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Mision\Desktop\"/>
    </mc:Choice>
  </mc:AlternateContent>
  <xr:revisionPtr revIDLastSave="0" documentId="8_{CC6415C1-372C-4966-A119-F90454410689}" xr6:coauthVersionLast="47" xr6:coauthVersionMax="47" xr10:uidLastSave="{00000000-0000-0000-0000-000000000000}"/>
  <bookViews>
    <workbookView xWindow="-108" yWindow="-108" windowWidth="23256" windowHeight="12576" xr2:uid="{2FBD1E7B-D141-4C68-930C-B25A230BE55F}"/>
  </bookViews>
  <sheets>
    <sheet name="Sheet1" sheetId="1" r:id="rId1"/>
    <sheet name="Literature" sheetId="2" r:id="rId2"/>
    <sheet name="Component NIPs (not used)" sheetId="3" r:id="rId3"/>
  </sheets>
  <definedNames>
    <definedName name="image_01">Sheet1!#REF!</definedName>
    <definedName name="image_02">Sheet1!#REF!</definedName>
    <definedName name="image_1">Sheet1!#REF!</definedName>
    <definedName name="picture_1">INDIRECT(Sheet1!XFD1048569)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1" i="2"/>
  <c r="G11" i="2"/>
  <c r="F11" i="2"/>
  <c r="H10" i="2"/>
  <c r="G10" i="2"/>
  <c r="F10" i="2"/>
  <c r="H9" i="2"/>
  <c r="G9" i="2"/>
  <c r="F9" i="2"/>
  <c r="H6" i="2"/>
  <c r="G6" i="2"/>
  <c r="F6" i="2"/>
  <c r="H5" i="2"/>
  <c r="G5" i="2"/>
  <c r="F5" i="2"/>
  <c r="H4" i="2"/>
  <c r="G4" i="2"/>
  <c r="F4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P24" i="2"/>
  <c r="M11" i="1" l="1"/>
  <c r="N35" i="1"/>
  <c r="P35" i="1" s="1"/>
  <c r="R10" i="1"/>
  <c r="R9" i="1"/>
  <c r="R8" i="1"/>
  <c r="N4" i="1"/>
  <c r="R32" i="1"/>
  <c r="R31" i="1"/>
  <c r="R30" i="1"/>
  <c r="R29" i="1"/>
  <c r="R28" i="1"/>
  <c r="R27" i="1"/>
  <c r="R26" i="1"/>
  <c r="R25" i="1"/>
  <c r="P28" i="1"/>
  <c r="R20" i="1"/>
  <c r="R19" i="1"/>
  <c r="R18" i="1"/>
  <c r="R17" i="1"/>
  <c r="R16" i="1"/>
  <c r="M10" i="1"/>
  <c r="M9" i="1"/>
  <c r="M8" i="1"/>
  <c r="M21" i="1"/>
  <c r="M20" i="1"/>
  <c r="M19" i="1"/>
  <c r="M18" i="1"/>
  <c r="M17" i="1"/>
  <c r="M16" i="1"/>
  <c r="O28" i="1"/>
  <c r="O27" i="1"/>
  <c r="O26" i="1"/>
  <c r="O4" i="1"/>
  <c r="M29" i="1"/>
  <c r="F2" i="1" s="1"/>
  <c r="M28" i="1"/>
  <c r="M27" i="1"/>
  <c r="M26" i="1"/>
  <c r="M25" i="1"/>
  <c r="F1" i="1" l="1"/>
  <c r="G1" i="1"/>
  <c r="S19" i="1"/>
  <c r="U19" i="1"/>
  <c r="T19" i="1"/>
  <c r="U18" i="1"/>
  <c r="S18" i="1"/>
  <c r="T18" i="1"/>
  <c r="U17" i="1"/>
  <c r="S17" i="1"/>
  <c r="T17" i="1"/>
  <c r="T20" i="1"/>
  <c r="S20" i="1"/>
  <c r="U20" i="1"/>
  <c r="S4" i="1"/>
  <c r="F4" i="1" s="1"/>
  <c r="U4" i="1"/>
  <c r="F18" i="1" s="1"/>
  <c r="T4" i="1"/>
  <c r="F11" i="1" s="1"/>
  <c r="O14" i="1"/>
  <c r="O21" i="1" s="1"/>
  <c r="T16" i="1"/>
  <c r="S16" i="1"/>
  <c r="U16" i="1"/>
  <c r="S9" i="1"/>
  <c r="T9" i="1"/>
  <c r="U8" i="1"/>
  <c r="U9" i="1"/>
  <c r="T8" i="1"/>
  <c r="U10" i="1"/>
  <c r="T10" i="1"/>
  <c r="S10" i="1"/>
  <c r="U32" i="1"/>
  <c r="S32" i="1"/>
  <c r="T32" i="1"/>
  <c r="S29" i="1"/>
  <c r="T29" i="1"/>
  <c r="U29" i="1"/>
  <c r="S30" i="1"/>
  <c r="T30" i="1"/>
  <c r="U30" i="1"/>
  <c r="U27" i="1"/>
  <c r="T27" i="1"/>
  <c r="S27" i="1"/>
  <c r="T25" i="1"/>
  <c r="S25" i="1"/>
  <c r="U25" i="1"/>
  <c r="T26" i="1"/>
  <c r="U26" i="1"/>
  <c r="S26" i="1"/>
  <c r="U31" i="1"/>
  <c r="T31" i="1"/>
  <c r="S31" i="1"/>
  <c r="U28" i="1"/>
  <c r="T28" i="1"/>
  <c r="S28" i="1"/>
  <c r="W8" i="1"/>
  <c r="X8" i="1" s="1"/>
  <c r="S8" i="1"/>
  <c r="O35" i="1"/>
  <c r="O6" i="1"/>
  <c r="F14" i="1" l="1"/>
  <c r="F19" i="1"/>
  <c r="F12" i="1"/>
  <c r="F20" i="1"/>
  <c r="F21" i="1"/>
  <c r="F13" i="1"/>
  <c r="O17" i="1"/>
  <c r="O18" i="1"/>
  <c r="O20" i="1"/>
  <c r="O19" i="1"/>
  <c r="F5" i="1"/>
  <c r="F7" i="1"/>
  <c r="F6" i="1"/>
  <c r="O10" i="1"/>
  <c r="O9" i="1"/>
  <c r="G17" i="1" l="1"/>
  <c r="G3" i="1"/>
  <c r="G10" i="1"/>
  <c r="G14" i="1"/>
  <c r="G13" i="1"/>
  <c r="G19" i="1"/>
  <c r="G20" i="1"/>
  <c r="G21" i="1"/>
  <c r="G18" i="1"/>
  <c r="G12" i="1"/>
  <c r="G11" i="1"/>
  <c r="G5" i="1"/>
  <c r="G7" i="1"/>
  <c r="G4" i="1"/>
  <c r="G6" i="1"/>
  <c r="M29" i="3"/>
  <c r="K29" i="3"/>
  <c r="L29" i="3" s="1"/>
  <c r="M28" i="3"/>
  <c r="K28" i="3"/>
  <c r="L28" i="3" s="1"/>
  <c r="M27" i="3"/>
  <c r="K27" i="3"/>
  <c r="L27" i="3" s="1"/>
  <c r="M26" i="3"/>
  <c r="K26" i="3"/>
  <c r="L26" i="3" s="1"/>
  <c r="M25" i="3"/>
  <c r="K25" i="3"/>
  <c r="L25" i="3" s="1"/>
  <c r="M22" i="3"/>
  <c r="L22" i="3"/>
  <c r="K22" i="3"/>
  <c r="M21" i="3"/>
  <c r="L21" i="3"/>
  <c r="K21" i="3"/>
  <c r="M20" i="3"/>
  <c r="K20" i="3"/>
  <c r="L20" i="3" s="1"/>
  <c r="M19" i="3"/>
  <c r="K19" i="3"/>
  <c r="L19" i="3" s="1"/>
  <c r="M18" i="3"/>
  <c r="K18" i="3"/>
  <c r="L18" i="3" s="1"/>
  <c r="M17" i="3"/>
  <c r="K17" i="3"/>
  <c r="L17" i="3" s="1"/>
  <c r="M16" i="3"/>
  <c r="K16" i="3"/>
  <c r="L16" i="3" s="1"/>
  <c r="M15" i="3"/>
  <c r="K15" i="3"/>
  <c r="L15" i="3" s="1"/>
  <c r="M11" i="3"/>
  <c r="L11" i="3"/>
  <c r="K11" i="3"/>
  <c r="M10" i="3"/>
  <c r="L10" i="3"/>
  <c r="K10" i="3"/>
  <c r="M9" i="3"/>
  <c r="K9" i="3"/>
  <c r="L9" i="3" s="1"/>
  <c r="M6" i="3"/>
  <c r="K6" i="3"/>
  <c r="L6" i="3" s="1"/>
  <c r="M5" i="3"/>
  <c r="K5" i="3"/>
  <c r="L5" i="3" s="1"/>
  <c r="M4" i="3"/>
  <c r="K4" i="3"/>
  <c r="L4" i="3" s="1"/>
</calcChain>
</file>

<file path=xl/sharedStrings.xml><?xml version="1.0" encoding="utf-8"?>
<sst xmlns="http://schemas.openxmlformats.org/spreadsheetml/2006/main" count="176" uniqueCount="104">
  <si>
    <t>Lebanese</t>
  </si>
  <si>
    <t>Beef</t>
  </si>
  <si>
    <t>Chicken</t>
  </si>
  <si>
    <t>Lamb</t>
  </si>
  <si>
    <t>OX</t>
  </si>
  <si>
    <t>GRAMS</t>
  </si>
  <si>
    <t>calories</t>
  </si>
  <si>
    <t>protein (gram)</t>
  </si>
  <si>
    <t>MEAT COMPONENT</t>
  </si>
  <si>
    <t>Beef (combination)</t>
  </si>
  <si>
    <t>BREAD  COMPONENT</t>
  </si>
  <si>
    <t>Greek</t>
  </si>
  <si>
    <t>bread</t>
  </si>
  <si>
    <t>Turkish</t>
  </si>
  <si>
    <t>SAUCES  COMPONENT</t>
  </si>
  <si>
    <t>Hommus</t>
  </si>
  <si>
    <t>Tomato</t>
  </si>
  <si>
    <t>BBQ</t>
  </si>
  <si>
    <t>Chilli</t>
  </si>
  <si>
    <t>Sweet Chilli</t>
  </si>
  <si>
    <t>Mayonaise</t>
  </si>
  <si>
    <t>Garlic</t>
  </si>
  <si>
    <t>Sour Cream</t>
  </si>
  <si>
    <t>OTHERS  COMPONENT</t>
  </si>
  <si>
    <t>Cheese Tasty  Cheddar</t>
  </si>
  <si>
    <t xml:space="preserve">Fresh onions </t>
  </si>
  <si>
    <t>Parsely Tabouli</t>
  </si>
  <si>
    <t>Lettuce</t>
  </si>
  <si>
    <t>Doner Kebab(combination)</t>
  </si>
  <si>
    <r>
      <rPr>
        <sz val="11"/>
        <color theme="1"/>
        <rFont val="Aptos Narrow"/>
        <family val="2"/>
      </rPr>
      <t>Lamb(75%), Beef (14%), Breadcrumbs(</t>
    </r>
    <r>
      <rPr>
        <b/>
        <sz val="11"/>
        <color theme="1"/>
        <rFont val="Aptos Narrow"/>
        <family val="2"/>
      </rPr>
      <t xml:space="preserve">Wheat </t>
    </r>
    <r>
      <rPr>
        <sz val="11"/>
        <color theme="1"/>
        <rFont val="Aptos Narrow"/>
        <family val="2"/>
      </rPr>
      <t>Flour</t>
    </r>
    <r>
      <rPr>
        <b/>
        <sz val="11"/>
        <color theme="1"/>
        <rFont val="Aptos Narrow"/>
        <family val="2"/>
      </rPr>
      <t>(Gluten</t>
    </r>
    <r>
      <rPr>
        <sz val="11"/>
        <color theme="1"/>
        <rFont val="Aptos Narrow"/>
        <family val="2"/>
      </rPr>
      <t>)), Soy, Thickener (1442). Vegetable Gum (412), Mineral  Salt(451), Stabikiser(464), Onion, Seasoning(Food acid 330), Flavour enhancer (621, 635), Colours (150c, 160c), Anticaking agent(551), Flavour, Salt, White Pepper.</t>
    </r>
  </si>
  <si>
    <t>Chicken Kebab</t>
  </si>
  <si>
    <r>
      <rPr>
        <sz val="11"/>
        <color theme="1"/>
        <rFont val="Aptos Narrow"/>
        <family val="2"/>
      </rPr>
      <t xml:space="preserve">Chicken Meat(87%), Garlic, Vegetable Oil, Salt, Potato Starch, </t>
    </r>
    <r>
      <rPr>
        <b/>
        <sz val="11"/>
        <color theme="1"/>
        <rFont val="Aptos Narrow"/>
        <family val="2"/>
      </rPr>
      <t xml:space="preserve">Soy </t>
    </r>
    <r>
      <rPr>
        <sz val="11"/>
        <color theme="1"/>
        <rFont val="Aptos Narrow"/>
        <family val="2"/>
      </rPr>
      <t>sauce, Red paprika, White Pepper, Seasoning,  Flavour Enhancer (621), Anticaking agent (551), Natural Flavour.</t>
    </r>
  </si>
  <si>
    <t>Greek Pita Bread</t>
  </si>
  <si>
    <r>
      <rPr>
        <b/>
        <sz val="11"/>
        <color theme="1"/>
        <rFont val="Aptos Narrow"/>
        <family val="2"/>
      </rPr>
      <t>Wheat</t>
    </r>
    <r>
      <rPr>
        <sz val="11"/>
        <color theme="1"/>
        <rFont val="Aptos Narrow"/>
        <family val="2"/>
      </rPr>
      <t xml:space="preserve"> Flour, Water, Wholemeal </t>
    </r>
    <r>
      <rPr>
        <b/>
        <sz val="11"/>
        <color theme="1"/>
        <rFont val="Aptos Narrow"/>
        <family val="2"/>
      </rPr>
      <t xml:space="preserve">Wheat </t>
    </r>
    <r>
      <rPr>
        <sz val="11"/>
        <color theme="1"/>
        <rFont val="Aptos Narrow"/>
        <family val="2"/>
      </rPr>
      <t>Flour, W</t>
    </r>
    <r>
      <rPr>
        <b/>
        <sz val="11"/>
        <color theme="1"/>
        <rFont val="Aptos Narrow"/>
        <family val="2"/>
      </rPr>
      <t>heat</t>
    </r>
    <r>
      <rPr>
        <sz val="11"/>
        <color theme="1"/>
        <rFont val="Aptos Narrow"/>
        <family val="2"/>
      </rPr>
      <t xml:space="preserve"> Starch, Sugar, Yeast, Iodised salt, Mineral salt 9450), (500), Soy Flour, Vegetable Oil, Preservative(262), Vitamin(Thiamin, Folate)</t>
    </r>
  </si>
  <si>
    <t>SUPPLIERS</t>
  </si>
  <si>
    <t>Golden Top bakery, 3 Barclay St, Marrickville NSW 2204 Australia</t>
  </si>
  <si>
    <t>Kebab Doner Meats</t>
  </si>
  <si>
    <t>Sydney Kebab, 2 Lennox Place Wetherill Park NSW 2164</t>
  </si>
  <si>
    <t>COMPONENT</t>
  </si>
  <si>
    <t>DATA SOURCE</t>
  </si>
  <si>
    <t>ENERGY (kJ)</t>
  </si>
  <si>
    <t>PROTEIN(g)</t>
  </si>
  <si>
    <t>FAT(total )(g)</t>
  </si>
  <si>
    <t>FAT(sat)(g)</t>
  </si>
  <si>
    <t>CARBOHYDRATE(total)(g)</t>
  </si>
  <si>
    <t>SUGARS(g)</t>
  </si>
  <si>
    <t>SODIUM(mg)</t>
  </si>
  <si>
    <t>Convert to Calories per 100 gm</t>
  </si>
  <si>
    <t>Calories (KCAL) per gram</t>
  </si>
  <si>
    <t>Protein per gram</t>
  </si>
  <si>
    <t>Chicken Doner</t>
  </si>
  <si>
    <t>Testing Complete</t>
  </si>
  <si>
    <t>Lamb/Beef Mince Doner</t>
  </si>
  <si>
    <t>Beef Lamb Steak Doner</t>
  </si>
  <si>
    <t>BREAD COMPONENT</t>
  </si>
  <si>
    <t>GOLDEN TOP BAKERY</t>
  </si>
  <si>
    <t>Lebanese Bread</t>
  </si>
  <si>
    <t>Turkish Bread</t>
  </si>
  <si>
    <t>SAUCES</t>
  </si>
  <si>
    <t>OBELA</t>
  </si>
  <si>
    <t>Tomato Masterfoods</t>
  </si>
  <si>
    <t>MASTERFOODS</t>
  </si>
  <si>
    <t>BBQ Masterfoods</t>
  </si>
  <si>
    <t>Chilli Masterfoods</t>
  </si>
  <si>
    <t>BIRCH&amp;WAITE</t>
  </si>
  <si>
    <t>BLACK SWAN</t>
  </si>
  <si>
    <t>DAIRY FARMERS</t>
  </si>
  <si>
    <t>OTHER</t>
  </si>
  <si>
    <t xml:space="preserve">FSANZ </t>
  </si>
  <si>
    <t>Note : Meat supplier changed Ox to provide literature.</t>
  </si>
  <si>
    <t>MayonNaise</t>
  </si>
  <si>
    <t>cheese</t>
  </si>
  <si>
    <t>tabouli</t>
  </si>
  <si>
    <t>lettuce</t>
  </si>
  <si>
    <t>tomato</t>
  </si>
  <si>
    <t>weight</t>
  </si>
  <si>
    <t>lookup</t>
  </si>
  <si>
    <t>Too many sauces</t>
  </si>
  <si>
    <t>&gt;3</t>
  </si>
  <si>
    <t>selections</t>
  </si>
  <si>
    <t>&gt;2</t>
  </si>
  <si>
    <t>selected</t>
  </si>
  <si>
    <t>cal.ratio</t>
  </si>
  <si>
    <t>g.ratio</t>
  </si>
  <si>
    <t>Too much meat</t>
  </si>
  <si>
    <t>( calculation zone)</t>
  </si>
  <si>
    <t>onion</t>
  </si>
  <si>
    <t>chilli</t>
  </si>
  <si>
    <t>bbq</t>
  </si>
  <si>
    <t>garlic</t>
  </si>
  <si>
    <t>mayo</t>
  </si>
  <si>
    <t>sweet chi</t>
  </si>
  <si>
    <t>hommus</t>
  </si>
  <si>
    <t>sour cream</t>
  </si>
  <si>
    <t>Carb</t>
  </si>
  <si>
    <t>multiply calories, protein &amp; carbs by weight factor &amp; ratio</t>
  </si>
  <si>
    <t>keep salad linear</t>
  </si>
  <si>
    <t>if no salad selected it is not a kebab</t>
  </si>
  <si>
    <t>protein</t>
  </si>
  <si>
    <t>carbohydrates</t>
  </si>
  <si>
    <t>Grams measure average ingredient size of a standard 430 gram kebab</t>
  </si>
  <si>
    <t>Cal</t>
  </si>
  <si>
    <t>Prot</t>
  </si>
  <si>
    <t>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</si>
</sst>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14"/>
      <color theme="1"/>
      <name val="Arial"/>
      <family val="2"/>
    </font>
    <font>
      <sz val="14"/>
      <color theme="1"/>
      <name val="Aptos Narrow"/>
      <family val="2"/>
    </font>
    <font>
      <b/>
      <sz val="11"/>
      <color theme="1"/>
      <name val="Aptos Narrow"/>
      <family val="2"/>
    </font>
    <font>
      <b/>
      <sz val="18"/>
      <color theme="1"/>
      <name val="Aptos Narrow"/>
      <family val="2"/>
    </font>
    <font>
      <b/>
      <sz val="14"/>
      <color theme="1"/>
      <name val="Aptos Narrow"/>
      <family val="2"/>
    </font>
    <font>
      <sz val="14"/>
      <color rgb="FF000000"/>
      <name val="&quot;Aptos Narrow&quot;"/>
    </font>
    <font>
      <i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theme="1"/>
      <name val="Arial"/>
      <family val="2"/>
    </font>
    <font>
      <i/>
      <sz val="11"/>
      <color rgb="FF0000FF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1" fontId="2" fillId="0" borderId="0" xfId="0" applyNumberFormat="1" applyFont="1"/>
    <xf numFmtId="0" fontId="5" fillId="0" borderId="2" xfId="0" applyFont="1" applyBorder="1"/>
    <xf numFmtId="0" fontId="1" fillId="0" borderId="0" xfId="0" applyFont="1"/>
    <xf numFmtId="0" fontId="5" fillId="0" borderId="0" xfId="0" applyFont="1"/>
    <xf numFmtId="0" fontId="6" fillId="0" borderId="4" xfId="0" applyFont="1" applyBorder="1"/>
    <xf numFmtId="0" fontId="7" fillId="0" borderId="0" xfId="0" applyFont="1"/>
    <xf numFmtId="0" fontId="2" fillId="0" borderId="0" xfId="0" applyFont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2" fontId="2" fillId="0" borderId="0" xfId="0" applyNumberFormat="1" applyFont="1"/>
    <xf numFmtId="0" fontId="9" fillId="0" borderId="1" xfId="0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10" fillId="0" borderId="4" xfId="0" applyFont="1" applyBorder="1"/>
    <xf numFmtId="0" fontId="7" fillId="0" borderId="0" xfId="0" applyFont="1" applyAlignment="1">
      <alignment horizontal="center"/>
    </xf>
    <xf numFmtId="0" fontId="6" fillId="0" borderId="0" xfId="0" applyFont="1"/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9" fillId="0" borderId="4" xfId="0" applyFont="1" applyBorder="1"/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0" fillId="0" borderId="0" xfId="0" applyNumberFormat="1"/>
    <xf numFmtId="0" fontId="7" fillId="0" borderId="5" xfId="0" applyFont="1" applyBorder="1"/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4" fillId="6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/>
    <xf numFmtId="0" fontId="13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1" xfId="0" applyFont="1" applyBorder="1"/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0" fontId="8" fillId="0" borderId="5" xfId="0" applyFont="1" applyBorder="1" applyAlignment="1">
      <alignment horizontal="center"/>
    </xf>
    <xf numFmtId="0" fontId="5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8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 applyAlignment="1">
      <alignment horizont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" fillId="0" borderId="0" xfId="0" applyNumberFormat="1" applyFont="1"/>
    <xf numFmtId="0" fontId="5" fillId="0" borderId="0" xfId="0" applyFont="1" applyBorder="1"/>
    <xf numFmtId="0" fontId="1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left" wrapText="1"/>
    </xf>
    <xf numFmtId="0" fontId="0" fillId="0" borderId="0" xfId="0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7" borderId="0" xfId="0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D4D33"/>
      <color rgb="FF0000FF"/>
      <color rgb="FFFF6600"/>
      <color rgb="FFDFF0F7"/>
      <color rgb="FF9E2222"/>
      <color rgb="FFD2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Radio" firstButton="1" fmlaLink="J4" lockText="1"/>
</file>

<file path=xl/ctrlProps/ctrlProp10.xml><?xml version="1.0" encoding="utf-8"?>
<formControlPr xmlns="http://schemas.microsoft.com/office/spreadsheetml/2009/9/main" objectType="CheckBox" checked="Checked" fmlaLink="J16" lockText="1" noThreeD="1"/>
</file>

<file path=xl/ctrlProps/ctrlProp11.xml><?xml version="1.0" encoding="utf-8"?>
<formControlPr xmlns="http://schemas.microsoft.com/office/spreadsheetml/2009/9/main" objectType="CheckBox" checked="Checked" fmlaLink="J17" lockText="1" noThreeD="1"/>
</file>

<file path=xl/ctrlProps/ctrlProp12.xml><?xml version="1.0" encoding="utf-8"?>
<formControlPr xmlns="http://schemas.microsoft.com/office/spreadsheetml/2009/9/main" objectType="CheckBox" fmlaLink="J31" lockText="1" noThreeD="1"/>
</file>

<file path=xl/ctrlProps/ctrlProp13.xml><?xml version="1.0" encoding="utf-8"?>
<formControlPr xmlns="http://schemas.microsoft.com/office/spreadsheetml/2009/9/main" objectType="CheckBox" fmlaLink="J28" lockText="1" noThreeD="1"/>
</file>

<file path=xl/ctrlProps/ctrlProp14.xml><?xml version="1.0" encoding="utf-8"?>
<formControlPr xmlns="http://schemas.microsoft.com/office/spreadsheetml/2009/9/main" objectType="CheckBox" fmlaLink="J29" lockText="1" noThreeD="1"/>
</file>

<file path=xl/ctrlProps/ctrlProp15.xml><?xml version="1.0" encoding="utf-8"?>
<formControlPr xmlns="http://schemas.microsoft.com/office/spreadsheetml/2009/9/main" objectType="CheckBox" fmlaLink="J26" lockText="1" noThreeD="1"/>
</file>

<file path=xl/ctrlProps/ctrlProp16.xml><?xml version="1.0" encoding="utf-8"?>
<formControlPr xmlns="http://schemas.microsoft.com/office/spreadsheetml/2009/9/main" objectType="CheckBox" fmlaLink="J25" lockText="1" noThreeD="1"/>
</file>

<file path=xl/ctrlProps/ctrlProp17.xml><?xml version="1.0" encoding="utf-8"?>
<formControlPr xmlns="http://schemas.microsoft.com/office/spreadsheetml/2009/9/main" objectType="CheckBox" fmlaLink="J30" lockText="1" noThreeD="1"/>
</file>

<file path=xl/ctrlProps/ctrlProp18.xml><?xml version="1.0" encoding="utf-8"?>
<formControlPr xmlns="http://schemas.microsoft.com/office/spreadsheetml/2009/9/main" objectType="CheckBox" checked="Checked" fmlaLink="J27" lockText="1" noThreeD="1"/>
</file>

<file path=xl/ctrlProps/ctrlProp19.xml><?xml version="1.0" encoding="utf-8"?>
<formControlPr xmlns="http://schemas.microsoft.com/office/spreadsheetml/2009/9/main" objectType="CheckBox" fmlaLink="J32" lockText="1" noThreeD="1"/>
</file>

<file path=xl/ctrlProps/ctrlProp2.xml><?xml version="1.0" encoding="utf-8"?>
<formControlPr xmlns="http://schemas.microsoft.com/office/spreadsheetml/2009/9/main" objectType="Radio" checked="Checked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CheckBox" fmlaLink="J8" lockText="1" noThreeD="1"/>
</file>

<file path=xl/ctrlProps/ctrlProp5.xml><?xml version="1.0" encoding="utf-8"?>
<formControlPr xmlns="http://schemas.microsoft.com/office/spreadsheetml/2009/9/main" objectType="CheckBox" fmlaLink="J9" lockText="1" noThreeD="1"/>
</file>

<file path=xl/ctrlProps/ctrlProp6.xml><?xml version="1.0" encoding="utf-8"?>
<formControlPr xmlns="http://schemas.microsoft.com/office/spreadsheetml/2009/9/main" objectType="CheckBox" checked="Checked" fmlaLink="J10" lockText="1" noThreeD="1"/>
</file>

<file path=xl/ctrlProps/ctrlProp7.xml><?xml version="1.0" encoding="utf-8"?>
<formControlPr xmlns="http://schemas.microsoft.com/office/spreadsheetml/2009/9/main" objectType="CheckBox" fmlaLink="J20" lockText="1" noThreeD="1"/>
</file>

<file path=xl/ctrlProps/ctrlProp8.xml><?xml version="1.0" encoding="utf-8"?>
<formControlPr xmlns="http://schemas.microsoft.com/office/spreadsheetml/2009/9/main" objectType="CheckBox" checked="Checked" fmlaLink="J18" lockText="1" noThreeD="1"/>
</file>

<file path=xl/ctrlProps/ctrlProp9.xml><?xml version="1.0" encoding="utf-8"?>
<formControlPr xmlns="http://schemas.microsoft.com/office/spreadsheetml/2009/9/main" objectType="CheckBox" fmlaLink="J1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4978</xdr:colOff>
      <xdr:row>36</xdr:row>
      <xdr:rowOff>161596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95A1E5E-8D8C-B09E-31C9-DEE487A74FC5}"/>
            </a:ext>
          </a:extLst>
        </xdr:cNvPr>
        <xdr:cNvGrpSpPr/>
      </xdr:nvGrpSpPr>
      <xdr:grpSpPr>
        <a:xfrm>
          <a:off x="0" y="0"/>
          <a:ext cx="3033757" cy="6665720"/>
          <a:chOff x="0" y="0"/>
          <a:chExt cx="2456630" cy="672142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45C555E-66EA-4F68-F6CF-02947CF5EE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2456630" cy="6721422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32A5813-6264-AD9C-643E-99921EB509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078" y="980977"/>
            <a:ext cx="2238342" cy="476158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249434</xdr:colOff>
      <xdr:row>5</xdr:row>
      <xdr:rowOff>99966</xdr:rowOff>
    </xdr:from>
    <xdr:to>
      <xdr:col>2</xdr:col>
      <xdr:colOff>273326</xdr:colOff>
      <xdr:row>7</xdr:row>
      <xdr:rowOff>75277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EB8F9B-F121-41BA-8026-4A9612083B72}"/>
            </a:ext>
          </a:extLst>
        </xdr:cNvPr>
        <xdr:cNvSpPr txBox="1"/>
      </xdr:nvSpPr>
      <xdr:spPr>
        <a:xfrm>
          <a:off x="249434" y="1017558"/>
          <a:ext cx="1244688" cy="3423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600" b="1" u="sng">
              <a:solidFill>
                <a:srgbClr val="CD4D33"/>
              </a:solidFill>
            </a:rPr>
            <a:t>KEBAB MEAT</a:t>
          </a:r>
          <a:endParaRPr lang="en-AU" sz="1100" b="1" u="sng">
            <a:solidFill>
              <a:srgbClr val="CD4D33"/>
            </a:solidFill>
          </a:endParaRPr>
        </a:p>
      </xdr:txBody>
    </xdr:sp>
    <xdr:clientData/>
  </xdr:twoCellAnchor>
  <xdr:twoCellAnchor>
    <xdr:from>
      <xdr:col>0</xdr:col>
      <xdr:colOff>316656</xdr:colOff>
      <xdr:row>6</xdr:row>
      <xdr:rowOff>149222</xdr:rowOff>
    </xdr:from>
    <xdr:to>
      <xdr:col>1</xdr:col>
      <xdr:colOff>437281</xdr:colOff>
      <xdr:row>8</xdr:row>
      <xdr:rowOff>26777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49BF354-DB12-264E-BBD7-F1D2B641BBBA}"/>
            </a:ext>
          </a:extLst>
        </xdr:cNvPr>
        <xdr:cNvGrpSpPr/>
      </xdr:nvGrpSpPr>
      <xdr:grpSpPr>
        <a:xfrm>
          <a:off x="316656" y="1260175"/>
          <a:ext cx="733074" cy="247873"/>
          <a:chOff x="2939203" y="1154786"/>
          <a:chExt cx="729176" cy="37395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57" name="Check Box 33" hidden="1">
                <a:extLst>
                  <a:ext uri="{63B3BB69-23CF-44E3-9099-C40C66FF867C}">
                    <a14:compatExt spid="_x0000_s1057"/>
                  </a:ext>
                  <a:ext uri="{FF2B5EF4-FFF2-40B4-BE49-F238E27FC236}">
                    <a16:creationId xmlns:a16="http://schemas.microsoft.com/office/drawing/2014/main" id="{00000000-0008-0000-0000-000021040000}"/>
                  </a:ext>
                </a:extLst>
              </xdr:cNvPr>
              <xdr:cNvSpPr/>
            </xdr:nvSpPr>
            <xdr:spPr bwMode="auto">
              <a:xfrm>
                <a:off x="2939203" y="1269219"/>
                <a:ext cx="299297" cy="2585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BFBC4920-37E4-42D8-9A11-36A099D09F62}"/>
              </a:ext>
            </a:extLst>
          </xdr:cNvPr>
          <xdr:cNvSpPr txBox="1"/>
        </xdr:nvSpPr>
        <xdr:spPr>
          <a:xfrm>
            <a:off x="3076935" y="1154786"/>
            <a:ext cx="591444" cy="3739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LAMB</a:t>
            </a:r>
            <a:endParaRPr lang="en-AU" sz="110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316671</xdr:colOff>
      <xdr:row>7</xdr:row>
      <xdr:rowOff>168996</xdr:rowOff>
    </xdr:from>
    <xdr:to>
      <xdr:col>2</xdr:col>
      <xdr:colOff>107496</xdr:colOff>
      <xdr:row>9</xdr:row>
      <xdr:rowOff>79032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9560D808-CA99-A4A9-DDB9-62EFFAFB4A86}"/>
            </a:ext>
          </a:extLst>
        </xdr:cNvPr>
        <xdr:cNvGrpSpPr/>
      </xdr:nvGrpSpPr>
      <xdr:grpSpPr>
        <a:xfrm>
          <a:off x="316671" y="1465108"/>
          <a:ext cx="1015722" cy="280354"/>
          <a:chOff x="8987078" y="1433712"/>
          <a:chExt cx="1010204" cy="48260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58" name="Check Box 34" hidden="1">
                <a:extLst>
                  <a:ext uri="{63B3BB69-23CF-44E3-9099-C40C66FF867C}">
                    <a14:compatExt spid="_x0000_s1058"/>
                  </a:ext>
                  <a:ext uri="{FF2B5EF4-FFF2-40B4-BE49-F238E27FC236}">
                    <a16:creationId xmlns:a16="http://schemas.microsoft.com/office/drawing/2014/main" id="{00000000-0008-0000-0000-000022040000}"/>
                  </a:ext>
                </a:extLst>
              </xdr:cNvPr>
              <xdr:cNvSpPr/>
            </xdr:nvSpPr>
            <xdr:spPr bwMode="auto">
              <a:xfrm>
                <a:off x="8987078" y="1577553"/>
                <a:ext cx="299297" cy="2585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18C6DD6-E3D0-43A5-92CC-0B25FE347256}"/>
              </a:ext>
            </a:extLst>
          </xdr:cNvPr>
          <xdr:cNvSpPr txBox="1"/>
        </xdr:nvSpPr>
        <xdr:spPr>
          <a:xfrm>
            <a:off x="9124799" y="1433712"/>
            <a:ext cx="872483" cy="4826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CHICKEN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316675</xdr:colOff>
      <xdr:row>8</xdr:row>
      <xdr:rowOff>180806</xdr:rowOff>
    </xdr:from>
    <xdr:to>
      <xdr:col>1</xdr:col>
      <xdr:colOff>406919</xdr:colOff>
      <xdr:row>10</xdr:row>
      <xdr:rowOff>128591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85D5B0B-66DB-4835-9E08-AB128B913A2C}"/>
            </a:ext>
          </a:extLst>
        </xdr:cNvPr>
        <xdr:cNvGrpSpPr/>
      </xdr:nvGrpSpPr>
      <xdr:grpSpPr>
        <a:xfrm>
          <a:off x="316675" y="1662077"/>
          <a:ext cx="702693" cy="318103"/>
          <a:chOff x="8987090" y="1442400"/>
          <a:chExt cx="698923" cy="47490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0" name="Check Box 36" hidden="1">
                <a:extLst>
                  <a:ext uri="{63B3BB69-23CF-44E3-9099-C40C66FF867C}">
                    <a14:compatExt spid="_x0000_s1060"/>
                  </a:ext>
                  <a:ext uri="{FF2B5EF4-FFF2-40B4-BE49-F238E27FC236}">
                    <a16:creationId xmlns:a16="http://schemas.microsoft.com/office/drawing/2014/main" id="{00000000-0008-0000-0000-000024040000}"/>
                  </a:ext>
                </a:extLst>
              </xdr:cNvPr>
              <xdr:cNvSpPr/>
            </xdr:nvSpPr>
            <xdr:spPr bwMode="auto">
              <a:xfrm>
                <a:off x="8987090" y="1553776"/>
                <a:ext cx="299298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FE5B95C-A0FB-FD2D-56DA-FF2D4F708467}"/>
              </a:ext>
            </a:extLst>
          </xdr:cNvPr>
          <xdr:cNvSpPr txBox="1"/>
        </xdr:nvSpPr>
        <xdr:spPr>
          <a:xfrm>
            <a:off x="9133041" y="1442400"/>
            <a:ext cx="552972" cy="4749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BEEF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oneCellAnchor>
    <xdr:from>
      <xdr:col>0</xdr:col>
      <xdr:colOff>249434</xdr:colOff>
      <xdr:row>0</xdr:row>
      <xdr:rowOff>143559</xdr:rowOff>
    </xdr:from>
    <xdr:ext cx="748025" cy="328972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7941B7B-4D85-4EC4-84D0-734F8674F6E5}"/>
            </a:ext>
          </a:extLst>
        </xdr:cNvPr>
        <xdr:cNvSpPr txBox="1"/>
      </xdr:nvSpPr>
      <xdr:spPr>
        <a:xfrm>
          <a:off x="249434" y="143559"/>
          <a:ext cx="748025" cy="328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600" b="1" u="sng">
              <a:solidFill>
                <a:srgbClr val="CD4D33"/>
              </a:solidFill>
            </a:rPr>
            <a:t>BREAD</a:t>
          </a:r>
          <a:endParaRPr lang="en-AU" sz="1100" b="1" u="sng">
            <a:solidFill>
              <a:srgbClr val="CD4D33"/>
            </a:solidFill>
          </a:endParaRPr>
        </a:p>
      </xdr:txBody>
    </xdr:sp>
    <xdr:clientData/>
  </xdr:oneCellAnchor>
  <xdr:twoCellAnchor>
    <xdr:from>
      <xdr:col>0</xdr:col>
      <xdr:colOff>323670</xdr:colOff>
      <xdr:row>1</xdr:row>
      <xdr:rowOff>163569</xdr:rowOff>
    </xdr:from>
    <xdr:to>
      <xdr:col>2</xdr:col>
      <xdr:colOff>110310</xdr:colOff>
      <xdr:row>3</xdr:row>
      <xdr:rowOff>132450</xdr:rowOff>
    </xdr:to>
    <xdr:grpSp>
      <xdr:nvGrpSpPr>
        <xdr:cNvPr id="1027" name="Group 1026">
          <a:extLst>
            <a:ext uri="{FF2B5EF4-FFF2-40B4-BE49-F238E27FC236}">
              <a16:creationId xmlns:a16="http://schemas.microsoft.com/office/drawing/2014/main" id="{FEA109A0-5CB7-21D2-907B-D4CEDD18D680}"/>
            </a:ext>
          </a:extLst>
        </xdr:cNvPr>
        <xdr:cNvGrpSpPr/>
      </xdr:nvGrpSpPr>
      <xdr:grpSpPr>
        <a:xfrm>
          <a:off x="323670" y="348728"/>
          <a:ext cx="1011537" cy="339199"/>
          <a:chOff x="323670" y="367037"/>
          <a:chExt cx="1007436" cy="335918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2" name="Option Button 38" hidden="1">
                <a:extLst>
                  <a:ext uri="{63B3BB69-23CF-44E3-9099-C40C66FF867C}">
                    <a14:compatExt spid="_x0000_s1062"/>
                  </a:ext>
                  <a:ext uri="{FF2B5EF4-FFF2-40B4-BE49-F238E27FC236}">
                    <a16:creationId xmlns:a16="http://schemas.microsoft.com/office/drawing/2014/main" id="{00000000-0008-0000-0000-000026040000}"/>
                  </a:ext>
                </a:extLst>
              </xdr:cNvPr>
              <xdr:cNvSpPr/>
            </xdr:nvSpPr>
            <xdr:spPr bwMode="auto">
              <a:xfrm>
                <a:off x="323670" y="367037"/>
                <a:ext cx="1007436" cy="3359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901DCA8-97BA-4834-B409-68A95A2BF709}"/>
              </a:ext>
            </a:extLst>
          </xdr:cNvPr>
          <xdr:cNvSpPr txBox="1"/>
        </xdr:nvSpPr>
        <xdr:spPr>
          <a:xfrm>
            <a:off x="435362" y="380742"/>
            <a:ext cx="592242" cy="2587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GREEK</a:t>
            </a:r>
            <a:endParaRPr lang="en-AU" sz="110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320040</xdr:colOff>
      <xdr:row>4</xdr:row>
      <xdr:rowOff>32891</xdr:rowOff>
    </xdr:from>
    <xdr:to>
      <xdr:col>2</xdr:col>
      <xdr:colOff>106680</xdr:colOff>
      <xdr:row>5</xdr:row>
      <xdr:rowOff>131505</xdr:rowOff>
    </xdr:to>
    <xdr:grpSp>
      <xdr:nvGrpSpPr>
        <xdr:cNvPr id="1029" name="Group 1028">
          <a:extLst>
            <a:ext uri="{FF2B5EF4-FFF2-40B4-BE49-F238E27FC236}">
              <a16:creationId xmlns:a16="http://schemas.microsoft.com/office/drawing/2014/main" id="{30EE4707-F60E-D4D8-6A77-77E2FFF21718}"/>
            </a:ext>
          </a:extLst>
        </xdr:cNvPr>
        <xdr:cNvGrpSpPr/>
      </xdr:nvGrpSpPr>
      <xdr:grpSpPr>
        <a:xfrm>
          <a:off x="320040" y="773527"/>
          <a:ext cx="1011537" cy="283772"/>
          <a:chOff x="320040" y="822824"/>
          <a:chExt cx="1007436" cy="28213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4" name="Option Button 40" hidden="1">
                <a:extLst>
                  <a:ext uri="{63B3BB69-23CF-44E3-9099-C40C66FF867C}">
                    <a14:compatExt spid="_x0000_s1064"/>
                  </a:ext>
                  <a:ext uri="{FF2B5EF4-FFF2-40B4-BE49-F238E27FC236}">
                    <a16:creationId xmlns:a16="http://schemas.microsoft.com/office/drawing/2014/main" id="{00000000-0008-0000-0000-000028040000}"/>
                  </a:ext>
                </a:extLst>
              </xdr:cNvPr>
              <xdr:cNvSpPr/>
            </xdr:nvSpPr>
            <xdr:spPr bwMode="auto">
              <a:xfrm>
                <a:off x="320040" y="878853"/>
                <a:ext cx="1007436" cy="2139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EDAF953C-352D-47FD-8AEF-964FF7A3F372}"/>
              </a:ext>
            </a:extLst>
          </xdr:cNvPr>
          <xdr:cNvSpPr txBox="1"/>
        </xdr:nvSpPr>
        <xdr:spPr>
          <a:xfrm>
            <a:off x="448920" y="822824"/>
            <a:ext cx="761712" cy="2821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TURKISH</a:t>
            </a:r>
            <a:endParaRPr lang="en-AU" sz="110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320040</xdr:colOff>
      <xdr:row>3</xdr:row>
      <xdr:rowOff>18557</xdr:rowOff>
    </xdr:from>
    <xdr:to>
      <xdr:col>2</xdr:col>
      <xdr:colOff>106680</xdr:colOff>
      <xdr:row>4</xdr:row>
      <xdr:rowOff>149057</xdr:rowOff>
    </xdr:to>
    <xdr:grpSp>
      <xdr:nvGrpSpPr>
        <xdr:cNvPr id="1028" name="Group 1027">
          <a:extLst>
            <a:ext uri="{FF2B5EF4-FFF2-40B4-BE49-F238E27FC236}">
              <a16:creationId xmlns:a16="http://schemas.microsoft.com/office/drawing/2014/main" id="{40703801-26BF-2FC8-EC45-A06B76DAD2A6}"/>
            </a:ext>
          </a:extLst>
        </xdr:cNvPr>
        <xdr:cNvGrpSpPr/>
      </xdr:nvGrpSpPr>
      <xdr:grpSpPr>
        <a:xfrm>
          <a:off x="320040" y="574034"/>
          <a:ext cx="1011537" cy="315659"/>
          <a:chOff x="320040" y="609012"/>
          <a:chExt cx="1007436" cy="314018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3" name="Option Button 39" hidden="1">
                <a:extLst>
                  <a:ext uri="{63B3BB69-23CF-44E3-9099-C40C66FF867C}">
                    <a14:compatExt spid="_x0000_s1063"/>
                  </a:ext>
                  <a:ext uri="{FF2B5EF4-FFF2-40B4-BE49-F238E27FC236}">
                    <a16:creationId xmlns:a16="http://schemas.microsoft.com/office/drawing/2014/main" id="{00000000-0008-0000-0000-000027040000}"/>
                  </a:ext>
                </a:extLst>
              </xdr:cNvPr>
              <xdr:cNvSpPr/>
            </xdr:nvSpPr>
            <xdr:spPr bwMode="auto">
              <a:xfrm>
                <a:off x="320040" y="649615"/>
                <a:ext cx="1007436" cy="2216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F6207EFC-974A-4457-878D-98A10EF0929B}"/>
              </a:ext>
            </a:extLst>
          </xdr:cNvPr>
          <xdr:cNvSpPr txBox="1"/>
        </xdr:nvSpPr>
        <xdr:spPr>
          <a:xfrm>
            <a:off x="442109" y="609012"/>
            <a:ext cx="879766" cy="3140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LEBANESE</a:t>
            </a:r>
            <a:endParaRPr lang="en-AU" sz="110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323365</xdr:colOff>
      <xdr:row>16</xdr:row>
      <xdr:rowOff>45637</xdr:rowOff>
    </xdr:from>
    <xdr:to>
      <xdr:col>2</xdr:col>
      <xdr:colOff>23789</xdr:colOff>
      <xdr:row>17</xdr:row>
      <xdr:rowOff>170846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A99BF17-948A-4A3E-8A52-0DD8514AB905}"/>
            </a:ext>
          </a:extLst>
        </xdr:cNvPr>
        <xdr:cNvGrpSpPr/>
      </xdr:nvGrpSpPr>
      <xdr:grpSpPr>
        <a:xfrm>
          <a:off x="323365" y="3008179"/>
          <a:ext cx="925321" cy="310368"/>
          <a:chOff x="8995296" y="1462718"/>
          <a:chExt cx="918482" cy="308036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5" name="Check Box 41" hidden="1">
                <a:extLst>
                  <a:ext uri="{63B3BB69-23CF-44E3-9099-C40C66FF867C}">
                    <a14:compatExt spid="_x0000_s1065"/>
                  </a:ext>
                  <a:ext uri="{FF2B5EF4-FFF2-40B4-BE49-F238E27FC236}">
                    <a16:creationId xmlns:a16="http://schemas.microsoft.com/office/drawing/2014/main" id="{00000000-0008-0000-0000-000029040000}"/>
                  </a:ext>
                </a:extLst>
              </xdr:cNvPr>
              <xdr:cNvSpPr/>
            </xdr:nvSpPr>
            <xdr:spPr bwMode="auto">
              <a:xfrm>
                <a:off x="8995296" y="1475985"/>
                <a:ext cx="299298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2E988866-711E-68F1-89A9-ABF55BFCF445}"/>
              </a:ext>
            </a:extLst>
          </xdr:cNvPr>
          <xdr:cNvSpPr txBox="1"/>
        </xdr:nvSpPr>
        <xdr:spPr>
          <a:xfrm>
            <a:off x="9133042" y="1462718"/>
            <a:ext cx="780736" cy="3080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CHEESE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244158</xdr:colOff>
      <xdr:row>10</xdr:row>
      <xdr:rowOff>120440</xdr:rowOff>
    </xdr:from>
    <xdr:to>
      <xdr:col>1</xdr:col>
      <xdr:colOff>383057</xdr:colOff>
      <xdr:row>11</xdr:row>
      <xdr:rowOff>175395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08B940C-853F-4493-9DF3-EA12DC947196}"/>
            </a:ext>
          </a:extLst>
        </xdr:cNvPr>
        <xdr:cNvSpPr txBox="1"/>
      </xdr:nvSpPr>
      <xdr:spPr>
        <a:xfrm>
          <a:off x="244158" y="1955623"/>
          <a:ext cx="749297" cy="238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600" b="1" u="sng">
              <a:solidFill>
                <a:srgbClr val="CD4D33"/>
              </a:solidFill>
            </a:rPr>
            <a:t>SALAD</a:t>
          </a:r>
          <a:endParaRPr lang="en-AU" sz="1100" b="1" u="sng">
            <a:solidFill>
              <a:srgbClr val="CD4D33"/>
            </a:solidFill>
          </a:endParaRPr>
        </a:p>
      </xdr:txBody>
    </xdr:sp>
    <xdr:clientData/>
  </xdr:twoCellAnchor>
  <xdr:twoCellAnchor>
    <xdr:from>
      <xdr:col>0</xdr:col>
      <xdr:colOff>322368</xdr:colOff>
      <xdr:row>14</xdr:row>
      <xdr:rowOff>15831</xdr:rowOff>
    </xdr:from>
    <xdr:to>
      <xdr:col>1</xdr:col>
      <xdr:colOff>556130</xdr:colOff>
      <xdr:row>15</xdr:row>
      <xdr:rowOff>146410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9D70150C-34D0-47F1-8AF2-8FC1A0A550CC}"/>
            </a:ext>
          </a:extLst>
        </xdr:cNvPr>
        <xdr:cNvGrpSpPr/>
      </xdr:nvGrpSpPr>
      <xdr:grpSpPr>
        <a:xfrm>
          <a:off x="322368" y="2608055"/>
          <a:ext cx="846211" cy="315738"/>
          <a:chOff x="8987074" y="1462718"/>
          <a:chExt cx="839652" cy="31208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6" name="Check Box 42" hidden="1">
                <a:extLst>
                  <a:ext uri="{63B3BB69-23CF-44E3-9099-C40C66FF867C}">
                    <a14:compatExt spid="_x0000_s1066"/>
                  </a:ext>
                  <a:ext uri="{FF2B5EF4-FFF2-40B4-BE49-F238E27FC236}">
                    <a16:creationId xmlns:a16="http://schemas.microsoft.com/office/drawing/2014/main" id="{00000000-0008-0000-0000-00002A040000}"/>
                  </a:ext>
                </a:extLst>
              </xdr:cNvPr>
              <xdr:cNvSpPr/>
            </xdr:nvSpPr>
            <xdr:spPr bwMode="auto">
              <a:xfrm>
                <a:off x="8987074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F3DEE573-A13F-036B-6D67-5C7DE6268577}"/>
              </a:ext>
            </a:extLst>
          </xdr:cNvPr>
          <xdr:cNvSpPr txBox="1"/>
        </xdr:nvSpPr>
        <xdr:spPr>
          <a:xfrm>
            <a:off x="9133042" y="1462718"/>
            <a:ext cx="693684" cy="3120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ONION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321399</xdr:colOff>
      <xdr:row>15</xdr:row>
      <xdr:rowOff>33508</xdr:rowOff>
    </xdr:from>
    <xdr:to>
      <xdr:col>2</xdr:col>
      <xdr:colOff>63385</xdr:colOff>
      <xdr:row>16</xdr:row>
      <xdr:rowOff>161617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D7FAFB15-BF0F-449F-B9FE-1E52957D6836}"/>
            </a:ext>
          </a:extLst>
        </xdr:cNvPr>
        <xdr:cNvGrpSpPr/>
      </xdr:nvGrpSpPr>
      <xdr:grpSpPr>
        <a:xfrm>
          <a:off x="321399" y="2810891"/>
          <a:ext cx="966883" cy="313268"/>
          <a:chOff x="8987080" y="1462718"/>
          <a:chExt cx="959933" cy="3079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7" name="Check Box 43" hidden="1">
                <a:extLst>
                  <a:ext uri="{63B3BB69-23CF-44E3-9099-C40C66FF867C}">
                    <a14:compatExt spid="_x0000_s1067"/>
                  </a:ext>
                  <a:ext uri="{FF2B5EF4-FFF2-40B4-BE49-F238E27FC236}">
                    <a16:creationId xmlns:a16="http://schemas.microsoft.com/office/drawing/2014/main" id="{00000000-0008-0000-0000-00002B040000}"/>
                  </a:ext>
                </a:extLst>
              </xdr:cNvPr>
              <xdr:cNvSpPr/>
            </xdr:nvSpPr>
            <xdr:spPr bwMode="auto">
              <a:xfrm>
                <a:off x="8987080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C24BA424-9CF9-794B-B753-51F6A57246B6}"/>
              </a:ext>
            </a:extLst>
          </xdr:cNvPr>
          <xdr:cNvSpPr txBox="1"/>
        </xdr:nvSpPr>
        <xdr:spPr>
          <a:xfrm>
            <a:off x="9133042" y="1462718"/>
            <a:ext cx="813971" cy="307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TABOULI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328996</xdr:colOff>
      <xdr:row>11</xdr:row>
      <xdr:rowOff>156707</xdr:rowOff>
    </xdr:from>
    <xdr:to>
      <xdr:col>2</xdr:col>
      <xdr:colOff>83086</xdr:colOff>
      <xdr:row>13</xdr:row>
      <xdr:rowOff>99997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A79671C2-7D7B-4450-B5FA-75FC15E2D208}"/>
            </a:ext>
          </a:extLst>
        </xdr:cNvPr>
        <xdr:cNvGrpSpPr/>
      </xdr:nvGrpSpPr>
      <xdr:grpSpPr>
        <a:xfrm>
          <a:off x="328996" y="2193455"/>
          <a:ext cx="978987" cy="313607"/>
          <a:chOff x="8987070" y="1462718"/>
          <a:chExt cx="972038" cy="30792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8" name="Check Box 44" hidden="1">
                <a:extLst>
                  <a:ext uri="{63B3BB69-23CF-44E3-9099-C40C66FF867C}">
                    <a14:compatExt spid="_x0000_s1068"/>
                  </a:ext>
                  <a:ext uri="{FF2B5EF4-FFF2-40B4-BE49-F238E27FC236}">
                    <a16:creationId xmlns:a16="http://schemas.microsoft.com/office/drawing/2014/main" id="{00000000-0008-0000-0000-00002C040000}"/>
                  </a:ext>
                </a:extLst>
              </xdr:cNvPr>
              <xdr:cNvSpPr/>
            </xdr:nvSpPr>
            <xdr:spPr bwMode="auto">
              <a:xfrm>
                <a:off x="8987070" y="1475985"/>
                <a:ext cx="299296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86C39EE-FAFA-B30D-6E30-7DFECBC5B6A9}"/>
              </a:ext>
            </a:extLst>
          </xdr:cNvPr>
          <xdr:cNvSpPr txBox="1"/>
        </xdr:nvSpPr>
        <xdr:spPr>
          <a:xfrm>
            <a:off x="9129064" y="1462718"/>
            <a:ext cx="830044" cy="3079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LETTUCE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324977</xdr:colOff>
      <xdr:row>12</xdr:row>
      <xdr:rowOff>177002</xdr:rowOff>
    </xdr:from>
    <xdr:to>
      <xdr:col>2</xdr:col>
      <xdr:colOff>58435</xdr:colOff>
      <xdr:row>14</xdr:row>
      <xdr:rowOff>121594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5D90A05-4407-491D-AC0D-763715744126}"/>
            </a:ext>
          </a:extLst>
        </xdr:cNvPr>
        <xdr:cNvGrpSpPr/>
      </xdr:nvGrpSpPr>
      <xdr:grpSpPr>
        <a:xfrm>
          <a:off x="324977" y="2398909"/>
          <a:ext cx="958355" cy="314909"/>
          <a:chOff x="8987075" y="1462718"/>
          <a:chExt cx="951422" cy="3079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9" name="Check Box 45" hidden="1">
                <a:extLst>
                  <a:ext uri="{63B3BB69-23CF-44E3-9099-C40C66FF867C}">
                    <a14:compatExt spid="_x0000_s1069"/>
                  </a:ext>
                  <a:ext uri="{FF2B5EF4-FFF2-40B4-BE49-F238E27FC236}">
                    <a16:creationId xmlns:a16="http://schemas.microsoft.com/office/drawing/2014/main" id="{00000000-0008-0000-0000-00002D040000}"/>
                  </a:ext>
                </a:extLst>
              </xdr:cNvPr>
              <xdr:cNvSpPr/>
            </xdr:nvSpPr>
            <xdr:spPr bwMode="auto">
              <a:xfrm>
                <a:off x="8987075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024" name="TextBox 1023">
            <a:extLst>
              <a:ext uri="{FF2B5EF4-FFF2-40B4-BE49-F238E27FC236}">
                <a16:creationId xmlns:a16="http://schemas.microsoft.com/office/drawing/2014/main" id="{70A8BC53-FDB4-6A98-8F4B-3D07D77D6735}"/>
              </a:ext>
            </a:extLst>
          </xdr:cNvPr>
          <xdr:cNvSpPr txBox="1"/>
        </xdr:nvSpPr>
        <xdr:spPr>
          <a:xfrm>
            <a:off x="9133042" y="1462718"/>
            <a:ext cx="805455" cy="307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TOMATO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331136</xdr:colOff>
      <xdr:row>25</xdr:row>
      <xdr:rowOff>54628</xdr:rowOff>
    </xdr:from>
    <xdr:to>
      <xdr:col>2</xdr:col>
      <xdr:colOff>457458</xdr:colOff>
      <xdr:row>27</xdr:row>
      <xdr:rowOff>419</xdr:rowOff>
    </xdr:to>
    <xdr:grpSp>
      <xdr:nvGrpSpPr>
        <xdr:cNvPr id="1025" name="Group 1024">
          <a:extLst>
            <a:ext uri="{FF2B5EF4-FFF2-40B4-BE49-F238E27FC236}">
              <a16:creationId xmlns:a16="http://schemas.microsoft.com/office/drawing/2014/main" id="{72B0786E-1B5F-4D15-9F7A-4ECC02E5F74E}"/>
            </a:ext>
          </a:extLst>
        </xdr:cNvPr>
        <xdr:cNvGrpSpPr/>
      </xdr:nvGrpSpPr>
      <xdr:grpSpPr>
        <a:xfrm>
          <a:off x="331136" y="4683600"/>
          <a:ext cx="1351219" cy="316109"/>
          <a:chOff x="8987079" y="1462718"/>
          <a:chExt cx="1343770" cy="307923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70" name="Check Box 46" hidden="1">
                <a:extLst>
                  <a:ext uri="{63B3BB69-23CF-44E3-9099-C40C66FF867C}">
                    <a14:compatExt spid="_x0000_s1070"/>
                  </a:ext>
                  <a:ext uri="{FF2B5EF4-FFF2-40B4-BE49-F238E27FC236}">
                    <a16:creationId xmlns:a16="http://schemas.microsoft.com/office/drawing/2014/main" id="{00000000-0008-0000-0000-00002E040000}"/>
                  </a:ext>
                </a:extLst>
              </xdr:cNvPr>
              <xdr:cNvSpPr/>
            </xdr:nvSpPr>
            <xdr:spPr bwMode="auto">
              <a:xfrm>
                <a:off x="8987079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042" name="TextBox 1041">
            <a:extLst>
              <a:ext uri="{FF2B5EF4-FFF2-40B4-BE49-F238E27FC236}">
                <a16:creationId xmlns:a16="http://schemas.microsoft.com/office/drawing/2014/main" id="{2B69C5F3-194D-2E08-0F27-206177E03BF9}"/>
              </a:ext>
            </a:extLst>
          </xdr:cNvPr>
          <xdr:cNvSpPr txBox="1"/>
        </xdr:nvSpPr>
        <xdr:spPr>
          <a:xfrm>
            <a:off x="9133042" y="1462718"/>
            <a:ext cx="1197807" cy="3079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SWEET CHILLI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327547</xdr:colOff>
      <xdr:row>22</xdr:row>
      <xdr:rowOff>1924</xdr:rowOff>
    </xdr:from>
    <xdr:to>
      <xdr:col>2</xdr:col>
      <xdr:colOff>138911</xdr:colOff>
      <xdr:row>23</xdr:row>
      <xdr:rowOff>132536</xdr:rowOff>
    </xdr:to>
    <xdr:grpSp>
      <xdr:nvGrpSpPr>
        <xdr:cNvPr id="1043" name="Group 1042">
          <a:extLst>
            <a:ext uri="{FF2B5EF4-FFF2-40B4-BE49-F238E27FC236}">
              <a16:creationId xmlns:a16="http://schemas.microsoft.com/office/drawing/2014/main" id="{9515A2B3-473B-48F6-BDCA-2BFEBA3EFB16}"/>
            </a:ext>
          </a:extLst>
        </xdr:cNvPr>
        <xdr:cNvGrpSpPr/>
      </xdr:nvGrpSpPr>
      <xdr:grpSpPr>
        <a:xfrm>
          <a:off x="327547" y="4075419"/>
          <a:ext cx="1036261" cy="315771"/>
          <a:chOff x="8987073" y="1462718"/>
          <a:chExt cx="1029230" cy="30960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71" name="Check Box 47" hidden="1">
                <a:extLst>
                  <a:ext uri="{63B3BB69-23CF-44E3-9099-C40C66FF867C}">
                    <a14:compatExt spid="_x0000_s1071"/>
                  </a:ext>
                  <a:ext uri="{FF2B5EF4-FFF2-40B4-BE49-F238E27FC236}">
                    <a16:creationId xmlns:a16="http://schemas.microsoft.com/office/drawing/2014/main" id="{00000000-0008-0000-0000-00002F040000}"/>
                  </a:ext>
                </a:extLst>
              </xdr:cNvPr>
              <xdr:cNvSpPr/>
            </xdr:nvSpPr>
            <xdr:spPr bwMode="auto">
              <a:xfrm>
                <a:off x="8987073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044" name="TextBox 1043">
            <a:extLst>
              <a:ext uri="{FF2B5EF4-FFF2-40B4-BE49-F238E27FC236}">
                <a16:creationId xmlns:a16="http://schemas.microsoft.com/office/drawing/2014/main" id="{E81B68BD-DD0D-D0CD-565C-0C7BCE916BF2}"/>
              </a:ext>
            </a:extLst>
          </xdr:cNvPr>
          <xdr:cNvSpPr txBox="1"/>
        </xdr:nvSpPr>
        <xdr:spPr>
          <a:xfrm>
            <a:off x="9133042" y="1462718"/>
            <a:ext cx="883261" cy="3096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HOMMUS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327843</xdr:colOff>
      <xdr:row>23</xdr:row>
      <xdr:rowOff>16866</xdr:rowOff>
    </xdr:from>
    <xdr:to>
      <xdr:col>2</xdr:col>
      <xdr:colOff>61301</xdr:colOff>
      <xdr:row>24</xdr:row>
      <xdr:rowOff>147474</xdr:rowOff>
    </xdr:to>
    <xdr:grpSp>
      <xdr:nvGrpSpPr>
        <xdr:cNvPr id="1045" name="Group 1044">
          <a:extLst>
            <a:ext uri="{FF2B5EF4-FFF2-40B4-BE49-F238E27FC236}">
              <a16:creationId xmlns:a16="http://schemas.microsoft.com/office/drawing/2014/main" id="{62EB6499-8C3A-462B-9717-79AB1BA0EB6B}"/>
            </a:ext>
          </a:extLst>
        </xdr:cNvPr>
        <xdr:cNvGrpSpPr/>
      </xdr:nvGrpSpPr>
      <xdr:grpSpPr>
        <a:xfrm>
          <a:off x="327843" y="4275520"/>
          <a:ext cx="958355" cy="315767"/>
          <a:chOff x="8987075" y="1462718"/>
          <a:chExt cx="951422" cy="3079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72" name="Check Box 48" hidden="1">
                <a:extLst>
                  <a:ext uri="{63B3BB69-23CF-44E3-9099-C40C66FF867C}">
                    <a14:compatExt spid="_x0000_s1072"/>
                  </a:ext>
                  <a:ext uri="{FF2B5EF4-FFF2-40B4-BE49-F238E27FC236}">
                    <a16:creationId xmlns:a16="http://schemas.microsoft.com/office/drawing/2014/main" id="{00000000-0008-0000-0000-000030040000}"/>
                  </a:ext>
                </a:extLst>
              </xdr:cNvPr>
              <xdr:cNvSpPr/>
            </xdr:nvSpPr>
            <xdr:spPr bwMode="auto">
              <a:xfrm>
                <a:off x="8987075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046" name="TextBox 1045">
            <a:extLst>
              <a:ext uri="{FF2B5EF4-FFF2-40B4-BE49-F238E27FC236}">
                <a16:creationId xmlns:a16="http://schemas.microsoft.com/office/drawing/2014/main" id="{223D382E-9C10-F614-7A5F-42AF05800B28}"/>
              </a:ext>
            </a:extLst>
          </xdr:cNvPr>
          <xdr:cNvSpPr txBox="1"/>
        </xdr:nvSpPr>
        <xdr:spPr>
          <a:xfrm>
            <a:off x="9133042" y="1462718"/>
            <a:ext cx="805455" cy="307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TOMATO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330833</xdr:colOff>
      <xdr:row>19</xdr:row>
      <xdr:rowOff>170986</xdr:rowOff>
    </xdr:from>
    <xdr:to>
      <xdr:col>1</xdr:col>
      <xdr:colOff>370411</xdr:colOff>
      <xdr:row>21</xdr:row>
      <xdr:rowOff>118077</xdr:rowOff>
    </xdr:to>
    <xdr:grpSp>
      <xdr:nvGrpSpPr>
        <xdr:cNvPr id="1047" name="Group 1046">
          <a:extLst>
            <a:ext uri="{FF2B5EF4-FFF2-40B4-BE49-F238E27FC236}">
              <a16:creationId xmlns:a16="http://schemas.microsoft.com/office/drawing/2014/main" id="{EF790EE2-B074-489B-A9C1-68C172E61DB0}"/>
            </a:ext>
          </a:extLst>
        </xdr:cNvPr>
        <xdr:cNvGrpSpPr/>
      </xdr:nvGrpSpPr>
      <xdr:grpSpPr>
        <a:xfrm>
          <a:off x="330833" y="3689005"/>
          <a:ext cx="652027" cy="317408"/>
          <a:chOff x="8987074" y="1462718"/>
          <a:chExt cx="648338" cy="3079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73" name="Check Box 49" hidden="1">
                <a:extLst>
                  <a:ext uri="{63B3BB69-23CF-44E3-9099-C40C66FF867C}">
                    <a14:compatExt spid="_x0000_s1073"/>
                  </a:ext>
                  <a:ext uri="{FF2B5EF4-FFF2-40B4-BE49-F238E27FC236}">
                    <a16:creationId xmlns:a16="http://schemas.microsoft.com/office/drawing/2014/main" id="{00000000-0008-0000-0000-000031040000}"/>
                  </a:ext>
                </a:extLst>
              </xdr:cNvPr>
              <xdr:cNvSpPr/>
            </xdr:nvSpPr>
            <xdr:spPr bwMode="auto">
              <a:xfrm>
                <a:off x="8987074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048" name="TextBox 1047">
            <a:extLst>
              <a:ext uri="{FF2B5EF4-FFF2-40B4-BE49-F238E27FC236}">
                <a16:creationId xmlns:a16="http://schemas.microsoft.com/office/drawing/2014/main" id="{C24A1020-3420-7FF9-C0BC-B48504BFE941}"/>
              </a:ext>
            </a:extLst>
          </xdr:cNvPr>
          <xdr:cNvSpPr txBox="1"/>
        </xdr:nvSpPr>
        <xdr:spPr>
          <a:xfrm>
            <a:off x="9133042" y="1462718"/>
            <a:ext cx="502370" cy="307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BBQ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330810</xdr:colOff>
      <xdr:row>18</xdr:row>
      <xdr:rowOff>167927</xdr:rowOff>
    </xdr:from>
    <xdr:to>
      <xdr:col>1</xdr:col>
      <xdr:colOff>532868</xdr:colOff>
      <xdr:row>20</xdr:row>
      <xdr:rowOff>115020</xdr:rowOff>
    </xdr:to>
    <xdr:grpSp>
      <xdr:nvGrpSpPr>
        <xdr:cNvPr id="1049" name="Group 1048">
          <a:extLst>
            <a:ext uri="{FF2B5EF4-FFF2-40B4-BE49-F238E27FC236}">
              <a16:creationId xmlns:a16="http://schemas.microsoft.com/office/drawing/2014/main" id="{C1DE8D60-6473-47F3-A193-1E8132CB48F5}"/>
            </a:ext>
          </a:extLst>
        </xdr:cNvPr>
        <xdr:cNvGrpSpPr/>
      </xdr:nvGrpSpPr>
      <xdr:grpSpPr>
        <a:xfrm>
          <a:off x="330810" y="3500787"/>
          <a:ext cx="814507" cy="317411"/>
          <a:chOff x="8987084" y="1462718"/>
          <a:chExt cx="810597" cy="3079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74" name="Check Box 50" hidden="1">
                <a:extLst>
                  <a:ext uri="{63B3BB69-23CF-44E3-9099-C40C66FF867C}">
                    <a14:compatExt spid="_x0000_s1074"/>
                  </a:ext>
                  <a:ext uri="{FF2B5EF4-FFF2-40B4-BE49-F238E27FC236}">
                    <a16:creationId xmlns:a16="http://schemas.microsoft.com/office/drawing/2014/main" id="{00000000-0008-0000-0000-000032040000}"/>
                  </a:ext>
                </a:extLst>
              </xdr:cNvPr>
              <xdr:cNvSpPr/>
            </xdr:nvSpPr>
            <xdr:spPr bwMode="auto">
              <a:xfrm>
                <a:off x="8987084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050" name="TextBox 1049">
            <a:extLst>
              <a:ext uri="{FF2B5EF4-FFF2-40B4-BE49-F238E27FC236}">
                <a16:creationId xmlns:a16="http://schemas.microsoft.com/office/drawing/2014/main" id="{29FDB939-54BE-2597-0479-54C8F291248C}"/>
              </a:ext>
            </a:extLst>
          </xdr:cNvPr>
          <xdr:cNvSpPr txBox="1"/>
        </xdr:nvSpPr>
        <xdr:spPr>
          <a:xfrm>
            <a:off x="9133042" y="1462718"/>
            <a:ext cx="664639" cy="307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CHILLI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247772</xdr:colOff>
      <xdr:row>17</xdr:row>
      <xdr:rowOff>128170</xdr:rowOff>
    </xdr:from>
    <xdr:to>
      <xdr:col>1</xdr:col>
      <xdr:colOff>386671</xdr:colOff>
      <xdr:row>19</xdr:row>
      <xdr:rowOff>104783</xdr:rowOff>
    </xdr:to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D0A568A5-04D5-42AA-AED9-A8F71021FC1A}"/>
            </a:ext>
          </a:extLst>
        </xdr:cNvPr>
        <xdr:cNvSpPr txBox="1"/>
      </xdr:nvSpPr>
      <xdr:spPr>
        <a:xfrm>
          <a:off x="247772" y="3247982"/>
          <a:ext cx="749297" cy="343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600" b="1" u="sng">
              <a:solidFill>
                <a:srgbClr val="CD4D33"/>
              </a:solidFill>
            </a:rPr>
            <a:t>SAUCE</a:t>
          </a:r>
          <a:endParaRPr lang="en-AU" sz="1100" b="1" u="sng">
            <a:solidFill>
              <a:srgbClr val="CD4D33"/>
            </a:solidFill>
          </a:endParaRPr>
        </a:p>
      </xdr:txBody>
    </xdr:sp>
    <xdr:clientData/>
  </xdr:twoCellAnchor>
  <xdr:twoCellAnchor>
    <xdr:from>
      <xdr:col>0</xdr:col>
      <xdr:colOff>328092</xdr:colOff>
      <xdr:row>24</xdr:row>
      <xdr:rowOff>39877</xdr:rowOff>
    </xdr:from>
    <xdr:to>
      <xdr:col>2</xdr:col>
      <xdr:colOff>429214</xdr:colOff>
      <xdr:row>25</xdr:row>
      <xdr:rowOff>167984</xdr:rowOff>
    </xdr:to>
    <xdr:grpSp>
      <xdr:nvGrpSpPr>
        <xdr:cNvPr id="1052" name="Group 1051">
          <a:extLst>
            <a:ext uri="{FF2B5EF4-FFF2-40B4-BE49-F238E27FC236}">
              <a16:creationId xmlns:a16="http://schemas.microsoft.com/office/drawing/2014/main" id="{121D61CB-E9F2-43D3-A566-03A3C3D3CDF9}"/>
            </a:ext>
          </a:extLst>
        </xdr:cNvPr>
        <xdr:cNvGrpSpPr/>
      </xdr:nvGrpSpPr>
      <xdr:grpSpPr>
        <a:xfrm>
          <a:off x="328092" y="4483690"/>
          <a:ext cx="1326019" cy="313266"/>
          <a:chOff x="8987077" y="1462718"/>
          <a:chExt cx="1318610" cy="3079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75" name="Check Box 51" hidden="1">
                <a:extLst>
                  <a:ext uri="{63B3BB69-23CF-44E3-9099-C40C66FF867C}">
                    <a14:compatExt spid="_x0000_s1075"/>
                  </a:ext>
                  <a:ext uri="{FF2B5EF4-FFF2-40B4-BE49-F238E27FC236}">
                    <a16:creationId xmlns:a16="http://schemas.microsoft.com/office/drawing/2014/main" id="{00000000-0008-0000-0000-000033040000}"/>
                  </a:ext>
                </a:extLst>
              </xdr:cNvPr>
              <xdr:cNvSpPr/>
            </xdr:nvSpPr>
            <xdr:spPr bwMode="auto">
              <a:xfrm>
                <a:off x="8987077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053" name="TextBox 1052">
            <a:extLst>
              <a:ext uri="{FF2B5EF4-FFF2-40B4-BE49-F238E27FC236}">
                <a16:creationId xmlns:a16="http://schemas.microsoft.com/office/drawing/2014/main" id="{3CD18E65-77D7-1966-C96B-22A61B7ADC7C}"/>
              </a:ext>
            </a:extLst>
          </xdr:cNvPr>
          <xdr:cNvSpPr txBox="1"/>
        </xdr:nvSpPr>
        <xdr:spPr>
          <a:xfrm>
            <a:off x="9133042" y="1462718"/>
            <a:ext cx="1172645" cy="307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MAYONNAISE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328113</xdr:colOff>
      <xdr:row>20</xdr:row>
      <xdr:rowOff>177640</xdr:rowOff>
    </xdr:from>
    <xdr:to>
      <xdr:col>1</xdr:col>
      <xdr:colOff>600924</xdr:colOff>
      <xdr:row>22</xdr:row>
      <xdr:rowOff>122229</xdr:rowOff>
    </xdr:to>
    <xdr:grpSp>
      <xdr:nvGrpSpPr>
        <xdr:cNvPr id="1076" name="Group 1075">
          <a:extLst>
            <a:ext uri="{FF2B5EF4-FFF2-40B4-BE49-F238E27FC236}">
              <a16:creationId xmlns:a16="http://schemas.microsoft.com/office/drawing/2014/main" id="{7EF4EE95-3DC4-4276-9E71-69CEB84AC9F4}"/>
            </a:ext>
          </a:extLst>
        </xdr:cNvPr>
        <xdr:cNvGrpSpPr/>
      </xdr:nvGrpSpPr>
      <xdr:grpSpPr>
        <a:xfrm>
          <a:off x="328113" y="3880818"/>
          <a:ext cx="885260" cy="314906"/>
          <a:chOff x="8987073" y="1462718"/>
          <a:chExt cx="880472" cy="3079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" name="Check Box 52" hidden="1">
                <a:extLst>
                  <a:ext uri="{63B3BB69-23CF-44E3-9099-C40C66FF867C}">
                    <a14:compatExt spid="_x0000_s1076"/>
                  </a:ext>
                  <a:ext uri="{FF2B5EF4-FFF2-40B4-BE49-F238E27FC236}">
                    <a16:creationId xmlns:a16="http://schemas.microsoft.com/office/drawing/2014/main" id="{00000000-0008-0000-0000-000005000000}"/>
                  </a:ext>
                </a:extLst>
              </xdr:cNvPr>
              <xdr:cNvSpPr/>
            </xdr:nvSpPr>
            <xdr:spPr bwMode="auto">
              <a:xfrm>
                <a:off x="8987073" y="1475985"/>
                <a:ext cx="299298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078" name="TextBox 1077">
            <a:extLst>
              <a:ext uri="{FF2B5EF4-FFF2-40B4-BE49-F238E27FC236}">
                <a16:creationId xmlns:a16="http://schemas.microsoft.com/office/drawing/2014/main" id="{E3D78CB9-3171-3115-9D65-0B90EB47326E}"/>
              </a:ext>
            </a:extLst>
          </xdr:cNvPr>
          <xdr:cNvSpPr txBox="1"/>
        </xdr:nvSpPr>
        <xdr:spPr>
          <a:xfrm>
            <a:off x="9133042" y="1462718"/>
            <a:ext cx="734503" cy="307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GARLIC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331768</xdr:colOff>
      <xdr:row>26</xdr:row>
      <xdr:rowOff>80366</xdr:rowOff>
    </xdr:from>
    <xdr:to>
      <xdr:col>2</xdr:col>
      <xdr:colOff>431351</xdr:colOff>
      <xdr:row>28</xdr:row>
      <xdr:rowOff>24957</xdr:rowOff>
    </xdr:to>
    <xdr:grpSp>
      <xdr:nvGrpSpPr>
        <xdr:cNvPr id="1079" name="Group 1078">
          <a:extLst>
            <a:ext uri="{FF2B5EF4-FFF2-40B4-BE49-F238E27FC236}">
              <a16:creationId xmlns:a16="http://schemas.microsoft.com/office/drawing/2014/main" id="{268D1E13-C3EA-47CB-913C-E3D06B4292F4}"/>
            </a:ext>
          </a:extLst>
        </xdr:cNvPr>
        <xdr:cNvGrpSpPr/>
      </xdr:nvGrpSpPr>
      <xdr:grpSpPr>
        <a:xfrm>
          <a:off x="331768" y="4894497"/>
          <a:ext cx="1324480" cy="314909"/>
          <a:chOff x="8987071" y="1462718"/>
          <a:chExt cx="1317081" cy="3079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77" name="Check Box 53" hidden="1">
                <a:extLst>
                  <a:ext uri="{63B3BB69-23CF-44E3-9099-C40C66FF867C}">
                    <a14:compatExt spid="_x0000_s1077"/>
                  </a:ext>
                  <a:ext uri="{FF2B5EF4-FFF2-40B4-BE49-F238E27FC236}">
                    <a16:creationId xmlns:a16="http://schemas.microsoft.com/office/drawing/2014/main" id="{00000000-0008-0000-0000-000035040000}"/>
                  </a:ext>
                </a:extLst>
              </xdr:cNvPr>
              <xdr:cNvSpPr/>
            </xdr:nvSpPr>
            <xdr:spPr bwMode="auto">
              <a:xfrm>
                <a:off x="8987071" y="1475985"/>
                <a:ext cx="299297" cy="25856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">
        <xdr:nvSpPr>
          <xdr:cNvPr id="1081" name="TextBox 1080">
            <a:extLst>
              <a:ext uri="{FF2B5EF4-FFF2-40B4-BE49-F238E27FC236}">
                <a16:creationId xmlns:a16="http://schemas.microsoft.com/office/drawing/2014/main" id="{3BE8E77B-C916-6C15-9418-B21F0ECBB965}"/>
              </a:ext>
            </a:extLst>
          </xdr:cNvPr>
          <xdr:cNvSpPr txBox="1"/>
        </xdr:nvSpPr>
        <xdr:spPr>
          <a:xfrm>
            <a:off x="9133042" y="1462718"/>
            <a:ext cx="1171110" cy="307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AU" sz="1400" b="0" u="none">
                <a:solidFill>
                  <a:srgbClr val="CD4D33"/>
                </a:solidFill>
              </a:rPr>
              <a:t>SOUR CREAM</a:t>
            </a:r>
            <a:endParaRPr lang="en-AU" sz="1050" b="0" u="none">
              <a:solidFill>
                <a:srgbClr val="CD4D33"/>
              </a:solidFill>
            </a:endParaRPr>
          </a:p>
        </xdr:txBody>
      </xdr:sp>
    </xdr:grpSp>
    <xdr:clientData/>
  </xdr:twoCellAnchor>
  <xdr:twoCellAnchor>
    <xdr:from>
      <xdr:col>0</xdr:col>
      <xdr:colOff>254975</xdr:colOff>
      <xdr:row>27</xdr:row>
      <xdr:rowOff>117067</xdr:rowOff>
    </xdr:from>
    <xdr:to>
      <xdr:col>1</xdr:col>
      <xdr:colOff>491458</xdr:colOff>
      <xdr:row>29</xdr:row>
      <xdr:rowOff>92380</xdr:rowOff>
    </xdr:to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4ED77A07-1C91-427B-B4A7-85BC3F719F7B}"/>
            </a:ext>
          </a:extLst>
        </xdr:cNvPr>
        <xdr:cNvSpPr txBox="1"/>
      </xdr:nvSpPr>
      <xdr:spPr>
        <a:xfrm>
          <a:off x="254975" y="5072062"/>
          <a:ext cx="846881" cy="342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600" b="1" u="sng">
              <a:solidFill>
                <a:srgbClr val="CD4D33"/>
              </a:solidFill>
            </a:rPr>
            <a:t>WEIGHT</a:t>
          </a:r>
          <a:endParaRPr lang="en-AU" sz="1100" b="1" u="sng">
            <a:solidFill>
              <a:srgbClr val="CD4D33"/>
            </a:solidFill>
          </a:endParaRPr>
        </a:p>
      </xdr:txBody>
    </xdr:sp>
    <xdr:clientData/>
  </xdr:twoCellAnchor>
  <xdr:twoCellAnchor>
    <xdr:from>
      <xdr:col>1</xdr:col>
      <xdr:colOff>201844</xdr:colOff>
      <xdr:row>29</xdr:row>
      <xdr:rowOff>7459</xdr:rowOff>
    </xdr:from>
    <xdr:to>
      <xdr:col>2</xdr:col>
      <xdr:colOff>228120</xdr:colOff>
      <xdr:row>30</xdr:row>
      <xdr:rowOff>134611</xdr:rowOff>
    </xdr:to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54E1039-1C2C-475B-ABB6-B94A7B51674A}"/>
            </a:ext>
          </a:extLst>
        </xdr:cNvPr>
        <xdr:cNvSpPr txBox="1"/>
      </xdr:nvSpPr>
      <xdr:spPr>
        <a:xfrm>
          <a:off x="812242" y="5329490"/>
          <a:ext cx="636674" cy="3106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400" b="0" u="none">
              <a:solidFill>
                <a:srgbClr val="CD4D33"/>
              </a:solidFill>
            </a:rPr>
            <a:t>GRAMS</a:t>
          </a:r>
          <a:endParaRPr lang="en-AU" sz="1050" b="0" u="none">
            <a:solidFill>
              <a:srgbClr val="CD4D33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372303</xdr:colOff>
          <xdr:row>29</xdr:row>
          <xdr:rowOff>46120</xdr:rowOff>
        </xdr:from>
        <xdr:to>
          <xdr:col>1</xdr:col>
          <xdr:colOff>250383</xdr:colOff>
          <xdr:row>30</xdr:row>
          <xdr:rowOff>107717</xdr:rowOff>
        </xdr:to>
        <xdr:sp macro="" textlink="">
          <xdr:nvSpPr>
            <xdr:cNvPr id="2" name="TextBox1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237506</xdr:colOff>
      <xdr:row>32</xdr:row>
      <xdr:rowOff>75802</xdr:rowOff>
    </xdr:from>
    <xdr:ext cx="927653" cy="398953"/>
    <xdr:sp macro="" textlink="$G$3">
      <xdr:nvSpPr>
        <xdr:cNvPr id="16" name="TextBox 15">
          <a:extLst>
            <a:ext uri="{FF2B5EF4-FFF2-40B4-BE49-F238E27FC236}">
              <a16:creationId xmlns:a16="http://schemas.microsoft.com/office/drawing/2014/main" id="{1BF62E1C-E922-440A-9904-16789229530E}"/>
            </a:ext>
          </a:extLst>
        </xdr:cNvPr>
        <xdr:cNvSpPr txBox="1"/>
      </xdr:nvSpPr>
      <xdr:spPr>
        <a:xfrm>
          <a:off x="237506" y="5948388"/>
          <a:ext cx="927653" cy="3989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fld id="{533D2977-AC96-4D62-AF44-A65C4099172D}" type="TxLink">
            <a:rPr lang="en-US" sz="2400" b="1" i="0" u="none" strike="noStrike">
              <a:solidFill>
                <a:srgbClr val="CD4D33"/>
              </a:solidFill>
              <a:latin typeface="Aptos Narrow"/>
            </a:rPr>
            <a:t>892 C</a:t>
          </a:fld>
          <a:endParaRPr lang="en-AU" sz="4000" b="1" u="sng">
            <a:solidFill>
              <a:srgbClr val="CD4D33"/>
            </a:solidFill>
            <a:latin typeface="Aptos Narrow" panose="020B0004020202020204" pitchFamily="34" charset="0"/>
          </a:endParaRPr>
        </a:p>
      </xdr:txBody>
    </xdr:sp>
    <xdr:clientData/>
  </xdr:oneCellAnchor>
  <xdr:oneCellAnchor>
    <xdr:from>
      <xdr:col>2</xdr:col>
      <xdr:colOff>45462</xdr:colOff>
      <xdr:row>32</xdr:row>
      <xdr:rowOff>121092</xdr:rowOff>
    </xdr:from>
    <xdr:ext cx="748025" cy="328972"/>
    <xdr:sp macro="" textlink="$G$10">
      <xdr:nvSpPr>
        <xdr:cNvPr id="21" name="TextBox 20">
          <a:extLst>
            <a:ext uri="{FF2B5EF4-FFF2-40B4-BE49-F238E27FC236}">
              <a16:creationId xmlns:a16="http://schemas.microsoft.com/office/drawing/2014/main" id="{C01FCC8F-4C34-4AAB-8A6F-4EBEF30BA1C3}"/>
            </a:ext>
          </a:extLst>
        </xdr:cNvPr>
        <xdr:cNvSpPr txBox="1"/>
      </xdr:nvSpPr>
      <xdr:spPr>
        <a:xfrm>
          <a:off x="1266258" y="5993678"/>
          <a:ext cx="748025" cy="328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fld id="{AAD8F823-649D-4F51-A1ED-ED39152E32C7}" type="TxLink">
            <a:rPr lang="en-US" sz="1600" b="1" i="0" u="none" strike="noStrike">
              <a:solidFill>
                <a:srgbClr val="CD4D33"/>
              </a:solidFill>
              <a:latin typeface="Aptos Narrow"/>
            </a:rPr>
            <a:t>69 g</a:t>
          </a:fld>
          <a:endParaRPr lang="en-AU" sz="5400" b="1" u="sng">
            <a:solidFill>
              <a:srgbClr val="CD4D33"/>
            </a:solidFill>
            <a:latin typeface="Aptos Narrow" panose="020B0004020202020204" pitchFamily="34" charset="0"/>
          </a:endParaRPr>
        </a:p>
      </xdr:txBody>
    </xdr:sp>
    <xdr:clientData/>
  </xdr:oneCellAnchor>
  <xdr:oneCellAnchor>
    <xdr:from>
      <xdr:col>3</xdr:col>
      <xdr:colOff>118294</xdr:colOff>
      <xdr:row>32</xdr:row>
      <xdr:rowOff>120720</xdr:rowOff>
    </xdr:from>
    <xdr:ext cx="748025" cy="328972"/>
    <xdr:sp macro="" textlink="$G$17">
      <xdr:nvSpPr>
        <xdr:cNvPr id="1026" name="TextBox 1025">
          <a:extLst>
            <a:ext uri="{FF2B5EF4-FFF2-40B4-BE49-F238E27FC236}">
              <a16:creationId xmlns:a16="http://schemas.microsoft.com/office/drawing/2014/main" id="{4C27986A-A056-42D1-BDFB-CEC2C541A621}"/>
            </a:ext>
          </a:extLst>
        </xdr:cNvPr>
        <xdr:cNvSpPr txBox="1"/>
      </xdr:nvSpPr>
      <xdr:spPr>
        <a:xfrm>
          <a:off x="1949488" y="5993306"/>
          <a:ext cx="748025" cy="328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fld id="{2A4B66B4-1243-4E07-A93A-14AA12D52338}" type="TxLink">
            <a:rPr lang="en-US" sz="1600" b="1" i="0" u="none" strike="noStrike">
              <a:solidFill>
                <a:srgbClr val="CD4D33"/>
              </a:solidFill>
              <a:latin typeface="Aptos Narrow"/>
            </a:rPr>
            <a:t>55 g</a:t>
          </a:fld>
          <a:endParaRPr lang="en-AU" sz="7200" b="1" u="sng">
            <a:solidFill>
              <a:srgbClr val="CD4D33"/>
            </a:solidFill>
            <a:latin typeface="Aptos Narrow" panose="020B0004020202020204" pitchFamily="34" charset="0"/>
          </a:endParaRPr>
        </a:p>
      </xdr:txBody>
    </xdr:sp>
    <xdr:clientData/>
  </xdr:oneCellAnchor>
  <xdr:twoCellAnchor>
    <xdr:from>
      <xdr:col>0</xdr:col>
      <xdr:colOff>287690</xdr:colOff>
      <xdr:row>31</xdr:row>
      <xdr:rowOff>97924</xdr:rowOff>
    </xdr:from>
    <xdr:to>
      <xdr:col>1</xdr:col>
      <xdr:colOff>524173</xdr:colOff>
      <xdr:row>33</xdr:row>
      <xdr:rowOff>73236</xdr:rowOff>
    </xdr:to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9F70AE8F-2045-4E75-80F3-73E2F448AF31}"/>
            </a:ext>
          </a:extLst>
        </xdr:cNvPr>
        <xdr:cNvSpPr txBox="1"/>
      </xdr:nvSpPr>
      <xdr:spPr>
        <a:xfrm>
          <a:off x="287690" y="5786992"/>
          <a:ext cx="846881" cy="342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200" b="1" u="sng">
              <a:solidFill>
                <a:srgbClr val="CD4D33"/>
              </a:solidFill>
            </a:rPr>
            <a:t>CALORIES</a:t>
          </a:r>
          <a:endParaRPr lang="en-AU" sz="1000" b="1" u="sng">
            <a:solidFill>
              <a:srgbClr val="CD4D33"/>
            </a:solidFill>
          </a:endParaRPr>
        </a:p>
      </xdr:txBody>
    </xdr:sp>
    <xdr:clientData/>
  </xdr:twoCellAnchor>
  <xdr:twoCellAnchor>
    <xdr:from>
      <xdr:col>1</xdr:col>
      <xdr:colOff>595681</xdr:colOff>
      <xdr:row>31</xdr:row>
      <xdr:rowOff>106702</xdr:rowOff>
    </xdr:from>
    <xdr:to>
      <xdr:col>3</xdr:col>
      <xdr:colOff>63832</xdr:colOff>
      <xdr:row>33</xdr:row>
      <xdr:rowOff>15958</xdr:rowOff>
    </xdr:to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27E368A1-1B82-43DD-8500-D99ED13C4D04}"/>
            </a:ext>
          </a:extLst>
        </xdr:cNvPr>
        <xdr:cNvSpPr txBox="1"/>
      </xdr:nvSpPr>
      <xdr:spPr>
        <a:xfrm>
          <a:off x="1206079" y="5795770"/>
          <a:ext cx="688947" cy="276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000" b="1" u="sng">
              <a:solidFill>
                <a:srgbClr val="CD4D33"/>
              </a:solidFill>
            </a:rPr>
            <a:t>PROTEIN</a:t>
          </a:r>
          <a:endParaRPr lang="en-AU" sz="700" b="1" u="sng">
            <a:solidFill>
              <a:srgbClr val="CD4D33"/>
            </a:solidFill>
          </a:endParaRPr>
        </a:p>
      </xdr:txBody>
    </xdr:sp>
    <xdr:clientData/>
  </xdr:twoCellAnchor>
  <xdr:twoCellAnchor>
    <xdr:from>
      <xdr:col>3</xdr:col>
      <xdr:colOff>117734</xdr:colOff>
      <xdr:row>31</xdr:row>
      <xdr:rowOff>107500</xdr:rowOff>
    </xdr:from>
    <xdr:to>
      <xdr:col>3</xdr:col>
      <xdr:colOff>806681</xdr:colOff>
      <xdr:row>33</xdr:row>
      <xdr:rowOff>16756</xdr:rowOff>
    </xdr:to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4E15B8F-2AB9-4F01-8D2B-7D2CA6486082}"/>
            </a:ext>
          </a:extLst>
        </xdr:cNvPr>
        <xdr:cNvSpPr txBox="1"/>
      </xdr:nvSpPr>
      <xdr:spPr>
        <a:xfrm>
          <a:off x="1948928" y="5796568"/>
          <a:ext cx="688947" cy="276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000" b="1" u="sng">
              <a:solidFill>
                <a:srgbClr val="CD4D33"/>
              </a:solidFill>
            </a:rPr>
            <a:t>CARBS</a:t>
          </a:r>
          <a:endParaRPr lang="en-AU" sz="700" b="1" u="sng">
            <a:solidFill>
              <a:srgbClr val="CD4D33"/>
            </a:solidFill>
          </a:endParaRPr>
        </a:p>
      </xdr:txBody>
    </xdr:sp>
    <xdr:clientData/>
  </xdr:twoCellAnchor>
  <xdr:twoCellAnchor>
    <xdr:from>
      <xdr:col>2</xdr:col>
      <xdr:colOff>306224</xdr:colOff>
      <xdr:row>7</xdr:row>
      <xdr:rowOff>85459</xdr:rowOff>
    </xdr:from>
    <xdr:to>
      <xdr:col>3</xdr:col>
      <xdr:colOff>826092</xdr:colOff>
      <xdr:row>10</xdr:row>
      <xdr:rowOff>121066</xdr:rowOff>
    </xdr:to>
    <xdr:sp macro="" textlink="$F$1">
      <xdr:nvSpPr>
        <xdr:cNvPr id="1034" name="TextBox 1033">
          <a:extLst>
            <a:ext uri="{FF2B5EF4-FFF2-40B4-BE49-F238E27FC236}">
              <a16:creationId xmlns:a16="http://schemas.microsoft.com/office/drawing/2014/main" id="{6B488C9A-9568-06C1-7AEB-7A65F85FC7AE}"/>
            </a:ext>
          </a:extLst>
        </xdr:cNvPr>
        <xdr:cNvSpPr txBox="1"/>
      </xdr:nvSpPr>
      <xdr:spPr>
        <a:xfrm>
          <a:off x="1531121" y="1381571"/>
          <a:ext cx="1132317" cy="591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97C0440-5560-426D-B766-0EA70C0D5CCF}" type="TxLink">
            <a:rPr lang="en-US" sz="1100" b="1" i="0" u="none" strike="noStrike">
              <a:solidFill>
                <a:srgbClr val="CD4D33"/>
              </a:solidFill>
              <a:latin typeface="Aptos Narrow"/>
            </a:rPr>
            <a:pPr algn="ctr"/>
            <a:t> </a:t>
          </a:fld>
          <a:endParaRPr lang="en-AU" sz="1100" b="1">
            <a:solidFill>
              <a:srgbClr val="CD4D33"/>
            </a:solidFill>
          </a:endParaRPr>
        </a:p>
      </xdr:txBody>
    </xdr:sp>
    <xdr:clientData/>
  </xdr:twoCellAnchor>
  <xdr:twoCellAnchor>
    <xdr:from>
      <xdr:col>2</xdr:col>
      <xdr:colOff>391682</xdr:colOff>
      <xdr:row>21</xdr:row>
      <xdr:rowOff>109672</xdr:rowOff>
    </xdr:from>
    <xdr:to>
      <xdr:col>3</xdr:col>
      <xdr:colOff>1046863</xdr:colOff>
      <xdr:row>24</xdr:row>
      <xdr:rowOff>145279</xdr:rowOff>
    </xdr:to>
    <xdr:sp macro="" textlink="$F$2">
      <xdr:nvSpPr>
        <xdr:cNvPr id="1061" name="TextBox 1060">
          <a:extLst>
            <a:ext uri="{FF2B5EF4-FFF2-40B4-BE49-F238E27FC236}">
              <a16:creationId xmlns:a16="http://schemas.microsoft.com/office/drawing/2014/main" id="{D3AD647B-4B5C-46E8-B33D-1A0F9AE7BD61}"/>
            </a:ext>
          </a:extLst>
        </xdr:cNvPr>
        <xdr:cNvSpPr txBox="1"/>
      </xdr:nvSpPr>
      <xdr:spPr>
        <a:xfrm>
          <a:off x="1616579" y="3998008"/>
          <a:ext cx="1267630" cy="591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8267BAD-989B-4685-A506-46FA8E3A43E1}" type="TxLink">
            <a:rPr lang="en-US" sz="1100" b="1" i="0" u="none" strike="noStrike">
              <a:solidFill>
                <a:srgbClr val="CD4D33"/>
              </a:solidFill>
              <a:latin typeface="Aptos Narrow"/>
            </a:rPr>
            <a:t> </a:t>
          </a:fld>
          <a:endParaRPr lang="en-AU" sz="1100" b="1">
            <a:solidFill>
              <a:srgbClr val="CD4D33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customProperty" Target="../customProperty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FDE1-25B1-486B-84D4-6A836493A1D0}">
  <sheetPr codeName="Sheet1"/>
  <dimension ref="A1:Z36"/>
  <sheetViews>
    <sheetView tabSelected="1" zoomScale="107" zoomScaleNormal="78" workbookViewId="0">
      <selection activeCell="B5" sqref="B5"/>
    </sheetView>
  </sheetViews>
  <sheetFormatPr defaultColWidth="0" defaultRowHeight="14.4" zeroHeight="1"/>
  <cols>
    <col min="1" max="3" width="8.88671875" style="1" customWidth="1"/>
    <col min="4" max="4" width="17.44140625" style="1" customWidth="1"/>
    <col min="5" max="5" width="3" style="1" hidden="1" customWidth="1"/>
    <col min="6" max="9" width="8.88671875" style="1" hidden="1"/>
    <col min="10" max="10" width="15.21875" style="1" hidden="1"/>
    <col min="11" max="11" width="15.77734375" style="1" hidden="1"/>
    <col min="12" max="12" width="16.5546875" style="1" hidden="1"/>
    <col min="13" max="13" width="16.44140625" style="1" hidden="1"/>
    <col min="14" max="14" width="9.88671875" style="1" hidden="1"/>
    <col min="15" max="20" width="8.88671875" style="1" hidden="1"/>
    <col min="21" max="21" width="13.44140625" style="1" hidden="1"/>
    <col min="22" max="23" width="8.88671875" style="1" hidden="1"/>
    <col min="24" max="26" width="0" style="1" hidden="1"/>
    <col min="27" max="16384" width="8.88671875" style="1" hidden="1"/>
  </cols>
  <sheetData>
    <row r="1" spans="6:24">
      <c r="F1" s="77" t="str">
        <f>IF(M8=1,"Not a Kebab!
(select a meat)","")</f>
        <v/>
      </c>
      <c r="G1" s="1" t="e">
        <f>IF(M8=1,image_01,image_01)</f>
        <v>#REF!</v>
      </c>
      <c r="J1" s="46" t="s">
        <v>85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6:24">
      <c r="F2" s="77" t="str">
        <f>IF(M29=1,"Too many sauces!
(select up to 3)","")</f>
        <v/>
      </c>
      <c r="O2" s="41">
        <v>0.21779999999999999</v>
      </c>
    </row>
    <row r="3" spans="6:24">
      <c r="F3" s="70" t="s">
        <v>101</v>
      </c>
      <c r="G3" s="71" t="str">
        <f>TEXT(SUM(F4:F7),0)&amp;" C"</f>
        <v>892 C</v>
      </c>
      <c r="M3" s="39" t="s">
        <v>76</v>
      </c>
      <c r="N3" s="39" t="s">
        <v>79</v>
      </c>
      <c r="O3" s="39" t="s">
        <v>82</v>
      </c>
      <c r="P3" s="39" t="s">
        <v>83</v>
      </c>
      <c r="R3" s="39" t="s">
        <v>81</v>
      </c>
      <c r="S3" s="39" t="s">
        <v>6</v>
      </c>
      <c r="T3" s="39" t="s">
        <v>98</v>
      </c>
      <c r="U3" s="39" t="s">
        <v>99</v>
      </c>
    </row>
    <row r="4" spans="6:24">
      <c r="F4" s="65">
        <f>S4</f>
        <v>237.09369024856596</v>
      </c>
      <c r="G4" s="38">
        <f>F4/SUM($F$4:$F$7)</f>
        <v>0.26574082668970889</v>
      </c>
      <c r="J4" s="35">
        <v>2</v>
      </c>
      <c r="K4" s="1" t="s">
        <v>12</v>
      </c>
      <c r="M4" s="36">
        <v>1</v>
      </c>
      <c r="N4" s="1" t="str">
        <f>IF(J4=1,Literature!B9,IF(J4=2,Literature!B10,Literature!B11))</f>
        <v>Lebanese</v>
      </c>
      <c r="O4" s="37">
        <f>O2</f>
        <v>0.21779999999999999</v>
      </c>
      <c r="P4" s="38">
        <v>1</v>
      </c>
      <c r="R4" s="36">
        <v>1</v>
      </c>
      <c r="S4" s="65">
        <f>VLOOKUP($N4,Literature!$B$9:$H$11,5,0)</f>
        <v>237.09369024856596</v>
      </c>
      <c r="T4" s="64">
        <f>VLOOKUP($N4,Literature!$B$9:$H$11,6,0)</f>
        <v>7.6</v>
      </c>
      <c r="U4" s="64">
        <f>VLOOKUP($N4,Literature!$B$9:$H$11,7,0)</f>
        <v>46.48</v>
      </c>
    </row>
    <row r="5" spans="6:24">
      <c r="F5" s="45">
        <f>SUM(S8:S10)</f>
        <v>594.01540753257143</v>
      </c>
      <c r="G5" s="38">
        <f>F5/SUM($F$4:$F$7)</f>
        <v>0.66578804901403155</v>
      </c>
      <c r="J5" s="36"/>
    </row>
    <row r="6" spans="6:24">
      <c r="F6" s="45">
        <f>SUM(S16:S20)</f>
        <v>33.131197474320778</v>
      </c>
      <c r="G6" s="38">
        <f>F6/SUM($F$4:$F$7)</f>
        <v>3.7134315117435944E-2</v>
      </c>
      <c r="J6" s="36"/>
      <c r="O6" s="41">
        <f>IF(M16=1,41.56%+30.44%,41.56%)</f>
        <v>0.41560000000000002</v>
      </c>
    </row>
    <row r="7" spans="6:24">
      <c r="F7" s="45">
        <f>SUM(S25:S32)</f>
        <v>27.958668682466982</v>
      </c>
      <c r="G7" s="38">
        <f>F7/SUM($F$4:$F$7)</f>
        <v>3.133680917882372E-2</v>
      </c>
      <c r="J7" s="36"/>
      <c r="M7" s="39" t="s">
        <v>76</v>
      </c>
      <c r="N7" s="39" t="s">
        <v>79</v>
      </c>
      <c r="O7" s="39" t="s">
        <v>82</v>
      </c>
      <c r="P7" s="39" t="s">
        <v>83</v>
      </c>
      <c r="R7" s="39" t="s">
        <v>81</v>
      </c>
      <c r="S7" s="39" t="s">
        <v>6</v>
      </c>
      <c r="T7" s="39" t="s">
        <v>98</v>
      </c>
      <c r="U7" s="39" t="s">
        <v>99</v>
      </c>
      <c r="W7" s="1" t="s">
        <v>95</v>
      </c>
    </row>
    <row r="8" spans="6:24">
      <c r="J8" s="35" t="b">
        <v>0</v>
      </c>
      <c r="K8" s="1" t="s">
        <v>3</v>
      </c>
      <c r="M8" s="42">
        <f>IF(COUNTIF($J$8:$J$10,TRUE)=N8,1,0)</f>
        <v>0</v>
      </c>
      <c r="N8" s="36">
        <v>0</v>
      </c>
      <c r="O8" s="38">
        <v>0</v>
      </c>
      <c r="P8" s="38">
        <v>0</v>
      </c>
      <c r="R8" s="36">
        <f t="shared" ref="R8:R10" si="0">IF(J8=TRUE,1,0)</f>
        <v>0</v>
      </c>
      <c r="S8" s="45">
        <f>IF($R8=0,0,Literature!F4*VLOOKUP(1,$M$8:$P$11,4,0))*$P$35</f>
        <v>0</v>
      </c>
      <c r="T8" s="45">
        <f>IF($R8=0,0,Literature!G4*VLOOKUP(1,$M$8:$P$11,4,0))*$P$35</f>
        <v>0</v>
      </c>
      <c r="U8" s="45">
        <f>IF($R8=0,0,Literature!H4*VLOOKUP(1,$M$8:$P$11,4,0))*$P$35</f>
        <v>0</v>
      </c>
      <c r="W8" s="1" t="str">
        <f>IF(M8=1,0,IF(M9=1,VLOOKUP(TRUE,$J$8:$K$10,2,0),"Mixed"))</f>
        <v>Beef</v>
      </c>
      <c r="X8" s="1" t="b">
        <f>IF(W8="Mixed",IF(SUM(R8:R9)=2,"Lamb &amp; Chicken",IF(SUM(R8+R10)=2,"Lamb &amp; Beef","Chicken &amp; Beef")))</f>
        <v>0</v>
      </c>
    </row>
    <row r="9" spans="6:24">
      <c r="J9" s="35" t="b">
        <v>0</v>
      </c>
      <c r="K9" s="1" t="s">
        <v>2</v>
      </c>
      <c r="M9" s="36">
        <f t="shared" ref="M9:M10" si="1">IF(COUNTIF($J$8:$J$10,TRUE)=N9,1,0)</f>
        <v>1</v>
      </c>
      <c r="N9" s="36">
        <v>1</v>
      </c>
      <c r="O9" s="38">
        <f>O6*N9</f>
        <v>0.41560000000000002</v>
      </c>
      <c r="P9" s="38">
        <v>1</v>
      </c>
      <c r="R9" s="36">
        <f t="shared" si="0"/>
        <v>0</v>
      </c>
      <c r="S9" s="45">
        <f>IF($R9=0,0,Literature!F5*VLOOKUP(1,$M$8:$P$11,4,0))*$P$35</f>
        <v>0</v>
      </c>
      <c r="T9" s="45">
        <f>IF($R9=0,0,Literature!G5*VLOOKUP(1,$M$8:$P$11,4,0))*$P$35</f>
        <v>0</v>
      </c>
      <c r="U9" s="45">
        <f>IF($R9=0,0,Literature!H5*VLOOKUP(1,$M$8:$P$11,4,0))*$P$35</f>
        <v>0</v>
      </c>
    </row>
    <row r="10" spans="6:24">
      <c r="F10" s="70" t="s">
        <v>102</v>
      </c>
      <c r="G10" s="71" t="str">
        <f>ROUND(SUM(F11:F14),"0.0")&amp;" g"</f>
        <v>69 g</v>
      </c>
      <c r="J10" s="35" t="b">
        <v>1</v>
      </c>
      <c r="K10" s="1" t="s">
        <v>1</v>
      </c>
      <c r="M10" s="36">
        <f t="shared" si="1"/>
        <v>0</v>
      </c>
      <c r="N10" s="36">
        <v>2</v>
      </c>
      <c r="O10" s="38">
        <f>O6/N10</f>
        <v>0.20780000000000001</v>
      </c>
      <c r="P10" s="38">
        <v>0.5</v>
      </c>
      <c r="R10" s="36">
        <f t="shared" si="0"/>
        <v>1</v>
      </c>
      <c r="S10" s="45">
        <f>IF($R10=0,0,Literature!F6*VLOOKUP(1,$M$8:$P$11,4,0))*$P$35</f>
        <v>594.01540753257143</v>
      </c>
      <c r="T10" s="45">
        <f>IF($R10=0,0,Literature!G6*VLOOKUP(1,$M$8:$P$11,4,0))*$P$35</f>
        <v>57.730813953488379</v>
      </c>
      <c r="U10" s="45">
        <f>IF($R10=0,0,Literature!H6*VLOOKUP(1,$M$8:$P$11,4,0))*$P$35</f>
        <v>1.7612790697674423</v>
      </c>
    </row>
    <row r="11" spans="6:24">
      <c r="F11" s="65">
        <f>T4</f>
        <v>7.6</v>
      </c>
      <c r="G11" s="38">
        <f>F11/SUM($F$4:$F$7)</f>
        <v>8.518279338114958E-3</v>
      </c>
      <c r="M11" s="42">
        <f>IF(COUNTIF($J$8:$J$10,TRUE)=3,1,0)</f>
        <v>0</v>
      </c>
      <c r="N11" s="36" t="s">
        <v>80</v>
      </c>
      <c r="O11" s="40" t="s">
        <v>84</v>
      </c>
    </row>
    <row r="12" spans="6:24">
      <c r="F12" s="45">
        <f>SUM(T8:T10)</f>
        <v>57.730813953488379</v>
      </c>
      <c r="G12" s="38">
        <f>F12/SUM($F$4:$F$7)</f>
        <v>6.4706210483231413E-2</v>
      </c>
      <c r="J12" s="36"/>
    </row>
    <row r="13" spans="6:24">
      <c r="F13" s="45">
        <f>SUM(T16:T20)</f>
        <v>1.9360465116279073</v>
      </c>
      <c r="G13" s="38">
        <f>F13/SUM($F$4:$F$7)</f>
        <v>2.1699717102144135E-3</v>
      </c>
      <c r="J13" s="36"/>
    </row>
    <row r="14" spans="6:24">
      <c r="F14" s="45">
        <f>SUM(T25:T32)</f>
        <v>1.4410465116279072</v>
      </c>
      <c r="G14" s="38">
        <f>F14/SUM($F$4:$F$7)</f>
        <v>1.6151627270082419E-3</v>
      </c>
      <c r="J14" s="36"/>
      <c r="O14" s="41">
        <f>IF(M16=1,0,30.44%)</f>
        <v>0.3044</v>
      </c>
      <c r="W14" s="1" t="s">
        <v>95</v>
      </c>
    </row>
    <row r="15" spans="6:24">
      <c r="J15" s="36"/>
      <c r="M15" s="39" t="s">
        <v>76</v>
      </c>
      <c r="N15" s="39" t="s">
        <v>79</v>
      </c>
      <c r="O15" s="39" t="s">
        <v>82</v>
      </c>
      <c r="P15" s="39" t="s">
        <v>83</v>
      </c>
      <c r="R15" s="39" t="s">
        <v>81</v>
      </c>
      <c r="S15" s="39" t="s">
        <v>6</v>
      </c>
      <c r="T15" s="39" t="s">
        <v>98</v>
      </c>
      <c r="U15" s="39" t="s">
        <v>99</v>
      </c>
      <c r="W15" s="1" t="s">
        <v>96</v>
      </c>
    </row>
    <row r="16" spans="6:24">
      <c r="J16" s="35" t="b">
        <v>1</v>
      </c>
      <c r="K16" s="1" t="s">
        <v>73</v>
      </c>
      <c r="M16" s="42">
        <f>IF(COUNTIF($J$16:$J$20,TRUE)=N16,1,0)</f>
        <v>0</v>
      </c>
      <c r="N16" s="36">
        <v>0</v>
      </c>
      <c r="O16" s="38">
        <v>0</v>
      </c>
      <c r="P16" s="38">
        <v>0</v>
      </c>
      <c r="R16" s="36">
        <f>IF(J16=TRUE,1,0)</f>
        <v>1</v>
      </c>
      <c r="S16" s="45">
        <f>IF($R16=0,0,Literature!F24*VLOOKUP(1,$M$16:$P$21,4,0))*$P$35</f>
        <v>10.255013562185958</v>
      </c>
      <c r="T16" s="45">
        <f>IF($R16=0,0,Literature!G24*VLOOKUP(1,$M$16:$P$21,4,0))*$P$35</f>
        <v>0.73255813953488369</v>
      </c>
      <c r="U16" s="45">
        <f>IF($R16=0,0,Literature!H24*VLOOKUP(1,$M$16:$P$21,4,0))*$P$35</f>
        <v>0.9418604651162793</v>
      </c>
      <c r="V16" s="45"/>
      <c r="W16" s="1" t="s">
        <v>97</v>
      </c>
    </row>
    <row r="17" spans="6:23">
      <c r="F17" s="70" t="s">
        <v>94</v>
      </c>
      <c r="G17" s="71" t="str">
        <f>ROUND(SUM(F18:F21),"0.0")&amp;" g"</f>
        <v>55 g</v>
      </c>
      <c r="J17" s="35" t="b">
        <v>1</v>
      </c>
      <c r="K17" s="1" t="s">
        <v>74</v>
      </c>
      <c r="M17" s="36">
        <f t="shared" ref="M17:M21" si="2">IF(COUNTIF($J$16:$J$20,TRUE)=N17,1,0)</f>
        <v>0</v>
      </c>
      <c r="N17" s="36">
        <v>1</v>
      </c>
      <c r="O17" s="38">
        <f>$O$14/N17</f>
        <v>0.3044</v>
      </c>
      <c r="P17" s="38">
        <v>1</v>
      </c>
      <c r="R17" s="36">
        <f t="shared" ref="R17:R20" si="3">IF(J17=TRUE,1,0)</f>
        <v>1</v>
      </c>
      <c r="S17" s="45">
        <f>IF($R17=0,0,Literature!F25*VLOOKUP(1,$M$16:$P$21,4,0))*$P$35</f>
        <v>9.1694828582862726</v>
      </c>
      <c r="T17" s="45">
        <f>IF($R17=0,0,Literature!G25*VLOOKUP(1,$M$16:$P$21,4,0))*$P$35</f>
        <v>0.49186046511627912</v>
      </c>
      <c r="U17" s="45">
        <f>IF($R17=0,0,Literature!H25*VLOOKUP(1,$M$16:$P$21,4,0))*$P$35</f>
        <v>1.18046511627907</v>
      </c>
    </row>
    <row r="18" spans="6:23">
      <c r="F18" s="65">
        <f>U4</f>
        <v>46.48</v>
      </c>
      <c r="G18" s="38">
        <f>F18/SUM($F$4:$F$7)</f>
        <v>5.2096003109945159E-2</v>
      </c>
      <c r="J18" s="35" t="b">
        <v>1</v>
      </c>
      <c r="K18" s="1" t="s">
        <v>86</v>
      </c>
      <c r="M18" s="36">
        <f t="shared" si="2"/>
        <v>0</v>
      </c>
      <c r="N18" s="36">
        <v>2</v>
      </c>
      <c r="O18" s="38">
        <f>$O$14/N18</f>
        <v>0.1522</v>
      </c>
      <c r="P18" s="38">
        <v>1</v>
      </c>
      <c r="R18" s="36">
        <f t="shared" si="3"/>
        <v>1</v>
      </c>
      <c r="S18" s="45">
        <f>IF($R18=0,0,Literature!F26*VLOOKUP(1,$M$16:$P$21,4,0))*$P$35</f>
        <v>13.706701053848548</v>
      </c>
      <c r="T18" s="45">
        <f>IF($R18=0,0,Literature!G26*VLOOKUP(1,$M$16:$P$21,4,0))*$P$35</f>
        <v>0.71162790697674427</v>
      </c>
      <c r="U18" s="45">
        <f>IF($R18=0,0,Literature!H26*VLOOKUP(1,$M$16:$P$21,4,0))*$P$35</f>
        <v>2.0093023255813955</v>
      </c>
    </row>
    <row r="19" spans="6:23">
      <c r="F19" s="45">
        <f>SUM(U8:U10)</f>
        <v>1.7612790697674423</v>
      </c>
      <c r="G19" s="38">
        <f>F19/SUM($F$4:$F$7)</f>
        <v>1.9740877774545181E-3</v>
      </c>
      <c r="J19" s="35" t="b">
        <v>0</v>
      </c>
      <c r="K19" s="1" t="s">
        <v>72</v>
      </c>
      <c r="M19" s="36">
        <f t="shared" si="2"/>
        <v>1</v>
      </c>
      <c r="N19" s="36">
        <v>3</v>
      </c>
      <c r="O19" s="38">
        <f>$O$14/N19</f>
        <v>0.10146666666666666</v>
      </c>
      <c r="P19" s="38">
        <v>1</v>
      </c>
      <c r="R19" s="36">
        <f t="shared" si="3"/>
        <v>0</v>
      </c>
      <c r="S19" s="45">
        <f>IF($R19=0,0,Literature!F27*VLOOKUP(1,$M$16:$P$21,4,0))*$P$35</f>
        <v>0</v>
      </c>
      <c r="T19" s="45">
        <f>IF($R19=0,0,Literature!G27*VLOOKUP(1,$M$16:$P$21,4,0))*$P$35</f>
        <v>0</v>
      </c>
      <c r="U19" s="45">
        <f>IF($R19=0,0,Literature!H27*VLOOKUP(1,$M$16:$P$21,4,0))*$P$35</f>
        <v>0</v>
      </c>
    </row>
    <row r="20" spans="6:23">
      <c r="F20" s="45">
        <f>SUM(U16:U20)</f>
        <v>4.1316279069767443</v>
      </c>
      <c r="G20" s="38">
        <f>F20/SUM($F$4:$F$7)</f>
        <v>4.6308369253656775E-3</v>
      </c>
      <c r="J20" s="35" t="b">
        <v>0</v>
      </c>
      <c r="K20" s="1" t="s">
        <v>71</v>
      </c>
      <c r="M20" s="36">
        <f t="shared" si="2"/>
        <v>0</v>
      </c>
      <c r="N20" s="36">
        <v>4</v>
      </c>
      <c r="O20" s="38">
        <f>$O$14/N20</f>
        <v>7.6100000000000001E-2</v>
      </c>
      <c r="P20" s="38">
        <v>0.75</v>
      </c>
      <c r="R20" s="36">
        <f t="shared" si="3"/>
        <v>0</v>
      </c>
      <c r="S20" s="45">
        <f>IF($R20=0,0,Literature!F28*VLOOKUP(1,$M$16:$P$21,4,0))*$P$35</f>
        <v>0</v>
      </c>
      <c r="T20" s="45">
        <f>IF($R20=0,0,Literature!G28*VLOOKUP(1,$M$16:$P$21,4,0))*$P$35</f>
        <v>0</v>
      </c>
      <c r="U20" s="45">
        <f>IF($R20=0,0,Literature!H28*VLOOKUP(1,$M$16:$P$21,4,0))*$P$35</f>
        <v>0</v>
      </c>
    </row>
    <row r="21" spans="6:23">
      <c r="F21" s="45">
        <f>SUM(U25:U32)</f>
        <v>2.3452325581395352</v>
      </c>
      <c r="G21" s="38">
        <f>F21/SUM($F$4:$F$7)</f>
        <v>2.6285981635624329E-3</v>
      </c>
      <c r="J21" s="36"/>
      <c r="M21" s="36">
        <f t="shared" si="2"/>
        <v>0</v>
      </c>
      <c r="N21" s="36">
        <v>5</v>
      </c>
      <c r="O21" s="38">
        <f>$O$14/N21</f>
        <v>6.0880000000000004E-2</v>
      </c>
      <c r="P21" s="38">
        <v>0.6</v>
      </c>
    </row>
    <row r="22" spans="6:23"/>
    <row r="23" spans="6:23">
      <c r="F23" s="47"/>
      <c r="O23" s="41">
        <v>6.2199999999999998E-2</v>
      </c>
    </row>
    <row r="24" spans="6:23">
      <c r="F24" s="47"/>
      <c r="J24" s="36"/>
      <c r="M24" s="39" t="s">
        <v>76</v>
      </c>
      <c r="N24" s="39" t="s">
        <v>79</v>
      </c>
      <c r="O24" s="39" t="s">
        <v>82</v>
      </c>
      <c r="P24" s="39" t="s">
        <v>83</v>
      </c>
      <c r="R24" s="39" t="s">
        <v>81</v>
      </c>
      <c r="S24" s="39" t="s">
        <v>6</v>
      </c>
      <c r="T24" s="39" t="s">
        <v>98</v>
      </c>
      <c r="U24" s="39" t="s">
        <v>99</v>
      </c>
      <c r="W24" s="1" t="s">
        <v>95</v>
      </c>
    </row>
    <row r="25" spans="6:23">
      <c r="J25" s="35" t="b">
        <v>0</v>
      </c>
      <c r="K25" s="1" t="s">
        <v>87</v>
      </c>
      <c r="M25" s="36">
        <f>IF(COUNTIF($J$25:$J$32,TRUE)=0,1,0)</f>
        <v>0</v>
      </c>
      <c r="N25" s="36">
        <v>0</v>
      </c>
      <c r="O25" s="38">
        <v>0</v>
      </c>
      <c r="P25" s="38">
        <v>0</v>
      </c>
      <c r="R25" s="36">
        <f>IF(J25=TRUE,1,0)</f>
        <v>0</v>
      </c>
      <c r="S25" s="45">
        <f>IF($R25=0,0,Literature!F14*VLOOKUP(1,$M$25:$P$29,4,0))*$P$35</f>
        <v>0</v>
      </c>
      <c r="T25" s="45">
        <f>IF($R25=0,0,Literature!G14*VLOOKUP(1,$M$25:$P$29,4,0))*$P$35</f>
        <v>0</v>
      </c>
      <c r="U25" s="45">
        <f>IF($R25=0,0,Literature!H14*VLOOKUP(1,$M$25:$P$29,4,0))*$P$35</f>
        <v>0</v>
      </c>
    </row>
    <row r="26" spans="6:23">
      <c r="F26" s="47"/>
      <c r="J26" s="35" t="b">
        <v>0</v>
      </c>
      <c r="K26" s="1" t="s">
        <v>88</v>
      </c>
      <c r="M26" s="36">
        <f>IF(COUNTIF($J$25:$J$32,TRUE)=1,1,0)</f>
        <v>1</v>
      </c>
      <c r="N26" s="36">
        <v>1</v>
      </c>
      <c r="O26" s="38">
        <f>$O$23*N26</f>
        <v>6.2199999999999998E-2</v>
      </c>
      <c r="P26" s="38">
        <v>1</v>
      </c>
      <c r="R26" s="36">
        <f t="shared" ref="R26:R32" si="4">IF(J26=TRUE,1,0)</f>
        <v>0</v>
      </c>
      <c r="S26" s="45">
        <f>IF($R26=0,0,Literature!F15*VLOOKUP(1,$M$25:$P$29,4,0))*$P$35</f>
        <v>0</v>
      </c>
      <c r="T26" s="45">
        <f>IF($R26=0,0,Literature!G15*VLOOKUP(1,$M$25:$P$29,4,0))*$P$35</f>
        <v>0</v>
      </c>
      <c r="U26" s="45">
        <f>IF($R26=0,0,Literature!H15*VLOOKUP(1,$M$25:$P$29,4,0))*$P$35</f>
        <v>0</v>
      </c>
    </row>
    <row r="27" spans="6:23">
      <c r="F27" s="47"/>
      <c r="J27" s="35" t="b">
        <v>1</v>
      </c>
      <c r="K27" s="1" t="s">
        <v>89</v>
      </c>
      <c r="M27" s="36">
        <f>IF(COUNTIF($J$25:$J$32,TRUE)=2,1,0)</f>
        <v>0</v>
      </c>
      <c r="N27" s="36">
        <v>2</v>
      </c>
      <c r="O27" s="38">
        <f>$O$23/N27</f>
        <v>3.1099999999999999E-2</v>
      </c>
      <c r="P27" s="38">
        <v>0.5</v>
      </c>
      <c r="R27" s="36">
        <f t="shared" si="4"/>
        <v>1</v>
      </c>
      <c r="S27" s="45">
        <f>IF($R27=0,0,Literature!F16*VLOOKUP(1,$M$25:$P$29,4,0))*$P$35</f>
        <v>27.958668682466982</v>
      </c>
      <c r="T27" s="45">
        <f>IF($R27=0,0,Literature!G16*VLOOKUP(1,$M$25:$P$29,4,0))*$P$35</f>
        <v>1.4410465116279072</v>
      </c>
      <c r="U27" s="45">
        <f>IF($R27=0,0,Literature!H16*VLOOKUP(1,$M$25:$P$29,4,0))*$P$35</f>
        <v>2.3452325581395352</v>
      </c>
    </row>
    <row r="28" spans="6:23">
      <c r="F28" s="47"/>
      <c r="J28" s="35" t="b">
        <v>0</v>
      </c>
      <c r="K28" s="1" t="s">
        <v>92</v>
      </c>
      <c r="M28" s="36">
        <f>IF(COUNTIF($J$25:$J$32,TRUE)=3,1,0)</f>
        <v>0</v>
      </c>
      <c r="N28" s="36">
        <v>3</v>
      </c>
      <c r="O28" s="38">
        <f>$O$23/N28</f>
        <v>2.0733333333333333E-2</v>
      </c>
      <c r="P28" s="38">
        <f>1/3</f>
        <v>0.33333333333333331</v>
      </c>
      <c r="R28" s="36">
        <f t="shared" si="4"/>
        <v>0</v>
      </c>
      <c r="S28" s="45">
        <f>IF($R28=0,0,Literature!F17*VLOOKUP(1,$M$25:$P$29,4,0))*$P$35</f>
        <v>0</v>
      </c>
      <c r="T28" s="45">
        <f>IF($R28=0,0,Literature!G17*VLOOKUP(1,$M$25:$P$29,4,0))*$P$35</f>
        <v>0</v>
      </c>
      <c r="U28" s="45">
        <f>IF($R28=0,0,Literature!H17*VLOOKUP(1,$M$25:$P$29,4,0))*$P$35</f>
        <v>0</v>
      </c>
    </row>
    <row r="29" spans="6:23">
      <c r="F29" s="47"/>
      <c r="J29" s="35" t="b">
        <v>0</v>
      </c>
      <c r="K29" s="1" t="s">
        <v>74</v>
      </c>
      <c r="M29" s="42">
        <f>IF(COUNTIF($J$25:$J$32,TRUE)&gt;3,1,0)</f>
        <v>0</v>
      </c>
      <c r="N29" s="36" t="s">
        <v>78</v>
      </c>
      <c r="O29" s="40" t="s">
        <v>77</v>
      </c>
      <c r="R29" s="36">
        <f t="shared" si="4"/>
        <v>0</v>
      </c>
      <c r="S29" s="45">
        <f>IF($R29=0,0,Literature!F18*VLOOKUP(1,$M$25:$P$29,4,0))*$P$35</f>
        <v>0</v>
      </c>
      <c r="T29" s="45">
        <f>IF($R29=0,0,Literature!G18*VLOOKUP(1,$M$25:$P$29,4,0))*$P$35</f>
        <v>0</v>
      </c>
      <c r="U29" s="45">
        <f>IF($R29=0,0,Literature!H18*VLOOKUP(1,$M$25:$P$29,4,0))*$P$35</f>
        <v>0</v>
      </c>
    </row>
    <row r="30" spans="6:23">
      <c r="F30" s="47"/>
      <c r="J30" s="35" t="b">
        <v>0</v>
      </c>
      <c r="K30" s="1" t="s">
        <v>90</v>
      </c>
      <c r="R30" s="36">
        <f t="shared" si="4"/>
        <v>0</v>
      </c>
      <c r="S30" s="45">
        <f>IF($R30=0,0,Literature!F19*VLOOKUP(1,$M$25:$P$29,4,0))*$P$35</f>
        <v>0</v>
      </c>
      <c r="T30" s="45">
        <f>IF($R30=0,0,Literature!G19*VLOOKUP(1,$M$25:$P$29,4,0))*$P$35</f>
        <v>0</v>
      </c>
      <c r="U30" s="45">
        <f>IF($R30=0,0,Literature!H19*VLOOKUP(1,$M$25:$P$29,4,0))*$P$35</f>
        <v>0</v>
      </c>
    </row>
    <row r="31" spans="6:23">
      <c r="F31" s="47"/>
      <c r="J31" s="35" t="b">
        <v>0</v>
      </c>
      <c r="K31" s="1" t="s">
        <v>91</v>
      </c>
      <c r="R31" s="36">
        <f t="shared" si="4"/>
        <v>0</v>
      </c>
      <c r="S31" s="45">
        <f>IF($R31=0,0,Literature!F20*VLOOKUP(1,$M$25:$P$29,4,0))*$P$35</f>
        <v>0</v>
      </c>
      <c r="T31" s="45">
        <f>IF($R31=0,0,Literature!G20*VLOOKUP(1,$M$25:$P$29,4,0))*$P$35</f>
        <v>0</v>
      </c>
      <c r="U31" s="45">
        <f>IF($R31=0,0,Literature!H20*VLOOKUP(1,$M$25:$P$29,4,0))*$P$35</f>
        <v>0</v>
      </c>
    </row>
    <row r="32" spans="6:23">
      <c r="F32" s="47"/>
      <c r="J32" s="35" t="b">
        <v>0</v>
      </c>
      <c r="K32" s="1" t="s">
        <v>93</v>
      </c>
      <c r="R32" s="36">
        <f t="shared" si="4"/>
        <v>0</v>
      </c>
      <c r="S32" s="45">
        <f>IF($R32=0,0,Literature!F21*VLOOKUP(1,$M$25:$P$29,4,0))*$P$35</f>
        <v>0</v>
      </c>
      <c r="T32" s="45">
        <f>IF($R32=0,0,Literature!G21*VLOOKUP(1,$M$25:$P$29,4,0))*$P$35</f>
        <v>0</v>
      </c>
      <c r="U32" s="45">
        <f>IF($R32=0,0,Literature!H21*VLOOKUP(1,$M$25:$P$29,4,0))*$P$35</f>
        <v>0</v>
      </c>
    </row>
    <row r="33" spans="6:16">
      <c r="F33" s="47"/>
      <c r="J33" s="36"/>
    </row>
    <row r="34" spans="6:16">
      <c r="J34" s="36"/>
    </row>
    <row r="35" spans="6:16">
      <c r="J35" s="35" t="s">
        <v>103</v>
      </c>
      <c r="K35" s="1" t="s">
        <v>75</v>
      </c>
      <c r="M35" s="36">
        <v>430</v>
      </c>
      <c r="N35" s="36" t="str">
        <f>J35</f>
        <v>450</v>
      </c>
      <c r="O35" s="38">
        <f>N35/M35</f>
        <v>1.0465116279069768</v>
      </c>
      <c r="P35" s="38">
        <f>N35/M35</f>
        <v>1.0465116279069768</v>
      </c>
    </row>
    <row r="36" spans="6:16"/>
  </sheetData>
  <pageMargins left="0.7" right="0.7" top="0.75" bottom="0.75" header="0.3" footer="0.3"/>
  <customProperties>
    <customPr name="_pios_id" r:id="rId1"/>
  </customProperties>
  <drawing r:id="rId2"/>
  <legacyDrawing r:id="rId3"/>
  <controls>
    <mc:AlternateContent xmlns:mc="http://schemas.openxmlformats.org/markup-compatibility/2006">
      <mc:Choice Requires="x14">
        <control shapeId="2" r:id="rId4" name="TextBox1">
          <controlPr defaultSize="0" autoLine="0" linkedCell="J35" r:id="rId5">
            <anchor moveWithCells="1">
              <from>
                <xdr:col>0</xdr:col>
                <xdr:colOff>373380</xdr:colOff>
                <xdr:row>29</xdr:row>
                <xdr:rowOff>45720</xdr:rowOff>
              </from>
              <to>
                <xdr:col>1</xdr:col>
                <xdr:colOff>251460</xdr:colOff>
                <xdr:row>30</xdr:row>
                <xdr:rowOff>106680</xdr:rowOff>
              </to>
            </anchor>
          </controlPr>
        </control>
      </mc:Choice>
      <mc:Fallback>
        <control shapeId="1078" r:id="rId4" name="TextBox1"/>
      </mc:Fallback>
    </mc:AlternateContent>
    <mc:AlternateContent xmlns:mc="http://schemas.openxmlformats.org/markup-compatibility/2006">
      <mc:Choice Requires="x14">
        <control shapeId="1064" r:id="rId6" name="Option Button 40">
          <controlPr defaultSize="0" autoFill="0" autoLine="0" autoPict="0">
            <anchor moveWithCells="1">
              <from>
                <xdr:col>0</xdr:col>
                <xdr:colOff>320040</xdr:colOff>
                <xdr:row>4</xdr:row>
                <xdr:rowOff>91440</xdr:rowOff>
              </from>
              <to>
                <xdr:col>2</xdr:col>
                <xdr:colOff>106680</xdr:colOff>
                <xdr:row>5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3" r:id="rId7" name="Option Button 39">
          <controlPr defaultSize="0" autoFill="0" autoLine="0" autoPict="0">
            <anchor moveWithCells="1">
              <from>
                <xdr:col>0</xdr:col>
                <xdr:colOff>320040</xdr:colOff>
                <xdr:row>3</xdr:row>
                <xdr:rowOff>60960</xdr:rowOff>
              </from>
              <to>
                <xdr:col>2</xdr:col>
                <xdr:colOff>106680</xdr:colOff>
                <xdr:row>4</xdr:row>
                <xdr:rowOff>99060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2" r:id="rId8" name="Option Button 38">
          <controlPr defaultSize="0" autoFill="0" autoLine="0" autoPict="0">
            <anchor moveWithCells="1">
              <from>
                <xdr:col>0</xdr:col>
                <xdr:colOff>320040</xdr:colOff>
                <xdr:row>1</xdr:row>
                <xdr:rowOff>160020</xdr:rowOff>
              </from>
              <to>
                <xdr:col>2</xdr:col>
                <xdr:colOff>106680</xdr:colOff>
                <xdr:row>3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7" r:id="rId9" name="Check Box 33">
          <controlPr defaultSize="0" autoFill="0" autoLine="0" autoPict="0">
            <anchor moveWithCells="1">
              <from>
                <xdr:col>0</xdr:col>
                <xdr:colOff>320040</xdr:colOff>
                <xdr:row>7</xdr:row>
                <xdr:rowOff>38100</xdr:rowOff>
              </from>
              <to>
                <xdr:col>1</xdr:col>
                <xdr:colOff>7620</xdr:colOff>
                <xdr:row>8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8" r:id="rId10" name="Check Box 34">
          <controlPr defaultSize="0" autoFill="0" autoLine="0" autoPict="0">
            <anchor moveWithCells="1">
              <from>
                <xdr:col>0</xdr:col>
                <xdr:colOff>320040</xdr:colOff>
                <xdr:row>8</xdr:row>
                <xdr:rowOff>68580</xdr:rowOff>
              </from>
              <to>
                <xdr:col>1</xdr:col>
                <xdr:colOff>7620</xdr:colOff>
                <xdr:row>9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0" r:id="rId11" name="Check Box 36">
          <controlPr defaultSize="0" autoFill="0" autoLine="0" autoPict="0">
            <anchor moveWithCells="1">
              <from>
                <xdr:col>0</xdr:col>
                <xdr:colOff>320040</xdr:colOff>
                <xdr:row>9</xdr:row>
                <xdr:rowOff>68580</xdr:rowOff>
              </from>
              <to>
                <xdr:col>1</xdr:col>
                <xdr:colOff>7620</xdr:colOff>
                <xdr:row>10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5" r:id="rId12" name="Check Box 41">
          <controlPr defaultSize="0" autoFill="0" autoLine="0" autoPict="0">
            <anchor moveWithCells="1">
              <from>
                <xdr:col>0</xdr:col>
                <xdr:colOff>320040</xdr:colOff>
                <xdr:row>16</xdr:row>
                <xdr:rowOff>60960</xdr:rowOff>
              </from>
              <to>
                <xdr:col>1</xdr:col>
                <xdr:colOff>15240</xdr:colOff>
                <xdr:row>17</xdr:row>
                <xdr:rowOff>137160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6" r:id="rId13" name="Check Box 42">
          <controlPr defaultSize="0" autoFill="0" autoLine="0" autoPict="0">
            <anchor moveWithCells="1">
              <from>
                <xdr:col>0</xdr:col>
                <xdr:colOff>320040</xdr:colOff>
                <xdr:row>14</xdr:row>
                <xdr:rowOff>30480</xdr:rowOff>
              </from>
              <to>
                <xdr:col>1</xdr:col>
                <xdr:colOff>15240</xdr:colOff>
                <xdr:row>15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7" r:id="rId14" name="Check Box 43">
          <controlPr defaultSize="0" autoFill="0" autoLine="0" autoPict="0">
            <anchor moveWithCells="1">
              <from>
                <xdr:col>0</xdr:col>
                <xdr:colOff>320040</xdr:colOff>
                <xdr:row>15</xdr:row>
                <xdr:rowOff>45720</xdr:rowOff>
              </from>
              <to>
                <xdr:col>1</xdr:col>
                <xdr:colOff>7620</xdr:colOff>
                <xdr:row>16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8" r:id="rId15" name="Check Box 44">
          <controlPr defaultSize="0" autoFill="0" autoLine="0" autoPict="0">
            <anchor moveWithCells="1">
              <from>
                <xdr:col>0</xdr:col>
                <xdr:colOff>327660</xdr:colOff>
                <xdr:row>11</xdr:row>
                <xdr:rowOff>167640</xdr:rowOff>
              </from>
              <to>
                <xdr:col>1</xdr:col>
                <xdr:colOff>15240</xdr:colOff>
                <xdr:row>13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9" r:id="rId16" name="Check Box 45">
          <controlPr defaultSize="0" autoFill="0" autoLine="0" autoPict="0">
            <anchor moveWithCells="1">
              <from>
                <xdr:col>0</xdr:col>
                <xdr:colOff>327660</xdr:colOff>
                <xdr:row>13</xdr:row>
                <xdr:rowOff>7620</xdr:rowOff>
              </from>
              <to>
                <xdr:col>1</xdr:col>
                <xdr:colOff>15240</xdr:colOff>
                <xdr:row>14</xdr:row>
                <xdr:rowOff>83820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0" r:id="rId17" name="Check Box 46">
          <controlPr defaultSize="0" autoFill="0" autoLine="0" autoPict="0">
            <anchor moveWithCells="1">
              <from>
                <xdr:col>0</xdr:col>
                <xdr:colOff>327660</xdr:colOff>
                <xdr:row>25</xdr:row>
                <xdr:rowOff>68580</xdr:rowOff>
              </from>
              <to>
                <xdr:col>1</xdr:col>
                <xdr:colOff>22860</xdr:colOff>
                <xdr:row>26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1" r:id="rId18" name="Check Box 47">
          <controlPr defaultSize="0" autoFill="0" autoLine="0" autoPict="0">
            <anchor moveWithCells="1">
              <from>
                <xdr:col>0</xdr:col>
                <xdr:colOff>327660</xdr:colOff>
                <xdr:row>22</xdr:row>
                <xdr:rowOff>15240</xdr:rowOff>
              </from>
              <to>
                <xdr:col>1</xdr:col>
                <xdr:colOff>15240</xdr:colOff>
                <xdr:row>23</xdr:row>
                <xdr:rowOff>91440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2" r:id="rId19" name="Check Box 48">
          <controlPr defaultSize="0" autoFill="0" autoLine="0" autoPict="0">
            <anchor moveWithCells="1">
              <from>
                <xdr:col>0</xdr:col>
                <xdr:colOff>327660</xdr:colOff>
                <xdr:row>23</xdr:row>
                <xdr:rowOff>30480</xdr:rowOff>
              </from>
              <to>
                <xdr:col>1</xdr:col>
                <xdr:colOff>15240</xdr:colOff>
                <xdr:row>24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3" r:id="rId20" name="Check Box 49">
          <controlPr defaultSize="0" autoFill="0" autoLine="0" autoPict="0">
            <anchor moveWithCells="1">
              <from>
                <xdr:col>0</xdr:col>
                <xdr:colOff>327660</xdr:colOff>
                <xdr:row>19</xdr:row>
                <xdr:rowOff>182880</xdr:rowOff>
              </from>
              <to>
                <xdr:col>1</xdr:col>
                <xdr:colOff>22860</xdr:colOff>
                <xdr:row>21</xdr:row>
                <xdr:rowOff>83820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4" r:id="rId21" name="Check Box 50">
          <controlPr defaultSize="0" autoFill="0" autoLine="0" autoPict="0">
            <anchor moveWithCells="1">
              <from>
                <xdr:col>0</xdr:col>
                <xdr:colOff>327660</xdr:colOff>
                <xdr:row>18</xdr:row>
                <xdr:rowOff>182880</xdr:rowOff>
              </from>
              <to>
                <xdr:col>1</xdr:col>
                <xdr:colOff>22860</xdr:colOff>
                <xdr:row>20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5" r:id="rId22" name="Check Box 51">
          <controlPr defaultSize="0" autoFill="0" autoLine="0" autoPict="0">
            <anchor moveWithCells="1">
              <from>
                <xdr:col>0</xdr:col>
                <xdr:colOff>327660</xdr:colOff>
                <xdr:row>24</xdr:row>
                <xdr:rowOff>53340</xdr:rowOff>
              </from>
              <to>
                <xdr:col>1</xdr:col>
                <xdr:colOff>15240</xdr:colOff>
                <xdr:row>25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" r:id="rId23" name="Check Box 52">
          <controlPr defaultSize="0" autoFill="0" autoLine="0" autoPict="0">
            <anchor moveWithCells="1">
              <from>
                <xdr:col>0</xdr:col>
                <xdr:colOff>327660</xdr:colOff>
                <xdr:row>21</xdr:row>
                <xdr:rowOff>7620</xdr:rowOff>
              </from>
              <to>
                <xdr:col>1</xdr:col>
                <xdr:colOff>15240</xdr:colOff>
                <xdr:row>22</xdr:row>
                <xdr:rowOff>83820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7" r:id="rId24" name="Check Box 53">
          <controlPr defaultSize="0" autoFill="0" autoLine="0" autoPict="0">
            <anchor moveWithCells="1">
              <from>
                <xdr:col>0</xdr:col>
                <xdr:colOff>335280</xdr:colOff>
                <xdr:row>26</xdr:row>
                <xdr:rowOff>91440</xdr:rowOff>
              </from>
              <to>
                <xdr:col>1</xdr:col>
                <xdr:colOff>22860</xdr:colOff>
                <xdr:row>27</xdr:row>
                <xdr:rowOff>175260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E5E8-EE37-413C-A70B-F3FB548B5598}">
  <sheetPr codeName="Sheet2"/>
  <dimension ref="B1:P1005"/>
  <sheetViews>
    <sheetView zoomScale="83" workbookViewId="0">
      <selection activeCell="J23" sqref="J23"/>
    </sheetView>
  </sheetViews>
  <sheetFormatPr defaultRowHeight="14.4"/>
  <cols>
    <col min="1" max="1" width="8.6640625" customWidth="1"/>
    <col min="2" max="2" width="30.88671875" customWidth="1"/>
    <col min="3" max="3" width="8.6640625" customWidth="1"/>
    <col min="4" max="4" width="8.77734375" customWidth="1"/>
    <col min="5" max="7" width="12.6640625" customWidth="1"/>
    <col min="8" max="8" width="8.6640625" customWidth="1"/>
  </cols>
  <sheetData>
    <row r="1" spans="2:14" ht="15" thickBot="1">
      <c r="B1" s="69" t="s">
        <v>100</v>
      </c>
      <c r="E1" s="49"/>
      <c r="G1" s="2"/>
    </row>
    <row r="2" spans="2:14" ht="43.2">
      <c r="B2" s="52" t="s">
        <v>4</v>
      </c>
      <c r="C2" s="3"/>
      <c r="D2" s="3"/>
      <c r="E2" s="53" t="s">
        <v>5</v>
      </c>
      <c r="F2" s="43" t="s">
        <v>6</v>
      </c>
      <c r="G2" s="50" t="s">
        <v>7</v>
      </c>
      <c r="H2" s="51" t="s">
        <v>44</v>
      </c>
    </row>
    <row r="3" spans="2:14">
      <c r="B3" s="54" t="s">
        <v>8</v>
      </c>
      <c r="C3" s="5"/>
      <c r="D3" s="5"/>
      <c r="E3" s="55"/>
      <c r="G3" s="2"/>
    </row>
    <row r="4" spans="2:14">
      <c r="B4" s="56" t="s">
        <v>3</v>
      </c>
      <c r="C4" s="5"/>
      <c r="D4" s="5"/>
      <c r="E4" s="57">
        <v>175</v>
      </c>
      <c r="F4" s="66">
        <f>L4/100*$E4</f>
        <v>560.46845124282981</v>
      </c>
      <c r="G4" s="66">
        <f t="shared" ref="G4:G6" si="0">M4/100*$E4</f>
        <v>31.849999999999998</v>
      </c>
      <c r="H4" s="72">
        <f t="shared" ref="H4:H6" si="1">N4/100*$E4</f>
        <v>19.95</v>
      </c>
      <c r="K4" t="s">
        <v>52</v>
      </c>
      <c r="L4">
        <v>320.26768642447416</v>
      </c>
      <c r="M4">
        <v>18.2</v>
      </c>
      <c r="N4">
        <v>11.4</v>
      </c>
    </row>
    <row r="5" spans="2:14">
      <c r="B5" s="56" t="s">
        <v>2</v>
      </c>
      <c r="C5" s="5"/>
      <c r="D5" s="5"/>
      <c r="E5" s="57">
        <v>170</v>
      </c>
      <c r="F5" s="66">
        <f t="shared" ref="F5:F6" si="2">L5/100*$E5</f>
        <v>375.8365200764818</v>
      </c>
      <c r="G5" s="66">
        <f t="shared" si="0"/>
        <v>48.110000000000007</v>
      </c>
      <c r="H5" s="72">
        <f t="shared" si="1"/>
        <v>5.61</v>
      </c>
      <c r="K5" t="s">
        <v>50</v>
      </c>
      <c r="L5">
        <v>221.08030592734224</v>
      </c>
      <c r="M5">
        <v>28.3</v>
      </c>
      <c r="N5">
        <v>3.3</v>
      </c>
    </row>
    <row r="6" spans="2:14">
      <c r="B6" s="58" t="s">
        <v>9</v>
      </c>
      <c r="C6" s="5"/>
      <c r="D6" s="5"/>
      <c r="E6" s="57">
        <v>187</v>
      </c>
      <c r="F6" s="66">
        <f t="shared" si="2"/>
        <v>567.61472275334597</v>
      </c>
      <c r="G6" s="66">
        <f t="shared" si="0"/>
        <v>55.164999999999999</v>
      </c>
      <c r="H6" s="72">
        <f t="shared" si="1"/>
        <v>1.6830000000000003</v>
      </c>
      <c r="K6" t="s">
        <v>53</v>
      </c>
      <c r="L6">
        <v>303.53728489483746</v>
      </c>
      <c r="M6">
        <v>29.5</v>
      </c>
      <c r="N6">
        <v>0.9</v>
      </c>
    </row>
    <row r="7" spans="2:14">
      <c r="B7" s="59"/>
      <c r="C7" s="5"/>
      <c r="D7" s="5"/>
      <c r="E7" s="55"/>
      <c r="F7" s="2"/>
      <c r="G7" s="66"/>
    </row>
    <row r="8" spans="2:14">
      <c r="B8" s="59" t="s">
        <v>10</v>
      </c>
      <c r="C8" s="5"/>
      <c r="D8" s="5"/>
      <c r="E8" s="55"/>
      <c r="F8" s="2"/>
      <c r="G8" s="66"/>
    </row>
    <row r="9" spans="2:14">
      <c r="B9" s="58" t="s">
        <v>11</v>
      </c>
      <c r="C9" s="5"/>
      <c r="D9" s="5"/>
      <c r="E9" s="57">
        <v>98</v>
      </c>
      <c r="F9" s="66">
        <f t="shared" ref="F9:F11" si="3">L9/100*$E9</f>
        <v>248.27915869980876</v>
      </c>
      <c r="G9" s="66">
        <f t="shared" ref="G9:G11" si="4">M9/100*$E9</f>
        <v>8.0359999999999996</v>
      </c>
      <c r="H9" s="72">
        <f t="shared" ref="H9:H11" si="5">N9/100*$E9</f>
        <v>48.804000000000002</v>
      </c>
      <c r="K9" t="s">
        <v>32</v>
      </c>
      <c r="L9">
        <v>253.34608030592733</v>
      </c>
      <c r="M9">
        <v>8.1999999999999993</v>
      </c>
      <c r="N9">
        <v>49.8</v>
      </c>
    </row>
    <row r="10" spans="2:14">
      <c r="B10" s="58" t="s">
        <v>0</v>
      </c>
      <c r="C10" s="5"/>
      <c r="D10" s="5"/>
      <c r="E10" s="57">
        <v>80</v>
      </c>
      <c r="F10" s="66">
        <f t="shared" si="3"/>
        <v>237.09369024856596</v>
      </c>
      <c r="G10" s="66">
        <f t="shared" si="4"/>
        <v>7.6</v>
      </c>
      <c r="H10" s="72">
        <f t="shared" si="5"/>
        <v>46.48</v>
      </c>
      <c r="K10" t="s">
        <v>56</v>
      </c>
      <c r="L10">
        <v>296.36711281070745</v>
      </c>
      <c r="M10">
        <v>9.5</v>
      </c>
      <c r="N10">
        <v>58.1</v>
      </c>
    </row>
    <row r="11" spans="2:14">
      <c r="B11" s="58" t="s">
        <v>13</v>
      </c>
      <c r="C11" s="5"/>
      <c r="D11" s="5"/>
      <c r="E11" s="57">
        <v>100</v>
      </c>
      <c r="F11" s="66">
        <f t="shared" si="3"/>
        <v>260.51625239005733</v>
      </c>
      <c r="G11" s="66">
        <f t="shared" si="4"/>
        <v>9.3000000000000007</v>
      </c>
      <c r="H11" s="72">
        <f t="shared" si="5"/>
        <v>46.3</v>
      </c>
      <c r="K11" t="s">
        <v>57</v>
      </c>
      <c r="L11">
        <v>260.51625239005733</v>
      </c>
      <c r="M11">
        <v>9.3000000000000007</v>
      </c>
      <c r="N11">
        <v>46.3</v>
      </c>
    </row>
    <row r="12" spans="2:14">
      <c r="B12" s="59"/>
      <c r="C12" s="5"/>
      <c r="D12" s="5"/>
      <c r="E12" s="55"/>
      <c r="F12" s="2"/>
      <c r="G12" s="66"/>
    </row>
    <row r="13" spans="2:14">
      <c r="B13" s="59" t="s">
        <v>14</v>
      </c>
      <c r="C13" s="5"/>
      <c r="D13" s="5"/>
      <c r="E13" s="55"/>
      <c r="F13" s="2"/>
      <c r="G13" s="66"/>
    </row>
    <row r="14" spans="2:14">
      <c r="B14" s="58" t="s">
        <v>18</v>
      </c>
      <c r="C14" s="5"/>
      <c r="D14" s="5"/>
      <c r="E14" s="57">
        <v>21</v>
      </c>
      <c r="F14" s="66">
        <f t="shared" ref="F14:F21" si="6">L14/100*$E14</f>
        <v>18.972275334608028</v>
      </c>
      <c r="G14" s="66">
        <f t="shared" ref="G14:G21" si="7">M14/100*$E14</f>
        <v>0.37800000000000006</v>
      </c>
      <c r="H14" s="72">
        <f t="shared" ref="H14:H21" si="8">N14/100*$E14</f>
        <v>3.0869999999999997</v>
      </c>
      <c r="K14" t="s">
        <v>63</v>
      </c>
      <c r="L14">
        <v>90.344168260038231</v>
      </c>
      <c r="M14">
        <v>1.8</v>
      </c>
      <c r="N14">
        <v>14.7</v>
      </c>
    </row>
    <row r="15" spans="2:14">
      <c r="B15" s="58" t="s">
        <v>17</v>
      </c>
      <c r="C15" s="5"/>
      <c r="D15" s="5"/>
      <c r="E15" s="57">
        <v>28</v>
      </c>
      <c r="F15" s="66">
        <f t="shared" si="6"/>
        <v>58.891013384321226</v>
      </c>
      <c r="G15" s="66">
        <f t="shared" si="7"/>
        <v>0.14000000000000001</v>
      </c>
      <c r="H15" s="72">
        <f t="shared" si="8"/>
        <v>14.14</v>
      </c>
      <c r="K15" t="s">
        <v>62</v>
      </c>
      <c r="L15">
        <v>210.32504780114721</v>
      </c>
      <c r="M15">
        <v>0.5</v>
      </c>
      <c r="N15">
        <v>50.5</v>
      </c>
    </row>
    <row r="16" spans="2:14">
      <c r="B16" s="58" t="s">
        <v>21</v>
      </c>
      <c r="C16" s="5"/>
      <c r="D16" s="5"/>
      <c r="E16" s="57">
        <v>27</v>
      </c>
      <c r="F16" s="66">
        <f t="shared" si="6"/>
        <v>26.716061185468448</v>
      </c>
      <c r="G16" s="66">
        <f t="shared" si="7"/>
        <v>1.377</v>
      </c>
      <c r="H16" s="72">
        <f t="shared" si="8"/>
        <v>2.2410000000000001</v>
      </c>
      <c r="K16" t="s">
        <v>21</v>
      </c>
      <c r="L16">
        <v>98.948374760994255</v>
      </c>
      <c r="M16">
        <v>5.0999999999999996</v>
      </c>
      <c r="N16">
        <v>8.3000000000000007</v>
      </c>
    </row>
    <row r="17" spans="2:16">
      <c r="B17" s="56" t="s">
        <v>15</v>
      </c>
      <c r="C17" s="5"/>
      <c r="D17" s="5"/>
      <c r="E17" s="57">
        <v>30</v>
      </c>
      <c r="F17" s="66">
        <f t="shared" si="6"/>
        <v>75.286806883365202</v>
      </c>
      <c r="G17" s="66">
        <f t="shared" si="7"/>
        <v>2.37</v>
      </c>
      <c r="H17" s="72">
        <f t="shared" si="8"/>
        <v>2.7900000000000005</v>
      </c>
      <c r="K17" t="s">
        <v>15</v>
      </c>
      <c r="L17">
        <v>250.95602294455065</v>
      </c>
      <c r="M17">
        <v>7.9</v>
      </c>
      <c r="N17">
        <v>9.3000000000000007</v>
      </c>
    </row>
    <row r="18" spans="2:16">
      <c r="B18" s="58" t="s">
        <v>16</v>
      </c>
      <c r="C18" s="5"/>
      <c r="D18" s="5"/>
      <c r="E18" s="57">
        <v>30</v>
      </c>
      <c r="F18" s="66">
        <f t="shared" si="6"/>
        <v>33.699808795411087</v>
      </c>
      <c r="G18" s="66">
        <f t="shared" si="7"/>
        <v>0.41999999999999993</v>
      </c>
      <c r="H18" s="72">
        <f t="shared" si="8"/>
        <v>7.5</v>
      </c>
      <c r="K18" t="s">
        <v>60</v>
      </c>
      <c r="L18">
        <v>112.33269598470363</v>
      </c>
      <c r="M18">
        <v>1.4</v>
      </c>
      <c r="N18">
        <v>25</v>
      </c>
    </row>
    <row r="19" spans="2:16">
      <c r="B19" s="56" t="s">
        <v>70</v>
      </c>
      <c r="C19" s="5"/>
      <c r="D19" s="5"/>
      <c r="E19" s="57">
        <v>27</v>
      </c>
      <c r="F19" s="66">
        <f t="shared" si="6"/>
        <v>188.69024856596556</v>
      </c>
      <c r="G19" s="66">
        <f t="shared" si="7"/>
        <v>0.51300000000000001</v>
      </c>
      <c r="H19" s="72">
        <f t="shared" si="8"/>
        <v>0.40499999999999997</v>
      </c>
      <c r="K19" t="s">
        <v>20</v>
      </c>
      <c r="L19">
        <v>698.85277246653914</v>
      </c>
      <c r="M19">
        <v>1.9</v>
      </c>
      <c r="N19">
        <v>1.5</v>
      </c>
    </row>
    <row r="20" spans="2:16">
      <c r="B20" s="56" t="s">
        <v>19</v>
      </c>
      <c r="C20" s="5"/>
      <c r="D20" s="5"/>
      <c r="E20" s="57">
        <v>24</v>
      </c>
      <c r="F20" s="66">
        <f t="shared" si="6"/>
        <v>59.942638623326957</v>
      </c>
      <c r="G20" s="66">
        <f t="shared" si="7"/>
        <v>4.8000000000000001E-2</v>
      </c>
      <c r="H20" s="72">
        <f t="shared" si="8"/>
        <v>14.591999999999999</v>
      </c>
      <c r="K20" t="s">
        <v>19</v>
      </c>
      <c r="L20">
        <v>249.76099426386233</v>
      </c>
      <c r="M20">
        <v>0.2</v>
      </c>
      <c r="N20">
        <v>60.8</v>
      </c>
    </row>
    <row r="21" spans="2:16">
      <c r="B21" s="58" t="s">
        <v>22</v>
      </c>
      <c r="C21" s="5"/>
      <c r="D21" s="5"/>
      <c r="E21" s="57">
        <v>25</v>
      </c>
      <c r="F21" s="66">
        <f t="shared" si="6"/>
        <v>87.237093690248557</v>
      </c>
      <c r="G21" s="66">
        <f t="shared" si="7"/>
        <v>0.47499999999999998</v>
      </c>
      <c r="H21" s="72">
        <f t="shared" si="8"/>
        <v>0.92500000000000016</v>
      </c>
      <c r="K21" t="s">
        <v>22</v>
      </c>
      <c r="L21">
        <v>348.94837476099423</v>
      </c>
      <c r="M21">
        <v>1.9</v>
      </c>
      <c r="N21">
        <v>3.7</v>
      </c>
    </row>
    <row r="22" spans="2:16">
      <c r="B22" s="56"/>
      <c r="C22" s="5"/>
      <c r="D22" s="5"/>
      <c r="E22" s="60"/>
      <c r="F22" s="2"/>
      <c r="G22" s="66"/>
    </row>
    <row r="23" spans="2:16">
      <c r="B23" s="59" t="s">
        <v>23</v>
      </c>
      <c r="C23" s="5"/>
      <c r="D23" s="5"/>
      <c r="E23" s="60"/>
      <c r="F23" s="2"/>
      <c r="G23" s="66"/>
    </row>
    <row r="24" spans="2:16">
      <c r="B24" s="56" t="s">
        <v>27</v>
      </c>
      <c r="C24" s="5"/>
      <c r="D24" s="5"/>
      <c r="E24" s="57">
        <v>50</v>
      </c>
      <c r="F24" s="66">
        <f t="shared" ref="F24:H28" si="9">L24/100*$E24</f>
        <v>9.7992351816443595</v>
      </c>
      <c r="G24" s="66">
        <f t="shared" si="9"/>
        <v>0.7</v>
      </c>
      <c r="H24" s="72">
        <f t="shared" si="9"/>
        <v>0.90000000000000013</v>
      </c>
      <c r="K24" t="s">
        <v>27</v>
      </c>
      <c r="L24">
        <v>19.598470363288719</v>
      </c>
      <c r="M24">
        <v>1.4</v>
      </c>
      <c r="N24">
        <v>1.8</v>
      </c>
      <c r="P24">
        <f>L24/100*E24</f>
        <v>9.7992351816443595</v>
      </c>
    </row>
    <row r="25" spans="2:16">
      <c r="B25" s="56" t="s">
        <v>16</v>
      </c>
      <c r="C25" s="5"/>
      <c r="D25" s="5"/>
      <c r="E25" s="57">
        <v>47</v>
      </c>
      <c r="F25" s="66">
        <f t="shared" si="9"/>
        <v>8.7619502868068828</v>
      </c>
      <c r="G25" s="66">
        <f t="shared" si="9"/>
        <v>0.47000000000000003</v>
      </c>
      <c r="H25" s="72">
        <f t="shared" si="9"/>
        <v>1.1280000000000001</v>
      </c>
      <c r="K25" t="s">
        <v>16</v>
      </c>
      <c r="L25">
        <v>18.642447418738048</v>
      </c>
      <c r="M25">
        <v>1</v>
      </c>
      <c r="N25">
        <v>2.4</v>
      </c>
    </row>
    <row r="26" spans="2:16">
      <c r="B26" s="56" t="s">
        <v>25</v>
      </c>
      <c r="C26" s="5"/>
      <c r="D26" s="5"/>
      <c r="E26" s="57">
        <v>40</v>
      </c>
      <c r="F26" s="66">
        <f t="shared" si="9"/>
        <v>13.097514340344167</v>
      </c>
      <c r="G26" s="66">
        <f t="shared" si="9"/>
        <v>0.68</v>
      </c>
      <c r="H26" s="72">
        <f t="shared" si="9"/>
        <v>1.92</v>
      </c>
      <c r="K26" t="s">
        <v>25</v>
      </c>
      <c r="L26">
        <v>32.743785850860419</v>
      </c>
      <c r="M26">
        <v>1.7</v>
      </c>
      <c r="N26">
        <v>4.8</v>
      </c>
    </row>
    <row r="27" spans="2:16">
      <c r="B27" s="56" t="s">
        <v>26</v>
      </c>
      <c r="C27" s="5"/>
      <c r="D27" s="5"/>
      <c r="E27" s="57">
        <v>31</v>
      </c>
      <c r="F27" s="66">
        <f t="shared" si="9"/>
        <v>7.5573613766730405</v>
      </c>
      <c r="G27" s="66">
        <f t="shared" si="9"/>
        <v>0.74399999999999999</v>
      </c>
      <c r="H27" s="72">
        <f t="shared" si="9"/>
        <v>0.186</v>
      </c>
      <c r="K27" t="s">
        <v>26</v>
      </c>
      <c r="L27">
        <v>24.378585086042065</v>
      </c>
      <c r="M27">
        <v>2.4</v>
      </c>
      <c r="N27">
        <v>0.6</v>
      </c>
    </row>
    <row r="28" spans="2:16" ht="15" thickBot="1">
      <c r="B28" s="61" t="s">
        <v>24</v>
      </c>
      <c r="C28" s="62"/>
      <c r="D28" s="62"/>
      <c r="E28" s="63">
        <v>55</v>
      </c>
      <c r="F28" s="66">
        <f t="shared" si="9"/>
        <v>218.34369024856599</v>
      </c>
      <c r="G28" s="66">
        <f t="shared" si="9"/>
        <v>13.530000000000001</v>
      </c>
      <c r="H28" s="72">
        <f t="shared" si="9"/>
        <v>0.27500000000000002</v>
      </c>
      <c r="K28" t="s">
        <v>24</v>
      </c>
      <c r="L28">
        <v>396.9885277246654</v>
      </c>
      <c r="M28">
        <v>24.6</v>
      </c>
      <c r="N28">
        <v>0.5</v>
      </c>
    </row>
    <row r="29" spans="2:16" s="48" customFormat="1">
      <c r="B29" s="67"/>
      <c r="C29" s="67"/>
      <c r="D29" s="67"/>
      <c r="E29" s="68"/>
      <c r="F29" s="66"/>
      <c r="G29" s="66"/>
    </row>
    <row r="30" spans="2:16">
      <c r="B30" s="8" t="s">
        <v>28</v>
      </c>
      <c r="E30" s="4"/>
      <c r="G30" s="2"/>
    </row>
    <row r="31" spans="2:16" ht="14.4" customHeight="1">
      <c r="C31" s="73" t="s">
        <v>29</v>
      </c>
      <c r="D31" s="73"/>
      <c r="E31" s="73"/>
      <c r="F31" s="73"/>
      <c r="G31" s="73"/>
    </row>
    <row r="32" spans="2:16">
      <c r="G32" s="2"/>
    </row>
    <row r="33" spans="2:7">
      <c r="B33" s="8" t="s">
        <v>30</v>
      </c>
      <c r="G33" s="2"/>
    </row>
    <row r="34" spans="2:7">
      <c r="C34" s="73" t="s">
        <v>31</v>
      </c>
      <c r="D34" s="74"/>
      <c r="E34" s="74"/>
      <c r="F34" s="74"/>
      <c r="G34" s="74"/>
    </row>
    <row r="35" spans="2:7">
      <c r="G35" s="2"/>
    </row>
    <row r="36" spans="2:7">
      <c r="B36" s="8" t="s">
        <v>32</v>
      </c>
      <c r="G36" s="2"/>
    </row>
    <row r="37" spans="2:7">
      <c r="C37" s="73" t="s">
        <v>33</v>
      </c>
      <c r="D37" s="74"/>
      <c r="E37" s="74"/>
      <c r="F37" s="74"/>
      <c r="G37" s="74"/>
    </row>
    <row r="38" spans="2:7">
      <c r="G38" s="2"/>
    </row>
    <row r="39" spans="2:7">
      <c r="G39" s="2"/>
    </row>
    <row r="40" spans="2:7">
      <c r="B40" s="8" t="s">
        <v>34</v>
      </c>
      <c r="G40" s="2"/>
    </row>
    <row r="41" spans="2:7">
      <c r="B41" s="8" t="s">
        <v>32</v>
      </c>
      <c r="G41" s="2"/>
    </row>
    <row r="42" spans="2:7">
      <c r="C42" s="75" t="s">
        <v>35</v>
      </c>
      <c r="D42" s="74"/>
      <c r="E42" s="74"/>
      <c r="F42" s="74"/>
      <c r="G42" s="74"/>
    </row>
    <row r="43" spans="2:7">
      <c r="B43" s="8" t="s">
        <v>36</v>
      </c>
      <c r="G43" s="2"/>
    </row>
    <row r="44" spans="2:7">
      <c r="C44" s="76" t="s">
        <v>37</v>
      </c>
      <c r="D44" s="74"/>
      <c r="E44" s="74"/>
      <c r="F44" s="74"/>
      <c r="G44" s="74"/>
    </row>
    <row r="45" spans="2:7">
      <c r="G45" s="2"/>
    </row>
    <row r="46" spans="2:7">
      <c r="G46" s="2"/>
    </row>
    <row r="47" spans="2:7">
      <c r="G47" s="2"/>
    </row>
    <row r="48" spans="2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7:7">
      <c r="G81" s="2"/>
    </row>
    <row r="82" spans="7:7">
      <c r="G82" s="2"/>
    </row>
    <row r="83" spans="7:7">
      <c r="G83" s="2"/>
    </row>
    <row r="84" spans="7:7">
      <c r="G84" s="2"/>
    </row>
    <row r="85" spans="7:7">
      <c r="G85" s="2"/>
    </row>
    <row r="86" spans="7:7">
      <c r="G86" s="2"/>
    </row>
    <row r="87" spans="7:7">
      <c r="G87" s="2"/>
    </row>
    <row r="88" spans="7:7">
      <c r="G88" s="2"/>
    </row>
    <row r="89" spans="7:7">
      <c r="G89" s="2"/>
    </row>
    <row r="90" spans="7:7">
      <c r="G90" s="2"/>
    </row>
    <row r="91" spans="7:7">
      <c r="G91" s="2"/>
    </row>
    <row r="92" spans="7:7">
      <c r="G92" s="2"/>
    </row>
    <row r="93" spans="7:7">
      <c r="G93" s="2"/>
    </row>
    <row r="94" spans="7:7"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  <row r="105" spans="7:7">
      <c r="G105" s="2"/>
    </row>
    <row r="106" spans="7:7">
      <c r="G106" s="2"/>
    </row>
    <row r="107" spans="7:7">
      <c r="G107" s="2"/>
    </row>
    <row r="108" spans="7:7">
      <c r="G108" s="2"/>
    </row>
    <row r="109" spans="7:7">
      <c r="G109" s="2"/>
    </row>
    <row r="110" spans="7:7">
      <c r="G110" s="2"/>
    </row>
    <row r="111" spans="7:7">
      <c r="G111" s="2"/>
    </row>
    <row r="112" spans="7:7">
      <c r="G112" s="2"/>
    </row>
    <row r="113" spans="7:7">
      <c r="G113" s="2"/>
    </row>
    <row r="114" spans="7:7">
      <c r="G114" s="2"/>
    </row>
    <row r="115" spans="7:7">
      <c r="G115" s="2"/>
    </row>
    <row r="116" spans="7:7">
      <c r="G116" s="2"/>
    </row>
    <row r="117" spans="7:7">
      <c r="G117" s="2"/>
    </row>
    <row r="118" spans="7:7">
      <c r="G118" s="2"/>
    </row>
    <row r="119" spans="7:7">
      <c r="G119" s="2"/>
    </row>
    <row r="120" spans="7:7">
      <c r="G120" s="2"/>
    </row>
    <row r="121" spans="7:7">
      <c r="G121" s="2"/>
    </row>
    <row r="122" spans="7:7">
      <c r="G122" s="2"/>
    </row>
    <row r="123" spans="7:7">
      <c r="G123" s="2"/>
    </row>
    <row r="124" spans="7:7">
      <c r="G124" s="2"/>
    </row>
    <row r="125" spans="7:7">
      <c r="G125" s="2"/>
    </row>
    <row r="126" spans="7:7">
      <c r="G126" s="2"/>
    </row>
    <row r="127" spans="7:7">
      <c r="G127" s="2"/>
    </row>
    <row r="128" spans="7:7">
      <c r="G128" s="2"/>
    </row>
    <row r="129" spans="7:7">
      <c r="G129" s="2"/>
    </row>
    <row r="130" spans="7:7">
      <c r="G130" s="2"/>
    </row>
    <row r="131" spans="7:7">
      <c r="G131" s="2"/>
    </row>
    <row r="132" spans="7:7">
      <c r="G132" s="2"/>
    </row>
    <row r="133" spans="7:7">
      <c r="G133" s="2"/>
    </row>
    <row r="134" spans="7:7">
      <c r="G134" s="2"/>
    </row>
    <row r="135" spans="7:7">
      <c r="G135" s="2"/>
    </row>
    <row r="136" spans="7:7">
      <c r="G136" s="2"/>
    </row>
    <row r="137" spans="7:7">
      <c r="G137" s="2"/>
    </row>
    <row r="138" spans="7:7">
      <c r="G138" s="2"/>
    </row>
    <row r="139" spans="7:7">
      <c r="G139" s="2"/>
    </row>
    <row r="140" spans="7:7">
      <c r="G140" s="2"/>
    </row>
    <row r="141" spans="7:7">
      <c r="G141" s="2"/>
    </row>
    <row r="142" spans="7:7">
      <c r="G142" s="2"/>
    </row>
    <row r="143" spans="7:7">
      <c r="G143" s="2"/>
    </row>
    <row r="144" spans="7:7">
      <c r="G144" s="2"/>
    </row>
    <row r="145" spans="7:7">
      <c r="G145" s="2"/>
    </row>
    <row r="146" spans="7:7">
      <c r="G146" s="2"/>
    </row>
    <row r="147" spans="7:7">
      <c r="G147" s="2"/>
    </row>
    <row r="148" spans="7:7">
      <c r="G148" s="2"/>
    </row>
    <row r="149" spans="7:7">
      <c r="G149" s="2"/>
    </row>
    <row r="150" spans="7:7">
      <c r="G150" s="2"/>
    </row>
    <row r="151" spans="7:7">
      <c r="G151" s="2"/>
    </row>
    <row r="152" spans="7:7">
      <c r="G152" s="2"/>
    </row>
    <row r="153" spans="7:7">
      <c r="G153" s="2"/>
    </row>
    <row r="154" spans="7:7">
      <c r="G154" s="2"/>
    </row>
    <row r="155" spans="7:7">
      <c r="G155" s="2"/>
    </row>
    <row r="156" spans="7:7">
      <c r="G156" s="2"/>
    </row>
    <row r="157" spans="7:7">
      <c r="G157" s="2"/>
    </row>
    <row r="158" spans="7:7">
      <c r="G158" s="2"/>
    </row>
    <row r="159" spans="7:7">
      <c r="G159" s="2"/>
    </row>
    <row r="160" spans="7:7">
      <c r="G160" s="2"/>
    </row>
    <row r="161" spans="7:7">
      <c r="G161" s="2"/>
    </row>
    <row r="162" spans="7:7">
      <c r="G162" s="2"/>
    </row>
    <row r="163" spans="7:7">
      <c r="G163" s="2"/>
    </row>
    <row r="164" spans="7:7">
      <c r="G164" s="2"/>
    </row>
    <row r="165" spans="7:7">
      <c r="G165" s="2"/>
    </row>
    <row r="166" spans="7:7">
      <c r="G166" s="2"/>
    </row>
    <row r="167" spans="7:7">
      <c r="G167" s="2"/>
    </row>
    <row r="168" spans="7:7">
      <c r="G168" s="2"/>
    </row>
    <row r="169" spans="7:7">
      <c r="G169" s="2"/>
    </row>
    <row r="170" spans="7:7">
      <c r="G170" s="2"/>
    </row>
    <row r="171" spans="7:7">
      <c r="G171" s="2"/>
    </row>
    <row r="172" spans="7:7">
      <c r="G172" s="2"/>
    </row>
    <row r="173" spans="7:7">
      <c r="G173" s="2"/>
    </row>
    <row r="174" spans="7:7">
      <c r="G174" s="2"/>
    </row>
    <row r="175" spans="7:7">
      <c r="G175" s="2"/>
    </row>
    <row r="176" spans="7:7">
      <c r="G176" s="2"/>
    </row>
    <row r="177" spans="7:7">
      <c r="G177" s="2"/>
    </row>
    <row r="178" spans="7:7">
      <c r="G178" s="2"/>
    </row>
    <row r="179" spans="7:7">
      <c r="G179" s="2"/>
    </row>
    <row r="180" spans="7:7">
      <c r="G180" s="2"/>
    </row>
    <row r="181" spans="7:7">
      <c r="G181" s="2"/>
    </row>
    <row r="182" spans="7:7">
      <c r="G182" s="2"/>
    </row>
    <row r="183" spans="7:7">
      <c r="G183" s="2"/>
    </row>
    <row r="184" spans="7:7">
      <c r="G184" s="2"/>
    </row>
    <row r="185" spans="7:7">
      <c r="G185" s="2"/>
    </row>
    <row r="186" spans="7:7">
      <c r="G186" s="2"/>
    </row>
    <row r="187" spans="7:7">
      <c r="G187" s="2"/>
    </row>
    <row r="188" spans="7:7">
      <c r="G188" s="2"/>
    </row>
    <row r="189" spans="7:7">
      <c r="G189" s="2"/>
    </row>
    <row r="190" spans="7:7">
      <c r="G190" s="2"/>
    </row>
    <row r="191" spans="7:7">
      <c r="G191" s="2"/>
    </row>
    <row r="192" spans="7:7">
      <c r="G192" s="2"/>
    </row>
    <row r="193" spans="7:7">
      <c r="G193" s="2"/>
    </row>
    <row r="194" spans="7:7">
      <c r="G194" s="2"/>
    </row>
    <row r="195" spans="7:7">
      <c r="G195" s="2"/>
    </row>
    <row r="196" spans="7:7">
      <c r="G196" s="2"/>
    </row>
    <row r="197" spans="7:7">
      <c r="G197" s="2"/>
    </row>
    <row r="198" spans="7:7">
      <c r="G198" s="2"/>
    </row>
    <row r="199" spans="7:7">
      <c r="G199" s="2"/>
    </row>
    <row r="200" spans="7:7">
      <c r="G200" s="2"/>
    </row>
    <row r="201" spans="7:7">
      <c r="G201" s="2"/>
    </row>
    <row r="202" spans="7:7">
      <c r="G202" s="2"/>
    </row>
    <row r="203" spans="7:7">
      <c r="G203" s="2"/>
    </row>
    <row r="204" spans="7:7">
      <c r="G204" s="2"/>
    </row>
    <row r="205" spans="7:7">
      <c r="G205" s="2"/>
    </row>
    <row r="206" spans="7:7">
      <c r="G206" s="2"/>
    </row>
    <row r="207" spans="7:7">
      <c r="G207" s="2"/>
    </row>
    <row r="208" spans="7:7">
      <c r="G208" s="2"/>
    </row>
    <row r="209" spans="7:7">
      <c r="G209" s="2"/>
    </row>
    <row r="210" spans="7:7">
      <c r="G210" s="2"/>
    </row>
    <row r="211" spans="7:7">
      <c r="G211" s="2"/>
    </row>
    <row r="212" spans="7:7">
      <c r="G212" s="2"/>
    </row>
    <row r="213" spans="7:7">
      <c r="G213" s="2"/>
    </row>
    <row r="214" spans="7:7">
      <c r="G214" s="2"/>
    </row>
    <row r="215" spans="7:7">
      <c r="G215" s="2"/>
    </row>
    <row r="216" spans="7:7">
      <c r="G216" s="2"/>
    </row>
    <row r="217" spans="7:7">
      <c r="G217" s="2"/>
    </row>
    <row r="218" spans="7:7">
      <c r="G218" s="2"/>
    </row>
    <row r="219" spans="7:7">
      <c r="G219" s="2"/>
    </row>
    <row r="220" spans="7:7">
      <c r="G220" s="2"/>
    </row>
    <row r="221" spans="7:7">
      <c r="G221" s="2"/>
    </row>
    <row r="222" spans="7:7">
      <c r="G222" s="2"/>
    </row>
    <row r="223" spans="7:7">
      <c r="G223" s="2"/>
    </row>
    <row r="224" spans="7:7">
      <c r="G224" s="2"/>
    </row>
    <row r="225" spans="7:7">
      <c r="G225" s="2"/>
    </row>
    <row r="226" spans="7:7">
      <c r="G226" s="2"/>
    </row>
    <row r="227" spans="7:7">
      <c r="G227" s="2"/>
    </row>
    <row r="228" spans="7:7">
      <c r="G228" s="2"/>
    </row>
    <row r="229" spans="7:7">
      <c r="G229" s="2"/>
    </row>
    <row r="230" spans="7:7">
      <c r="G230" s="2"/>
    </row>
    <row r="231" spans="7:7">
      <c r="G231" s="2"/>
    </row>
    <row r="232" spans="7:7">
      <c r="G232" s="2"/>
    </row>
    <row r="233" spans="7:7">
      <c r="G233" s="2"/>
    </row>
    <row r="234" spans="7:7">
      <c r="G234" s="2"/>
    </row>
    <row r="235" spans="7:7">
      <c r="G235" s="2"/>
    </row>
    <row r="236" spans="7:7">
      <c r="G236" s="2"/>
    </row>
    <row r="237" spans="7:7">
      <c r="G237" s="2"/>
    </row>
    <row r="238" spans="7:7">
      <c r="G238" s="2"/>
    </row>
    <row r="239" spans="7:7">
      <c r="G239" s="2"/>
    </row>
    <row r="240" spans="7:7">
      <c r="G240" s="2"/>
    </row>
    <row r="241" spans="7:7">
      <c r="G241" s="2"/>
    </row>
    <row r="242" spans="7:7">
      <c r="G242" s="2"/>
    </row>
    <row r="243" spans="7:7">
      <c r="G243" s="2"/>
    </row>
    <row r="244" spans="7:7">
      <c r="G244" s="2"/>
    </row>
    <row r="245" spans="7:7">
      <c r="G245" s="2"/>
    </row>
    <row r="246" spans="7:7">
      <c r="G246" s="2"/>
    </row>
    <row r="247" spans="7:7">
      <c r="G247" s="2"/>
    </row>
    <row r="248" spans="7:7">
      <c r="G248" s="2"/>
    </row>
    <row r="249" spans="7:7">
      <c r="G249" s="2"/>
    </row>
    <row r="250" spans="7:7">
      <c r="G250" s="2"/>
    </row>
    <row r="251" spans="7:7">
      <c r="G251" s="2"/>
    </row>
    <row r="252" spans="7:7">
      <c r="G252" s="2"/>
    </row>
    <row r="253" spans="7:7">
      <c r="G253" s="2"/>
    </row>
    <row r="254" spans="7:7">
      <c r="G254" s="2"/>
    </row>
    <row r="255" spans="7:7">
      <c r="G255" s="2"/>
    </row>
    <row r="256" spans="7:7">
      <c r="G256" s="2"/>
    </row>
    <row r="257" spans="7:7">
      <c r="G257" s="2"/>
    </row>
    <row r="258" spans="7:7">
      <c r="G258" s="2"/>
    </row>
    <row r="259" spans="7:7">
      <c r="G259" s="2"/>
    </row>
    <row r="260" spans="7:7">
      <c r="G260" s="2"/>
    </row>
    <row r="261" spans="7:7">
      <c r="G261" s="2"/>
    </row>
    <row r="262" spans="7:7">
      <c r="G262" s="2"/>
    </row>
    <row r="263" spans="7:7">
      <c r="G263" s="2"/>
    </row>
    <row r="264" spans="7:7">
      <c r="G264" s="2"/>
    </row>
    <row r="265" spans="7:7">
      <c r="G265" s="2"/>
    </row>
    <row r="266" spans="7:7">
      <c r="G266" s="2"/>
    </row>
    <row r="267" spans="7:7">
      <c r="G267" s="2"/>
    </row>
    <row r="268" spans="7:7">
      <c r="G268" s="2"/>
    </row>
    <row r="269" spans="7:7">
      <c r="G269" s="2"/>
    </row>
    <row r="270" spans="7:7">
      <c r="G270" s="2"/>
    </row>
    <row r="271" spans="7:7">
      <c r="G271" s="2"/>
    </row>
    <row r="272" spans="7:7">
      <c r="G272" s="2"/>
    </row>
    <row r="273" spans="7:7">
      <c r="G273" s="2"/>
    </row>
    <row r="274" spans="7:7">
      <c r="G274" s="2"/>
    </row>
    <row r="275" spans="7:7">
      <c r="G275" s="2"/>
    </row>
    <row r="276" spans="7:7">
      <c r="G276" s="2"/>
    </row>
    <row r="277" spans="7:7">
      <c r="G277" s="2"/>
    </row>
    <row r="278" spans="7:7">
      <c r="G278" s="2"/>
    </row>
    <row r="279" spans="7:7">
      <c r="G279" s="2"/>
    </row>
    <row r="280" spans="7:7">
      <c r="G280" s="2"/>
    </row>
    <row r="281" spans="7:7">
      <c r="G281" s="2"/>
    </row>
    <row r="282" spans="7:7">
      <c r="G282" s="2"/>
    </row>
    <row r="283" spans="7:7">
      <c r="G283" s="2"/>
    </row>
    <row r="284" spans="7:7">
      <c r="G284" s="2"/>
    </row>
    <row r="285" spans="7:7">
      <c r="G285" s="2"/>
    </row>
    <row r="286" spans="7:7">
      <c r="G286" s="2"/>
    </row>
    <row r="287" spans="7:7">
      <c r="G287" s="2"/>
    </row>
    <row r="288" spans="7:7">
      <c r="G288" s="2"/>
    </row>
    <row r="289" spans="7:7">
      <c r="G289" s="2"/>
    </row>
    <row r="290" spans="7:7">
      <c r="G290" s="2"/>
    </row>
    <row r="291" spans="7:7">
      <c r="G291" s="2"/>
    </row>
    <row r="292" spans="7:7">
      <c r="G292" s="2"/>
    </row>
    <row r="293" spans="7:7">
      <c r="G293" s="2"/>
    </row>
    <row r="294" spans="7:7">
      <c r="G294" s="2"/>
    </row>
    <row r="295" spans="7:7">
      <c r="G295" s="2"/>
    </row>
    <row r="296" spans="7:7">
      <c r="G296" s="2"/>
    </row>
    <row r="297" spans="7:7">
      <c r="G297" s="2"/>
    </row>
    <row r="298" spans="7:7">
      <c r="G298" s="2"/>
    </row>
    <row r="299" spans="7:7">
      <c r="G299" s="2"/>
    </row>
    <row r="300" spans="7:7">
      <c r="G300" s="2"/>
    </row>
    <row r="301" spans="7:7">
      <c r="G301" s="2"/>
    </row>
    <row r="302" spans="7:7">
      <c r="G302" s="2"/>
    </row>
    <row r="303" spans="7:7">
      <c r="G303" s="2"/>
    </row>
    <row r="304" spans="7:7">
      <c r="G304" s="2"/>
    </row>
    <row r="305" spans="7:7">
      <c r="G305" s="2"/>
    </row>
    <row r="306" spans="7:7">
      <c r="G306" s="2"/>
    </row>
    <row r="307" spans="7:7">
      <c r="G307" s="2"/>
    </row>
    <row r="308" spans="7:7">
      <c r="G308" s="2"/>
    </row>
    <row r="309" spans="7:7">
      <c r="G309" s="2"/>
    </row>
    <row r="310" spans="7:7">
      <c r="G310" s="2"/>
    </row>
    <row r="311" spans="7:7">
      <c r="G311" s="2"/>
    </row>
    <row r="312" spans="7:7">
      <c r="G312" s="2"/>
    </row>
    <row r="313" spans="7:7">
      <c r="G313" s="2"/>
    </row>
    <row r="314" spans="7:7">
      <c r="G314" s="2"/>
    </row>
    <row r="315" spans="7:7">
      <c r="G315" s="2"/>
    </row>
    <row r="316" spans="7:7">
      <c r="G316" s="2"/>
    </row>
    <row r="317" spans="7:7">
      <c r="G317" s="2"/>
    </row>
    <row r="318" spans="7:7">
      <c r="G318" s="2"/>
    </row>
    <row r="319" spans="7:7">
      <c r="G319" s="2"/>
    </row>
    <row r="320" spans="7:7">
      <c r="G320" s="2"/>
    </row>
    <row r="321" spans="7:7">
      <c r="G321" s="2"/>
    </row>
    <row r="322" spans="7:7">
      <c r="G322" s="2"/>
    </row>
    <row r="323" spans="7:7">
      <c r="G323" s="2"/>
    </row>
    <row r="324" spans="7:7">
      <c r="G324" s="2"/>
    </row>
    <row r="325" spans="7:7">
      <c r="G325" s="2"/>
    </row>
    <row r="326" spans="7:7">
      <c r="G326" s="2"/>
    </row>
    <row r="327" spans="7:7">
      <c r="G327" s="2"/>
    </row>
    <row r="328" spans="7:7">
      <c r="G328" s="2"/>
    </row>
    <row r="329" spans="7:7">
      <c r="G329" s="2"/>
    </row>
    <row r="330" spans="7:7">
      <c r="G330" s="2"/>
    </row>
    <row r="331" spans="7:7">
      <c r="G331" s="2"/>
    </row>
    <row r="332" spans="7:7">
      <c r="G332" s="2"/>
    </row>
    <row r="333" spans="7:7">
      <c r="G333" s="2"/>
    </row>
    <row r="334" spans="7:7">
      <c r="G334" s="2"/>
    </row>
    <row r="335" spans="7:7">
      <c r="G335" s="2"/>
    </row>
    <row r="336" spans="7:7">
      <c r="G336" s="2"/>
    </row>
    <row r="337" spans="7:7">
      <c r="G337" s="2"/>
    </row>
    <row r="338" spans="7:7">
      <c r="G338" s="2"/>
    </row>
    <row r="339" spans="7:7">
      <c r="G339" s="2"/>
    </row>
    <row r="340" spans="7:7">
      <c r="G340" s="2"/>
    </row>
    <row r="341" spans="7:7">
      <c r="G341" s="2"/>
    </row>
    <row r="342" spans="7:7">
      <c r="G342" s="2"/>
    </row>
    <row r="343" spans="7:7">
      <c r="G343" s="2"/>
    </row>
    <row r="344" spans="7:7">
      <c r="G344" s="2"/>
    </row>
    <row r="345" spans="7:7">
      <c r="G345" s="2"/>
    </row>
    <row r="346" spans="7:7">
      <c r="G346" s="2"/>
    </row>
    <row r="347" spans="7:7">
      <c r="G347" s="2"/>
    </row>
    <row r="348" spans="7:7">
      <c r="G348" s="2"/>
    </row>
    <row r="349" spans="7:7">
      <c r="G349" s="2"/>
    </row>
    <row r="350" spans="7:7">
      <c r="G350" s="2"/>
    </row>
    <row r="351" spans="7:7">
      <c r="G351" s="2"/>
    </row>
    <row r="352" spans="7:7">
      <c r="G352" s="2"/>
    </row>
    <row r="353" spans="7:7">
      <c r="G353" s="2"/>
    </row>
    <row r="354" spans="7:7">
      <c r="G354" s="2"/>
    </row>
    <row r="355" spans="7:7">
      <c r="G355" s="2"/>
    </row>
    <row r="356" spans="7:7">
      <c r="G356" s="2"/>
    </row>
    <row r="357" spans="7:7">
      <c r="G357" s="2"/>
    </row>
    <row r="358" spans="7:7">
      <c r="G358" s="2"/>
    </row>
    <row r="359" spans="7:7">
      <c r="G359" s="2"/>
    </row>
    <row r="360" spans="7:7">
      <c r="G360" s="2"/>
    </row>
    <row r="361" spans="7:7">
      <c r="G361" s="2"/>
    </row>
    <row r="362" spans="7:7">
      <c r="G362" s="2"/>
    </row>
    <row r="363" spans="7:7">
      <c r="G363" s="2"/>
    </row>
    <row r="364" spans="7:7">
      <c r="G364" s="2"/>
    </row>
    <row r="365" spans="7:7">
      <c r="G365" s="2"/>
    </row>
    <row r="366" spans="7:7">
      <c r="G366" s="2"/>
    </row>
    <row r="367" spans="7:7">
      <c r="G367" s="2"/>
    </row>
    <row r="368" spans="7:7">
      <c r="G368" s="2"/>
    </row>
    <row r="369" spans="7:7">
      <c r="G369" s="2"/>
    </row>
    <row r="370" spans="7:7">
      <c r="G370" s="2"/>
    </row>
    <row r="371" spans="7:7">
      <c r="G371" s="2"/>
    </row>
    <row r="372" spans="7:7">
      <c r="G372" s="2"/>
    </row>
    <row r="373" spans="7:7">
      <c r="G373" s="2"/>
    </row>
    <row r="374" spans="7:7">
      <c r="G374" s="2"/>
    </row>
    <row r="375" spans="7:7">
      <c r="G375" s="2"/>
    </row>
    <row r="376" spans="7:7">
      <c r="G376" s="2"/>
    </row>
    <row r="377" spans="7:7">
      <c r="G377" s="2"/>
    </row>
    <row r="378" spans="7:7">
      <c r="G378" s="2"/>
    </row>
    <row r="379" spans="7:7">
      <c r="G379" s="2"/>
    </row>
    <row r="380" spans="7:7">
      <c r="G380" s="2"/>
    </row>
    <row r="381" spans="7:7">
      <c r="G381" s="2"/>
    </row>
    <row r="382" spans="7:7">
      <c r="G382" s="2"/>
    </row>
    <row r="383" spans="7:7">
      <c r="G383" s="2"/>
    </row>
    <row r="384" spans="7:7">
      <c r="G384" s="2"/>
    </row>
    <row r="385" spans="7:7">
      <c r="G385" s="2"/>
    </row>
    <row r="386" spans="7:7">
      <c r="G386" s="2"/>
    </row>
    <row r="387" spans="7:7">
      <c r="G387" s="2"/>
    </row>
    <row r="388" spans="7:7">
      <c r="G388" s="2"/>
    </row>
    <row r="389" spans="7:7">
      <c r="G389" s="2"/>
    </row>
    <row r="390" spans="7:7">
      <c r="G390" s="2"/>
    </row>
    <row r="391" spans="7:7">
      <c r="G391" s="2"/>
    </row>
    <row r="392" spans="7:7">
      <c r="G392" s="2"/>
    </row>
    <row r="393" spans="7:7">
      <c r="G393" s="2"/>
    </row>
    <row r="394" spans="7:7">
      <c r="G394" s="2"/>
    </row>
    <row r="395" spans="7:7">
      <c r="G395" s="2"/>
    </row>
    <row r="396" spans="7:7">
      <c r="G396" s="2"/>
    </row>
    <row r="397" spans="7:7">
      <c r="G397" s="2"/>
    </row>
    <row r="398" spans="7:7">
      <c r="G398" s="2"/>
    </row>
    <row r="399" spans="7:7">
      <c r="G399" s="2"/>
    </row>
    <row r="400" spans="7:7">
      <c r="G400" s="2"/>
    </row>
    <row r="401" spans="7:7">
      <c r="G401" s="2"/>
    </row>
    <row r="402" spans="7:7">
      <c r="G402" s="2"/>
    </row>
    <row r="403" spans="7:7">
      <c r="G403" s="2"/>
    </row>
    <row r="404" spans="7:7">
      <c r="G404" s="2"/>
    </row>
    <row r="405" spans="7:7">
      <c r="G405" s="2"/>
    </row>
    <row r="406" spans="7:7">
      <c r="G406" s="2"/>
    </row>
    <row r="407" spans="7:7">
      <c r="G407" s="2"/>
    </row>
    <row r="408" spans="7:7">
      <c r="G408" s="2"/>
    </row>
    <row r="409" spans="7:7">
      <c r="G409" s="2"/>
    </row>
    <row r="410" spans="7:7">
      <c r="G410" s="2"/>
    </row>
    <row r="411" spans="7:7">
      <c r="G411" s="2"/>
    </row>
    <row r="412" spans="7:7">
      <c r="G412" s="2"/>
    </row>
    <row r="413" spans="7:7">
      <c r="G413" s="2"/>
    </row>
    <row r="414" spans="7:7">
      <c r="G414" s="2"/>
    </row>
    <row r="415" spans="7:7">
      <c r="G415" s="2"/>
    </row>
    <row r="416" spans="7:7">
      <c r="G416" s="2"/>
    </row>
    <row r="417" spans="7:7">
      <c r="G417" s="2"/>
    </row>
    <row r="418" spans="7:7">
      <c r="G418" s="2"/>
    </row>
    <row r="419" spans="7:7">
      <c r="G419" s="2"/>
    </row>
    <row r="420" spans="7:7">
      <c r="G420" s="2"/>
    </row>
    <row r="421" spans="7:7">
      <c r="G421" s="2"/>
    </row>
    <row r="422" spans="7:7">
      <c r="G422" s="2"/>
    </row>
    <row r="423" spans="7:7">
      <c r="G423" s="2"/>
    </row>
    <row r="424" spans="7:7">
      <c r="G424" s="2"/>
    </row>
    <row r="425" spans="7:7">
      <c r="G425" s="2"/>
    </row>
    <row r="426" spans="7:7">
      <c r="G426" s="2"/>
    </row>
    <row r="427" spans="7:7">
      <c r="G427" s="2"/>
    </row>
    <row r="428" spans="7:7">
      <c r="G428" s="2"/>
    </row>
    <row r="429" spans="7:7">
      <c r="G429" s="2"/>
    </row>
    <row r="430" spans="7:7">
      <c r="G430" s="2"/>
    </row>
    <row r="431" spans="7:7">
      <c r="G431" s="2"/>
    </row>
    <row r="432" spans="7:7">
      <c r="G432" s="2"/>
    </row>
    <row r="433" spans="7:7">
      <c r="G433" s="2"/>
    </row>
    <row r="434" spans="7:7">
      <c r="G434" s="2"/>
    </row>
    <row r="435" spans="7:7">
      <c r="G435" s="2"/>
    </row>
    <row r="436" spans="7:7">
      <c r="G436" s="2"/>
    </row>
    <row r="437" spans="7:7">
      <c r="G437" s="2"/>
    </row>
    <row r="438" spans="7:7">
      <c r="G438" s="2"/>
    </row>
    <row r="439" spans="7:7">
      <c r="G439" s="2"/>
    </row>
    <row r="440" spans="7:7">
      <c r="G440" s="2"/>
    </row>
    <row r="441" spans="7:7">
      <c r="G441" s="2"/>
    </row>
    <row r="442" spans="7:7">
      <c r="G442" s="2"/>
    </row>
    <row r="443" spans="7:7">
      <c r="G443" s="2"/>
    </row>
    <row r="444" spans="7:7">
      <c r="G444" s="2"/>
    </row>
    <row r="445" spans="7:7">
      <c r="G445" s="2"/>
    </row>
    <row r="446" spans="7:7">
      <c r="G446" s="2"/>
    </row>
    <row r="447" spans="7:7">
      <c r="G447" s="2"/>
    </row>
    <row r="448" spans="7:7">
      <c r="G448" s="2"/>
    </row>
    <row r="449" spans="7:7">
      <c r="G449" s="2"/>
    </row>
    <row r="450" spans="7:7">
      <c r="G450" s="2"/>
    </row>
    <row r="451" spans="7:7">
      <c r="G451" s="2"/>
    </row>
    <row r="452" spans="7:7">
      <c r="G452" s="2"/>
    </row>
    <row r="453" spans="7:7">
      <c r="G453" s="2"/>
    </row>
    <row r="454" spans="7:7">
      <c r="G454" s="2"/>
    </row>
    <row r="455" spans="7:7">
      <c r="G455" s="2"/>
    </row>
    <row r="456" spans="7:7">
      <c r="G456" s="2"/>
    </row>
    <row r="457" spans="7:7">
      <c r="G457" s="2"/>
    </row>
    <row r="458" spans="7:7">
      <c r="G458" s="2"/>
    </row>
    <row r="459" spans="7:7">
      <c r="G459" s="2"/>
    </row>
    <row r="460" spans="7:7">
      <c r="G460" s="2"/>
    </row>
    <row r="461" spans="7:7">
      <c r="G461" s="2"/>
    </row>
    <row r="462" spans="7:7">
      <c r="G462" s="2"/>
    </row>
    <row r="463" spans="7:7">
      <c r="G463" s="2"/>
    </row>
    <row r="464" spans="7:7">
      <c r="G464" s="2"/>
    </row>
    <row r="465" spans="7:7">
      <c r="G465" s="2"/>
    </row>
    <row r="466" spans="7:7">
      <c r="G466" s="2"/>
    </row>
    <row r="467" spans="7:7">
      <c r="G467" s="2"/>
    </row>
    <row r="468" spans="7:7">
      <c r="G468" s="2"/>
    </row>
    <row r="469" spans="7:7">
      <c r="G469" s="2"/>
    </row>
    <row r="470" spans="7:7">
      <c r="G470" s="2"/>
    </row>
    <row r="471" spans="7:7">
      <c r="G471" s="2"/>
    </row>
    <row r="472" spans="7:7">
      <c r="G472" s="2"/>
    </row>
    <row r="473" spans="7:7">
      <c r="G473" s="2"/>
    </row>
    <row r="474" spans="7:7">
      <c r="G474" s="2"/>
    </row>
    <row r="475" spans="7:7">
      <c r="G475" s="2"/>
    </row>
    <row r="476" spans="7:7">
      <c r="G476" s="2"/>
    </row>
    <row r="477" spans="7:7">
      <c r="G477" s="2"/>
    </row>
    <row r="478" spans="7:7">
      <c r="G478" s="2"/>
    </row>
    <row r="479" spans="7:7">
      <c r="G479" s="2"/>
    </row>
    <row r="480" spans="7:7">
      <c r="G480" s="2"/>
    </row>
    <row r="481" spans="7:7">
      <c r="G481" s="2"/>
    </row>
    <row r="482" spans="7:7">
      <c r="G482" s="2"/>
    </row>
    <row r="483" spans="7:7">
      <c r="G483" s="2"/>
    </row>
    <row r="484" spans="7:7">
      <c r="G484" s="2"/>
    </row>
    <row r="485" spans="7:7">
      <c r="G485" s="2"/>
    </row>
    <row r="486" spans="7:7">
      <c r="G486" s="2"/>
    </row>
    <row r="487" spans="7:7">
      <c r="G487" s="2"/>
    </row>
    <row r="488" spans="7:7">
      <c r="G488" s="2"/>
    </row>
    <row r="489" spans="7:7">
      <c r="G489" s="2"/>
    </row>
    <row r="490" spans="7:7">
      <c r="G490" s="2"/>
    </row>
    <row r="491" spans="7:7">
      <c r="G491" s="2"/>
    </row>
    <row r="492" spans="7:7">
      <c r="G492" s="2"/>
    </row>
    <row r="493" spans="7:7">
      <c r="G493" s="2"/>
    </row>
    <row r="494" spans="7:7">
      <c r="G494" s="2"/>
    </row>
    <row r="495" spans="7:7">
      <c r="G495" s="2"/>
    </row>
    <row r="496" spans="7:7">
      <c r="G496" s="2"/>
    </row>
    <row r="497" spans="7:7">
      <c r="G497" s="2"/>
    </row>
    <row r="498" spans="7:7">
      <c r="G498" s="2"/>
    </row>
    <row r="499" spans="7:7">
      <c r="G499" s="2"/>
    </row>
    <row r="500" spans="7:7">
      <c r="G500" s="2"/>
    </row>
    <row r="501" spans="7:7">
      <c r="G501" s="2"/>
    </row>
    <row r="502" spans="7:7">
      <c r="G502" s="2"/>
    </row>
    <row r="503" spans="7:7">
      <c r="G503" s="2"/>
    </row>
    <row r="504" spans="7:7">
      <c r="G504" s="2"/>
    </row>
    <row r="505" spans="7:7">
      <c r="G505" s="2"/>
    </row>
    <row r="506" spans="7:7">
      <c r="G506" s="2"/>
    </row>
    <row r="507" spans="7:7">
      <c r="G507" s="2"/>
    </row>
    <row r="508" spans="7:7">
      <c r="G508" s="2"/>
    </row>
    <row r="509" spans="7:7">
      <c r="G509" s="2"/>
    </row>
    <row r="510" spans="7:7">
      <c r="G510" s="2"/>
    </row>
    <row r="511" spans="7:7">
      <c r="G511" s="2"/>
    </row>
    <row r="512" spans="7:7">
      <c r="G512" s="2"/>
    </row>
    <row r="513" spans="7:7">
      <c r="G513" s="2"/>
    </row>
    <row r="514" spans="7:7">
      <c r="G514" s="2"/>
    </row>
    <row r="515" spans="7:7">
      <c r="G515" s="2"/>
    </row>
    <row r="516" spans="7:7">
      <c r="G516" s="2"/>
    </row>
    <row r="517" spans="7:7">
      <c r="G517" s="2"/>
    </row>
    <row r="518" spans="7:7">
      <c r="G518" s="2"/>
    </row>
    <row r="519" spans="7:7">
      <c r="G519" s="2"/>
    </row>
    <row r="520" spans="7:7">
      <c r="G520" s="2"/>
    </row>
    <row r="521" spans="7:7">
      <c r="G521" s="2"/>
    </row>
    <row r="522" spans="7:7">
      <c r="G522" s="2"/>
    </row>
    <row r="523" spans="7:7">
      <c r="G523" s="2"/>
    </row>
    <row r="524" spans="7:7">
      <c r="G524" s="2"/>
    </row>
    <row r="525" spans="7:7">
      <c r="G525" s="2"/>
    </row>
    <row r="526" spans="7:7">
      <c r="G526" s="2"/>
    </row>
    <row r="527" spans="7:7">
      <c r="G527" s="2"/>
    </row>
    <row r="528" spans="7:7">
      <c r="G528" s="2"/>
    </row>
    <row r="529" spans="7:7">
      <c r="G529" s="2"/>
    </row>
    <row r="530" spans="7:7">
      <c r="G530" s="2"/>
    </row>
    <row r="531" spans="7:7">
      <c r="G531" s="2"/>
    </row>
    <row r="532" spans="7:7">
      <c r="G532" s="2"/>
    </row>
    <row r="533" spans="7:7">
      <c r="G533" s="2"/>
    </row>
    <row r="534" spans="7:7">
      <c r="G534" s="2"/>
    </row>
    <row r="535" spans="7:7">
      <c r="G535" s="2"/>
    </row>
    <row r="536" spans="7:7">
      <c r="G536" s="2"/>
    </row>
    <row r="537" spans="7:7">
      <c r="G537" s="2"/>
    </row>
    <row r="538" spans="7:7">
      <c r="G538" s="2"/>
    </row>
    <row r="539" spans="7:7">
      <c r="G539" s="2"/>
    </row>
    <row r="540" spans="7:7">
      <c r="G540" s="2"/>
    </row>
    <row r="541" spans="7:7">
      <c r="G541" s="2"/>
    </row>
    <row r="542" spans="7:7">
      <c r="G542" s="2"/>
    </row>
    <row r="543" spans="7:7">
      <c r="G543" s="2"/>
    </row>
    <row r="544" spans="7:7">
      <c r="G544" s="2"/>
    </row>
    <row r="545" spans="7:7">
      <c r="G545" s="2"/>
    </row>
    <row r="546" spans="7:7">
      <c r="G546" s="2"/>
    </row>
    <row r="547" spans="7:7">
      <c r="G547" s="2"/>
    </row>
    <row r="548" spans="7:7">
      <c r="G548" s="2"/>
    </row>
    <row r="549" spans="7:7">
      <c r="G549" s="2"/>
    </row>
    <row r="550" spans="7:7">
      <c r="G550" s="2"/>
    </row>
    <row r="551" spans="7:7">
      <c r="G551" s="2"/>
    </row>
    <row r="552" spans="7:7">
      <c r="G552" s="2"/>
    </row>
    <row r="553" spans="7:7">
      <c r="G553" s="2"/>
    </row>
    <row r="554" spans="7:7">
      <c r="G554" s="2"/>
    </row>
    <row r="555" spans="7:7">
      <c r="G555" s="2"/>
    </row>
    <row r="556" spans="7:7">
      <c r="G556" s="2"/>
    </row>
    <row r="557" spans="7:7">
      <c r="G557" s="2"/>
    </row>
    <row r="558" spans="7:7">
      <c r="G558" s="2"/>
    </row>
    <row r="559" spans="7:7">
      <c r="G559" s="2"/>
    </row>
    <row r="560" spans="7:7">
      <c r="G560" s="2"/>
    </row>
    <row r="561" spans="7:7">
      <c r="G561" s="2"/>
    </row>
    <row r="562" spans="7:7">
      <c r="G562" s="2"/>
    </row>
    <row r="563" spans="7:7">
      <c r="G563" s="2"/>
    </row>
    <row r="564" spans="7:7">
      <c r="G564" s="2"/>
    </row>
    <row r="565" spans="7:7">
      <c r="G565" s="2"/>
    </row>
    <row r="566" spans="7:7">
      <c r="G566" s="2"/>
    </row>
    <row r="567" spans="7:7">
      <c r="G567" s="2"/>
    </row>
    <row r="568" spans="7:7">
      <c r="G568" s="2"/>
    </row>
    <row r="569" spans="7:7">
      <c r="G569" s="2"/>
    </row>
    <row r="570" spans="7:7">
      <c r="G570" s="2"/>
    </row>
    <row r="571" spans="7:7">
      <c r="G571" s="2"/>
    </row>
    <row r="572" spans="7:7">
      <c r="G572" s="2"/>
    </row>
    <row r="573" spans="7:7">
      <c r="G573" s="2"/>
    </row>
    <row r="574" spans="7:7">
      <c r="G574" s="2"/>
    </row>
    <row r="575" spans="7:7">
      <c r="G575" s="2"/>
    </row>
    <row r="576" spans="7:7">
      <c r="G576" s="2"/>
    </row>
    <row r="577" spans="7:7">
      <c r="G577" s="2"/>
    </row>
    <row r="578" spans="7:7">
      <c r="G578" s="2"/>
    </row>
    <row r="579" spans="7:7">
      <c r="G579" s="2"/>
    </row>
    <row r="580" spans="7:7">
      <c r="G580" s="2"/>
    </row>
    <row r="581" spans="7:7">
      <c r="G581" s="2"/>
    </row>
    <row r="582" spans="7:7">
      <c r="G582" s="2"/>
    </row>
    <row r="583" spans="7:7">
      <c r="G583" s="2"/>
    </row>
    <row r="584" spans="7:7">
      <c r="G584" s="2"/>
    </row>
    <row r="585" spans="7:7">
      <c r="G585" s="2"/>
    </row>
    <row r="586" spans="7:7">
      <c r="G586" s="2"/>
    </row>
    <row r="587" spans="7:7">
      <c r="G587" s="2"/>
    </row>
    <row r="588" spans="7:7">
      <c r="G588" s="2"/>
    </row>
    <row r="589" spans="7:7">
      <c r="G589" s="2"/>
    </row>
    <row r="590" spans="7:7">
      <c r="G590" s="2"/>
    </row>
    <row r="591" spans="7:7">
      <c r="G591" s="2"/>
    </row>
    <row r="592" spans="7:7">
      <c r="G592" s="2"/>
    </row>
    <row r="593" spans="7:7">
      <c r="G593" s="2"/>
    </row>
    <row r="594" spans="7:7">
      <c r="G594" s="2"/>
    </row>
    <row r="595" spans="7:7">
      <c r="G595" s="2"/>
    </row>
    <row r="596" spans="7:7">
      <c r="G596" s="2"/>
    </row>
    <row r="597" spans="7:7">
      <c r="G597" s="2"/>
    </row>
    <row r="598" spans="7:7">
      <c r="G598" s="2"/>
    </row>
    <row r="599" spans="7:7">
      <c r="G599" s="2"/>
    </row>
    <row r="600" spans="7:7">
      <c r="G600" s="2"/>
    </row>
    <row r="601" spans="7:7">
      <c r="G601" s="2"/>
    </row>
    <row r="602" spans="7:7">
      <c r="G602" s="2"/>
    </row>
    <row r="603" spans="7:7">
      <c r="G603" s="2"/>
    </row>
    <row r="604" spans="7:7">
      <c r="G604" s="2"/>
    </row>
    <row r="605" spans="7:7">
      <c r="G605" s="2"/>
    </row>
    <row r="606" spans="7:7">
      <c r="G606" s="2"/>
    </row>
    <row r="607" spans="7:7">
      <c r="G607" s="2"/>
    </row>
    <row r="608" spans="7:7">
      <c r="G608" s="2"/>
    </row>
    <row r="609" spans="7:7">
      <c r="G609" s="2"/>
    </row>
    <row r="610" spans="7:7">
      <c r="G610" s="2"/>
    </row>
    <row r="611" spans="7:7">
      <c r="G611" s="2"/>
    </row>
    <row r="612" spans="7:7">
      <c r="G612" s="2"/>
    </row>
    <row r="613" spans="7:7">
      <c r="G613" s="2"/>
    </row>
    <row r="614" spans="7:7">
      <c r="G614" s="2"/>
    </row>
    <row r="615" spans="7:7">
      <c r="G615" s="2"/>
    </row>
    <row r="616" spans="7:7">
      <c r="G616" s="2"/>
    </row>
    <row r="617" spans="7:7">
      <c r="G617" s="2"/>
    </row>
    <row r="618" spans="7:7">
      <c r="G618" s="2"/>
    </row>
    <row r="619" spans="7:7">
      <c r="G619" s="2"/>
    </row>
    <row r="620" spans="7:7">
      <c r="G620" s="2"/>
    </row>
    <row r="621" spans="7:7">
      <c r="G621" s="2"/>
    </row>
    <row r="622" spans="7:7">
      <c r="G622" s="2"/>
    </row>
    <row r="623" spans="7:7">
      <c r="G623" s="2"/>
    </row>
    <row r="624" spans="7:7">
      <c r="G624" s="2"/>
    </row>
    <row r="625" spans="7:7">
      <c r="G625" s="2"/>
    </row>
    <row r="626" spans="7:7">
      <c r="G626" s="2"/>
    </row>
    <row r="627" spans="7:7">
      <c r="G627" s="2"/>
    </row>
    <row r="628" spans="7:7">
      <c r="G628" s="2"/>
    </row>
    <row r="629" spans="7:7">
      <c r="G629" s="2"/>
    </row>
    <row r="630" spans="7:7">
      <c r="G630" s="2"/>
    </row>
    <row r="631" spans="7:7">
      <c r="G631" s="2"/>
    </row>
    <row r="632" spans="7:7">
      <c r="G632" s="2"/>
    </row>
    <row r="633" spans="7:7">
      <c r="G633" s="2"/>
    </row>
    <row r="634" spans="7:7">
      <c r="G634" s="2"/>
    </row>
    <row r="635" spans="7:7">
      <c r="G635" s="2"/>
    </row>
    <row r="636" spans="7:7">
      <c r="G636" s="2"/>
    </row>
    <row r="637" spans="7:7">
      <c r="G637" s="2"/>
    </row>
    <row r="638" spans="7:7">
      <c r="G638" s="2"/>
    </row>
    <row r="639" spans="7:7">
      <c r="G639" s="2"/>
    </row>
    <row r="640" spans="7:7">
      <c r="G640" s="2"/>
    </row>
    <row r="641" spans="7:7">
      <c r="G641" s="2"/>
    </row>
    <row r="642" spans="7:7">
      <c r="G642" s="2"/>
    </row>
    <row r="643" spans="7:7">
      <c r="G643" s="2"/>
    </row>
    <row r="644" spans="7:7">
      <c r="G644" s="2"/>
    </row>
    <row r="645" spans="7:7">
      <c r="G645" s="2"/>
    </row>
    <row r="646" spans="7:7">
      <c r="G646" s="2"/>
    </row>
    <row r="647" spans="7:7">
      <c r="G647" s="2"/>
    </row>
    <row r="648" spans="7:7">
      <c r="G648" s="2"/>
    </row>
    <row r="649" spans="7:7">
      <c r="G649" s="2"/>
    </row>
    <row r="650" spans="7:7">
      <c r="G650" s="2"/>
    </row>
    <row r="651" spans="7:7">
      <c r="G651" s="2"/>
    </row>
    <row r="652" spans="7:7">
      <c r="G652" s="2"/>
    </row>
    <row r="653" spans="7:7">
      <c r="G653" s="2"/>
    </row>
    <row r="654" spans="7:7">
      <c r="G654" s="2"/>
    </row>
    <row r="655" spans="7:7">
      <c r="G655" s="2"/>
    </row>
    <row r="656" spans="7:7">
      <c r="G656" s="2"/>
    </row>
    <row r="657" spans="7:7">
      <c r="G657" s="2"/>
    </row>
    <row r="658" spans="7:7">
      <c r="G658" s="2"/>
    </row>
    <row r="659" spans="7:7">
      <c r="G659" s="2"/>
    </row>
    <row r="660" spans="7:7">
      <c r="G660" s="2"/>
    </row>
    <row r="661" spans="7:7">
      <c r="G661" s="2"/>
    </row>
    <row r="662" spans="7:7">
      <c r="G662" s="2"/>
    </row>
    <row r="663" spans="7:7">
      <c r="G663" s="2"/>
    </row>
    <row r="664" spans="7:7">
      <c r="G664" s="2"/>
    </row>
    <row r="665" spans="7:7">
      <c r="G665" s="2"/>
    </row>
    <row r="666" spans="7:7">
      <c r="G666" s="2"/>
    </row>
    <row r="667" spans="7:7">
      <c r="G667" s="2"/>
    </row>
    <row r="668" spans="7:7">
      <c r="G668" s="2"/>
    </row>
    <row r="669" spans="7:7">
      <c r="G669" s="2"/>
    </row>
    <row r="670" spans="7:7">
      <c r="G670" s="2"/>
    </row>
    <row r="671" spans="7:7">
      <c r="G671" s="2"/>
    </row>
    <row r="672" spans="7:7">
      <c r="G672" s="2"/>
    </row>
    <row r="673" spans="7:7">
      <c r="G673" s="2"/>
    </row>
    <row r="674" spans="7:7">
      <c r="G674" s="2"/>
    </row>
    <row r="675" spans="7:7">
      <c r="G675" s="2"/>
    </row>
    <row r="676" spans="7:7">
      <c r="G676" s="2"/>
    </row>
    <row r="677" spans="7:7">
      <c r="G677" s="2"/>
    </row>
    <row r="678" spans="7:7">
      <c r="G678" s="2"/>
    </row>
    <row r="679" spans="7:7">
      <c r="G679" s="2"/>
    </row>
    <row r="680" spans="7:7">
      <c r="G680" s="2"/>
    </row>
    <row r="681" spans="7:7">
      <c r="G681" s="2"/>
    </row>
    <row r="682" spans="7:7">
      <c r="G682" s="2"/>
    </row>
    <row r="683" spans="7:7">
      <c r="G683" s="2"/>
    </row>
    <row r="684" spans="7:7">
      <c r="G684" s="2"/>
    </row>
    <row r="685" spans="7:7">
      <c r="G685" s="2"/>
    </row>
    <row r="686" spans="7:7">
      <c r="G686" s="2"/>
    </row>
    <row r="687" spans="7:7">
      <c r="G687" s="2"/>
    </row>
    <row r="688" spans="7:7">
      <c r="G688" s="2"/>
    </row>
    <row r="689" spans="7:7">
      <c r="G689" s="2"/>
    </row>
    <row r="690" spans="7:7">
      <c r="G690" s="2"/>
    </row>
    <row r="691" spans="7:7">
      <c r="G691" s="2"/>
    </row>
    <row r="692" spans="7:7">
      <c r="G692" s="2"/>
    </row>
    <row r="693" spans="7:7">
      <c r="G693" s="2"/>
    </row>
    <row r="694" spans="7:7">
      <c r="G694" s="2"/>
    </row>
    <row r="695" spans="7:7">
      <c r="G695" s="2"/>
    </row>
    <row r="696" spans="7:7">
      <c r="G696" s="2"/>
    </row>
    <row r="697" spans="7:7">
      <c r="G697" s="2"/>
    </row>
    <row r="698" spans="7:7">
      <c r="G698" s="2"/>
    </row>
    <row r="699" spans="7:7">
      <c r="G699" s="2"/>
    </row>
    <row r="700" spans="7:7">
      <c r="G700" s="2"/>
    </row>
    <row r="701" spans="7:7">
      <c r="G701" s="2"/>
    </row>
    <row r="702" spans="7:7">
      <c r="G702" s="2"/>
    </row>
    <row r="703" spans="7:7">
      <c r="G703" s="2"/>
    </row>
    <row r="704" spans="7:7">
      <c r="G704" s="2"/>
    </row>
    <row r="705" spans="7:7">
      <c r="G705" s="2"/>
    </row>
    <row r="706" spans="7:7">
      <c r="G706" s="2"/>
    </row>
    <row r="707" spans="7:7">
      <c r="G707" s="2"/>
    </row>
    <row r="708" spans="7:7">
      <c r="G708" s="2"/>
    </row>
    <row r="709" spans="7:7">
      <c r="G709" s="2"/>
    </row>
    <row r="710" spans="7:7">
      <c r="G710" s="2"/>
    </row>
    <row r="711" spans="7:7">
      <c r="G711" s="2"/>
    </row>
    <row r="712" spans="7:7">
      <c r="G712" s="2"/>
    </row>
    <row r="713" spans="7:7">
      <c r="G713" s="2"/>
    </row>
    <row r="714" spans="7:7">
      <c r="G714" s="2"/>
    </row>
    <row r="715" spans="7:7">
      <c r="G715" s="2"/>
    </row>
    <row r="716" spans="7:7">
      <c r="G716" s="2"/>
    </row>
    <row r="717" spans="7:7">
      <c r="G717" s="2"/>
    </row>
    <row r="718" spans="7:7">
      <c r="G718" s="2"/>
    </row>
    <row r="719" spans="7:7">
      <c r="G719" s="2"/>
    </row>
    <row r="720" spans="7:7">
      <c r="G720" s="2"/>
    </row>
    <row r="721" spans="7:7">
      <c r="G721" s="2"/>
    </row>
    <row r="722" spans="7:7">
      <c r="G722" s="2"/>
    </row>
    <row r="723" spans="7:7">
      <c r="G723" s="2"/>
    </row>
    <row r="724" spans="7:7">
      <c r="G724" s="2"/>
    </row>
    <row r="725" spans="7:7">
      <c r="G725" s="2"/>
    </row>
    <row r="726" spans="7:7">
      <c r="G726" s="2"/>
    </row>
    <row r="727" spans="7:7">
      <c r="G727" s="2"/>
    </row>
    <row r="728" spans="7:7">
      <c r="G728" s="2"/>
    </row>
    <row r="729" spans="7:7">
      <c r="G729" s="2"/>
    </row>
    <row r="730" spans="7:7">
      <c r="G730" s="2"/>
    </row>
    <row r="731" spans="7:7">
      <c r="G731" s="2"/>
    </row>
    <row r="732" spans="7:7">
      <c r="G732" s="2"/>
    </row>
    <row r="733" spans="7:7">
      <c r="G733" s="2"/>
    </row>
    <row r="734" spans="7:7">
      <c r="G734" s="2"/>
    </row>
    <row r="735" spans="7:7">
      <c r="G735" s="2"/>
    </row>
    <row r="736" spans="7:7">
      <c r="G736" s="2"/>
    </row>
    <row r="737" spans="7:7">
      <c r="G737" s="2"/>
    </row>
    <row r="738" spans="7:7">
      <c r="G738" s="2"/>
    </row>
    <row r="739" spans="7:7">
      <c r="G739" s="2"/>
    </row>
    <row r="740" spans="7:7">
      <c r="G740" s="2"/>
    </row>
    <row r="741" spans="7:7">
      <c r="G741" s="2"/>
    </row>
    <row r="742" spans="7:7">
      <c r="G742" s="2"/>
    </row>
    <row r="743" spans="7:7">
      <c r="G743" s="2"/>
    </row>
    <row r="744" spans="7:7">
      <c r="G744" s="2"/>
    </row>
    <row r="745" spans="7:7">
      <c r="G745" s="2"/>
    </row>
    <row r="746" spans="7:7">
      <c r="G746" s="2"/>
    </row>
    <row r="747" spans="7:7">
      <c r="G747" s="2"/>
    </row>
    <row r="748" spans="7:7">
      <c r="G748" s="2"/>
    </row>
    <row r="749" spans="7:7">
      <c r="G749" s="2"/>
    </row>
    <row r="750" spans="7:7">
      <c r="G750" s="2"/>
    </row>
    <row r="751" spans="7:7">
      <c r="G751" s="2"/>
    </row>
    <row r="752" spans="7:7">
      <c r="G752" s="2"/>
    </row>
    <row r="753" spans="7:7">
      <c r="G753" s="2"/>
    </row>
    <row r="754" spans="7:7">
      <c r="G754" s="2"/>
    </row>
    <row r="755" spans="7:7">
      <c r="G755" s="2"/>
    </row>
    <row r="756" spans="7:7">
      <c r="G756" s="2"/>
    </row>
    <row r="757" spans="7:7">
      <c r="G757" s="2"/>
    </row>
    <row r="758" spans="7:7">
      <c r="G758" s="2"/>
    </row>
    <row r="759" spans="7:7">
      <c r="G759" s="2"/>
    </row>
    <row r="760" spans="7:7">
      <c r="G760" s="2"/>
    </row>
    <row r="761" spans="7:7">
      <c r="G761" s="2"/>
    </row>
    <row r="762" spans="7:7">
      <c r="G762" s="2"/>
    </row>
    <row r="763" spans="7:7">
      <c r="G763" s="2"/>
    </row>
    <row r="764" spans="7:7">
      <c r="G764" s="2"/>
    </row>
    <row r="765" spans="7:7">
      <c r="G765" s="2"/>
    </row>
    <row r="766" spans="7:7">
      <c r="G766" s="2"/>
    </row>
    <row r="767" spans="7:7">
      <c r="G767" s="2"/>
    </row>
    <row r="768" spans="7:7">
      <c r="G768" s="2"/>
    </row>
    <row r="769" spans="7:7">
      <c r="G769" s="2"/>
    </row>
    <row r="770" spans="7:7">
      <c r="G770" s="2"/>
    </row>
    <row r="771" spans="7:7">
      <c r="G771" s="2"/>
    </row>
    <row r="772" spans="7:7">
      <c r="G772" s="2"/>
    </row>
    <row r="773" spans="7:7">
      <c r="G773" s="2"/>
    </row>
    <row r="774" spans="7:7">
      <c r="G774" s="2"/>
    </row>
    <row r="775" spans="7:7">
      <c r="G775" s="2"/>
    </row>
    <row r="776" spans="7:7">
      <c r="G776" s="2"/>
    </row>
    <row r="777" spans="7:7">
      <c r="G777" s="2"/>
    </row>
    <row r="778" spans="7:7">
      <c r="G778" s="2"/>
    </row>
    <row r="779" spans="7:7">
      <c r="G779" s="2"/>
    </row>
    <row r="780" spans="7:7">
      <c r="G780" s="2"/>
    </row>
    <row r="781" spans="7:7">
      <c r="G781" s="2"/>
    </row>
    <row r="782" spans="7:7">
      <c r="G782" s="2"/>
    </row>
    <row r="783" spans="7:7">
      <c r="G783" s="2"/>
    </row>
    <row r="784" spans="7:7">
      <c r="G784" s="2"/>
    </row>
    <row r="785" spans="7:7">
      <c r="G785" s="2"/>
    </row>
    <row r="786" spans="7:7">
      <c r="G786" s="2"/>
    </row>
    <row r="787" spans="7:7">
      <c r="G787" s="2"/>
    </row>
    <row r="788" spans="7:7">
      <c r="G788" s="2"/>
    </row>
    <row r="789" spans="7:7">
      <c r="G789" s="2"/>
    </row>
    <row r="790" spans="7:7">
      <c r="G790" s="2"/>
    </row>
    <row r="791" spans="7:7">
      <c r="G791" s="2"/>
    </row>
    <row r="792" spans="7:7">
      <c r="G792" s="2"/>
    </row>
    <row r="793" spans="7:7">
      <c r="G793" s="2"/>
    </row>
    <row r="794" spans="7:7">
      <c r="G794" s="2"/>
    </row>
    <row r="795" spans="7:7">
      <c r="G795" s="2"/>
    </row>
    <row r="796" spans="7:7">
      <c r="G796" s="2"/>
    </row>
    <row r="797" spans="7:7">
      <c r="G797" s="2"/>
    </row>
    <row r="798" spans="7:7">
      <c r="G798" s="2"/>
    </row>
    <row r="799" spans="7:7">
      <c r="G799" s="2"/>
    </row>
    <row r="800" spans="7:7">
      <c r="G800" s="2"/>
    </row>
    <row r="801" spans="7:7">
      <c r="G801" s="2"/>
    </row>
    <row r="802" spans="7:7">
      <c r="G802" s="2"/>
    </row>
    <row r="803" spans="7:7">
      <c r="G803" s="2"/>
    </row>
    <row r="804" spans="7:7">
      <c r="G804" s="2"/>
    </row>
    <row r="805" spans="7:7">
      <c r="G805" s="2"/>
    </row>
    <row r="806" spans="7:7">
      <c r="G806" s="2"/>
    </row>
    <row r="807" spans="7:7">
      <c r="G807" s="2"/>
    </row>
    <row r="808" spans="7:7">
      <c r="G808" s="2"/>
    </row>
    <row r="809" spans="7:7">
      <c r="G809" s="2"/>
    </row>
    <row r="810" spans="7:7">
      <c r="G810" s="2"/>
    </row>
    <row r="811" spans="7:7">
      <c r="G811" s="2"/>
    </row>
    <row r="812" spans="7:7">
      <c r="G812" s="2"/>
    </row>
    <row r="813" spans="7:7">
      <c r="G813" s="2"/>
    </row>
    <row r="814" spans="7:7">
      <c r="G814" s="2"/>
    </row>
    <row r="815" spans="7:7">
      <c r="G815" s="2"/>
    </row>
    <row r="816" spans="7:7">
      <c r="G816" s="2"/>
    </row>
    <row r="817" spans="7:7">
      <c r="G817" s="2"/>
    </row>
    <row r="818" spans="7:7">
      <c r="G818" s="2"/>
    </row>
    <row r="819" spans="7:7">
      <c r="G819" s="2"/>
    </row>
    <row r="820" spans="7:7">
      <c r="G820" s="2"/>
    </row>
    <row r="821" spans="7:7">
      <c r="G821" s="2"/>
    </row>
    <row r="822" spans="7:7">
      <c r="G822" s="2"/>
    </row>
    <row r="823" spans="7:7">
      <c r="G823" s="2"/>
    </row>
    <row r="824" spans="7:7">
      <c r="G824" s="2"/>
    </row>
    <row r="825" spans="7:7">
      <c r="G825" s="2"/>
    </row>
    <row r="826" spans="7:7">
      <c r="G826" s="2"/>
    </row>
    <row r="827" spans="7:7">
      <c r="G827" s="2"/>
    </row>
    <row r="828" spans="7:7">
      <c r="G828" s="2"/>
    </row>
    <row r="829" spans="7:7">
      <c r="G829" s="2"/>
    </row>
    <row r="830" spans="7:7">
      <c r="G830" s="2"/>
    </row>
    <row r="831" spans="7:7">
      <c r="G831" s="2"/>
    </row>
    <row r="832" spans="7:7">
      <c r="G832" s="2"/>
    </row>
    <row r="833" spans="7:7">
      <c r="G833" s="2"/>
    </row>
    <row r="834" spans="7:7">
      <c r="G834" s="2"/>
    </row>
    <row r="835" spans="7:7">
      <c r="G835" s="2"/>
    </row>
    <row r="836" spans="7:7">
      <c r="G836" s="2"/>
    </row>
    <row r="837" spans="7:7">
      <c r="G837" s="2"/>
    </row>
    <row r="838" spans="7:7">
      <c r="G838" s="2"/>
    </row>
    <row r="839" spans="7:7">
      <c r="G839" s="2"/>
    </row>
    <row r="840" spans="7:7">
      <c r="G840" s="2"/>
    </row>
    <row r="841" spans="7:7">
      <c r="G841" s="2"/>
    </row>
    <row r="842" spans="7:7">
      <c r="G842" s="2"/>
    </row>
    <row r="843" spans="7:7">
      <c r="G843" s="2"/>
    </row>
    <row r="844" spans="7:7">
      <c r="G844" s="2"/>
    </row>
    <row r="845" spans="7:7">
      <c r="G845" s="2"/>
    </row>
    <row r="846" spans="7:7">
      <c r="G846" s="2"/>
    </row>
    <row r="847" spans="7:7">
      <c r="G847" s="2"/>
    </row>
    <row r="848" spans="7:7">
      <c r="G848" s="2"/>
    </row>
    <row r="849" spans="7:7">
      <c r="G849" s="2"/>
    </row>
    <row r="850" spans="7:7">
      <c r="G850" s="2"/>
    </row>
    <row r="851" spans="7:7">
      <c r="G851" s="2"/>
    </row>
    <row r="852" spans="7:7">
      <c r="G852" s="2"/>
    </row>
    <row r="853" spans="7:7">
      <c r="G853" s="2"/>
    </row>
    <row r="854" spans="7:7">
      <c r="G854" s="2"/>
    </row>
    <row r="855" spans="7:7">
      <c r="G855" s="2"/>
    </row>
    <row r="856" spans="7:7">
      <c r="G856" s="2"/>
    </row>
    <row r="857" spans="7:7">
      <c r="G857" s="2"/>
    </row>
    <row r="858" spans="7:7">
      <c r="G858" s="2"/>
    </row>
    <row r="859" spans="7:7">
      <c r="G859" s="2"/>
    </row>
    <row r="860" spans="7:7">
      <c r="G860" s="2"/>
    </row>
    <row r="861" spans="7:7">
      <c r="G861" s="2"/>
    </row>
    <row r="862" spans="7:7">
      <c r="G862" s="2"/>
    </row>
    <row r="863" spans="7:7">
      <c r="G863" s="2"/>
    </row>
    <row r="864" spans="7:7">
      <c r="G864" s="2"/>
    </row>
    <row r="865" spans="7:7">
      <c r="G865" s="2"/>
    </row>
    <row r="866" spans="7:7">
      <c r="G866" s="2"/>
    </row>
    <row r="867" spans="7:7">
      <c r="G867" s="2"/>
    </row>
    <row r="868" spans="7:7">
      <c r="G868" s="2"/>
    </row>
    <row r="869" spans="7:7">
      <c r="G869" s="2"/>
    </row>
    <row r="870" spans="7:7">
      <c r="G870" s="2"/>
    </row>
    <row r="871" spans="7:7">
      <c r="G871" s="2"/>
    </row>
    <row r="872" spans="7:7">
      <c r="G872" s="2"/>
    </row>
    <row r="873" spans="7:7">
      <c r="G873" s="2"/>
    </row>
    <row r="874" spans="7:7">
      <c r="G874" s="2"/>
    </row>
    <row r="875" spans="7:7">
      <c r="G875" s="2"/>
    </row>
    <row r="876" spans="7:7">
      <c r="G876" s="2"/>
    </row>
    <row r="877" spans="7:7">
      <c r="G877" s="2"/>
    </row>
    <row r="878" spans="7:7">
      <c r="G878" s="2"/>
    </row>
    <row r="879" spans="7:7">
      <c r="G879" s="2"/>
    </row>
    <row r="880" spans="7:7">
      <c r="G880" s="2"/>
    </row>
    <row r="881" spans="7:7">
      <c r="G881" s="2"/>
    </row>
    <row r="882" spans="7:7">
      <c r="G882" s="2"/>
    </row>
    <row r="883" spans="7:7">
      <c r="G883" s="2"/>
    </row>
    <row r="884" spans="7:7">
      <c r="G884" s="2"/>
    </row>
    <row r="885" spans="7:7">
      <c r="G885" s="2"/>
    </row>
    <row r="886" spans="7:7">
      <c r="G886" s="2"/>
    </row>
    <row r="887" spans="7:7">
      <c r="G887" s="2"/>
    </row>
    <row r="888" spans="7:7">
      <c r="G888" s="2"/>
    </row>
    <row r="889" spans="7:7">
      <c r="G889" s="2"/>
    </row>
    <row r="890" spans="7:7">
      <c r="G890" s="2"/>
    </row>
    <row r="891" spans="7:7">
      <c r="G891" s="2"/>
    </row>
    <row r="892" spans="7:7">
      <c r="G892" s="2"/>
    </row>
    <row r="893" spans="7:7">
      <c r="G893" s="2"/>
    </row>
    <row r="894" spans="7:7">
      <c r="G894" s="2"/>
    </row>
    <row r="895" spans="7:7">
      <c r="G895" s="2"/>
    </row>
    <row r="896" spans="7:7">
      <c r="G896" s="2"/>
    </row>
    <row r="897" spans="7:7">
      <c r="G897" s="2"/>
    </row>
    <row r="898" spans="7:7">
      <c r="G898" s="2"/>
    </row>
    <row r="899" spans="7:7">
      <c r="G899" s="2"/>
    </row>
    <row r="900" spans="7:7">
      <c r="G900" s="2"/>
    </row>
    <row r="901" spans="7:7">
      <c r="G901" s="2"/>
    </row>
    <row r="902" spans="7:7">
      <c r="G902" s="2"/>
    </row>
    <row r="903" spans="7:7">
      <c r="G903" s="2"/>
    </row>
    <row r="904" spans="7:7">
      <c r="G904" s="2"/>
    </row>
    <row r="905" spans="7:7">
      <c r="G905" s="2"/>
    </row>
    <row r="906" spans="7:7">
      <c r="G906" s="2"/>
    </row>
    <row r="907" spans="7:7">
      <c r="G907" s="2"/>
    </row>
    <row r="908" spans="7:7">
      <c r="G908" s="2"/>
    </row>
    <row r="909" spans="7:7">
      <c r="G909" s="2"/>
    </row>
    <row r="910" spans="7:7">
      <c r="G910" s="2"/>
    </row>
    <row r="911" spans="7:7">
      <c r="G911" s="2"/>
    </row>
    <row r="912" spans="7:7">
      <c r="G912" s="2"/>
    </row>
    <row r="913" spans="7:7">
      <c r="G913" s="2"/>
    </row>
    <row r="914" spans="7:7">
      <c r="G914" s="2"/>
    </row>
    <row r="915" spans="7:7">
      <c r="G915" s="2"/>
    </row>
    <row r="916" spans="7:7">
      <c r="G916" s="2"/>
    </row>
    <row r="917" spans="7:7">
      <c r="G917" s="2"/>
    </row>
    <row r="918" spans="7:7">
      <c r="G918" s="2"/>
    </row>
    <row r="919" spans="7:7">
      <c r="G919" s="2"/>
    </row>
    <row r="920" spans="7:7">
      <c r="G920" s="2"/>
    </row>
    <row r="921" spans="7:7">
      <c r="G921" s="2"/>
    </row>
    <row r="922" spans="7:7">
      <c r="G922" s="2"/>
    </row>
    <row r="923" spans="7:7">
      <c r="G923" s="2"/>
    </row>
    <row r="924" spans="7:7">
      <c r="G924" s="2"/>
    </row>
    <row r="925" spans="7:7">
      <c r="G925" s="2"/>
    </row>
    <row r="926" spans="7:7">
      <c r="G926" s="2"/>
    </row>
    <row r="927" spans="7:7">
      <c r="G927" s="2"/>
    </row>
    <row r="928" spans="7:7">
      <c r="G928" s="2"/>
    </row>
    <row r="929" spans="7:7">
      <c r="G929" s="2"/>
    </row>
    <row r="930" spans="7:7">
      <c r="G930" s="2"/>
    </row>
    <row r="931" spans="7:7">
      <c r="G931" s="2"/>
    </row>
    <row r="932" spans="7:7">
      <c r="G932" s="2"/>
    </row>
    <row r="933" spans="7:7">
      <c r="G933" s="2"/>
    </row>
    <row r="934" spans="7:7">
      <c r="G934" s="2"/>
    </row>
    <row r="935" spans="7:7">
      <c r="G935" s="2"/>
    </row>
    <row r="936" spans="7:7">
      <c r="G936" s="2"/>
    </row>
    <row r="937" spans="7:7">
      <c r="G937" s="2"/>
    </row>
    <row r="938" spans="7:7">
      <c r="G938" s="2"/>
    </row>
    <row r="939" spans="7:7">
      <c r="G939" s="2"/>
    </row>
    <row r="940" spans="7:7">
      <c r="G940" s="2"/>
    </row>
    <row r="941" spans="7:7">
      <c r="G941" s="2"/>
    </row>
    <row r="942" spans="7:7">
      <c r="G942" s="2"/>
    </row>
    <row r="943" spans="7:7">
      <c r="G943" s="2"/>
    </row>
    <row r="944" spans="7:7">
      <c r="G944" s="2"/>
    </row>
    <row r="945" spans="7:7">
      <c r="G945" s="2"/>
    </row>
    <row r="946" spans="7:7">
      <c r="G946" s="2"/>
    </row>
    <row r="947" spans="7:7">
      <c r="G947" s="2"/>
    </row>
    <row r="948" spans="7:7">
      <c r="G948" s="2"/>
    </row>
    <row r="949" spans="7:7">
      <c r="G949" s="2"/>
    </row>
    <row r="950" spans="7:7">
      <c r="G950" s="2"/>
    </row>
    <row r="951" spans="7:7">
      <c r="G951" s="2"/>
    </row>
    <row r="952" spans="7:7">
      <c r="G952" s="2"/>
    </row>
    <row r="953" spans="7:7">
      <c r="G953" s="2"/>
    </row>
    <row r="954" spans="7:7">
      <c r="G954" s="2"/>
    </row>
    <row r="955" spans="7:7">
      <c r="G955" s="2"/>
    </row>
    <row r="956" spans="7:7">
      <c r="G956" s="2"/>
    </row>
    <row r="957" spans="7:7">
      <c r="G957" s="2"/>
    </row>
    <row r="958" spans="7:7">
      <c r="G958" s="2"/>
    </row>
    <row r="959" spans="7:7">
      <c r="G959" s="2"/>
    </row>
    <row r="960" spans="7:7">
      <c r="G960" s="2"/>
    </row>
    <row r="961" spans="7:7">
      <c r="G961" s="2"/>
    </row>
    <row r="962" spans="7:7">
      <c r="G962" s="2"/>
    </row>
    <row r="963" spans="7:7">
      <c r="G963" s="2"/>
    </row>
    <row r="964" spans="7:7">
      <c r="G964" s="2"/>
    </row>
    <row r="965" spans="7:7">
      <c r="G965" s="2"/>
    </row>
    <row r="966" spans="7:7">
      <c r="G966" s="2"/>
    </row>
    <row r="967" spans="7:7">
      <c r="G967" s="2"/>
    </row>
    <row r="968" spans="7:7">
      <c r="G968" s="2"/>
    </row>
    <row r="969" spans="7:7">
      <c r="G969" s="2"/>
    </row>
    <row r="970" spans="7:7">
      <c r="G970" s="2"/>
    </row>
    <row r="971" spans="7:7">
      <c r="G971" s="2"/>
    </row>
    <row r="972" spans="7:7">
      <c r="G972" s="2"/>
    </row>
    <row r="973" spans="7:7">
      <c r="G973" s="2"/>
    </row>
    <row r="974" spans="7:7">
      <c r="G974" s="2"/>
    </row>
    <row r="975" spans="7:7">
      <c r="G975" s="2"/>
    </row>
    <row r="976" spans="7:7">
      <c r="G976" s="2"/>
    </row>
    <row r="977" spans="7:7">
      <c r="G977" s="2"/>
    </row>
    <row r="978" spans="7:7">
      <c r="G978" s="2"/>
    </row>
    <row r="979" spans="7:7">
      <c r="G979" s="2"/>
    </row>
    <row r="980" spans="7:7">
      <c r="G980" s="2"/>
    </row>
    <row r="981" spans="7:7">
      <c r="G981" s="2"/>
    </row>
    <row r="982" spans="7:7">
      <c r="G982" s="2"/>
    </row>
    <row r="983" spans="7:7">
      <c r="G983" s="2"/>
    </row>
    <row r="984" spans="7:7">
      <c r="G984" s="2"/>
    </row>
    <row r="985" spans="7:7">
      <c r="G985" s="2"/>
    </row>
    <row r="986" spans="7:7">
      <c r="G986" s="2"/>
    </row>
    <row r="987" spans="7:7">
      <c r="G987" s="2"/>
    </row>
    <row r="988" spans="7:7">
      <c r="G988" s="2"/>
    </row>
    <row r="989" spans="7:7">
      <c r="G989" s="2"/>
    </row>
    <row r="990" spans="7:7">
      <c r="G990" s="2"/>
    </row>
    <row r="991" spans="7:7">
      <c r="G991" s="2"/>
    </row>
    <row r="992" spans="7:7">
      <c r="G992" s="2"/>
    </row>
    <row r="993" spans="7:7">
      <c r="G993" s="2"/>
    </row>
    <row r="994" spans="7:7">
      <c r="G994" s="2"/>
    </row>
    <row r="995" spans="7:7">
      <c r="G995" s="2"/>
    </row>
    <row r="996" spans="7:7">
      <c r="G996" s="2"/>
    </row>
    <row r="997" spans="7:7">
      <c r="G997" s="2"/>
    </row>
    <row r="998" spans="7:7">
      <c r="G998" s="2"/>
    </row>
    <row r="999" spans="7:7">
      <c r="G999" s="2"/>
    </row>
    <row r="1000" spans="7:7">
      <c r="G1000" s="2"/>
    </row>
    <row r="1001" spans="7:7">
      <c r="G1001" s="2"/>
    </row>
    <row r="1002" spans="7:7">
      <c r="G1002" s="2"/>
    </row>
    <row r="1003" spans="7:7">
      <c r="G1003" s="2"/>
    </row>
    <row r="1004" spans="7:7">
      <c r="G1004" s="2"/>
    </row>
    <row r="1005" spans="7:7">
      <c r="G1005" s="2"/>
    </row>
  </sheetData>
  <mergeCells count="5">
    <mergeCell ref="C31:G31"/>
    <mergeCell ref="C34:G34"/>
    <mergeCell ref="C37:G37"/>
    <mergeCell ref="C42:G42"/>
    <mergeCell ref="C44:G44"/>
  </mergeCells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B920-0E4E-49C0-8268-8CCC3877EA47}">
  <sheetPr codeName="Sheet3"/>
  <dimension ref="B1:M1002"/>
  <sheetViews>
    <sheetView zoomScale="75" workbookViewId="0">
      <selection activeCell="H7" sqref="H7"/>
    </sheetView>
  </sheetViews>
  <sheetFormatPr defaultColWidth="12.6640625" defaultRowHeight="14.4"/>
  <cols>
    <col min="1" max="1" width="2.33203125" customWidth="1"/>
    <col min="2" max="2" width="28.6640625" customWidth="1"/>
    <col min="3" max="3" width="25" hidden="1" customWidth="1"/>
    <col min="4" max="4" width="18.21875" customWidth="1"/>
    <col min="5" max="5" width="16.21875" customWidth="1"/>
    <col min="6" max="6" width="19.77734375" customWidth="1"/>
    <col min="7" max="7" width="16.21875" customWidth="1"/>
    <col min="8" max="8" width="32.5546875" customWidth="1"/>
    <col min="9" max="9" width="17.77734375" customWidth="1"/>
    <col min="10" max="10" width="21.109375" customWidth="1"/>
    <col min="11" max="13" width="15.109375" customWidth="1"/>
    <col min="14" max="26" width="8.6640625" customWidth="1"/>
  </cols>
  <sheetData>
    <row r="1" spans="2:13" ht="15" thickBot="1">
      <c r="L1" s="13"/>
    </row>
    <row r="2" spans="2:13" ht="46.8">
      <c r="B2" s="14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43</v>
      </c>
      <c r="H2" s="16" t="s">
        <v>44</v>
      </c>
      <c r="I2" s="15" t="s">
        <v>45</v>
      </c>
      <c r="J2" s="17" t="s">
        <v>46</v>
      </c>
      <c r="K2" s="43" t="s">
        <v>47</v>
      </c>
      <c r="L2" s="44" t="s">
        <v>48</v>
      </c>
      <c r="M2" s="44" t="s">
        <v>49</v>
      </c>
    </row>
    <row r="3" spans="2:13" ht="18">
      <c r="B3" s="18" t="s">
        <v>8</v>
      </c>
      <c r="C3" s="7"/>
      <c r="D3" s="19"/>
      <c r="E3" s="19"/>
      <c r="F3" s="19"/>
      <c r="G3" s="19"/>
      <c r="H3" s="19"/>
      <c r="I3" s="19"/>
      <c r="J3" s="10"/>
      <c r="L3" s="13"/>
    </row>
    <row r="4" spans="2:13" ht="17.399999999999999">
      <c r="B4" s="6" t="s">
        <v>50</v>
      </c>
      <c r="C4" s="20" t="s">
        <v>51</v>
      </c>
      <c r="D4" s="21">
        <v>925</v>
      </c>
      <c r="E4" s="21">
        <v>28.3</v>
      </c>
      <c r="F4" s="21">
        <v>10.5</v>
      </c>
      <c r="G4" s="21">
        <v>3.4</v>
      </c>
      <c r="H4" s="21">
        <v>3.3</v>
      </c>
      <c r="I4" s="21">
        <v>0.1</v>
      </c>
      <c r="J4" s="22">
        <v>56</v>
      </c>
      <c r="K4" s="13">
        <f t="shared" ref="K4:K6" si="0">D4/4.184</f>
        <v>221.08030592734224</v>
      </c>
      <c r="L4" s="13">
        <f t="shared" ref="L4:L6" si="1">K4/100</f>
        <v>2.2108030592734225</v>
      </c>
      <c r="M4" s="8">
        <f t="shared" ref="M4:M6" si="2">E4/100</f>
        <v>0.28300000000000003</v>
      </c>
    </row>
    <row r="5" spans="2:13" ht="17.399999999999999">
      <c r="B5" s="6" t="s">
        <v>52</v>
      </c>
      <c r="C5" s="20" t="s">
        <v>51</v>
      </c>
      <c r="D5" s="21">
        <v>1340</v>
      </c>
      <c r="E5" s="21">
        <v>18.2</v>
      </c>
      <c r="F5" s="21">
        <v>22.5</v>
      </c>
      <c r="G5" s="21">
        <v>11.4</v>
      </c>
      <c r="H5" s="21">
        <v>11.4</v>
      </c>
      <c r="I5" s="21">
        <v>3.6</v>
      </c>
      <c r="J5" s="22">
        <v>931</v>
      </c>
      <c r="K5" s="13">
        <f t="shared" si="0"/>
        <v>320.26768642447416</v>
      </c>
      <c r="L5" s="13">
        <f t="shared" si="1"/>
        <v>3.2026768642447419</v>
      </c>
      <c r="M5" s="8">
        <f t="shared" si="2"/>
        <v>0.182</v>
      </c>
    </row>
    <row r="6" spans="2:13" ht="17.399999999999999">
      <c r="B6" s="6" t="s">
        <v>53</v>
      </c>
      <c r="C6" s="20" t="s">
        <v>51</v>
      </c>
      <c r="D6" s="21">
        <v>1270</v>
      </c>
      <c r="E6" s="21">
        <v>29.5</v>
      </c>
      <c r="F6" s="21">
        <v>20.3</v>
      </c>
      <c r="G6" s="21">
        <v>10.5</v>
      </c>
      <c r="H6" s="21">
        <v>0.9</v>
      </c>
      <c r="I6" s="21">
        <v>0.1</v>
      </c>
      <c r="J6" s="22">
        <v>710</v>
      </c>
      <c r="K6" s="13">
        <f t="shared" si="0"/>
        <v>303.53728489483746</v>
      </c>
      <c r="L6" s="13">
        <f t="shared" si="1"/>
        <v>3.0353728489483744</v>
      </c>
      <c r="M6" s="8">
        <f t="shared" si="2"/>
        <v>0.29499999999999998</v>
      </c>
    </row>
    <row r="7" spans="2:13" ht="23.4">
      <c r="B7" s="23"/>
      <c r="C7" s="24"/>
      <c r="D7" s="24"/>
      <c r="E7" s="24"/>
      <c r="F7" s="24"/>
      <c r="G7" s="24"/>
      <c r="H7" s="24"/>
      <c r="I7" s="24"/>
      <c r="J7" s="25"/>
      <c r="K7" s="13"/>
      <c r="L7" s="13"/>
    </row>
    <row r="8" spans="2:13" ht="23.4">
      <c r="B8" s="18" t="s">
        <v>54</v>
      </c>
      <c r="C8" s="24"/>
      <c r="D8" s="24"/>
      <c r="E8" s="24"/>
      <c r="F8" s="24"/>
      <c r="G8" s="24"/>
      <c r="H8" s="24"/>
      <c r="I8" s="24"/>
      <c r="J8" s="25"/>
      <c r="K8" s="13"/>
      <c r="L8" s="13"/>
    </row>
    <row r="9" spans="2:13" ht="18">
      <c r="B9" s="9" t="s">
        <v>32</v>
      </c>
      <c r="C9" s="7" t="s">
        <v>55</v>
      </c>
      <c r="D9" s="19">
        <v>1060</v>
      </c>
      <c r="E9" s="19">
        <v>8.1999999999999993</v>
      </c>
      <c r="F9" s="19">
        <v>1.4</v>
      </c>
      <c r="G9" s="19">
        <v>0.4</v>
      </c>
      <c r="H9" s="19">
        <v>49.8</v>
      </c>
      <c r="I9" s="19">
        <v>3.2</v>
      </c>
      <c r="J9" s="10">
        <v>708</v>
      </c>
      <c r="K9" s="13">
        <f t="shared" ref="K9:K11" si="3">D9/4.184</f>
        <v>253.34608030592733</v>
      </c>
      <c r="L9" s="13">
        <f t="shared" ref="L9:L11" si="4">K9/100</f>
        <v>2.5334608030592731</v>
      </c>
      <c r="M9" s="8">
        <f t="shared" ref="M9:M11" si="5">E9/100</f>
        <v>8.199999999999999E-2</v>
      </c>
    </row>
    <row r="10" spans="2:13" ht="23.4">
      <c r="B10" s="6" t="s">
        <v>56</v>
      </c>
      <c r="C10" s="26"/>
      <c r="D10" s="27">
        <v>1240</v>
      </c>
      <c r="E10" s="27">
        <v>9.5</v>
      </c>
      <c r="F10" s="27">
        <v>2</v>
      </c>
      <c r="G10" s="27">
        <v>0.5</v>
      </c>
      <c r="H10" s="27">
        <v>58.1</v>
      </c>
      <c r="I10" s="27">
        <v>3.5</v>
      </c>
      <c r="J10" s="28">
        <v>500</v>
      </c>
      <c r="K10" s="29">
        <f t="shared" si="3"/>
        <v>296.36711281070745</v>
      </c>
      <c r="L10" s="13">
        <f t="shared" si="4"/>
        <v>2.9636711281070744</v>
      </c>
      <c r="M10" s="8">
        <f t="shared" si="5"/>
        <v>9.5000000000000001E-2</v>
      </c>
    </row>
    <row r="11" spans="2:13" ht="23.4">
      <c r="B11" s="6" t="s">
        <v>57</v>
      </c>
      <c r="C11" s="26"/>
      <c r="D11" s="27">
        <v>1090</v>
      </c>
      <c r="E11" s="27">
        <v>9.3000000000000007</v>
      </c>
      <c r="F11" s="27">
        <v>3.1</v>
      </c>
      <c r="G11" s="27">
        <v>1</v>
      </c>
      <c r="H11" s="27">
        <v>46.3</v>
      </c>
      <c r="I11" s="27">
        <v>3.3</v>
      </c>
      <c r="J11" s="28">
        <v>410</v>
      </c>
      <c r="K11" s="13">
        <f t="shared" si="3"/>
        <v>260.51625239005733</v>
      </c>
      <c r="L11" s="13">
        <f t="shared" si="4"/>
        <v>2.6051625239005731</v>
      </c>
      <c r="M11" s="8">
        <f t="shared" si="5"/>
        <v>9.3000000000000013E-2</v>
      </c>
    </row>
    <row r="12" spans="2:13" ht="23.4">
      <c r="B12" s="23"/>
      <c r="C12" s="24"/>
      <c r="D12" s="24"/>
      <c r="E12" s="24"/>
      <c r="F12" s="24"/>
      <c r="G12" s="24"/>
      <c r="H12" s="24"/>
      <c r="I12" s="24"/>
      <c r="J12" s="25"/>
      <c r="K12" s="13"/>
      <c r="L12" s="13"/>
    </row>
    <row r="13" spans="2:13" ht="23.4">
      <c r="B13" s="23"/>
      <c r="C13" s="24"/>
      <c r="D13" s="24"/>
      <c r="E13" s="24"/>
      <c r="F13" s="24"/>
      <c r="G13" s="24"/>
      <c r="H13" s="24"/>
      <c r="I13" s="24"/>
      <c r="J13" s="25"/>
      <c r="K13" s="13"/>
      <c r="L13" s="13"/>
    </row>
    <row r="14" spans="2:13" ht="18">
      <c r="B14" s="18" t="s">
        <v>58</v>
      </c>
      <c r="C14" s="7"/>
      <c r="D14" s="7"/>
      <c r="E14" s="7"/>
      <c r="F14" s="7"/>
      <c r="G14" s="7"/>
      <c r="H14" s="7"/>
      <c r="I14" s="7"/>
      <c r="J14" s="30"/>
      <c r="K14" s="13"/>
      <c r="L14" s="13"/>
    </row>
    <row r="15" spans="2:13" ht="18">
      <c r="B15" s="9" t="s">
        <v>15</v>
      </c>
      <c r="C15" s="7" t="s">
        <v>59</v>
      </c>
      <c r="D15" s="19">
        <v>1050</v>
      </c>
      <c r="E15" s="19">
        <v>7.9</v>
      </c>
      <c r="F15" s="19">
        <v>18.100000000000001</v>
      </c>
      <c r="G15" s="19">
        <v>2</v>
      </c>
      <c r="H15" s="19">
        <v>9.3000000000000007</v>
      </c>
      <c r="I15" s="19">
        <v>1</v>
      </c>
      <c r="J15" s="10">
        <v>535</v>
      </c>
      <c r="K15" s="13">
        <f t="shared" ref="K15:K22" si="6">D15/4.184</f>
        <v>250.95602294455065</v>
      </c>
      <c r="L15" s="13">
        <f t="shared" ref="L15:L22" si="7">K15/100</f>
        <v>2.5095602294455066</v>
      </c>
      <c r="M15" s="8">
        <f t="shared" ref="M15:M22" si="8">E15/100</f>
        <v>7.9000000000000001E-2</v>
      </c>
    </row>
    <row r="16" spans="2:13" ht="18">
      <c r="B16" s="9" t="s">
        <v>60</v>
      </c>
      <c r="C16" s="7" t="s">
        <v>61</v>
      </c>
      <c r="D16" s="19">
        <v>470</v>
      </c>
      <c r="E16" s="19">
        <v>1.4</v>
      </c>
      <c r="F16" s="19">
        <v>0.2</v>
      </c>
      <c r="G16" s="19">
        <v>0</v>
      </c>
      <c r="H16" s="19">
        <v>25</v>
      </c>
      <c r="I16" s="19">
        <v>24.5</v>
      </c>
      <c r="J16" s="10">
        <v>673</v>
      </c>
      <c r="K16" s="13">
        <f t="shared" si="6"/>
        <v>112.33269598470363</v>
      </c>
      <c r="L16" s="13">
        <f t="shared" si="7"/>
        <v>1.1233269598470363</v>
      </c>
      <c r="M16" s="8">
        <f t="shared" si="8"/>
        <v>1.3999999999999999E-2</v>
      </c>
    </row>
    <row r="17" spans="2:13" ht="18">
      <c r="B17" s="9" t="s">
        <v>62</v>
      </c>
      <c r="C17" s="7" t="s">
        <v>61</v>
      </c>
      <c r="D17" s="19">
        <v>880</v>
      </c>
      <c r="E17" s="19">
        <v>0.5</v>
      </c>
      <c r="F17" s="19">
        <v>0.1</v>
      </c>
      <c r="G17" s="19">
        <v>0</v>
      </c>
      <c r="H17" s="19">
        <v>50.5</v>
      </c>
      <c r="I17" s="19">
        <v>44.1</v>
      </c>
      <c r="J17" s="10">
        <v>1021</v>
      </c>
      <c r="K17" s="13">
        <f t="shared" si="6"/>
        <v>210.32504780114721</v>
      </c>
      <c r="L17" s="13">
        <f t="shared" si="7"/>
        <v>2.1032504780114722</v>
      </c>
      <c r="M17" s="8">
        <f t="shared" si="8"/>
        <v>5.0000000000000001E-3</v>
      </c>
    </row>
    <row r="18" spans="2:13" ht="18">
      <c r="B18" s="9" t="s">
        <v>63</v>
      </c>
      <c r="C18" s="7" t="s">
        <v>61</v>
      </c>
      <c r="D18" s="19">
        <v>378</v>
      </c>
      <c r="E18" s="19">
        <v>1.8</v>
      </c>
      <c r="F18" s="19">
        <v>2.2999999999999998</v>
      </c>
      <c r="G18" s="19">
        <v>0.3</v>
      </c>
      <c r="H18" s="19">
        <v>14.7</v>
      </c>
      <c r="I18" s="19">
        <v>8.4</v>
      </c>
      <c r="J18" s="10">
        <v>981</v>
      </c>
      <c r="K18" s="13">
        <f t="shared" si="6"/>
        <v>90.344168260038231</v>
      </c>
      <c r="L18" s="13">
        <f t="shared" si="7"/>
        <v>0.90344168260038227</v>
      </c>
      <c r="M18" s="8">
        <f t="shared" si="8"/>
        <v>1.8000000000000002E-2</v>
      </c>
    </row>
    <row r="19" spans="2:13" ht="18">
      <c r="B19" s="9" t="s">
        <v>19</v>
      </c>
      <c r="C19" s="7" t="s">
        <v>61</v>
      </c>
      <c r="D19" s="19">
        <v>1045</v>
      </c>
      <c r="E19" s="19">
        <v>0.2</v>
      </c>
      <c r="F19" s="19">
        <v>0</v>
      </c>
      <c r="G19" s="19">
        <v>0</v>
      </c>
      <c r="H19" s="19">
        <v>60.8</v>
      </c>
      <c r="I19" s="19">
        <v>54.3</v>
      </c>
      <c r="J19" s="10">
        <v>1648</v>
      </c>
      <c r="K19" s="13">
        <f t="shared" si="6"/>
        <v>249.76099426386233</v>
      </c>
      <c r="L19" s="13">
        <f t="shared" si="7"/>
        <v>2.4976099426386233</v>
      </c>
      <c r="M19" s="8">
        <f t="shared" si="8"/>
        <v>2E-3</v>
      </c>
    </row>
    <row r="20" spans="2:13" ht="18">
      <c r="B20" s="9" t="s">
        <v>20</v>
      </c>
      <c r="C20" s="7" t="s">
        <v>64</v>
      </c>
      <c r="D20" s="19">
        <v>2924</v>
      </c>
      <c r="E20" s="19">
        <v>1.9</v>
      </c>
      <c r="F20" s="19">
        <v>77.400000000000006</v>
      </c>
      <c r="G20" s="19">
        <v>5.7</v>
      </c>
      <c r="H20" s="19">
        <v>1.5</v>
      </c>
      <c r="I20" s="19">
        <v>1.1000000000000001</v>
      </c>
      <c r="J20" s="10">
        <v>511.2</v>
      </c>
      <c r="K20" s="13">
        <f t="shared" si="6"/>
        <v>698.85277246653914</v>
      </c>
      <c r="L20" s="13">
        <f t="shared" si="7"/>
        <v>6.9885277246653912</v>
      </c>
      <c r="M20" s="8">
        <f t="shared" si="8"/>
        <v>1.9E-2</v>
      </c>
    </row>
    <row r="21" spans="2:13" ht="18">
      <c r="B21" s="9" t="s">
        <v>21</v>
      </c>
      <c r="C21" s="7" t="s">
        <v>65</v>
      </c>
      <c r="D21" s="19">
        <v>414</v>
      </c>
      <c r="E21" s="19">
        <v>5.0999999999999996</v>
      </c>
      <c r="F21" s="19">
        <v>5</v>
      </c>
      <c r="G21" s="19">
        <v>3.4</v>
      </c>
      <c r="H21" s="19">
        <v>8.3000000000000007</v>
      </c>
      <c r="I21" s="19">
        <v>8.3000000000000007</v>
      </c>
      <c r="J21" s="10">
        <v>60</v>
      </c>
      <c r="K21" s="13">
        <f t="shared" si="6"/>
        <v>98.948374760994255</v>
      </c>
      <c r="L21" s="13">
        <f t="shared" si="7"/>
        <v>0.98948374760994251</v>
      </c>
      <c r="M21" s="8">
        <f t="shared" si="8"/>
        <v>5.0999999999999997E-2</v>
      </c>
    </row>
    <row r="22" spans="2:13" ht="18">
      <c r="B22" s="9" t="s">
        <v>22</v>
      </c>
      <c r="C22" s="7" t="s">
        <v>66</v>
      </c>
      <c r="D22" s="19">
        <v>1460</v>
      </c>
      <c r="E22" s="19">
        <v>1.9</v>
      </c>
      <c r="F22" s="19">
        <v>37</v>
      </c>
      <c r="G22" s="19">
        <v>24.7</v>
      </c>
      <c r="H22" s="19">
        <v>3.7</v>
      </c>
      <c r="I22" s="19">
        <v>3.7</v>
      </c>
      <c r="J22" s="10">
        <v>37</v>
      </c>
      <c r="K22" s="13">
        <f t="shared" si="6"/>
        <v>348.94837476099423</v>
      </c>
      <c r="L22" s="13">
        <f t="shared" si="7"/>
        <v>3.4894837476099423</v>
      </c>
      <c r="M22" s="8">
        <f t="shared" si="8"/>
        <v>1.9E-2</v>
      </c>
    </row>
    <row r="23" spans="2:13" ht="15.75" customHeight="1">
      <c r="B23" s="9"/>
      <c r="C23" s="7"/>
      <c r="D23" s="19"/>
      <c r="E23" s="19"/>
      <c r="F23" s="19"/>
      <c r="G23" s="19"/>
      <c r="H23" s="19"/>
      <c r="I23" s="19"/>
      <c r="J23" s="10"/>
      <c r="K23" s="13"/>
      <c r="L23" s="13"/>
    </row>
    <row r="24" spans="2:13" ht="15.75" customHeight="1">
      <c r="B24" s="18" t="s">
        <v>67</v>
      </c>
      <c r="C24" s="7"/>
      <c r="D24" s="19"/>
      <c r="E24" s="19"/>
      <c r="F24" s="19"/>
      <c r="G24" s="19"/>
      <c r="H24" s="19"/>
      <c r="I24" s="19"/>
      <c r="J24" s="10"/>
      <c r="K24" s="13"/>
      <c r="L24" s="13"/>
    </row>
    <row r="25" spans="2:13" ht="15.75" customHeight="1">
      <c r="B25" s="9" t="s">
        <v>24</v>
      </c>
      <c r="C25" s="7" t="s">
        <v>68</v>
      </c>
      <c r="D25" s="31">
        <v>1661</v>
      </c>
      <c r="E25" s="31">
        <v>24.6</v>
      </c>
      <c r="F25" s="31">
        <v>32.799999999999997</v>
      </c>
      <c r="G25" s="31">
        <v>21.6</v>
      </c>
      <c r="H25" s="31">
        <v>0.5</v>
      </c>
      <c r="I25" s="31">
        <v>0.4</v>
      </c>
      <c r="J25" s="32">
        <v>684</v>
      </c>
      <c r="K25" s="13">
        <f t="shared" ref="K25:K29" si="9">D25/4.184</f>
        <v>396.9885277246654</v>
      </c>
      <c r="L25" s="13">
        <f t="shared" ref="L25:L29" si="10">K25/100</f>
        <v>3.9698852772466542</v>
      </c>
      <c r="M25" s="8">
        <f t="shared" ref="M25:M29" si="11">E25/100</f>
        <v>0.24600000000000002</v>
      </c>
    </row>
    <row r="26" spans="2:13" ht="15.75" customHeight="1">
      <c r="B26" s="9" t="s">
        <v>25</v>
      </c>
      <c r="C26" s="7" t="s">
        <v>68</v>
      </c>
      <c r="D26" s="31">
        <v>137</v>
      </c>
      <c r="E26" s="31">
        <v>1.7</v>
      </c>
      <c r="F26" s="31">
        <v>0.1</v>
      </c>
      <c r="G26" s="31">
        <v>0</v>
      </c>
      <c r="H26" s="31">
        <v>4.8</v>
      </c>
      <c r="I26" s="31">
        <v>4.8</v>
      </c>
      <c r="J26" s="32">
        <v>14</v>
      </c>
      <c r="K26" s="13">
        <f t="shared" si="9"/>
        <v>32.743785850860419</v>
      </c>
      <c r="L26" s="13">
        <f t="shared" si="10"/>
        <v>0.32743785850860418</v>
      </c>
      <c r="M26" s="8">
        <f t="shared" si="11"/>
        <v>1.7000000000000001E-2</v>
      </c>
    </row>
    <row r="27" spans="2:13" ht="15.75" customHeight="1">
      <c r="B27" s="9" t="s">
        <v>26</v>
      </c>
      <c r="C27" s="7" t="s">
        <v>68</v>
      </c>
      <c r="D27" s="31">
        <v>102</v>
      </c>
      <c r="E27" s="31">
        <v>2.4</v>
      </c>
      <c r="F27" s="31">
        <v>0.2</v>
      </c>
      <c r="G27" s="31">
        <v>0</v>
      </c>
      <c r="H27" s="31">
        <v>0.6</v>
      </c>
      <c r="I27" s="31">
        <v>0.6</v>
      </c>
      <c r="J27" s="32">
        <v>58</v>
      </c>
      <c r="K27" s="13">
        <f t="shared" si="9"/>
        <v>24.378585086042065</v>
      </c>
      <c r="L27" s="13">
        <f t="shared" si="10"/>
        <v>0.24378585086042065</v>
      </c>
      <c r="M27" s="8">
        <f t="shared" si="11"/>
        <v>2.4E-2</v>
      </c>
    </row>
    <row r="28" spans="2:13" ht="15.75" customHeight="1">
      <c r="B28" s="9" t="s">
        <v>27</v>
      </c>
      <c r="C28" s="7" t="s">
        <v>68</v>
      </c>
      <c r="D28" s="31">
        <v>82</v>
      </c>
      <c r="E28" s="31">
        <v>1.4</v>
      </c>
      <c r="F28" s="31">
        <v>0.3</v>
      </c>
      <c r="G28" s="31">
        <v>0.1</v>
      </c>
      <c r="H28" s="31">
        <v>1.8</v>
      </c>
      <c r="I28" s="31">
        <v>1.8</v>
      </c>
      <c r="J28" s="32">
        <v>18</v>
      </c>
      <c r="K28" s="13">
        <f t="shared" si="9"/>
        <v>19.598470363288719</v>
      </c>
      <c r="L28" s="13">
        <f t="shared" si="10"/>
        <v>0.1959847036328872</v>
      </c>
      <c r="M28" s="8">
        <f t="shared" si="11"/>
        <v>1.3999999999999999E-2</v>
      </c>
    </row>
    <row r="29" spans="2:13" ht="15.75" customHeight="1" thickBot="1">
      <c r="B29" s="11" t="s">
        <v>16</v>
      </c>
      <c r="C29" s="12" t="s">
        <v>68</v>
      </c>
      <c r="D29" s="33">
        <v>78</v>
      </c>
      <c r="E29" s="33">
        <v>1</v>
      </c>
      <c r="F29" s="33">
        <v>0.1</v>
      </c>
      <c r="G29" s="33">
        <v>0</v>
      </c>
      <c r="H29" s="33">
        <v>2.4</v>
      </c>
      <c r="I29" s="33">
        <v>2.2999999999999998</v>
      </c>
      <c r="J29" s="34">
        <v>8</v>
      </c>
      <c r="K29" s="13">
        <f t="shared" si="9"/>
        <v>18.642447418738048</v>
      </c>
      <c r="L29" s="13">
        <f t="shared" si="10"/>
        <v>0.18642447418738048</v>
      </c>
      <c r="M29" s="8">
        <f t="shared" si="11"/>
        <v>0.01</v>
      </c>
    </row>
    <row r="30" spans="2:13" ht="15.75" customHeight="1">
      <c r="L30" s="13"/>
    </row>
    <row r="31" spans="2:13" ht="15.75" customHeight="1">
      <c r="B31" s="7"/>
      <c r="C31" s="7"/>
      <c r="D31" s="7"/>
      <c r="E31" s="7"/>
      <c r="F31" s="7"/>
      <c r="G31" s="7"/>
      <c r="H31" s="7"/>
      <c r="I31" s="7"/>
      <c r="J31" s="7"/>
      <c r="L31" s="13"/>
    </row>
    <row r="32" spans="2:13" ht="15.75" customHeight="1">
      <c r="B32" s="20" t="s">
        <v>69</v>
      </c>
      <c r="L32" s="13"/>
    </row>
    <row r="33" spans="3:12" ht="15.75" customHeight="1">
      <c r="L33" s="13"/>
    </row>
    <row r="34" spans="3:12" ht="15.75" customHeight="1">
      <c r="C34" s="7"/>
      <c r="L34" s="13"/>
    </row>
    <row r="35" spans="3:12" ht="15.75" customHeight="1">
      <c r="L35" s="13"/>
    </row>
    <row r="36" spans="3:12" ht="15.75" customHeight="1">
      <c r="L36" s="13"/>
    </row>
    <row r="37" spans="3:12" ht="15.75" customHeight="1">
      <c r="L37" s="13"/>
    </row>
    <row r="38" spans="3:12" ht="15.75" customHeight="1">
      <c r="L38" s="13"/>
    </row>
    <row r="39" spans="3:12" ht="15.75" customHeight="1">
      <c r="L39" s="13"/>
    </row>
    <row r="40" spans="3:12" ht="15.75" customHeight="1">
      <c r="L40" s="13"/>
    </row>
    <row r="41" spans="3:12" ht="15.75" customHeight="1">
      <c r="L41" s="13"/>
    </row>
    <row r="42" spans="3:12" ht="15.75" customHeight="1">
      <c r="L42" s="13"/>
    </row>
    <row r="43" spans="3:12" ht="15.75" customHeight="1">
      <c r="L43" s="13"/>
    </row>
    <row r="44" spans="3:12" ht="15.75" customHeight="1">
      <c r="L44" s="13"/>
    </row>
    <row r="45" spans="3:12" ht="15.75" customHeight="1">
      <c r="L45" s="13"/>
    </row>
    <row r="46" spans="3:12" ht="15.75" customHeight="1">
      <c r="L46" s="13"/>
    </row>
    <row r="47" spans="3:12" ht="15.75" customHeight="1">
      <c r="L47" s="13"/>
    </row>
    <row r="48" spans="3:12" ht="15.75" customHeight="1">
      <c r="L48" s="13"/>
    </row>
    <row r="49" spans="12:12" ht="15.75" customHeight="1">
      <c r="L49" s="13"/>
    </row>
    <row r="50" spans="12:12" ht="15.75" customHeight="1">
      <c r="L50" s="13"/>
    </row>
    <row r="51" spans="12:12" ht="15.75" customHeight="1">
      <c r="L51" s="13"/>
    </row>
    <row r="52" spans="12:12" ht="15.75" customHeight="1">
      <c r="L52" s="13"/>
    </row>
    <row r="53" spans="12:12" ht="15.75" customHeight="1">
      <c r="L53" s="13"/>
    </row>
    <row r="54" spans="12:12" ht="15.75" customHeight="1">
      <c r="L54" s="13"/>
    </row>
    <row r="55" spans="12:12" ht="15.75" customHeight="1">
      <c r="L55" s="13"/>
    </row>
    <row r="56" spans="12:12" ht="15.75" customHeight="1">
      <c r="L56" s="13"/>
    </row>
    <row r="57" spans="12:12" ht="15.75" customHeight="1">
      <c r="L57" s="13"/>
    </row>
    <row r="58" spans="12:12" ht="15.75" customHeight="1">
      <c r="L58" s="13"/>
    </row>
    <row r="59" spans="12:12" ht="15.75" customHeight="1">
      <c r="L59" s="13"/>
    </row>
    <row r="60" spans="12:12" ht="15.75" customHeight="1">
      <c r="L60" s="13"/>
    </row>
    <row r="61" spans="12:12" ht="15.75" customHeight="1">
      <c r="L61" s="13"/>
    </row>
    <row r="62" spans="12:12" ht="15.75" customHeight="1">
      <c r="L62" s="13"/>
    </row>
    <row r="63" spans="12:12" ht="15.75" customHeight="1">
      <c r="L63" s="13"/>
    </row>
    <row r="64" spans="12:12" ht="15.75" customHeight="1">
      <c r="L64" s="13"/>
    </row>
    <row r="65" spans="12:12" ht="15.75" customHeight="1">
      <c r="L65" s="13"/>
    </row>
    <row r="66" spans="12:12" ht="15.75" customHeight="1">
      <c r="L66" s="13"/>
    </row>
    <row r="67" spans="12:12" ht="15.75" customHeight="1">
      <c r="L67" s="13"/>
    </row>
    <row r="68" spans="12:12" ht="15.75" customHeight="1">
      <c r="L68" s="13"/>
    </row>
    <row r="69" spans="12:12" ht="15.75" customHeight="1">
      <c r="L69" s="13"/>
    </row>
    <row r="70" spans="12:12" ht="15.75" customHeight="1">
      <c r="L70" s="13"/>
    </row>
    <row r="71" spans="12:12" ht="15.75" customHeight="1">
      <c r="L71" s="13"/>
    </row>
    <row r="72" spans="12:12" ht="15.75" customHeight="1">
      <c r="L72" s="13"/>
    </row>
    <row r="73" spans="12:12" ht="15.75" customHeight="1">
      <c r="L73" s="13"/>
    </row>
    <row r="74" spans="12:12" ht="15.75" customHeight="1">
      <c r="L74" s="13"/>
    </row>
    <row r="75" spans="12:12" ht="15.75" customHeight="1">
      <c r="L75" s="13"/>
    </row>
    <row r="76" spans="12:12" ht="15.75" customHeight="1">
      <c r="L76" s="13"/>
    </row>
    <row r="77" spans="12:12" ht="15.75" customHeight="1">
      <c r="L77" s="13"/>
    </row>
    <row r="78" spans="12:12" ht="15.75" customHeight="1">
      <c r="L78" s="13"/>
    </row>
    <row r="79" spans="12:12" ht="15.75" customHeight="1">
      <c r="L79" s="13"/>
    </row>
    <row r="80" spans="12:12" ht="15.75" customHeight="1">
      <c r="L80" s="13"/>
    </row>
    <row r="81" spans="12:12" ht="15.75" customHeight="1">
      <c r="L81" s="13"/>
    </row>
    <row r="82" spans="12:12" ht="15.75" customHeight="1">
      <c r="L82" s="13"/>
    </row>
    <row r="83" spans="12:12" ht="15.75" customHeight="1">
      <c r="L83" s="13"/>
    </row>
    <row r="84" spans="12:12" ht="15.75" customHeight="1">
      <c r="L84" s="13"/>
    </row>
    <row r="85" spans="12:12" ht="15.75" customHeight="1">
      <c r="L85" s="13"/>
    </row>
    <row r="86" spans="12:12" ht="15.75" customHeight="1">
      <c r="L86" s="13"/>
    </row>
    <row r="87" spans="12:12" ht="15.75" customHeight="1">
      <c r="L87" s="13"/>
    </row>
    <row r="88" spans="12:12" ht="15.75" customHeight="1">
      <c r="L88" s="13"/>
    </row>
    <row r="89" spans="12:12" ht="15.75" customHeight="1">
      <c r="L89" s="13"/>
    </row>
    <row r="90" spans="12:12" ht="15.75" customHeight="1">
      <c r="L90" s="13"/>
    </row>
    <row r="91" spans="12:12" ht="15.75" customHeight="1">
      <c r="L91" s="13"/>
    </row>
    <row r="92" spans="12:12" ht="15.75" customHeight="1">
      <c r="L92" s="13"/>
    </row>
    <row r="93" spans="12:12" ht="15.75" customHeight="1">
      <c r="L93" s="13"/>
    </row>
    <row r="94" spans="12:12" ht="15.75" customHeight="1">
      <c r="L94" s="13"/>
    </row>
    <row r="95" spans="12:12" ht="15.75" customHeight="1">
      <c r="L95" s="13"/>
    </row>
    <row r="96" spans="12:12" ht="15.75" customHeight="1">
      <c r="L96" s="13"/>
    </row>
    <row r="97" spans="12:12" ht="15.75" customHeight="1">
      <c r="L97" s="13"/>
    </row>
    <row r="98" spans="12:12" ht="15.75" customHeight="1">
      <c r="L98" s="13"/>
    </row>
    <row r="99" spans="12:12" ht="15.75" customHeight="1">
      <c r="L99" s="13"/>
    </row>
    <row r="100" spans="12:12" ht="15.75" customHeight="1">
      <c r="L100" s="13"/>
    </row>
    <row r="101" spans="12:12" ht="15.75" customHeight="1">
      <c r="L101" s="13"/>
    </row>
    <row r="102" spans="12:12" ht="15.75" customHeight="1">
      <c r="L102" s="13"/>
    </row>
    <row r="103" spans="12:12" ht="15.75" customHeight="1">
      <c r="L103" s="13"/>
    </row>
    <row r="104" spans="12:12" ht="15.75" customHeight="1">
      <c r="L104" s="13"/>
    </row>
    <row r="105" spans="12:12" ht="15.75" customHeight="1">
      <c r="L105" s="13"/>
    </row>
    <row r="106" spans="12:12" ht="15.75" customHeight="1">
      <c r="L106" s="13"/>
    </row>
    <row r="107" spans="12:12" ht="15.75" customHeight="1">
      <c r="L107" s="13"/>
    </row>
    <row r="108" spans="12:12" ht="15.75" customHeight="1">
      <c r="L108" s="13"/>
    </row>
    <row r="109" spans="12:12" ht="15.75" customHeight="1">
      <c r="L109" s="13"/>
    </row>
    <row r="110" spans="12:12" ht="15.75" customHeight="1">
      <c r="L110" s="13"/>
    </row>
    <row r="111" spans="12:12" ht="15.75" customHeight="1">
      <c r="L111" s="13"/>
    </row>
    <row r="112" spans="12:12" ht="15.75" customHeight="1">
      <c r="L112" s="13"/>
    </row>
    <row r="113" spans="12:12" ht="15.75" customHeight="1">
      <c r="L113" s="13"/>
    </row>
    <row r="114" spans="12:12" ht="15.75" customHeight="1">
      <c r="L114" s="13"/>
    </row>
    <row r="115" spans="12:12" ht="15.75" customHeight="1">
      <c r="L115" s="13"/>
    </row>
    <row r="116" spans="12:12" ht="15.75" customHeight="1">
      <c r="L116" s="13"/>
    </row>
    <row r="117" spans="12:12" ht="15.75" customHeight="1">
      <c r="L117" s="13"/>
    </row>
    <row r="118" spans="12:12" ht="15.75" customHeight="1">
      <c r="L118" s="13"/>
    </row>
    <row r="119" spans="12:12" ht="15.75" customHeight="1">
      <c r="L119" s="13"/>
    </row>
    <row r="120" spans="12:12" ht="15.75" customHeight="1">
      <c r="L120" s="13"/>
    </row>
    <row r="121" spans="12:12" ht="15.75" customHeight="1">
      <c r="L121" s="13"/>
    </row>
    <row r="122" spans="12:12" ht="15.75" customHeight="1">
      <c r="L122" s="13"/>
    </row>
    <row r="123" spans="12:12" ht="15.75" customHeight="1">
      <c r="L123" s="13"/>
    </row>
    <row r="124" spans="12:12" ht="15.75" customHeight="1">
      <c r="L124" s="13"/>
    </row>
    <row r="125" spans="12:12" ht="15.75" customHeight="1">
      <c r="L125" s="13"/>
    </row>
    <row r="126" spans="12:12" ht="15.75" customHeight="1">
      <c r="L126" s="13"/>
    </row>
    <row r="127" spans="12:12" ht="15.75" customHeight="1">
      <c r="L127" s="13"/>
    </row>
    <row r="128" spans="12:12" ht="15.75" customHeight="1">
      <c r="L128" s="13"/>
    </row>
    <row r="129" spans="12:12" ht="15.75" customHeight="1">
      <c r="L129" s="13"/>
    </row>
    <row r="130" spans="12:12" ht="15.75" customHeight="1">
      <c r="L130" s="13"/>
    </row>
    <row r="131" spans="12:12" ht="15.75" customHeight="1">
      <c r="L131" s="13"/>
    </row>
    <row r="132" spans="12:12" ht="15.75" customHeight="1">
      <c r="L132" s="13"/>
    </row>
    <row r="133" spans="12:12" ht="15.75" customHeight="1">
      <c r="L133" s="13"/>
    </row>
    <row r="134" spans="12:12" ht="15.75" customHeight="1">
      <c r="L134" s="13"/>
    </row>
    <row r="135" spans="12:12" ht="15.75" customHeight="1">
      <c r="L135" s="13"/>
    </row>
    <row r="136" spans="12:12" ht="15.75" customHeight="1">
      <c r="L136" s="13"/>
    </row>
    <row r="137" spans="12:12" ht="15.75" customHeight="1">
      <c r="L137" s="13"/>
    </row>
    <row r="138" spans="12:12" ht="15.75" customHeight="1">
      <c r="L138" s="13"/>
    </row>
    <row r="139" spans="12:12" ht="15.75" customHeight="1">
      <c r="L139" s="13"/>
    </row>
    <row r="140" spans="12:12" ht="15.75" customHeight="1">
      <c r="L140" s="13"/>
    </row>
    <row r="141" spans="12:12" ht="15.75" customHeight="1">
      <c r="L141" s="13"/>
    </row>
    <row r="142" spans="12:12" ht="15.75" customHeight="1">
      <c r="L142" s="13"/>
    </row>
    <row r="143" spans="12:12" ht="15.75" customHeight="1">
      <c r="L143" s="13"/>
    </row>
    <row r="144" spans="12:12" ht="15.75" customHeight="1">
      <c r="L144" s="13"/>
    </row>
    <row r="145" spans="12:12" ht="15.75" customHeight="1">
      <c r="L145" s="13"/>
    </row>
    <row r="146" spans="12:12" ht="15.75" customHeight="1">
      <c r="L146" s="13"/>
    </row>
    <row r="147" spans="12:12" ht="15.75" customHeight="1">
      <c r="L147" s="13"/>
    </row>
    <row r="148" spans="12:12" ht="15.75" customHeight="1">
      <c r="L148" s="13"/>
    </row>
    <row r="149" spans="12:12" ht="15.75" customHeight="1">
      <c r="L149" s="13"/>
    </row>
    <row r="150" spans="12:12" ht="15.75" customHeight="1">
      <c r="L150" s="13"/>
    </row>
    <row r="151" spans="12:12" ht="15.75" customHeight="1">
      <c r="L151" s="13"/>
    </row>
    <row r="152" spans="12:12" ht="15.75" customHeight="1">
      <c r="L152" s="13"/>
    </row>
    <row r="153" spans="12:12" ht="15.75" customHeight="1">
      <c r="L153" s="13"/>
    </row>
    <row r="154" spans="12:12" ht="15.75" customHeight="1">
      <c r="L154" s="13"/>
    </row>
    <row r="155" spans="12:12" ht="15.75" customHeight="1">
      <c r="L155" s="13"/>
    </row>
    <row r="156" spans="12:12" ht="15.75" customHeight="1">
      <c r="L156" s="13"/>
    </row>
    <row r="157" spans="12:12" ht="15.75" customHeight="1">
      <c r="L157" s="13"/>
    </row>
    <row r="158" spans="12:12" ht="15.75" customHeight="1">
      <c r="L158" s="13"/>
    </row>
    <row r="159" spans="12:12" ht="15.75" customHeight="1">
      <c r="L159" s="13"/>
    </row>
    <row r="160" spans="12:12" ht="15.75" customHeight="1">
      <c r="L160" s="13"/>
    </row>
    <row r="161" spans="12:12" ht="15.75" customHeight="1">
      <c r="L161" s="13"/>
    </row>
    <row r="162" spans="12:12" ht="15.75" customHeight="1">
      <c r="L162" s="13"/>
    </row>
    <row r="163" spans="12:12" ht="15.75" customHeight="1">
      <c r="L163" s="13"/>
    </row>
    <row r="164" spans="12:12" ht="15.75" customHeight="1">
      <c r="L164" s="13"/>
    </row>
    <row r="165" spans="12:12" ht="15.75" customHeight="1">
      <c r="L165" s="13"/>
    </row>
    <row r="166" spans="12:12" ht="15.75" customHeight="1">
      <c r="L166" s="13"/>
    </row>
    <row r="167" spans="12:12" ht="15.75" customHeight="1">
      <c r="L167" s="13"/>
    </row>
    <row r="168" spans="12:12" ht="15.75" customHeight="1">
      <c r="L168" s="13"/>
    </row>
    <row r="169" spans="12:12" ht="15.75" customHeight="1">
      <c r="L169" s="13"/>
    </row>
    <row r="170" spans="12:12" ht="15.75" customHeight="1">
      <c r="L170" s="13"/>
    </row>
    <row r="171" spans="12:12" ht="15.75" customHeight="1">
      <c r="L171" s="13"/>
    </row>
    <row r="172" spans="12:12" ht="15.75" customHeight="1">
      <c r="L172" s="13"/>
    </row>
    <row r="173" spans="12:12" ht="15.75" customHeight="1">
      <c r="L173" s="13"/>
    </row>
    <row r="174" spans="12:12" ht="15.75" customHeight="1">
      <c r="L174" s="13"/>
    </row>
    <row r="175" spans="12:12" ht="15.75" customHeight="1">
      <c r="L175" s="13"/>
    </row>
    <row r="176" spans="12:12" ht="15.75" customHeight="1">
      <c r="L176" s="13"/>
    </row>
    <row r="177" spans="12:12" ht="15.75" customHeight="1">
      <c r="L177" s="13"/>
    </row>
    <row r="178" spans="12:12" ht="15.75" customHeight="1">
      <c r="L178" s="13"/>
    </row>
    <row r="179" spans="12:12" ht="15.75" customHeight="1">
      <c r="L179" s="13"/>
    </row>
    <row r="180" spans="12:12" ht="15.75" customHeight="1">
      <c r="L180" s="13"/>
    </row>
    <row r="181" spans="12:12" ht="15.75" customHeight="1">
      <c r="L181" s="13"/>
    </row>
    <row r="182" spans="12:12" ht="15.75" customHeight="1">
      <c r="L182" s="13"/>
    </row>
    <row r="183" spans="12:12" ht="15.75" customHeight="1">
      <c r="L183" s="13"/>
    </row>
    <row r="184" spans="12:12" ht="15.75" customHeight="1">
      <c r="L184" s="13"/>
    </row>
    <row r="185" spans="12:12" ht="15.75" customHeight="1">
      <c r="L185" s="13"/>
    </row>
    <row r="186" spans="12:12" ht="15.75" customHeight="1">
      <c r="L186" s="13"/>
    </row>
    <row r="187" spans="12:12" ht="15.75" customHeight="1">
      <c r="L187" s="13"/>
    </row>
    <row r="188" spans="12:12" ht="15.75" customHeight="1">
      <c r="L188" s="13"/>
    </row>
    <row r="189" spans="12:12" ht="15.75" customHeight="1">
      <c r="L189" s="13"/>
    </row>
    <row r="190" spans="12:12" ht="15.75" customHeight="1">
      <c r="L190" s="13"/>
    </row>
    <row r="191" spans="12:12" ht="15.75" customHeight="1">
      <c r="L191" s="13"/>
    </row>
    <row r="192" spans="12:12" ht="15.75" customHeight="1">
      <c r="L192" s="13"/>
    </row>
    <row r="193" spans="12:12" ht="15.75" customHeight="1">
      <c r="L193" s="13"/>
    </row>
    <row r="194" spans="12:12" ht="15.75" customHeight="1">
      <c r="L194" s="13"/>
    </row>
    <row r="195" spans="12:12" ht="15.75" customHeight="1">
      <c r="L195" s="13"/>
    </row>
    <row r="196" spans="12:12" ht="15.75" customHeight="1">
      <c r="L196" s="13"/>
    </row>
    <row r="197" spans="12:12" ht="15.75" customHeight="1">
      <c r="L197" s="13"/>
    </row>
    <row r="198" spans="12:12" ht="15.75" customHeight="1">
      <c r="L198" s="13"/>
    </row>
    <row r="199" spans="12:12" ht="15.75" customHeight="1">
      <c r="L199" s="13"/>
    </row>
    <row r="200" spans="12:12" ht="15.75" customHeight="1">
      <c r="L200" s="13"/>
    </row>
    <row r="201" spans="12:12" ht="15.75" customHeight="1">
      <c r="L201" s="13"/>
    </row>
    <row r="202" spans="12:12" ht="15.75" customHeight="1">
      <c r="L202" s="13"/>
    </row>
    <row r="203" spans="12:12" ht="15.75" customHeight="1">
      <c r="L203" s="13"/>
    </row>
    <row r="204" spans="12:12" ht="15.75" customHeight="1">
      <c r="L204" s="13"/>
    </row>
    <row r="205" spans="12:12" ht="15.75" customHeight="1">
      <c r="L205" s="13"/>
    </row>
    <row r="206" spans="12:12" ht="15.75" customHeight="1">
      <c r="L206" s="13"/>
    </row>
    <row r="207" spans="12:12" ht="15.75" customHeight="1">
      <c r="L207" s="13"/>
    </row>
    <row r="208" spans="12:12" ht="15.75" customHeight="1">
      <c r="L208" s="13"/>
    </row>
    <row r="209" spans="12:12" ht="15.75" customHeight="1">
      <c r="L209" s="13"/>
    </row>
    <row r="210" spans="12:12" ht="15.75" customHeight="1">
      <c r="L210" s="13"/>
    </row>
    <row r="211" spans="12:12" ht="15.75" customHeight="1">
      <c r="L211" s="13"/>
    </row>
    <row r="212" spans="12:12" ht="15.75" customHeight="1">
      <c r="L212" s="13"/>
    </row>
    <row r="213" spans="12:12" ht="15.75" customHeight="1">
      <c r="L213" s="13"/>
    </row>
    <row r="214" spans="12:12" ht="15.75" customHeight="1">
      <c r="L214" s="13"/>
    </row>
    <row r="215" spans="12:12" ht="15.75" customHeight="1">
      <c r="L215" s="13"/>
    </row>
    <row r="216" spans="12:12" ht="15.75" customHeight="1">
      <c r="L216" s="13"/>
    </row>
    <row r="217" spans="12:12" ht="15.75" customHeight="1">
      <c r="L217" s="13"/>
    </row>
    <row r="218" spans="12:12" ht="15.75" customHeight="1">
      <c r="L218" s="13"/>
    </row>
    <row r="219" spans="12:12" ht="15.75" customHeight="1">
      <c r="L219" s="13"/>
    </row>
    <row r="220" spans="12:12" ht="15.75" customHeight="1">
      <c r="L220" s="13"/>
    </row>
    <row r="221" spans="12:12" ht="15.75" customHeight="1">
      <c r="L221" s="13"/>
    </row>
    <row r="222" spans="12:12" ht="15.75" customHeight="1">
      <c r="L222" s="13"/>
    </row>
    <row r="223" spans="12:12" ht="15.75" customHeight="1">
      <c r="L223" s="13"/>
    </row>
    <row r="224" spans="12:12" ht="15.75" customHeight="1">
      <c r="L224" s="13"/>
    </row>
    <row r="225" spans="12:12" ht="15.75" customHeight="1">
      <c r="L225" s="13"/>
    </row>
    <row r="226" spans="12:12" ht="15.75" customHeight="1">
      <c r="L226" s="13"/>
    </row>
    <row r="227" spans="12:12" ht="15.75" customHeight="1">
      <c r="L227" s="13"/>
    </row>
    <row r="228" spans="12:12" ht="15.75" customHeight="1">
      <c r="L228" s="13"/>
    </row>
    <row r="229" spans="12:12" ht="15.75" customHeight="1">
      <c r="L229" s="13"/>
    </row>
    <row r="230" spans="12:12" ht="15.75" customHeight="1">
      <c r="L230" s="13"/>
    </row>
    <row r="231" spans="12:12" ht="15.75" customHeight="1">
      <c r="L231" s="13"/>
    </row>
    <row r="232" spans="12:12" ht="15.75" customHeight="1">
      <c r="L232" s="13"/>
    </row>
    <row r="233" spans="12:12" ht="15.75" customHeight="1">
      <c r="L233" s="13"/>
    </row>
    <row r="234" spans="12:12" ht="15.75" customHeight="1">
      <c r="L234" s="13"/>
    </row>
    <row r="235" spans="12:12" ht="15.75" customHeight="1">
      <c r="L235" s="13"/>
    </row>
    <row r="236" spans="12:12" ht="15.75" customHeight="1">
      <c r="L236" s="13"/>
    </row>
    <row r="237" spans="12:12" ht="15.75" customHeight="1">
      <c r="L237" s="13"/>
    </row>
    <row r="238" spans="12:12" ht="15.75" customHeight="1">
      <c r="L238" s="13"/>
    </row>
    <row r="239" spans="12:12" ht="15.75" customHeight="1">
      <c r="L239" s="13"/>
    </row>
    <row r="240" spans="12:12" ht="15.75" customHeight="1">
      <c r="L240" s="13"/>
    </row>
    <row r="241" spans="12:12" ht="15.75" customHeight="1">
      <c r="L241" s="13"/>
    </row>
    <row r="242" spans="12:12" ht="15.75" customHeight="1">
      <c r="L242" s="13"/>
    </row>
    <row r="243" spans="12:12" ht="15.75" customHeight="1">
      <c r="L243" s="13"/>
    </row>
    <row r="244" spans="12:12" ht="15.75" customHeight="1">
      <c r="L244" s="13"/>
    </row>
    <row r="245" spans="12:12" ht="15.75" customHeight="1">
      <c r="L245" s="13"/>
    </row>
    <row r="246" spans="12:12" ht="15.75" customHeight="1">
      <c r="L246" s="13"/>
    </row>
    <row r="247" spans="12:12" ht="15.75" customHeight="1">
      <c r="L247" s="13"/>
    </row>
    <row r="248" spans="12:12" ht="15.75" customHeight="1">
      <c r="L248" s="13"/>
    </row>
    <row r="249" spans="12:12" ht="15.75" customHeight="1">
      <c r="L249" s="13"/>
    </row>
    <row r="250" spans="12:12" ht="15.75" customHeight="1">
      <c r="L250" s="13"/>
    </row>
    <row r="251" spans="12:12" ht="15.75" customHeight="1">
      <c r="L251" s="13"/>
    </row>
    <row r="252" spans="12:12" ht="15.75" customHeight="1">
      <c r="L252" s="13"/>
    </row>
    <row r="253" spans="12:12" ht="15.75" customHeight="1">
      <c r="L253" s="13"/>
    </row>
    <row r="254" spans="12:12" ht="15.75" customHeight="1">
      <c r="L254" s="13"/>
    </row>
    <row r="255" spans="12:12" ht="15.75" customHeight="1">
      <c r="L255" s="13"/>
    </row>
    <row r="256" spans="12:12" ht="15.75" customHeight="1">
      <c r="L256" s="13"/>
    </row>
    <row r="257" spans="12:12" ht="15.75" customHeight="1">
      <c r="L257" s="13"/>
    </row>
    <row r="258" spans="12:12" ht="15.75" customHeight="1">
      <c r="L258" s="13"/>
    </row>
    <row r="259" spans="12:12" ht="15.75" customHeight="1">
      <c r="L259" s="13"/>
    </row>
    <row r="260" spans="12:12" ht="15.75" customHeight="1">
      <c r="L260" s="13"/>
    </row>
    <row r="261" spans="12:12" ht="15.75" customHeight="1">
      <c r="L261" s="13"/>
    </row>
    <row r="262" spans="12:12" ht="15.75" customHeight="1">
      <c r="L262" s="13"/>
    </row>
    <row r="263" spans="12:12" ht="15.75" customHeight="1">
      <c r="L263" s="13"/>
    </row>
    <row r="264" spans="12:12" ht="15.75" customHeight="1">
      <c r="L264" s="13"/>
    </row>
    <row r="265" spans="12:12" ht="15.75" customHeight="1">
      <c r="L265" s="13"/>
    </row>
    <row r="266" spans="12:12" ht="15.75" customHeight="1">
      <c r="L266" s="13"/>
    </row>
    <row r="267" spans="12:12" ht="15.75" customHeight="1">
      <c r="L267" s="13"/>
    </row>
    <row r="268" spans="12:12" ht="15.75" customHeight="1">
      <c r="L268" s="13"/>
    </row>
    <row r="269" spans="12:12" ht="15.75" customHeight="1">
      <c r="L269" s="13"/>
    </row>
    <row r="270" spans="12:12" ht="15.75" customHeight="1">
      <c r="L270" s="13"/>
    </row>
    <row r="271" spans="12:12" ht="15.75" customHeight="1">
      <c r="L271" s="13"/>
    </row>
    <row r="272" spans="12:12" ht="15.75" customHeight="1">
      <c r="L272" s="13"/>
    </row>
    <row r="273" spans="12:12" ht="15.75" customHeight="1">
      <c r="L273" s="13"/>
    </row>
    <row r="274" spans="12:12" ht="15.75" customHeight="1">
      <c r="L274" s="13"/>
    </row>
    <row r="275" spans="12:12" ht="15.75" customHeight="1">
      <c r="L275" s="13"/>
    </row>
    <row r="276" spans="12:12" ht="15.75" customHeight="1">
      <c r="L276" s="13"/>
    </row>
    <row r="277" spans="12:12" ht="15.75" customHeight="1">
      <c r="L277" s="13"/>
    </row>
    <row r="278" spans="12:12" ht="15.75" customHeight="1">
      <c r="L278" s="13"/>
    </row>
    <row r="279" spans="12:12" ht="15.75" customHeight="1">
      <c r="L279" s="13"/>
    </row>
    <row r="280" spans="12:12" ht="15.75" customHeight="1">
      <c r="L280" s="13"/>
    </row>
    <row r="281" spans="12:12" ht="15.75" customHeight="1">
      <c r="L281" s="13"/>
    </row>
    <row r="282" spans="12:12" ht="15.75" customHeight="1">
      <c r="L282" s="13"/>
    </row>
    <row r="283" spans="12:12" ht="15.75" customHeight="1">
      <c r="L283" s="13"/>
    </row>
    <row r="284" spans="12:12" ht="15.75" customHeight="1">
      <c r="L284" s="13"/>
    </row>
    <row r="285" spans="12:12" ht="15.75" customHeight="1">
      <c r="L285" s="13"/>
    </row>
    <row r="286" spans="12:12" ht="15.75" customHeight="1">
      <c r="L286" s="13"/>
    </row>
    <row r="287" spans="12:12" ht="15.75" customHeight="1">
      <c r="L287" s="13"/>
    </row>
    <row r="288" spans="12:12" ht="15.75" customHeight="1">
      <c r="L288" s="13"/>
    </row>
    <row r="289" spans="12:12" ht="15.75" customHeight="1">
      <c r="L289" s="13"/>
    </row>
    <row r="290" spans="12:12" ht="15.75" customHeight="1">
      <c r="L290" s="13"/>
    </row>
    <row r="291" spans="12:12" ht="15.75" customHeight="1">
      <c r="L291" s="13"/>
    </row>
    <row r="292" spans="12:12" ht="15.75" customHeight="1">
      <c r="L292" s="13"/>
    </row>
    <row r="293" spans="12:12" ht="15.75" customHeight="1">
      <c r="L293" s="13"/>
    </row>
    <row r="294" spans="12:12" ht="15.75" customHeight="1">
      <c r="L294" s="13"/>
    </row>
    <row r="295" spans="12:12" ht="15.75" customHeight="1">
      <c r="L295" s="13"/>
    </row>
    <row r="296" spans="12:12" ht="15.75" customHeight="1">
      <c r="L296" s="13"/>
    </row>
    <row r="297" spans="12:12" ht="15.75" customHeight="1">
      <c r="L297" s="13"/>
    </row>
    <row r="298" spans="12:12" ht="15.75" customHeight="1">
      <c r="L298" s="13"/>
    </row>
    <row r="299" spans="12:12" ht="15.75" customHeight="1">
      <c r="L299" s="13"/>
    </row>
    <row r="300" spans="12:12" ht="15.75" customHeight="1">
      <c r="L300" s="13"/>
    </row>
    <row r="301" spans="12:12" ht="15.75" customHeight="1">
      <c r="L301" s="13"/>
    </row>
    <row r="302" spans="12:12" ht="15.75" customHeight="1">
      <c r="L302" s="13"/>
    </row>
    <row r="303" spans="12:12" ht="15.75" customHeight="1">
      <c r="L303" s="13"/>
    </row>
    <row r="304" spans="12:12" ht="15.75" customHeight="1">
      <c r="L304" s="13"/>
    </row>
    <row r="305" spans="12:12" ht="15.75" customHeight="1">
      <c r="L305" s="13"/>
    </row>
    <row r="306" spans="12:12" ht="15.75" customHeight="1">
      <c r="L306" s="13"/>
    </row>
    <row r="307" spans="12:12" ht="15.75" customHeight="1">
      <c r="L307" s="13"/>
    </row>
    <row r="308" spans="12:12" ht="15.75" customHeight="1">
      <c r="L308" s="13"/>
    </row>
    <row r="309" spans="12:12" ht="15.75" customHeight="1">
      <c r="L309" s="13"/>
    </row>
    <row r="310" spans="12:12" ht="15.75" customHeight="1">
      <c r="L310" s="13"/>
    </row>
    <row r="311" spans="12:12" ht="15.75" customHeight="1">
      <c r="L311" s="13"/>
    </row>
    <row r="312" spans="12:12" ht="15.75" customHeight="1">
      <c r="L312" s="13"/>
    </row>
    <row r="313" spans="12:12" ht="15.75" customHeight="1">
      <c r="L313" s="13"/>
    </row>
    <row r="314" spans="12:12" ht="15.75" customHeight="1">
      <c r="L314" s="13"/>
    </row>
    <row r="315" spans="12:12" ht="15.75" customHeight="1">
      <c r="L315" s="13"/>
    </row>
    <row r="316" spans="12:12" ht="15.75" customHeight="1">
      <c r="L316" s="13"/>
    </row>
    <row r="317" spans="12:12" ht="15.75" customHeight="1">
      <c r="L317" s="13"/>
    </row>
    <row r="318" spans="12:12" ht="15.75" customHeight="1">
      <c r="L318" s="13"/>
    </row>
    <row r="319" spans="12:12" ht="15.75" customHeight="1">
      <c r="L319" s="13"/>
    </row>
    <row r="320" spans="12:12" ht="15.75" customHeight="1">
      <c r="L320" s="13"/>
    </row>
    <row r="321" spans="12:12" ht="15.75" customHeight="1">
      <c r="L321" s="13"/>
    </row>
    <row r="322" spans="12:12" ht="15.75" customHeight="1">
      <c r="L322" s="13"/>
    </row>
    <row r="323" spans="12:12" ht="15.75" customHeight="1">
      <c r="L323" s="13"/>
    </row>
    <row r="324" spans="12:12" ht="15.75" customHeight="1">
      <c r="L324" s="13"/>
    </row>
    <row r="325" spans="12:12" ht="15.75" customHeight="1">
      <c r="L325" s="13"/>
    </row>
    <row r="326" spans="12:12" ht="15.75" customHeight="1">
      <c r="L326" s="13"/>
    </row>
    <row r="327" spans="12:12" ht="15.75" customHeight="1">
      <c r="L327" s="13"/>
    </row>
    <row r="328" spans="12:12" ht="15.75" customHeight="1">
      <c r="L328" s="13"/>
    </row>
    <row r="329" spans="12:12" ht="15.75" customHeight="1">
      <c r="L329" s="13"/>
    </row>
    <row r="330" spans="12:12" ht="15.75" customHeight="1">
      <c r="L330" s="13"/>
    </row>
    <row r="331" spans="12:12" ht="15.75" customHeight="1">
      <c r="L331" s="13"/>
    </row>
    <row r="332" spans="12:12" ht="15.75" customHeight="1">
      <c r="L332" s="13"/>
    </row>
    <row r="333" spans="12:12" ht="15.75" customHeight="1">
      <c r="L333" s="13"/>
    </row>
    <row r="334" spans="12:12" ht="15.75" customHeight="1">
      <c r="L334" s="13"/>
    </row>
    <row r="335" spans="12:12" ht="15.75" customHeight="1">
      <c r="L335" s="13"/>
    </row>
    <row r="336" spans="12:12" ht="15.75" customHeight="1">
      <c r="L336" s="13"/>
    </row>
    <row r="337" spans="12:12" ht="15.75" customHeight="1">
      <c r="L337" s="13"/>
    </row>
    <row r="338" spans="12:12" ht="15.75" customHeight="1">
      <c r="L338" s="13"/>
    </row>
    <row r="339" spans="12:12" ht="15.75" customHeight="1">
      <c r="L339" s="13"/>
    </row>
    <row r="340" spans="12:12" ht="15.75" customHeight="1">
      <c r="L340" s="13"/>
    </row>
    <row r="341" spans="12:12" ht="15.75" customHeight="1">
      <c r="L341" s="13"/>
    </row>
    <row r="342" spans="12:12" ht="15.75" customHeight="1">
      <c r="L342" s="13"/>
    </row>
    <row r="343" spans="12:12" ht="15.75" customHeight="1">
      <c r="L343" s="13"/>
    </row>
    <row r="344" spans="12:12" ht="15.75" customHeight="1">
      <c r="L344" s="13"/>
    </row>
    <row r="345" spans="12:12" ht="15.75" customHeight="1">
      <c r="L345" s="13"/>
    </row>
    <row r="346" spans="12:12" ht="15.75" customHeight="1">
      <c r="L346" s="13"/>
    </row>
    <row r="347" spans="12:12" ht="15.75" customHeight="1">
      <c r="L347" s="13"/>
    </row>
    <row r="348" spans="12:12" ht="15.75" customHeight="1">
      <c r="L348" s="13"/>
    </row>
    <row r="349" spans="12:12" ht="15.75" customHeight="1">
      <c r="L349" s="13"/>
    </row>
    <row r="350" spans="12:12" ht="15.75" customHeight="1">
      <c r="L350" s="13"/>
    </row>
    <row r="351" spans="12:12" ht="15.75" customHeight="1">
      <c r="L351" s="13"/>
    </row>
    <row r="352" spans="12:12" ht="15.75" customHeight="1">
      <c r="L352" s="13"/>
    </row>
    <row r="353" spans="12:12" ht="15.75" customHeight="1">
      <c r="L353" s="13"/>
    </row>
    <row r="354" spans="12:12" ht="15.75" customHeight="1">
      <c r="L354" s="13"/>
    </row>
    <row r="355" spans="12:12" ht="15.75" customHeight="1">
      <c r="L355" s="13"/>
    </row>
    <row r="356" spans="12:12" ht="15.75" customHeight="1">
      <c r="L356" s="13"/>
    </row>
    <row r="357" spans="12:12" ht="15.75" customHeight="1">
      <c r="L357" s="13"/>
    </row>
    <row r="358" spans="12:12" ht="15.75" customHeight="1">
      <c r="L358" s="13"/>
    </row>
    <row r="359" spans="12:12" ht="15.75" customHeight="1">
      <c r="L359" s="13"/>
    </row>
    <row r="360" spans="12:12" ht="15.75" customHeight="1">
      <c r="L360" s="13"/>
    </row>
    <row r="361" spans="12:12" ht="15.75" customHeight="1">
      <c r="L361" s="13"/>
    </row>
    <row r="362" spans="12:12" ht="15.75" customHeight="1">
      <c r="L362" s="13"/>
    </row>
    <row r="363" spans="12:12" ht="15.75" customHeight="1">
      <c r="L363" s="13"/>
    </row>
    <row r="364" spans="12:12" ht="15.75" customHeight="1">
      <c r="L364" s="13"/>
    </row>
    <row r="365" spans="12:12" ht="15.75" customHeight="1">
      <c r="L365" s="13"/>
    </row>
    <row r="366" spans="12:12" ht="15.75" customHeight="1">
      <c r="L366" s="13"/>
    </row>
    <row r="367" spans="12:12" ht="15.75" customHeight="1">
      <c r="L367" s="13"/>
    </row>
    <row r="368" spans="12:12" ht="15.75" customHeight="1">
      <c r="L368" s="13"/>
    </row>
    <row r="369" spans="12:12" ht="15.75" customHeight="1">
      <c r="L369" s="13"/>
    </row>
    <row r="370" spans="12:12" ht="15.75" customHeight="1">
      <c r="L370" s="13"/>
    </row>
    <row r="371" spans="12:12" ht="15.75" customHeight="1">
      <c r="L371" s="13"/>
    </row>
    <row r="372" spans="12:12" ht="15.75" customHeight="1">
      <c r="L372" s="13"/>
    </row>
    <row r="373" spans="12:12" ht="15.75" customHeight="1">
      <c r="L373" s="13"/>
    </row>
    <row r="374" spans="12:12" ht="15.75" customHeight="1">
      <c r="L374" s="13"/>
    </row>
    <row r="375" spans="12:12" ht="15.75" customHeight="1">
      <c r="L375" s="13"/>
    </row>
    <row r="376" spans="12:12" ht="15.75" customHeight="1">
      <c r="L376" s="13"/>
    </row>
    <row r="377" spans="12:12" ht="15.75" customHeight="1">
      <c r="L377" s="13"/>
    </row>
    <row r="378" spans="12:12" ht="15.75" customHeight="1">
      <c r="L378" s="13"/>
    </row>
    <row r="379" spans="12:12" ht="15.75" customHeight="1">
      <c r="L379" s="13"/>
    </row>
    <row r="380" spans="12:12" ht="15.75" customHeight="1">
      <c r="L380" s="13"/>
    </row>
    <row r="381" spans="12:12" ht="15.75" customHeight="1">
      <c r="L381" s="13"/>
    </row>
    <row r="382" spans="12:12" ht="15.75" customHeight="1">
      <c r="L382" s="13"/>
    </row>
    <row r="383" spans="12:12" ht="15.75" customHeight="1">
      <c r="L383" s="13"/>
    </row>
    <row r="384" spans="12:12" ht="15.75" customHeight="1">
      <c r="L384" s="13"/>
    </row>
    <row r="385" spans="12:12" ht="15.75" customHeight="1">
      <c r="L385" s="13"/>
    </row>
    <row r="386" spans="12:12" ht="15.75" customHeight="1">
      <c r="L386" s="13"/>
    </row>
    <row r="387" spans="12:12" ht="15.75" customHeight="1">
      <c r="L387" s="13"/>
    </row>
    <row r="388" spans="12:12" ht="15.75" customHeight="1">
      <c r="L388" s="13"/>
    </row>
    <row r="389" spans="12:12" ht="15.75" customHeight="1">
      <c r="L389" s="13"/>
    </row>
    <row r="390" spans="12:12" ht="15.75" customHeight="1">
      <c r="L390" s="13"/>
    </row>
    <row r="391" spans="12:12" ht="15.75" customHeight="1">
      <c r="L391" s="13"/>
    </row>
    <row r="392" spans="12:12" ht="15.75" customHeight="1">
      <c r="L392" s="13"/>
    </row>
    <row r="393" spans="12:12" ht="15.75" customHeight="1">
      <c r="L393" s="13"/>
    </row>
    <row r="394" spans="12:12" ht="15.75" customHeight="1">
      <c r="L394" s="13"/>
    </row>
    <row r="395" spans="12:12" ht="15.75" customHeight="1">
      <c r="L395" s="13"/>
    </row>
    <row r="396" spans="12:12" ht="15.75" customHeight="1">
      <c r="L396" s="13"/>
    </row>
    <row r="397" spans="12:12" ht="15.75" customHeight="1">
      <c r="L397" s="13"/>
    </row>
    <row r="398" spans="12:12" ht="15.75" customHeight="1">
      <c r="L398" s="13"/>
    </row>
    <row r="399" spans="12:12" ht="15.75" customHeight="1">
      <c r="L399" s="13"/>
    </row>
    <row r="400" spans="12:12" ht="15.75" customHeight="1">
      <c r="L400" s="13"/>
    </row>
    <row r="401" spans="12:12" ht="15.75" customHeight="1">
      <c r="L401" s="13"/>
    </row>
    <row r="402" spans="12:12" ht="15.75" customHeight="1">
      <c r="L402" s="13"/>
    </row>
    <row r="403" spans="12:12" ht="15.75" customHeight="1">
      <c r="L403" s="13"/>
    </row>
    <row r="404" spans="12:12" ht="15.75" customHeight="1">
      <c r="L404" s="13"/>
    </row>
    <row r="405" spans="12:12" ht="15.75" customHeight="1">
      <c r="L405" s="13"/>
    </row>
    <row r="406" spans="12:12" ht="15.75" customHeight="1">
      <c r="L406" s="13"/>
    </row>
    <row r="407" spans="12:12" ht="15.75" customHeight="1">
      <c r="L407" s="13"/>
    </row>
    <row r="408" spans="12:12" ht="15.75" customHeight="1">
      <c r="L408" s="13"/>
    </row>
    <row r="409" spans="12:12" ht="15.75" customHeight="1">
      <c r="L409" s="13"/>
    </row>
    <row r="410" spans="12:12" ht="15.75" customHeight="1">
      <c r="L410" s="13"/>
    </row>
    <row r="411" spans="12:12" ht="15.75" customHeight="1">
      <c r="L411" s="13"/>
    </row>
    <row r="412" spans="12:12" ht="15.75" customHeight="1">
      <c r="L412" s="13"/>
    </row>
    <row r="413" spans="12:12" ht="15.75" customHeight="1">
      <c r="L413" s="13"/>
    </row>
    <row r="414" spans="12:12" ht="15.75" customHeight="1">
      <c r="L414" s="13"/>
    </row>
    <row r="415" spans="12:12" ht="15.75" customHeight="1">
      <c r="L415" s="13"/>
    </row>
    <row r="416" spans="12:12" ht="15.75" customHeight="1">
      <c r="L416" s="13"/>
    </row>
    <row r="417" spans="12:12" ht="15.75" customHeight="1">
      <c r="L417" s="13"/>
    </row>
    <row r="418" spans="12:12" ht="15.75" customHeight="1">
      <c r="L418" s="13"/>
    </row>
    <row r="419" spans="12:12" ht="15.75" customHeight="1">
      <c r="L419" s="13"/>
    </row>
    <row r="420" spans="12:12" ht="15.75" customHeight="1">
      <c r="L420" s="13"/>
    </row>
    <row r="421" spans="12:12" ht="15.75" customHeight="1">
      <c r="L421" s="13"/>
    </row>
    <row r="422" spans="12:12" ht="15.75" customHeight="1">
      <c r="L422" s="13"/>
    </row>
    <row r="423" spans="12:12" ht="15.75" customHeight="1">
      <c r="L423" s="13"/>
    </row>
    <row r="424" spans="12:12" ht="15.75" customHeight="1">
      <c r="L424" s="13"/>
    </row>
    <row r="425" spans="12:12" ht="15.75" customHeight="1">
      <c r="L425" s="13"/>
    </row>
    <row r="426" spans="12:12" ht="15.75" customHeight="1">
      <c r="L426" s="13"/>
    </row>
    <row r="427" spans="12:12" ht="15.75" customHeight="1">
      <c r="L427" s="13"/>
    </row>
    <row r="428" spans="12:12" ht="15.75" customHeight="1">
      <c r="L428" s="13"/>
    </row>
    <row r="429" spans="12:12" ht="15.75" customHeight="1">
      <c r="L429" s="13"/>
    </row>
    <row r="430" spans="12:12" ht="15.75" customHeight="1">
      <c r="L430" s="13"/>
    </row>
    <row r="431" spans="12:12" ht="15.75" customHeight="1">
      <c r="L431" s="13"/>
    </row>
    <row r="432" spans="12:12" ht="15.75" customHeight="1">
      <c r="L432" s="13"/>
    </row>
    <row r="433" spans="12:12" ht="15.75" customHeight="1">
      <c r="L433" s="13"/>
    </row>
    <row r="434" spans="12:12" ht="15.75" customHeight="1">
      <c r="L434" s="13"/>
    </row>
    <row r="435" spans="12:12" ht="15.75" customHeight="1">
      <c r="L435" s="13"/>
    </row>
    <row r="436" spans="12:12" ht="15.75" customHeight="1">
      <c r="L436" s="13"/>
    </row>
    <row r="437" spans="12:12" ht="15.75" customHeight="1">
      <c r="L437" s="13"/>
    </row>
    <row r="438" spans="12:12" ht="15.75" customHeight="1">
      <c r="L438" s="13"/>
    </row>
    <row r="439" spans="12:12" ht="15.75" customHeight="1">
      <c r="L439" s="13"/>
    </row>
    <row r="440" spans="12:12" ht="15.75" customHeight="1">
      <c r="L440" s="13"/>
    </row>
    <row r="441" spans="12:12" ht="15.75" customHeight="1">
      <c r="L441" s="13"/>
    </row>
    <row r="442" spans="12:12" ht="15.75" customHeight="1">
      <c r="L442" s="13"/>
    </row>
    <row r="443" spans="12:12" ht="15.75" customHeight="1">
      <c r="L443" s="13"/>
    </row>
    <row r="444" spans="12:12" ht="15.75" customHeight="1">
      <c r="L444" s="13"/>
    </row>
    <row r="445" spans="12:12" ht="15.75" customHeight="1">
      <c r="L445" s="13"/>
    </row>
    <row r="446" spans="12:12" ht="15.75" customHeight="1">
      <c r="L446" s="13"/>
    </row>
    <row r="447" spans="12:12" ht="15.75" customHeight="1">
      <c r="L447" s="13"/>
    </row>
    <row r="448" spans="12:12" ht="15.75" customHeight="1">
      <c r="L448" s="13"/>
    </row>
    <row r="449" spans="12:12" ht="15.75" customHeight="1">
      <c r="L449" s="13"/>
    </row>
    <row r="450" spans="12:12" ht="15.75" customHeight="1">
      <c r="L450" s="13"/>
    </row>
    <row r="451" spans="12:12" ht="15.75" customHeight="1">
      <c r="L451" s="13"/>
    </row>
    <row r="452" spans="12:12" ht="15.75" customHeight="1">
      <c r="L452" s="13"/>
    </row>
    <row r="453" spans="12:12" ht="15.75" customHeight="1">
      <c r="L453" s="13"/>
    </row>
    <row r="454" spans="12:12" ht="15.75" customHeight="1">
      <c r="L454" s="13"/>
    </row>
    <row r="455" spans="12:12" ht="15.75" customHeight="1">
      <c r="L455" s="13"/>
    </row>
    <row r="456" spans="12:12" ht="15.75" customHeight="1">
      <c r="L456" s="13"/>
    </row>
    <row r="457" spans="12:12" ht="15.75" customHeight="1">
      <c r="L457" s="13"/>
    </row>
    <row r="458" spans="12:12" ht="15.75" customHeight="1">
      <c r="L458" s="13"/>
    </row>
    <row r="459" spans="12:12" ht="15.75" customHeight="1">
      <c r="L459" s="13"/>
    </row>
    <row r="460" spans="12:12" ht="15.75" customHeight="1">
      <c r="L460" s="13"/>
    </row>
    <row r="461" spans="12:12" ht="15.75" customHeight="1">
      <c r="L461" s="13"/>
    </row>
    <row r="462" spans="12:12" ht="15.75" customHeight="1">
      <c r="L462" s="13"/>
    </row>
    <row r="463" spans="12:12" ht="15.75" customHeight="1">
      <c r="L463" s="13"/>
    </row>
    <row r="464" spans="12:12" ht="15.75" customHeight="1">
      <c r="L464" s="13"/>
    </row>
    <row r="465" spans="12:12" ht="15.75" customHeight="1">
      <c r="L465" s="13"/>
    </row>
    <row r="466" spans="12:12" ht="15.75" customHeight="1">
      <c r="L466" s="13"/>
    </row>
    <row r="467" spans="12:12" ht="15.75" customHeight="1">
      <c r="L467" s="13"/>
    </row>
    <row r="468" spans="12:12" ht="15.75" customHeight="1">
      <c r="L468" s="13"/>
    </row>
    <row r="469" spans="12:12" ht="15.75" customHeight="1">
      <c r="L469" s="13"/>
    </row>
    <row r="470" spans="12:12" ht="15.75" customHeight="1">
      <c r="L470" s="13"/>
    </row>
    <row r="471" spans="12:12" ht="15.75" customHeight="1">
      <c r="L471" s="13"/>
    </row>
    <row r="472" spans="12:12" ht="15.75" customHeight="1">
      <c r="L472" s="13"/>
    </row>
    <row r="473" spans="12:12" ht="15.75" customHeight="1">
      <c r="L473" s="13"/>
    </row>
    <row r="474" spans="12:12" ht="15.75" customHeight="1">
      <c r="L474" s="13"/>
    </row>
    <row r="475" spans="12:12" ht="15.75" customHeight="1">
      <c r="L475" s="13"/>
    </row>
    <row r="476" spans="12:12" ht="15.75" customHeight="1">
      <c r="L476" s="13"/>
    </row>
    <row r="477" spans="12:12" ht="15.75" customHeight="1">
      <c r="L477" s="13"/>
    </row>
    <row r="478" spans="12:12" ht="15.75" customHeight="1">
      <c r="L478" s="13"/>
    </row>
    <row r="479" spans="12:12" ht="15.75" customHeight="1">
      <c r="L479" s="13"/>
    </row>
    <row r="480" spans="12:12" ht="15.75" customHeight="1">
      <c r="L480" s="13"/>
    </row>
    <row r="481" spans="12:12" ht="15.75" customHeight="1">
      <c r="L481" s="13"/>
    </row>
    <row r="482" spans="12:12" ht="15.75" customHeight="1">
      <c r="L482" s="13"/>
    </row>
    <row r="483" spans="12:12" ht="15.75" customHeight="1">
      <c r="L483" s="13"/>
    </row>
    <row r="484" spans="12:12" ht="15.75" customHeight="1">
      <c r="L484" s="13"/>
    </row>
    <row r="485" spans="12:12" ht="15.75" customHeight="1">
      <c r="L485" s="13"/>
    </row>
    <row r="486" spans="12:12" ht="15.75" customHeight="1">
      <c r="L486" s="13"/>
    </row>
    <row r="487" spans="12:12" ht="15.75" customHeight="1">
      <c r="L487" s="13"/>
    </row>
    <row r="488" spans="12:12" ht="15.75" customHeight="1">
      <c r="L488" s="13"/>
    </row>
    <row r="489" spans="12:12" ht="15.75" customHeight="1">
      <c r="L489" s="13"/>
    </row>
    <row r="490" spans="12:12" ht="15.75" customHeight="1">
      <c r="L490" s="13"/>
    </row>
    <row r="491" spans="12:12" ht="15.75" customHeight="1">
      <c r="L491" s="13"/>
    </row>
    <row r="492" spans="12:12" ht="15.75" customHeight="1">
      <c r="L492" s="13"/>
    </row>
    <row r="493" spans="12:12" ht="15.75" customHeight="1">
      <c r="L493" s="13"/>
    </row>
    <row r="494" spans="12:12" ht="15.75" customHeight="1">
      <c r="L494" s="13"/>
    </row>
    <row r="495" spans="12:12" ht="15.75" customHeight="1">
      <c r="L495" s="13"/>
    </row>
    <row r="496" spans="12:12" ht="15.75" customHeight="1">
      <c r="L496" s="13"/>
    </row>
    <row r="497" spans="12:12" ht="15.75" customHeight="1">
      <c r="L497" s="13"/>
    </row>
    <row r="498" spans="12:12" ht="15.75" customHeight="1">
      <c r="L498" s="13"/>
    </row>
    <row r="499" spans="12:12" ht="15.75" customHeight="1">
      <c r="L499" s="13"/>
    </row>
    <row r="500" spans="12:12" ht="15.75" customHeight="1">
      <c r="L500" s="13"/>
    </row>
    <row r="501" spans="12:12" ht="15.75" customHeight="1">
      <c r="L501" s="13"/>
    </row>
    <row r="502" spans="12:12" ht="15.75" customHeight="1">
      <c r="L502" s="13"/>
    </row>
    <row r="503" spans="12:12" ht="15.75" customHeight="1">
      <c r="L503" s="13"/>
    </row>
    <row r="504" spans="12:12" ht="15.75" customHeight="1">
      <c r="L504" s="13"/>
    </row>
    <row r="505" spans="12:12" ht="15.75" customHeight="1">
      <c r="L505" s="13"/>
    </row>
    <row r="506" spans="12:12" ht="15.75" customHeight="1">
      <c r="L506" s="13"/>
    </row>
    <row r="507" spans="12:12" ht="15.75" customHeight="1">
      <c r="L507" s="13"/>
    </row>
    <row r="508" spans="12:12" ht="15.75" customHeight="1">
      <c r="L508" s="13"/>
    </row>
    <row r="509" spans="12:12" ht="15.75" customHeight="1">
      <c r="L509" s="13"/>
    </row>
    <row r="510" spans="12:12" ht="15.75" customHeight="1">
      <c r="L510" s="13"/>
    </row>
    <row r="511" spans="12:12" ht="15.75" customHeight="1">
      <c r="L511" s="13"/>
    </row>
    <row r="512" spans="12:12" ht="15.75" customHeight="1">
      <c r="L512" s="13"/>
    </row>
    <row r="513" spans="12:12" ht="15.75" customHeight="1">
      <c r="L513" s="13"/>
    </row>
    <row r="514" spans="12:12" ht="15.75" customHeight="1">
      <c r="L514" s="13"/>
    </row>
    <row r="515" spans="12:12" ht="15.75" customHeight="1">
      <c r="L515" s="13"/>
    </row>
    <row r="516" spans="12:12" ht="15.75" customHeight="1">
      <c r="L516" s="13"/>
    </row>
    <row r="517" spans="12:12" ht="15.75" customHeight="1">
      <c r="L517" s="13"/>
    </row>
    <row r="518" spans="12:12" ht="15.75" customHeight="1">
      <c r="L518" s="13"/>
    </row>
    <row r="519" spans="12:12" ht="15.75" customHeight="1">
      <c r="L519" s="13"/>
    </row>
    <row r="520" spans="12:12" ht="15.75" customHeight="1">
      <c r="L520" s="13"/>
    </row>
    <row r="521" spans="12:12" ht="15.75" customHeight="1">
      <c r="L521" s="13"/>
    </row>
    <row r="522" spans="12:12" ht="15.75" customHeight="1">
      <c r="L522" s="13"/>
    </row>
    <row r="523" spans="12:12" ht="15.75" customHeight="1">
      <c r="L523" s="13"/>
    </row>
    <row r="524" spans="12:12" ht="15.75" customHeight="1">
      <c r="L524" s="13"/>
    </row>
    <row r="525" spans="12:12" ht="15.75" customHeight="1">
      <c r="L525" s="13"/>
    </row>
    <row r="526" spans="12:12" ht="15.75" customHeight="1">
      <c r="L526" s="13"/>
    </row>
    <row r="527" spans="12:12" ht="15.75" customHeight="1">
      <c r="L527" s="13"/>
    </row>
    <row r="528" spans="12:12" ht="15.75" customHeight="1">
      <c r="L528" s="13"/>
    </row>
    <row r="529" spans="12:12" ht="15.75" customHeight="1">
      <c r="L529" s="13"/>
    </row>
    <row r="530" spans="12:12" ht="15.75" customHeight="1">
      <c r="L530" s="13"/>
    </row>
    <row r="531" spans="12:12" ht="15.75" customHeight="1">
      <c r="L531" s="13"/>
    </row>
    <row r="532" spans="12:12" ht="15.75" customHeight="1">
      <c r="L532" s="13"/>
    </row>
    <row r="533" spans="12:12" ht="15.75" customHeight="1">
      <c r="L533" s="13"/>
    </row>
    <row r="534" spans="12:12" ht="15.75" customHeight="1">
      <c r="L534" s="13"/>
    </row>
    <row r="535" spans="12:12" ht="15.75" customHeight="1">
      <c r="L535" s="13"/>
    </row>
    <row r="536" spans="12:12" ht="15.75" customHeight="1">
      <c r="L536" s="13"/>
    </row>
    <row r="537" spans="12:12" ht="15.75" customHeight="1">
      <c r="L537" s="13"/>
    </row>
    <row r="538" spans="12:12" ht="15.75" customHeight="1">
      <c r="L538" s="13"/>
    </row>
    <row r="539" spans="12:12" ht="15.75" customHeight="1">
      <c r="L539" s="13"/>
    </row>
    <row r="540" spans="12:12" ht="15.75" customHeight="1">
      <c r="L540" s="13"/>
    </row>
    <row r="541" spans="12:12" ht="15.75" customHeight="1">
      <c r="L541" s="13"/>
    </row>
    <row r="542" spans="12:12" ht="15.75" customHeight="1">
      <c r="L542" s="13"/>
    </row>
    <row r="543" spans="12:12" ht="15.75" customHeight="1">
      <c r="L543" s="13"/>
    </row>
    <row r="544" spans="12:12" ht="15.75" customHeight="1">
      <c r="L544" s="13"/>
    </row>
    <row r="545" spans="12:12" ht="15.75" customHeight="1">
      <c r="L545" s="13"/>
    </row>
    <row r="546" spans="12:12" ht="15.75" customHeight="1">
      <c r="L546" s="13"/>
    </row>
    <row r="547" spans="12:12" ht="15.75" customHeight="1">
      <c r="L547" s="13"/>
    </row>
    <row r="548" spans="12:12" ht="15.75" customHeight="1">
      <c r="L548" s="13"/>
    </row>
    <row r="549" spans="12:12" ht="15.75" customHeight="1">
      <c r="L549" s="13"/>
    </row>
    <row r="550" spans="12:12" ht="15.75" customHeight="1">
      <c r="L550" s="13"/>
    </row>
    <row r="551" spans="12:12" ht="15.75" customHeight="1">
      <c r="L551" s="13"/>
    </row>
    <row r="552" spans="12:12" ht="15.75" customHeight="1">
      <c r="L552" s="13"/>
    </row>
    <row r="553" spans="12:12" ht="15.75" customHeight="1">
      <c r="L553" s="13"/>
    </row>
    <row r="554" spans="12:12" ht="15.75" customHeight="1">
      <c r="L554" s="13"/>
    </row>
    <row r="555" spans="12:12" ht="15.75" customHeight="1">
      <c r="L555" s="13"/>
    </row>
    <row r="556" spans="12:12" ht="15.75" customHeight="1">
      <c r="L556" s="13"/>
    </row>
    <row r="557" spans="12:12" ht="15.75" customHeight="1">
      <c r="L557" s="13"/>
    </row>
    <row r="558" spans="12:12" ht="15.75" customHeight="1">
      <c r="L558" s="13"/>
    </row>
    <row r="559" spans="12:12" ht="15.75" customHeight="1">
      <c r="L559" s="13"/>
    </row>
    <row r="560" spans="12:12" ht="15.75" customHeight="1">
      <c r="L560" s="13"/>
    </row>
    <row r="561" spans="12:12" ht="15.75" customHeight="1">
      <c r="L561" s="13"/>
    </row>
    <row r="562" spans="12:12" ht="15.75" customHeight="1">
      <c r="L562" s="13"/>
    </row>
    <row r="563" spans="12:12" ht="15.75" customHeight="1">
      <c r="L563" s="13"/>
    </row>
    <row r="564" spans="12:12" ht="15.75" customHeight="1">
      <c r="L564" s="13"/>
    </row>
    <row r="565" spans="12:12" ht="15.75" customHeight="1">
      <c r="L565" s="13"/>
    </row>
    <row r="566" spans="12:12" ht="15.75" customHeight="1">
      <c r="L566" s="13"/>
    </row>
    <row r="567" spans="12:12" ht="15.75" customHeight="1">
      <c r="L567" s="13"/>
    </row>
    <row r="568" spans="12:12" ht="15.75" customHeight="1">
      <c r="L568" s="13"/>
    </row>
    <row r="569" spans="12:12" ht="15.75" customHeight="1">
      <c r="L569" s="13"/>
    </row>
    <row r="570" spans="12:12" ht="15.75" customHeight="1">
      <c r="L570" s="13"/>
    </row>
    <row r="571" spans="12:12" ht="15.75" customHeight="1">
      <c r="L571" s="13"/>
    </row>
    <row r="572" spans="12:12" ht="15.75" customHeight="1">
      <c r="L572" s="13"/>
    </row>
    <row r="573" spans="12:12" ht="15.75" customHeight="1">
      <c r="L573" s="13"/>
    </row>
    <row r="574" spans="12:12" ht="15.75" customHeight="1">
      <c r="L574" s="13"/>
    </row>
    <row r="575" spans="12:12" ht="15.75" customHeight="1">
      <c r="L575" s="13"/>
    </row>
    <row r="576" spans="12:12" ht="15.75" customHeight="1">
      <c r="L576" s="13"/>
    </row>
    <row r="577" spans="12:12" ht="15.75" customHeight="1">
      <c r="L577" s="13"/>
    </row>
    <row r="578" spans="12:12" ht="15.75" customHeight="1">
      <c r="L578" s="13"/>
    </row>
    <row r="579" spans="12:12" ht="15.75" customHeight="1">
      <c r="L579" s="13"/>
    </row>
    <row r="580" spans="12:12" ht="15.75" customHeight="1">
      <c r="L580" s="13"/>
    </row>
    <row r="581" spans="12:12" ht="15.75" customHeight="1">
      <c r="L581" s="13"/>
    </row>
    <row r="582" spans="12:12" ht="15.75" customHeight="1">
      <c r="L582" s="13"/>
    </row>
    <row r="583" spans="12:12" ht="15.75" customHeight="1">
      <c r="L583" s="13"/>
    </row>
    <row r="584" spans="12:12" ht="15.75" customHeight="1">
      <c r="L584" s="13"/>
    </row>
    <row r="585" spans="12:12" ht="15.75" customHeight="1">
      <c r="L585" s="13"/>
    </row>
    <row r="586" spans="12:12" ht="15.75" customHeight="1">
      <c r="L586" s="13"/>
    </row>
    <row r="587" spans="12:12" ht="15.75" customHeight="1">
      <c r="L587" s="13"/>
    </row>
    <row r="588" spans="12:12" ht="15.75" customHeight="1">
      <c r="L588" s="13"/>
    </row>
    <row r="589" spans="12:12" ht="15.75" customHeight="1">
      <c r="L589" s="13"/>
    </row>
    <row r="590" spans="12:12" ht="15.75" customHeight="1">
      <c r="L590" s="13"/>
    </row>
    <row r="591" spans="12:12" ht="15.75" customHeight="1">
      <c r="L591" s="13"/>
    </row>
    <row r="592" spans="12:12" ht="15.75" customHeight="1">
      <c r="L592" s="13"/>
    </row>
    <row r="593" spans="12:12" ht="15.75" customHeight="1">
      <c r="L593" s="13"/>
    </row>
    <row r="594" spans="12:12" ht="15.75" customHeight="1">
      <c r="L594" s="13"/>
    </row>
    <row r="595" spans="12:12" ht="15.75" customHeight="1">
      <c r="L595" s="13"/>
    </row>
    <row r="596" spans="12:12" ht="15.75" customHeight="1">
      <c r="L596" s="13"/>
    </row>
    <row r="597" spans="12:12" ht="15.75" customHeight="1">
      <c r="L597" s="13"/>
    </row>
    <row r="598" spans="12:12" ht="15.75" customHeight="1">
      <c r="L598" s="13"/>
    </row>
    <row r="599" spans="12:12" ht="15.75" customHeight="1">
      <c r="L599" s="13"/>
    </row>
    <row r="600" spans="12:12" ht="15.75" customHeight="1">
      <c r="L600" s="13"/>
    </row>
    <row r="601" spans="12:12" ht="15.75" customHeight="1">
      <c r="L601" s="13"/>
    </row>
    <row r="602" spans="12:12" ht="15.75" customHeight="1">
      <c r="L602" s="13"/>
    </row>
    <row r="603" spans="12:12" ht="15.75" customHeight="1">
      <c r="L603" s="13"/>
    </row>
    <row r="604" spans="12:12" ht="15.75" customHeight="1">
      <c r="L604" s="13"/>
    </row>
    <row r="605" spans="12:12" ht="15.75" customHeight="1">
      <c r="L605" s="13"/>
    </row>
    <row r="606" spans="12:12" ht="15.75" customHeight="1">
      <c r="L606" s="13"/>
    </row>
    <row r="607" spans="12:12" ht="15.75" customHeight="1">
      <c r="L607" s="13"/>
    </row>
    <row r="608" spans="12:12" ht="15.75" customHeight="1">
      <c r="L608" s="13"/>
    </row>
    <row r="609" spans="12:12" ht="15.75" customHeight="1">
      <c r="L609" s="13"/>
    </row>
    <row r="610" spans="12:12" ht="15.75" customHeight="1">
      <c r="L610" s="13"/>
    </row>
    <row r="611" spans="12:12" ht="15.75" customHeight="1">
      <c r="L611" s="13"/>
    </row>
    <row r="612" spans="12:12" ht="15.75" customHeight="1">
      <c r="L612" s="13"/>
    </row>
    <row r="613" spans="12:12" ht="15.75" customHeight="1">
      <c r="L613" s="13"/>
    </row>
    <row r="614" spans="12:12" ht="15.75" customHeight="1">
      <c r="L614" s="13"/>
    </row>
    <row r="615" spans="12:12" ht="15.75" customHeight="1">
      <c r="L615" s="13"/>
    </row>
    <row r="616" spans="12:12" ht="15.75" customHeight="1">
      <c r="L616" s="13"/>
    </row>
    <row r="617" spans="12:12" ht="15.75" customHeight="1">
      <c r="L617" s="13"/>
    </row>
    <row r="618" spans="12:12" ht="15.75" customHeight="1">
      <c r="L618" s="13"/>
    </row>
    <row r="619" spans="12:12" ht="15.75" customHeight="1">
      <c r="L619" s="13"/>
    </row>
    <row r="620" spans="12:12" ht="15.75" customHeight="1">
      <c r="L620" s="13"/>
    </row>
    <row r="621" spans="12:12" ht="15.75" customHeight="1">
      <c r="L621" s="13"/>
    </row>
    <row r="622" spans="12:12" ht="15.75" customHeight="1">
      <c r="L622" s="13"/>
    </row>
    <row r="623" spans="12:12" ht="15.75" customHeight="1">
      <c r="L623" s="13"/>
    </row>
    <row r="624" spans="12:12" ht="15.75" customHeight="1">
      <c r="L624" s="13"/>
    </row>
    <row r="625" spans="12:12" ht="15.75" customHeight="1">
      <c r="L625" s="13"/>
    </row>
    <row r="626" spans="12:12" ht="15.75" customHeight="1">
      <c r="L626" s="13"/>
    </row>
    <row r="627" spans="12:12" ht="15.75" customHeight="1">
      <c r="L627" s="13"/>
    </row>
    <row r="628" spans="12:12" ht="15.75" customHeight="1">
      <c r="L628" s="13"/>
    </row>
    <row r="629" spans="12:12" ht="15.75" customHeight="1">
      <c r="L629" s="13"/>
    </row>
    <row r="630" spans="12:12" ht="15.75" customHeight="1">
      <c r="L630" s="13"/>
    </row>
    <row r="631" spans="12:12" ht="15.75" customHeight="1">
      <c r="L631" s="13"/>
    </row>
    <row r="632" spans="12:12" ht="15.75" customHeight="1">
      <c r="L632" s="13"/>
    </row>
    <row r="633" spans="12:12" ht="15.75" customHeight="1">
      <c r="L633" s="13"/>
    </row>
    <row r="634" spans="12:12" ht="15.75" customHeight="1">
      <c r="L634" s="13"/>
    </row>
    <row r="635" spans="12:12" ht="15.75" customHeight="1">
      <c r="L635" s="13"/>
    </row>
    <row r="636" spans="12:12" ht="15.75" customHeight="1">
      <c r="L636" s="13"/>
    </row>
    <row r="637" spans="12:12" ht="15.75" customHeight="1">
      <c r="L637" s="13"/>
    </row>
    <row r="638" spans="12:12" ht="15.75" customHeight="1">
      <c r="L638" s="13"/>
    </row>
    <row r="639" spans="12:12" ht="15.75" customHeight="1">
      <c r="L639" s="13"/>
    </row>
    <row r="640" spans="12:12" ht="15.75" customHeight="1">
      <c r="L640" s="13"/>
    </row>
    <row r="641" spans="12:12" ht="15.75" customHeight="1">
      <c r="L641" s="13"/>
    </row>
    <row r="642" spans="12:12" ht="15.75" customHeight="1">
      <c r="L642" s="13"/>
    </row>
    <row r="643" spans="12:12" ht="15.75" customHeight="1">
      <c r="L643" s="13"/>
    </row>
    <row r="644" spans="12:12" ht="15.75" customHeight="1">
      <c r="L644" s="13"/>
    </row>
    <row r="645" spans="12:12" ht="15.75" customHeight="1">
      <c r="L645" s="13"/>
    </row>
    <row r="646" spans="12:12" ht="15.75" customHeight="1">
      <c r="L646" s="13"/>
    </row>
    <row r="647" spans="12:12" ht="15.75" customHeight="1">
      <c r="L647" s="13"/>
    </row>
    <row r="648" spans="12:12" ht="15.75" customHeight="1">
      <c r="L648" s="13"/>
    </row>
    <row r="649" spans="12:12" ht="15.75" customHeight="1">
      <c r="L649" s="13"/>
    </row>
    <row r="650" spans="12:12" ht="15.75" customHeight="1">
      <c r="L650" s="13"/>
    </row>
    <row r="651" spans="12:12" ht="15.75" customHeight="1">
      <c r="L651" s="13"/>
    </row>
    <row r="652" spans="12:12" ht="15.75" customHeight="1">
      <c r="L652" s="13"/>
    </row>
    <row r="653" spans="12:12" ht="15.75" customHeight="1">
      <c r="L653" s="13"/>
    </row>
    <row r="654" spans="12:12" ht="15.75" customHeight="1">
      <c r="L654" s="13"/>
    </row>
    <row r="655" spans="12:12" ht="15.75" customHeight="1">
      <c r="L655" s="13"/>
    </row>
    <row r="656" spans="12:12" ht="15.75" customHeight="1">
      <c r="L656" s="13"/>
    </row>
    <row r="657" spans="12:12" ht="15.75" customHeight="1">
      <c r="L657" s="13"/>
    </row>
    <row r="658" spans="12:12" ht="15.75" customHeight="1">
      <c r="L658" s="13"/>
    </row>
    <row r="659" spans="12:12" ht="15.75" customHeight="1">
      <c r="L659" s="13"/>
    </row>
    <row r="660" spans="12:12" ht="15.75" customHeight="1">
      <c r="L660" s="13"/>
    </row>
    <row r="661" spans="12:12" ht="15.75" customHeight="1">
      <c r="L661" s="13"/>
    </row>
    <row r="662" spans="12:12" ht="15.75" customHeight="1">
      <c r="L662" s="13"/>
    </row>
    <row r="663" spans="12:12" ht="15.75" customHeight="1">
      <c r="L663" s="13"/>
    </row>
    <row r="664" spans="12:12" ht="15.75" customHeight="1">
      <c r="L664" s="13"/>
    </row>
    <row r="665" spans="12:12" ht="15.75" customHeight="1">
      <c r="L665" s="13"/>
    </row>
    <row r="666" spans="12:12" ht="15.75" customHeight="1">
      <c r="L666" s="13"/>
    </row>
    <row r="667" spans="12:12" ht="15.75" customHeight="1">
      <c r="L667" s="13"/>
    </row>
    <row r="668" spans="12:12" ht="15.75" customHeight="1">
      <c r="L668" s="13"/>
    </row>
    <row r="669" spans="12:12" ht="15.75" customHeight="1">
      <c r="L669" s="13"/>
    </row>
    <row r="670" spans="12:12" ht="15.75" customHeight="1">
      <c r="L670" s="13"/>
    </row>
    <row r="671" spans="12:12" ht="15.75" customHeight="1">
      <c r="L671" s="13"/>
    </row>
    <row r="672" spans="12:12" ht="15.75" customHeight="1">
      <c r="L672" s="13"/>
    </row>
    <row r="673" spans="12:12" ht="15.75" customHeight="1">
      <c r="L673" s="13"/>
    </row>
    <row r="674" spans="12:12" ht="15.75" customHeight="1">
      <c r="L674" s="13"/>
    </row>
    <row r="675" spans="12:12" ht="15.75" customHeight="1">
      <c r="L675" s="13"/>
    </row>
    <row r="676" spans="12:12" ht="15.75" customHeight="1">
      <c r="L676" s="13"/>
    </row>
    <row r="677" spans="12:12" ht="15.75" customHeight="1">
      <c r="L677" s="13"/>
    </row>
    <row r="678" spans="12:12" ht="15.75" customHeight="1">
      <c r="L678" s="13"/>
    </row>
    <row r="679" spans="12:12" ht="15.75" customHeight="1">
      <c r="L679" s="13"/>
    </row>
    <row r="680" spans="12:12" ht="15.75" customHeight="1">
      <c r="L680" s="13"/>
    </row>
    <row r="681" spans="12:12" ht="15.75" customHeight="1">
      <c r="L681" s="13"/>
    </row>
    <row r="682" spans="12:12" ht="15.75" customHeight="1">
      <c r="L682" s="13"/>
    </row>
    <row r="683" spans="12:12" ht="15.75" customHeight="1">
      <c r="L683" s="13"/>
    </row>
    <row r="684" spans="12:12" ht="15.75" customHeight="1">
      <c r="L684" s="13"/>
    </row>
    <row r="685" spans="12:12" ht="15.75" customHeight="1">
      <c r="L685" s="13"/>
    </row>
    <row r="686" spans="12:12" ht="15.75" customHeight="1">
      <c r="L686" s="13"/>
    </row>
    <row r="687" spans="12:12" ht="15.75" customHeight="1">
      <c r="L687" s="13"/>
    </row>
    <row r="688" spans="12:12" ht="15.75" customHeight="1">
      <c r="L688" s="13"/>
    </row>
    <row r="689" spans="12:12" ht="15.75" customHeight="1">
      <c r="L689" s="13"/>
    </row>
    <row r="690" spans="12:12" ht="15.75" customHeight="1">
      <c r="L690" s="13"/>
    </row>
    <row r="691" spans="12:12" ht="15.75" customHeight="1">
      <c r="L691" s="13"/>
    </row>
    <row r="692" spans="12:12" ht="15.75" customHeight="1">
      <c r="L692" s="13"/>
    </row>
    <row r="693" spans="12:12" ht="15.75" customHeight="1">
      <c r="L693" s="13"/>
    </row>
    <row r="694" spans="12:12" ht="15.75" customHeight="1">
      <c r="L694" s="13"/>
    </row>
    <row r="695" spans="12:12" ht="15.75" customHeight="1">
      <c r="L695" s="13"/>
    </row>
    <row r="696" spans="12:12" ht="15.75" customHeight="1">
      <c r="L696" s="13"/>
    </row>
    <row r="697" spans="12:12" ht="15.75" customHeight="1">
      <c r="L697" s="13"/>
    </row>
    <row r="698" spans="12:12" ht="15.75" customHeight="1">
      <c r="L698" s="13"/>
    </row>
    <row r="699" spans="12:12" ht="15.75" customHeight="1">
      <c r="L699" s="13"/>
    </row>
    <row r="700" spans="12:12" ht="15.75" customHeight="1">
      <c r="L700" s="13"/>
    </row>
    <row r="701" spans="12:12" ht="15.75" customHeight="1">
      <c r="L701" s="13"/>
    </row>
    <row r="702" spans="12:12" ht="15.75" customHeight="1">
      <c r="L702" s="13"/>
    </row>
    <row r="703" spans="12:12" ht="15.75" customHeight="1">
      <c r="L703" s="13"/>
    </row>
    <row r="704" spans="12:12" ht="15.75" customHeight="1">
      <c r="L704" s="13"/>
    </row>
    <row r="705" spans="12:12" ht="15.75" customHeight="1">
      <c r="L705" s="13"/>
    </row>
    <row r="706" spans="12:12" ht="15.75" customHeight="1">
      <c r="L706" s="13"/>
    </row>
    <row r="707" spans="12:12" ht="15.75" customHeight="1">
      <c r="L707" s="13"/>
    </row>
    <row r="708" spans="12:12" ht="15.75" customHeight="1">
      <c r="L708" s="13"/>
    </row>
    <row r="709" spans="12:12" ht="15.75" customHeight="1">
      <c r="L709" s="13"/>
    </row>
    <row r="710" spans="12:12" ht="15.75" customHeight="1">
      <c r="L710" s="13"/>
    </row>
    <row r="711" spans="12:12" ht="15.75" customHeight="1">
      <c r="L711" s="13"/>
    </row>
    <row r="712" spans="12:12" ht="15.75" customHeight="1">
      <c r="L712" s="13"/>
    </row>
    <row r="713" spans="12:12" ht="15.75" customHeight="1">
      <c r="L713" s="13"/>
    </row>
    <row r="714" spans="12:12" ht="15.75" customHeight="1">
      <c r="L714" s="13"/>
    </row>
    <row r="715" spans="12:12" ht="15.75" customHeight="1">
      <c r="L715" s="13"/>
    </row>
    <row r="716" spans="12:12" ht="15.75" customHeight="1">
      <c r="L716" s="13"/>
    </row>
    <row r="717" spans="12:12" ht="15.75" customHeight="1">
      <c r="L717" s="13"/>
    </row>
    <row r="718" spans="12:12" ht="15.75" customHeight="1">
      <c r="L718" s="13"/>
    </row>
    <row r="719" spans="12:12" ht="15.75" customHeight="1">
      <c r="L719" s="13"/>
    </row>
    <row r="720" spans="12:12" ht="15.75" customHeight="1">
      <c r="L720" s="13"/>
    </row>
    <row r="721" spans="12:12" ht="15.75" customHeight="1">
      <c r="L721" s="13"/>
    </row>
    <row r="722" spans="12:12" ht="15.75" customHeight="1">
      <c r="L722" s="13"/>
    </row>
    <row r="723" spans="12:12" ht="15.75" customHeight="1">
      <c r="L723" s="13"/>
    </row>
    <row r="724" spans="12:12" ht="15.75" customHeight="1">
      <c r="L724" s="13"/>
    </row>
    <row r="725" spans="12:12" ht="15.75" customHeight="1">
      <c r="L725" s="13"/>
    </row>
    <row r="726" spans="12:12" ht="15.75" customHeight="1">
      <c r="L726" s="13"/>
    </row>
    <row r="727" spans="12:12" ht="15.75" customHeight="1">
      <c r="L727" s="13"/>
    </row>
    <row r="728" spans="12:12" ht="15.75" customHeight="1">
      <c r="L728" s="13"/>
    </row>
    <row r="729" spans="12:12" ht="15.75" customHeight="1">
      <c r="L729" s="13"/>
    </row>
    <row r="730" spans="12:12" ht="15.75" customHeight="1">
      <c r="L730" s="13"/>
    </row>
    <row r="731" spans="12:12" ht="15.75" customHeight="1">
      <c r="L731" s="13"/>
    </row>
    <row r="732" spans="12:12" ht="15.75" customHeight="1">
      <c r="L732" s="13"/>
    </row>
    <row r="733" spans="12:12" ht="15.75" customHeight="1">
      <c r="L733" s="13"/>
    </row>
    <row r="734" spans="12:12" ht="15.75" customHeight="1">
      <c r="L734" s="13"/>
    </row>
    <row r="735" spans="12:12" ht="15.75" customHeight="1">
      <c r="L735" s="13"/>
    </row>
    <row r="736" spans="12:12" ht="15.75" customHeight="1">
      <c r="L736" s="13"/>
    </row>
    <row r="737" spans="12:12" ht="15.75" customHeight="1">
      <c r="L737" s="13"/>
    </row>
    <row r="738" spans="12:12" ht="15.75" customHeight="1">
      <c r="L738" s="13"/>
    </row>
    <row r="739" spans="12:12" ht="15.75" customHeight="1">
      <c r="L739" s="13"/>
    </row>
    <row r="740" spans="12:12" ht="15.75" customHeight="1">
      <c r="L740" s="13"/>
    </row>
    <row r="741" spans="12:12" ht="15.75" customHeight="1">
      <c r="L741" s="13"/>
    </row>
    <row r="742" spans="12:12" ht="15.75" customHeight="1">
      <c r="L742" s="13"/>
    </row>
    <row r="743" spans="12:12" ht="15.75" customHeight="1">
      <c r="L743" s="13"/>
    </row>
    <row r="744" spans="12:12" ht="15.75" customHeight="1">
      <c r="L744" s="13"/>
    </row>
    <row r="745" spans="12:12" ht="15.75" customHeight="1">
      <c r="L745" s="13"/>
    </row>
    <row r="746" spans="12:12" ht="15.75" customHeight="1">
      <c r="L746" s="13"/>
    </row>
    <row r="747" spans="12:12" ht="15.75" customHeight="1">
      <c r="L747" s="13"/>
    </row>
    <row r="748" spans="12:12" ht="15.75" customHeight="1">
      <c r="L748" s="13"/>
    </row>
    <row r="749" spans="12:12" ht="15.75" customHeight="1">
      <c r="L749" s="13"/>
    </row>
    <row r="750" spans="12:12" ht="15.75" customHeight="1">
      <c r="L750" s="13"/>
    </row>
    <row r="751" spans="12:12" ht="15.75" customHeight="1">
      <c r="L751" s="13"/>
    </row>
    <row r="752" spans="12:12" ht="15.75" customHeight="1">
      <c r="L752" s="13"/>
    </row>
    <row r="753" spans="12:12" ht="15.75" customHeight="1">
      <c r="L753" s="13"/>
    </row>
    <row r="754" spans="12:12" ht="15.75" customHeight="1">
      <c r="L754" s="13"/>
    </row>
    <row r="755" spans="12:12" ht="15.75" customHeight="1">
      <c r="L755" s="13"/>
    </row>
    <row r="756" spans="12:12" ht="15.75" customHeight="1">
      <c r="L756" s="13"/>
    </row>
    <row r="757" spans="12:12" ht="15.75" customHeight="1">
      <c r="L757" s="13"/>
    </row>
    <row r="758" spans="12:12" ht="15.75" customHeight="1">
      <c r="L758" s="13"/>
    </row>
    <row r="759" spans="12:12" ht="15.75" customHeight="1">
      <c r="L759" s="13"/>
    </row>
    <row r="760" spans="12:12" ht="15.75" customHeight="1">
      <c r="L760" s="13"/>
    </row>
    <row r="761" spans="12:12" ht="15.75" customHeight="1">
      <c r="L761" s="13"/>
    </row>
    <row r="762" spans="12:12" ht="15.75" customHeight="1">
      <c r="L762" s="13"/>
    </row>
    <row r="763" spans="12:12" ht="15.75" customHeight="1">
      <c r="L763" s="13"/>
    </row>
    <row r="764" spans="12:12" ht="15.75" customHeight="1">
      <c r="L764" s="13"/>
    </row>
    <row r="765" spans="12:12" ht="15.75" customHeight="1">
      <c r="L765" s="13"/>
    </row>
    <row r="766" spans="12:12" ht="15.75" customHeight="1">
      <c r="L766" s="13"/>
    </row>
    <row r="767" spans="12:12" ht="15.75" customHeight="1">
      <c r="L767" s="13"/>
    </row>
    <row r="768" spans="12:12" ht="15.75" customHeight="1">
      <c r="L768" s="13"/>
    </row>
    <row r="769" spans="12:12" ht="15.75" customHeight="1">
      <c r="L769" s="13"/>
    </row>
    <row r="770" spans="12:12" ht="15.75" customHeight="1">
      <c r="L770" s="13"/>
    </row>
    <row r="771" spans="12:12" ht="15.75" customHeight="1">
      <c r="L771" s="13"/>
    </row>
    <row r="772" spans="12:12" ht="15.75" customHeight="1">
      <c r="L772" s="13"/>
    </row>
    <row r="773" spans="12:12" ht="15.75" customHeight="1">
      <c r="L773" s="13"/>
    </row>
    <row r="774" spans="12:12" ht="15.75" customHeight="1">
      <c r="L774" s="13"/>
    </row>
    <row r="775" spans="12:12" ht="15.75" customHeight="1">
      <c r="L775" s="13"/>
    </row>
    <row r="776" spans="12:12" ht="15.75" customHeight="1">
      <c r="L776" s="13"/>
    </row>
    <row r="777" spans="12:12" ht="15.75" customHeight="1">
      <c r="L777" s="13"/>
    </row>
    <row r="778" spans="12:12" ht="15.75" customHeight="1">
      <c r="L778" s="13"/>
    </row>
    <row r="779" spans="12:12" ht="15.75" customHeight="1">
      <c r="L779" s="13"/>
    </row>
    <row r="780" spans="12:12" ht="15.75" customHeight="1">
      <c r="L780" s="13"/>
    </row>
    <row r="781" spans="12:12" ht="15.75" customHeight="1">
      <c r="L781" s="13"/>
    </row>
    <row r="782" spans="12:12" ht="15.75" customHeight="1">
      <c r="L782" s="13"/>
    </row>
    <row r="783" spans="12:12" ht="15.75" customHeight="1">
      <c r="L783" s="13"/>
    </row>
    <row r="784" spans="12:12" ht="15.75" customHeight="1">
      <c r="L784" s="13"/>
    </row>
    <row r="785" spans="12:12" ht="15.75" customHeight="1">
      <c r="L785" s="13"/>
    </row>
    <row r="786" spans="12:12" ht="15.75" customHeight="1">
      <c r="L786" s="13"/>
    </row>
    <row r="787" spans="12:12" ht="15.75" customHeight="1">
      <c r="L787" s="13"/>
    </row>
    <row r="788" spans="12:12" ht="15.75" customHeight="1">
      <c r="L788" s="13"/>
    </row>
    <row r="789" spans="12:12" ht="15.75" customHeight="1">
      <c r="L789" s="13"/>
    </row>
    <row r="790" spans="12:12" ht="15.75" customHeight="1">
      <c r="L790" s="13"/>
    </row>
    <row r="791" spans="12:12" ht="15.75" customHeight="1">
      <c r="L791" s="13"/>
    </row>
    <row r="792" spans="12:12" ht="15.75" customHeight="1">
      <c r="L792" s="13"/>
    </row>
    <row r="793" spans="12:12" ht="15.75" customHeight="1">
      <c r="L793" s="13"/>
    </row>
    <row r="794" spans="12:12" ht="15.75" customHeight="1">
      <c r="L794" s="13"/>
    </row>
    <row r="795" spans="12:12" ht="15.75" customHeight="1">
      <c r="L795" s="13"/>
    </row>
    <row r="796" spans="12:12" ht="15.75" customHeight="1">
      <c r="L796" s="13"/>
    </row>
    <row r="797" spans="12:12" ht="15.75" customHeight="1">
      <c r="L797" s="13"/>
    </row>
    <row r="798" spans="12:12" ht="15.75" customHeight="1">
      <c r="L798" s="13"/>
    </row>
    <row r="799" spans="12:12" ht="15.75" customHeight="1">
      <c r="L799" s="13"/>
    </row>
    <row r="800" spans="12:12" ht="15.75" customHeight="1">
      <c r="L800" s="13"/>
    </row>
    <row r="801" spans="12:12" ht="15.75" customHeight="1">
      <c r="L801" s="13"/>
    </row>
    <row r="802" spans="12:12" ht="15.75" customHeight="1">
      <c r="L802" s="13"/>
    </row>
    <row r="803" spans="12:12" ht="15.75" customHeight="1">
      <c r="L803" s="13"/>
    </row>
    <row r="804" spans="12:12" ht="15.75" customHeight="1">
      <c r="L804" s="13"/>
    </row>
    <row r="805" spans="12:12" ht="15.75" customHeight="1">
      <c r="L805" s="13"/>
    </row>
    <row r="806" spans="12:12" ht="15.75" customHeight="1">
      <c r="L806" s="13"/>
    </row>
    <row r="807" spans="12:12" ht="15.75" customHeight="1">
      <c r="L807" s="13"/>
    </row>
    <row r="808" spans="12:12" ht="15.75" customHeight="1">
      <c r="L808" s="13"/>
    </row>
    <row r="809" spans="12:12" ht="15.75" customHeight="1">
      <c r="L809" s="13"/>
    </row>
    <row r="810" spans="12:12" ht="15.75" customHeight="1">
      <c r="L810" s="13"/>
    </row>
    <row r="811" spans="12:12" ht="15.75" customHeight="1">
      <c r="L811" s="13"/>
    </row>
    <row r="812" spans="12:12" ht="15.75" customHeight="1">
      <c r="L812" s="13"/>
    </row>
    <row r="813" spans="12:12" ht="15.75" customHeight="1">
      <c r="L813" s="13"/>
    </row>
    <row r="814" spans="12:12" ht="15.75" customHeight="1">
      <c r="L814" s="13"/>
    </row>
    <row r="815" spans="12:12" ht="15.75" customHeight="1">
      <c r="L815" s="13"/>
    </row>
    <row r="816" spans="12:12" ht="15.75" customHeight="1">
      <c r="L816" s="13"/>
    </row>
    <row r="817" spans="12:12" ht="15.75" customHeight="1">
      <c r="L817" s="13"/>
    </row>
    <row r="818" spans="12:12" ht="15.75" customHeight="1">
      <c r="L818" s="13"/>
    </row>
    <row r="819" spans="12:12" ht="15.75" customHeight="1">
      <c r="L819" s="13"/>
    </row>
    <row r="820" spans="12:12" ht="15.75" customHeight="1">
      <c r="L820" s="13"/>
    </row>
    <row r="821" spans="12:12" ht="15.75" customHeight="1">
      <c r="L821" s="13"/>
    </row>
    <row r="822" spans="12:12" ht="15.75" customHeight="1">
      <c r="L822" s="13"/>
    </row>
    <row r="823" spans="12:12" ht="15.75" customHeight="1">
      <c r="L823" s="13"/>
    </row>
    <row r="824" spans="12:12" ht="15.75" customHeight="1">
      <c r="L824" s="13"/>
    </row>
    <row r="825" spans="12:12" ht="15.75" customHeight="1">
      <c r="L825" s="13"/>
    </row>
    <row r="826" spans="12:12" ht="15.75" customHeight="1">
      <c r="L826" s="13"/>
    </row>
    <row r="827" spans="12:12" ht="15.75" customHeight="1">
      <c r="L827" s="13"/>
    </row>
    <row r="828" spans="12:12" ht="15.75" customHeight="1">
      <c r="L828" s="13"/>
    </row>
    <row r="829" spans="12:12" ht="15.75" customHeight="1">
      <c r="L829" s="13"/>
    </row>
    <row r="830" spans="12:12" ht="15.75" customHeight="1">
      <c r="L830" s="13"/>
    </row>
    <row r="831" spans="12:12" ht="15.75" customHeight="1">
      <c r="L831" s="13"/>
    </row>
    <row r="832" spans="12:12" ht="15.75" customHeight="1">
      <c r="L832" s="13"/>
    </row>
    <row r="833" spans="12:12" ht="15.75" customHeight="1">
      <c r="L833" s="13"/>
    </row>
    <row r="834" spans="12:12" ht="15.75" customHeight="1">
      <c r="L834" s="13"/>
    </row>
    <row r="835" spans="12:12" ht="15.75" customHeight="1">
      <c r="L835" s="13"/>
    </row>
    <row r="836" spans="12:12" ht="15.75" customHeight="1">
      <c r="L836" s="13"/>
    </row>
    <row r="837" spans="12:12" ht="15.75" customHeight="1">
      <c r="L837" s="13"/>
    </row>
    <row r="838" spans="12:12" ht="15.75" customHeight="1">
      <c r="L838" s="13"/>
    </row>
    <row r="839" spans="12:12" ht="15.75" customHeight="1">
      <c r="L839" s="13"/>
    </row>
    <row r="840" spans="12:12" ht="15.75" customHeight="1">
      <c r="L840" s="13"/>
    </row>
    <row r="841" spans="12:12" ht="15.75" customHeight="1">
      <c r="L841" s="13"/>
    </row>
    <row r="842" spans="12:12" ht="15.75" customHeight="1">
      <c r="L842" s="13"/>
    </row>
    <row r="843" spans="12:12" ht="15.75" customHeight="1">
      <c r="L843" s="13"/>
    </row>
    <row r="844" spans="12:12" ht="15.75" customHeight="1">
      <c r="L844" s="13"/>
    </row>
    <row r="845" spans="12:12" ht="15.75" customHeight="1">
      <c r="L845" s="13"/>
    </row>
    <row r="846" spans="12:12" ht="15.75" customHeight="1">
      <c r="L846" s="13"/>
    </row>
    <row r="847" spans="12:12" ht="15.75" customHeight="1">
      <c r="L847" s="13"/>
    </row>
    <row r="848" spans="12:12" ht="15.75" customHeight="1">
      <c r="L848" s="13"/>
    </row>
    <row r="849" spans="12:12" ht="15.75" customHeight="1">
      <c r="L849" s="13"/>
    </row>
    <row r="850" spans="12:12" ht="15.75" customHeight="1">
      <c r="L850" s="13"/>
    </row>
    <row r="851" spans="12:12" ht="15.75" customHeight="1">
      <c r="L851" s="13"/>
    </row>
    <row r="852" spans="12:12" ht="15.75" customHeight="1">
      <c r="L852" s="13"/>
    </row>
    <row r="853" spans="12:12" ht="15.75" customHeight="1">
      <c r="L853" s="13"/>
    </row>
    <row r="854" spans="12:12" ht="15.75" customHeight="1">
      <c r="L854" s="13"/>
    </row>
    <row r="855" spans="12:12" ht="15.75" customHeight="1">
      <c r="L855" s="13"/>
    </row>
    <row r="856" spans="12:12" ht="15.75" customHeight="1">
      <c r="L856" s="13"/>
    </row>
    <row r="857" spans="12:12" ht="15.75" customHeight="1">
      <c r="L857" s="13"/>
    </row>
    <row r="858" spans="12:12" ht="15.75" customHeight="1">
      <c r="L858" s="13"/>
    </row>
    <row r="859" spans="12:12" ht="15.75" customHeight="1">
      <c r="L859" s="13"/>
    </row>
    <row r="860" spans="12:12" ht="15.75" customHeight="1">
      <c r="L860" s="13"/>
    </row>
    <row r="861" spans="12:12" ht="15.75" customHeight="1">
      <c r="L861" s="13"/>
    </row>
    <row r="862" spans="12:12" ht="15.75" customHeight="1">
      <c r="L862" s="13"/>
    </row>
    <row r="863" spans="12:12" ht="15.75" customHeight="1">
      <c r="L863" s="13"/>
    </row>
    <row r="864" spans="12:12" ht="15.75" customHeight="1">
      <c r="L864" s="13"/>
    </row>
    <row r="865" spans="12:12" ht="15.75" customHeight="1">
      <c r="L865" s="13"/>
    </row>
    <row r="866" spans="12:12" ht="15.75" customHeight="1">
      <c r="L866" s="13"/>
    </row>
    <row r="867" spans="12:12" ht="15.75" customHeight="1">
      <c r="L867" s="13"/>
    </row>
    <row r="868" spans="12:12" ht="15.75" customHeight="1">
      <c r="L868" s="13"/>
    </row>
    <row r="869" spans="12:12" ht="15.75" customHeight="1">
      <c r="L869" s="13"/>
    </row>
    <row r="870" spans="12:12" ht="15.75" customHeight="1">
      <c r="L870" s="13"/>
    </row>
    <row r="871" spans="12:12" ht="15.75" customHeight="1">
      <c r="L871" s="13"/>
    </row>
    <row r="872" spans="12:12" ht="15.75" customHeight="1">
      <c r="L872" s="13"/>
    </row>
    <row r="873" spans="12:12" ht="15.75" customHeight="1">
      <c r="L873" s="13"/>
    </row>
    <row r="874" spans="12:12" ht="15.75" customHeight="1">
      <c r="L874" s="13"/>
    </row>
    <row r="875" spans="12:12" ht="15.75" customHeight="1">
      <c r="L875" s="13"/>
    </row>
    <row r="876" spans="12:12" ht="15.75" customHeight="1">
      <c r="L876" s="13"/>
    </row>
    <row r="877" spans="12:12" ht="15.75" customHeight="1">
      <c r="L877" s="13"/>
    </row>
    <row r="878" spans="12:12" ht="15.75" customHeight="1">
      <c r="L878" s="13"/>
    </row>
    <row r="879" spans="12:12" ht="15.75" customHeight="1">
      <c r="L879" s="13"/>
    </row>
    <row r="880" spans="12:12" ht="15.75" customHeight="1">
      <c r="L880" s="13"/>
    </row>
    <row r="881" spans="12:12" ht="15.75" customHeight="1">
      <c r="L881" s="13"/>
    </row>
    <row r="882" spans="12:12" ht="15.75" customHeight="1">
      <c r="L882" s="13"/>
    </row>
    <row r="883" spans="12:12" ht="15.75" customHeight="1">
      <c r="L883" s="13"/>
    </row>
    <row r="884" spans="12:12" ht="15.75" customHeight="1">
      <c r="L884" s="13"/>
    </row>
    <row r="885" spans="12:12" ht="15.75" customHeight="1">
      <c r="L885" s="13"/>
    </row>
    <row r="886" spans="12:12" ht="15.75" customHeight="1">
      <c r="L886" s="13"/>
    </row>
    <row r="887" spans="12:12" ht="15.75" customHeight="1">
      <c r="L887" s="13"/>
    </row>
    <row r="888" spans="12:12" ht="15.75" customHeight="1">
      <c r="L888" s="13"/>
    </row>
    <row r="889" spans="12:12" ht="15.75" customHeight="1">
      <c r="L889" s="13"/>
    </row>
    <row r="890" spans="12:12" ht="15.75" customHeight="1">
      <c r="L890" s="13"/>
    </row>
    <row r="891" spans="12:12" ht="15.75" customHeight="1">
      <c r="L891" s="13"/>
    </row>
    <row r="892" spans="12:12" ht="15.75" customHeight="1">
      <c r="L892" s="13"/>
    </row>
    <row r="893" spans="12:12" ht="15.75" customHeight="1">
      <c r="L893" s="13"/>
    </row>
    <row r="894" spans="12:12" ht="15.75" customHeight="1">
      <c r="L894" s="13"/>
    </row>
    <row r="895" spans="12:12" ht="15.75" customHeight="1">
      <c r="L895" s="13"/>
    </row>
    <row r="896" spans="12:12" ht="15.75" customHeight="1">
      <c r="L896" s="13"/>
    </row>
    <row r="897" spans="12:12" ht="15.75" customHeight="1">
      <c r="L897" s="13"/>
    </row>
    <row r="898" spans="12:12" ht="15.75" customHeight="1">
      <c r="L898" s="13"/>
    </row>
    <row r="899" spans="12:12" ht="15.75" customHeight="1">
      <c r="L899" s="13"/>
    </row>
    <row r="900" spans="12:12" ht="15.75" customHeight="1">
      <c r="L900" s="13"/>
    </row>
    <row r="901" spans="12:12" ht="15.75" customHeight="1">
      <c r="L901" s="13"/>
    </row>
    <row r="902" spans="12:12" ht="15.75" customHeight="1">
      <c r="L902" s="13"/>
    </row>
    <row r="903" spans="12:12" ht="15.75" customHeight="1">
      <c r="L903" s="13"/>
    </row>
    <row r="904" spans="12:12" ht="15.75" customHeight="1">
      <c r="L904" s="13"/>
    </row>
    <row r="905" spans="12:12" ht="15.75" customHeight="1">
      <c r="L905" s="13"/>
    </row>
    <row r="906" spans="12:12" ht="15.75" customHeight="1">
      <c r="L906" s="13"/>
    </row>
    <row r="907" spans="12:12" ht="15.75" customHeight="1">
      <c r="L907" s="13"/>
    </row>
    <row r="908" spans="12:12" ht="15.75" customHeight="1">
      <c r="L908" s="13"/>
    </row>
    <row r="909" spans="12:12" ht="15.75" customHeight="1">
      <c r="L909" s="13"/>
    </row>
    <row r="910" spans="12:12" ht="15.75" customHeight="1">
      <c r="L910" s="13"/>
    </row>
    <row r="911" spans="12:12" ht="15.75" customHeight="1">
      <c r="L911" s="13"/>
    </row>
    <row r="912" spans="12:12" ht="15.75" customHeight="1">
      <c r="L912" s="13"/>
    </row>
    <row r="913" spans="12:12" ht="15.75" customHeight="1">
      <c r="L913" s="13"/>
    </row>
    <row r="914" spans="12:12" ht="15.75" customHeight="1">
      <c r="L914" s="13"/>
    </row>
    <row r="915" spans="12:12" ht="15.75" customHeight="1">
      <c r="L915" s="13"/>
    </row>
    <row r="916" spans="12:12" ht="15.75" customHeight="1">
      <c r="L916" s="13"/>
    </row>
    <row r="917" spans="12:12" ht="15.75" customHeight="1">
      <c r="L917" s="13"/>
    </row>
    <row r="918" spans="12:12" ht="15.75" customHeight="1">
      <c r="L918" s="13"/>
    </row>
    <row r="919" spans="12:12" ht="15.75" customHeight="1">
      <c r="L919" s="13"/>
    </row>
    <row r="920" spans="12:12" ht="15.75" customHeight="1">
      <c r="L920" s="13"/>
    </row>
    <row r="921" spans="12:12" ht="15.75" customHeight="1">
      <c r="L921" s="13"/>
    </row>
    <row r="922" spans="12:12" ht="15.75" customHeight="1">
      <c r="L922" s="13"/>
    </row>
    <row r="923" spans="12:12" ht="15.75" customHeight="1">
      <c r="L923" s="13"/>
    </row>
    <row r="924" spans="12:12" ht="15.75" customHeight="1">
      <c r="L924" s="13"/>
    </row>
    <row r="925" spans="12:12" ht="15.75" customHeight="1">
      <c r="L925" s="13"/>
    </row>
    <row r="926" spans="12:12" ht="15.75" customHeight="1">
      <c r="L926" s="13"/>
    </row>
    <row r="927" spans="12:12" ht="15.75" customHeight="1">
      <c r="L927" s="13"/>
    </row>
    <row r="928" spans="12:12" ht="15.75" customHeight="1">
      <c r="L928" s="13"/>
    </row>
    <row r="929" spans="12:12" ht="15.75" customHeight="1">
      <c r="L929" s="13"/>
    </row>
    <row r="930" spans="12:12" ht="15.75" customHeight="1">
      <c r="L930" s="13"/>
    </row>
    <row r="931" spans="12:12" ht="15.75" customHeight="1">
      <c r="L931" s="13"/>
    </row>
    <row r="932" spans="12:12" ht="15.75" customHeight="1">
      <c r="L932" s="13"/>
    </row>
    <row r="933" spans="12:12" ht="15.75" customHeight="1">
      <c r="L933" s="13"/>
    </row>
    <row r="934" spans="12:12" ht="15.75" customHeight="1">
      <c r="L934" s="13"/>
    </row>
    <row r="935" spans="12:12" ht="15.75" customHeight="1">
      <c r="L935" s="13"/>
    </row>
    <row r="936" spans="12:12" ht="15.75" customHeight="1">
      <c r="L936" s="13"/>
    </row>
    <row r="937" spans="12:12" ht="15.75" customHeight="1">
      <c r="L937" s="13"/>
    </row>
    <row r="938" spans="12:12" ht="15.75" customHeight="1">
      <c r="L938" s="13"/>
    </row>
    <row r="939" spans="12:12" ht="15.75" customHeight="1">
      <c r="L939" s="13"/>
    </row>
    <row r="940" spans="12:12" ht="15.75" customHeight="1">
      <c r="L940" s="13"/>
    </row>
    <row r="941" spans="12:12" ht="15.75" customHeight="1">
      <c r="L941" s="13"/>
    </row>
    <row r="942" spans="12:12" ht="15.75" customHeight="1">
      <c r="L942" s="13"/>
    </row>
    <row r="943" spans="12:12" ht="15.75" customHeight="1">
      <c r="L943" s="13"/>
    </row>
    <row r="944" spans="12:12" ht="15.75" customHeight="1">
      <c r="L944" s="13"/>
    </row>
    <row r="945" spans="12:12" ht="15.75" customHeight="1">
      <c r="L945" s="13"/>
    </row>
    <row r="946" spans="12:12" ht="15.75" customHeight="1">
      <c r="L946" s="13"/>
    </row>
    <row r="947" spans="12:12" ht="15.75" customHeight="1">
      <c r="L947" s="13"/>
    </row>
    <row r="948" spans="12:12" ht="15.75" customHeight="1">
      <c r="L948" s="13"/>
    </row>
    <row r="949" spans="12:12" ht="15.75" customHeight="1">
      <c r="L949" s="13"/>
    </row>
    <row r="950" spans="12:12" ht="15.75" customHeight="1">
      <c r="L950" s="13"/>
    </row>
    <row r="951" spans="12:12" ht="15.75" customHeight="1">
      <c r="L951" s="13"/>
    </row>
    <row r="952" spans="12:12" ht="15.75" customHeight="1">
      <c r="L952" s="13"/>
    </row>
    <row r="953" spans="12:12" ht="15.75" customHeight="1">
      <c r="L953" s="13"/>
    </row>
    <row r="954" spans="12:12" ht="15.75" customHeight="1">
      <c r="L954" s="13"/>
    </row>
    <row r="955" spans="12:12" ht="15.75" customHeight="1">
      <c r="L955" s="13"/>
    </row>
    <row r="956" spans="12:12" ht="15.75" customHeight="1">
      <c r="L956" s="13"/>
    </row>
    <row r="957" spans="12:12" ht="15.75" customHeight="1">
      <c r="L957" s="13"/>
    </row>
    <row r="958" spans="12:12" ht="15.75" customHeight="1">
      <c r="L958" s="13"/>
    </row>
    <row r="959" spans="12:12" ht="15.75" customHeight="1">
      <c r="L959" s="13"/>
    </row>
    <row r="960" spans="12:12" ht="15.75" customHeight="1">
      <c r="L960" s="13"/>
    </row>
    <row r="961" spans="12:12" ht="15.75" customHeight="1">
      <c r="L961" s="13"/>
    </row>
    <row r="962" spans="12:12" ht="15.75" customHeight="1">
      <c r="L962" s="13"/>
    </row>
    <row r="963" spans="12:12" ht="15.75" customHeight="1">
      <c r="L963" s="13"/>
    </row>
    <row r="964" spans="12:12" ht="15.75" customHeight="1">
      <c r="L964" s="13"/>
    </row>
    <row r="965" spans="12:12" ht="15.75" customHeight="1">
      <c r="L965" s="13"/>
    </row>
    <row r="966" spans="12:12" ht="15.75" customHeight="1">
      <c r="L966" s="13"/>
    </row>
    <row r="967" spans="12:12" ht="15.75" customHeight="1">
      <c r="L967" s="13"/>
    </row>
    <row r="968" spans="12:12" ht="15.75" customHeight="1">
      <c r="L968" s="13"/>
    </row>
    <row r="969" spans="12:12" ht="15.75" customHeight="1">
      <c r="L969" s="13"/>
    </row>
    <row r="970" spans="12:12" ht="15.75" customHeight="1">
      <c r="L970" s="13"/>
    </row>
    <row r="971" spans="12:12" ht="15.75" customHeight="1">
      <c r="L971" s="13"/>
    </row>
    <row r="972" spans="12:12" ht="15.75" customHeight="1">
      <c r="L972" s="13"/>
    </row>
    <row r="973" spans="12:12" ht="15.75" customHeight="1">
      <c r="L973" s="13"/>
    </row>
    <row r="974" spans="12:12" ht="15.75" customHeight="1">
      <c r="L974" s="13"/>
    </row>
    <row r="975" spans="12:12" ht="15.75" customHeight="1">
      <c r="L975" s="13"/>
    </row>
    <row r="976" spans="12:12" ht="15.75" customHeight="1">
      <c r="L976" s="13"/>
    </row>
    <row r="977" spans="12:12" ht="15.75" customHeight="1">
      <c r="L977" s="13"/>
    </row>
    <row r="978" spans="12:12" ht="15.75" customHeight="1">
      <c r="L978" s="13"/>
    </row>
    <row r="979" spans="12:12" ht="15.75" customHeight="1">
      <c r="L979" s="13"/>
    </row>
    <row r="980" spans="12:12" ht="15.75" customHeight="1">
      <c r="L980" s="13"/>
    </row>
    <row r="981" spans="12:12" ht="15.75" customHeight="1">
      <c r="L981" s="13"/>
    </row>
    <row r="982" spans="12:12" ht="15.75" customHeight="1">
      <c r="L982" s="13"/>
    </row>
    <row r="983" spans="12:12" ht="15.75" customHeight="1">
      <c r="L983" s="13"/>
    </row>
    <row r="984" spans="12:12" ht="15.75" customHeight="1">
      <c r="L984" s="13"/>
    </row>
    <row r="985" spans="12:12" ht="15.75" customHeight="1">
      <c r="L985" s="13"/>
    </row>
    <row r="986" spans="12:12" ht="15.75" customHeight="1">
      <c r="L986" s="13"/>
    </row>
    <row r="987" spans="12:12" ht="15.75" customHeight="1">
      <c r="L987" s="13"/>
    </row>
    <row r="988" spans="12:12" ht="15.75" customHeight="1">
      <c r="L988" s="13"/>
    </row>
    <row r="989" spans="12:12" ht="15.75" customHeight="1">
      <c r="L989" s="13"/>
    </row>
    <row r="990" spans="12:12" ht="15.75" customHeight="1">
      <c r="L990" s="13"/>
    </row>
    <row r="991" spans="12:12" ht="15.75" customHeight="1">
      <c r="L991" s="13"/>
    </row>
    <row r="992" spans="12:12" ht="15.75" customHeight="1">
      <c r="L992" s="13"/>
    </row>
    <row r="993" spans="12:12" ht="15.75" customHeight="1">
      <c r="L993" s="13"/>
    </row>
    <row r="994" spans="12:12" ht="15.75" customHeight="1">
      <c r="L994" s="13"/>
    </row>
    <row r="995" spans="12:12" ht="15.75" customHeight="1">
      <c r="L995" s="13"/>
    </row>
    <row r="996" spans="12:12" ht="15.75" customHeight="1">
      <c r="L996" s="13"/>
    </row>
    <row r="997" spans="12:12" ht="15.75" customHeight="1">
      <c r="L997" s="13"/>
    </row>
    <row r="998" spans="12:12" ht="15.75" customHeight="1">
      <c r="L998" s="13"/>
    </row>
    <row r="999" spans="12:12" ht="15.75" customHeight="1">
      <c r="L999" s="13"/>
    </row>
    <row r="1000" spans="12:12" ht="15.75" customHeight="1">
      <c r="L1000" s="13"/>
    </row>
    <row r="1001" spans="12:12" ht="15.75" customHeight="1">
      <c r="L1001" s="13"/>
    </row>
    <row r="1002" spans="12:12" ht="15.75" customHeight="1">
      <c r="L1002" s="13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Literature</vt:lpstr>
      <vt:lpstr>Component NIPs (not used)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Mision (Oliveri)</dc:creator>
  <cp:lastModifiedBy>Paolo Mision (Oliveri)</cp:lastModifiedBy>
  <dcterms:created xsi:type="dcterms:W3CDTF">2025-05-12T03:04:25Z</dcterms:created>
  <dcterms:modified xsi:type="dcterms:W3CDTF">2025-05-16T02:31:17Z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