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ery\Downloads\Material demand data for Avery\US Geological Survey 2023\Data by material\"/>
    </mc:Choice>
  </mc:AlternateContent>
  <xr:revisionPtr revIDLastSave="0" documentId="13_ncr:1_{09107889-9F41-4598-9AB4-DC2A0DAFD9F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bined" sheetId="84" r:id="rId1"/>
    <sheet name="abras" sheetId="1" r:id="rId2"/>
    <sheet name="alumi" sheetId="2" r:id="rId3"/>
    <sheet name="antim" sheetId="3" r:id="rId4"/>
    <sheet name="arsen" sheetId="4" r:id="rId5"/>
    <sheet name="asbes" sheetId="5" r:id="rId6"/>
    <sheet name="barit" sheetId="6" r:id="rId7"/>
    <sheet name="bauxi" sheetId="7" r:id="rId8"/>
    <sheet name="beryl" sheetId="8" r:id="rId9"/>
    <sheet name="bismu" sheetId="9" r:id="rId10"/>
    <sheet name="boron" sheetId="10" r:id="rId11"/>
    <sheet name="bromi" sheetId="11" r:id="rId12"/>
    <sheet name="cadmi" sheetId="12" r:id="rId13"/>
    <sheet name="cemen" sheetId="13" r:id="rId14"/>
    <sheet name="chrom" sheetId="14" r:id="rId15"/>
    <sheet name="clays" sheetId="15" r:id="rId16"/>
    <sheet name="cobal" sheetId="16" r:id="rId17"/>
    <sheet name="coppe" sheetId="17" r:id="rId18"/>
    <sheet name="diamo" sheetId="18" r:id="rId19"/>
    <sheet name="diato" sheetId="19" r:id="rId20"/>
    <sheet name="felds" sheetId="20" r:id="rId21"/>
    <sheet name="feore" sheetId="21" r:id="rId22"/>
    <sheet name="fepig" sheetId="22" r:id="rId23"/>
    <sheet name="fescr" sheetId="23" r:id="rId24"/>
    <sheet name="fesla" sheetId="24" r:id="rId25"/>
    <sheet name="feste" sheetId="25" r:id="rId26"/>
    <sheet name="fluor" sheetId="26" r:id="rId27"/>
    <sheet name="galli" sheetId="27" r:id="rId28"/>
    <sheet name="garne" sheetId="28" r:id="rId29"/>
    <sheet name="gemst" sheetId="29" r:id="rId30"/>
    <sheet name="germa" sheetId="30" r:id="rId31"/>
    <sheet name="gold" sheetId="31" r:id="rId32"/>
    <sheet name="graph" sheetId="32" r:id="rId33"/>
    <sheet name="gypsu" sheetId="33" r:id="rId34"/>
    <sheet name="heliu" sheetId="34" r:id="rId35"/>
    <sheet name="indiu" sheetId="35" r:id="rId36"/>
    <sheet name="iodin" sheetId="36" r:id="rId37"/>
    <sheet name="kyani" sheetId="37" r:id="rId38"/>
    <sheet name="lead" sheetId="38" r:id="rId39"/>
    <sheet name="lime" sheetId="39" r:id="rId40"/>
    <sheet name="lithi" sheetId="40" r:id="rId41"/>
    <sheet name="manga" sheetId="41" r:id="rId42"/>
    <sheet name="mercu" sheetId="42" r:id="rId43"/>
    <sheet name="mgcomp" sheetId="43" r:id="rId44"/>
    <sheet name="mgmet" sheetId="44" r:id="rId45"/>
    <sheet name="mica" sheetId="45" r:id="rId46"/>
    <sheet name="molyb" sheetId="46" r:id="rId47"/>
    <sheet name="nicke" sheetId="47" r:id="rId48"/>
    <sheet name="niobi" sheetId="48" r:id="rId49"/>
    <sheet name="nitro" sheetId="49" r:id="rId50"/>
    <sheet name="peat" sheetId="50" r:id="rId51"/>
    <sheet name="perli" sheetId="51" r:id="rId52"/>
    <sheet name="phosp" sheetId="52" r:id="rId53"/>
    <sheet name="plati" sheetId="53" r:id="rId54"/>
    <sheet name="potas" sheetId="54" r:id="rId55"/>
    <sheet name="pumic" sheetId="55" r:id="rId56"/>
    <sheet name="raree" sheetId="56" r:id="rId57"/>
    <sheet name="rheni" sheetId="57" r:id="rId58"/>
    <sheet name="salt" sheetId="58" r:id="rId59"/>
    <sheet name="sandc" sheetId="59" r:id="rId60"/>
    <sheet name="sandi" sheetId="60" r:id="rId61"/>
    <sheet name="scandi" sheetId="61" r:id="rId62"/>
    <sheet name="selen" sheetId="62" r:id="rId63"/>
    <sheet name="silve" sheetId="63" r:id="rId64"/>
    <sheet name="simet" sheetId="64" r:id="rId65"/>
    <sheet name="sodaa" sheetId="65" r:id="rId66"/>
    <sheet name="stonec" sheetId="66" r:id="rId67"/>
    <sheet name="stron" sheetId="67" r:id="rId68"/>
    <sheet name="sulfu" sheetId="68" r:id="rId69"/>
    <sheet name="talc" sheetId="69" r:id="rId70"/>
    <sheet name="tanta" sheetId="70" r:id="rId71"/>
    <sheet name="thalli" sheetId="71" r:id="rId72"/>
    <sheet name="thori" sheetId="72" r:id="rId73"/>
    <sheet name="timin" sheetId="73" r:id="rId74"/>
    <sheet name="tin" sheetId="74" r:id="rId75"/>
    <sheet name="titan" sheetId="75" r:id="rId76"/>
    <sheet name="tungs" sheetId="76" r:id="rId77"/>
    <sheet name="vanad" sheetId="77" r:id="rId78"/>
    <sheet name="vermi" sheetId="78" r:id="rId79"/>
    <sheet name="yttri" sheetId="79" r:id="rId80"/>
    <sheet name="zeoli" sheetId="80" r:id="rId81"/>
    <sheet name="zinc" sheetId="81" r:id="rId82"/>
    <sheet name="zirco-hafni" sheetId="82" r:id="rId83"/>
    <sheet name="mcs2023tellu" sheetId="83" r:id="rId8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4" i="84" l="1"/>
  <c r="E113" i="84"/>
  <c r="E111" i="84"/>
  <c r="E112" i="84"/>
  <c r="E109" i="84"/>
  <c r="E108" i="84"/>
  <c r="E107" i="84"/>
  <c r="F17" i="63"/>
  <c r="D11" i="17"/>
  <c r="E12" i="12"/>
  <c r="D11" i="12"/>
  <c r="E73" i="84"/>
  <c r="E74" i="84"/>
  <c r="E75" i="84"/>
  <c r="E76" i="84"/>
  <c r="E72" i="84"/>
  <c r="E68" i="84"/>
  <c r="E69" i="84"/>
  <c r="E70" i="84"/>
  <c r="E71" i="84"/>
  <c r="E67" i="84"/>
  <c r="E63" i="84"/>
  <c r="E64" i="84"/>
  <c r="E65" i="84"/>
  <c r="E66" i="84"/>
  <c r="E62" i="84"/>
  <c r="E58" i="84"/>
  <c r="E59" i="84"/>
  <c r="E60" i="84"/>
  <c r="E61" i="84"/>
  <c r="E57" i="84"/>
  <c r="E47" i="84"/>
  <c r="E101" i="84"/>
  <c r="E100" i="84"/>
  <c r="E99" i="84"/>
  <c r="E98" i="84"/>
  <c r="E97" i="84"/>
  <c r="E96" i="84"/>
  <c r="E95" i="84"/>
  <c r="E94" i="84"/>
  <c r="E93" i="84"/>
  <c r="E92" i="84"/>
  <c r="E91" i="84"/>
  <c r="E90" i="84"/>
  <c r="E89" i="84"/>
  <c r="E88" i="84"/>
  <c r="E87" i="84"/>
  <c r="E86" i="84"/>
  <c r="E85" i="84"/>
  <c r="E84" i="84"/>
  <c r="E83" i="84"/>
  <c r="E82" i="84"/>
  <c r="E51" i="84"/>
  <c r="E50" i="84"/>
  <c r="E49" i="84"/>
  <c r="E48" i="84"/>
  <c r="E46" i="84"/>
  <c r="E45" i="84"/>
  <c r="E44" i="84"/>
  <c r="E43" i="84"/>
  <c r="E42" i="84"/>
  <c r="E41" i="84"/>
  <c r="E40" i="84"/>
  <c r="E39" i="84"/>
  <c r="E38" i="84"/>
  <c r="E37" i="84"/>
  <c r="E36" i="84"/>
  <c r="E35" i="84"/>
  <c r="E34" i="84"/>
  <c r="E33" i="84"/>
  <c r="E32" i="84"/>
  <c r="E31" i="84"/>
  <c r="E30" i="84"/>
  <c r="E29" i="84"/>
  <c r="E28" i="84"/>
  <c r="E27" i="84"/>
  <c r="E21" i="84"/>
  <c r="E20" i="84"/>
  <c r="E19" i="84"/>
  <c r="E18" i="84"/>
  <c r="E17" i="84"/>
  <c r="E16" i="84"/>
  <c r="E15" i="84"/>
  <c r="E14" i="84"/>
  <c r="E13" i="84"/>
  <c r="E53" i="84" s="1"/>
  <c r="E12" i="84"/>
  <c r="E11" i="84"/>
  <c r="E26" i="84" s="1"/>
  <c r="E10" i="84"/>
  <c r="E25" i="84" s="1"/>
  <c r="E9" i="84"/>
  <c r="E24" i="84" s="1"/>
  <c r="E8" i="84"/>
  <c r="E23" i="84" s="1"/>
  <c r="E7" i="84"/>
  <c r="E22" i="84" s="1"/>
  <c r="E6" i="84"/>
  <c r="E5" i="84"/>
  <c r="E55" i="84" s="1"/>
  <c r="E4" i="84"/>
  <c r="E3" i="84"/>
  <c r="E2" i="84"/>
  <c r="E52" i="84"/>
  <c r="E54" i="84" l="1"/>
  <c r="E56" i="8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tc={D5002C64-0B47-49D2-B322-9744D10FB53B}</author>
    <author>tc={3EF345B4-B801-4FFB-AA27-1D48D5FA2699}</author>
    <author>tc={A57A60C1-EFEB-4931-9A06-34557E773BD8}</author>
    <author>tc={33F2D647-4639-4A91-BF18-6BC4274CCC9A}</author>
    <author>tc={4E861F61-0C7F-4AD0-9CA5-E93091469EC9}</author>
    <author>tc={4F7E33DD-EF15-4398-8DE1-9B9774E260B8}</author>
    <author>tc={6DE21F74-79FF-4A99-979B-D9FF976F230A}</author>
    <author>tc={8A7EA63A-25F9-4548-B61B-EC8F2F542A20}</author>
    <author>tc={25FCE8C3-7BE8-42E4-87BF-9AC0F16C2E87}</author>
    <author>tc={269DC48B-8EDE-4489-B3AB-236BE49222E0}</author>
    <author>tc={C4458E2E-159F-4CDD-8233-C5AB1EF63375}</author>
    <author>tc={48DE8ACF-FF32-4D7F-A9FF-6141D4DC2F7C}</author>
    <author>tc={1A93768B-ECB1-444C-ABAD-429A069E0F56}</author>
    <author>tc={A27C00FF-F151-479F-994B-21CD1070110D}</author>
    <author>tc={9F0F1910-97FF-429C-A975-83D47028F22A}</author>
    <author>tc={E0552A2B-71C6-4D67-B02B-9FFA36F2D37B}</author>
    <author>tc={F1481AF7-3145-40A9-9C69-F15FAE6ECA8A}</author>
    <author>tc={187CB967-0ADB-44DA-B9C6-892FA7C953DA}</author>
    <author>tc={1647471F-FD3C-4806-9C0B-16C44A91C5AD}</author>
    <author>tc={860C84C8-4DB1-4789-8658-7D92715F251F}</author>
    <author>tc={8140E882-33CA-4D1B-AAF7-E4FF6657B105}</author>
    <author>tc={E02E3D7E-6184-45E4-A367-FA6F5FD7E6E9}</author>
    <author>tc={24B67905-3E39-427D-BB96-9C5C04DE0400}</author>
    <author>tc={8F84D4DF-12A2-4220-93A7-A6BE45248EB1}</author>
    <author>tc={7B48F0D6-F193-42C2-BB00-7D18D640267A}</author>
    <author>tc={98211636-7FA4-4E3A-989B-65AB80221FE5}</author>
    <author>tc={7D84C1C8-F872-4BFB-8971-8B5982E5B64D}</author>
    <author>tc={EC1DB966-E979-46C9-89A6-A482CBC325B8}</author>
    <author>tc={CBAC6DF2-75D3-41FE-9D5D-5931FCF9260D}</author>
    <author>tc={37A2DCEB-3A32-463E-9318-B61AB5852928}</author>
    <author>tc={FB83C4E6-9901-421B-8800-5D7C86EE3063}</author>
    <author>tc={EE0AEC04-2117-485A-968B-B1CF7B448D5B}</author>
    <author>tc={6C6F8207-529F-45BF-8E1B-FE4FF6DC16F9}</author>
    <author>tc={B2CCD47D-C0F0-4488-8F03-8806E02E5EF1}</author>
  </authors>
  <commentList>
    <comment ref="C2" authorId="0" shapeId="0" xr:uid="{D5002C64-0B47-49D2-B322-9744D10FB53B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Defined as primary production + secondary production from old scrap + imports – exports + adjustments for stock changes; excludes imported
scrap</t>
      </text>
    </comment>
    <comment ref="C3" authorId="1" shapeId="0" xr:uid="{3EF345B4-B801-4FFB-AA27-1D48D5FA2699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Defined as primary production + secondary production from old scrap + imports – exports + adjustments for stock changes; excludes imported
scrap</t>
      </text>
    </comment>
    <comment ref="C4" authorId="2" shapeId="0" xr:uid="{A57A60C1-EFEB-4931-9A06-34557E773BD8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Defined as primary production + secondary production from old scrap + imports – exports + adjustments for stock changes; excludes imported
scrap</t>
      </text>
    </comment>
    <comment ref="C5" authorId="3" shapeId="0" xr:uid="{33F2D647-4639-4A91-BF18-6BC4274CCC9A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Defined as primary production + secondary production from old scrap + imports – exports + adjustments for stock changes; excludes imported
scrap</t>
      </text>
    </comment>
    <comment ref="C6" authorId="4" shapeId="0" xr:uid="{4E861F61-0C7F-4AD0-9CA5-E93091469EC9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Defined as primary production + secondary production from old scrap + imports – exports + adjustments for stock changes; excludes imported
scrap</t>
      </text>
    </comment>
    <comment ref="C12" authorId="5" shapeId="0" xr:uid="{4F7E33DD-EF15-4398-8DE1-9B9774E260B8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Secondary old is aluminum recovered from 'old scrap (discarded aluminum products)'</t>
      </text>
    </comment>
    <comment ref="C13" authorId="6" shapeId="0" xr:uid="{6DE21F74-79FF-4A99-979B-D9FF976F230A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Secondary old is aluminum recovered from 'old scrap (discarded aluminum products)'</t>
      </text>
    </comment>
    <comment ref="C14" authorId="7" shapeId="0" xr:uid="{8A7EA63A-25F9-4548-B61B-EC8F2F542A20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Secondary old is aluminum recovered from 'old scrap (discarded aluminum products)'</t>
      </text>
    </comment>
    <comment ref="C15" authorId="8" shapeId="0" xr:uid="{25FCE8C3-7BE8-42E4-87BF-9AC0F16C2E87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Secondary old is aluminum recovered from 'old scrap (discarded aluminum products)'</t>
      </text>
    </comment>
    <comment ref="C16" authorId="9" shapeId="0" xr:uid="{269DC48B-8EDE-4489-B3AB-236BE49222E0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Secondary old is aluminum recovered from 'old scrap (discarded aluminum products)'</t>
      </text>
    </comment>
    <comment ref="C17" authorId="10" shapeId="0" xr:uid="{C4458E2E-159F-4CDD-8233-C5AB1EF63375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Secondary new is aluminum recovered from 'new (manufacturing) scrap'</t>
      </text>
    </comment>
    <comment ref="C18" authorId="11" shapeId="0" xr:uid="{48DE8ACF-FF32-4D7F-A9FF-6141D4DC2F7C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Secondary new is aluminum recovered from 'new (manufacturing) scrap'</t>
      </text>
    </comment>
    <comment ref="C19" authorId="12" shapeId="0" xr:uid="{1A93768B-ECB1-444C-ABAD-429A069E0F56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Secondary new is aluminum recovered from 'new (manufacturing) scrap'</t>
      </text>
    </comment>
    <comment ref="C20" authorId="13" shapeId="0" xr:uid="{A27C00FF-F151-479F-994B-21CD1070110D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Secondary new is aluminum recovered from 'new (manufacturing) scrap'</t>
      </text>
    </comment>
    <comment ref="C21" authorId="14" shapeId="0" xr:uid="{9F0F1910-97FF-429C-A975-83D47028F22A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Secondary new is aluminum recovered from 'new (manufacturing) scrap'</t>
      </text>
    </comment>
    <comment ref="C47" authorId="15" shapeId="0" xr:uid="{E0552A2B-71C6-4D67-B02B-9FFA36F2D37B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Defined as primary production + secondary production + imports – exports + adjustments for stock changes; excludes imported
scrap</t>
      </text>
    </comment>
    <comment ref="C48" authorId="16" shapeId="0" xr:uid="{F1481AF7-3145-40A9-9C69-F15FAE6ECA8A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Defined as primary production + secondary production + imports – exports + adjustments for stock changes; excludes imported
scrap</t>
      </text>
    </comment>
    <comment ref="C49" authorId="17" shapeId="0" xr:uid="{187CB967-0ADB-44DA-B9C6-892FA7C953DA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Defined as primary production + secondary production + imports – exports + adjustments for stock changes; excludes imported
scrap</t>
      </text>
    </comment>
    <comment ref="C50" authorId="18" shapeId="0" xr:uid="{1647471F-FD3C-4806-9C0B-16C44A91C5AD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Defined as primary production + secondary production + imports – exports + adjustments for stock changes; excludes imported
scrap</t>
      </text>
    </comment>
    <comment ref="C51" authorId="19" shapeId="0" xr:uid="{860C84C8-4DB1-4789-8658-7D92715F251F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Defined as primary production + secondary production + imports – exports + adjustments for stock changes; excludes imported
scrap</t>
      </text>
    </comment>
    <comment ref="C52" authorId="20" shapeId="0" xr:uid="{8140E882-33CA-4D1B-AAF7-E4FF6657B105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by dividing Production Secondary (Old scrap) from Consumption</t>
      </text>
    </comment>
    <comment ref="C53" authorId="21" shapeId="0" xr:uid="{E02E3D7E-6184-45E4-A367-FA6F5FD7E6E9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by dividing Production Secondary (Old scrap) from Consumption</t>
      </text>
    </comment>
    <comment ref="C54" authorId="22" shapeId="0" xr:uid="{24B67905-3E39-427D-BB96-9C5C04DE0400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by dividing Production Secondary (Old scrap) from Consumption</t>
      </text>
    </comment>
    <comment ref="C55" authorId="23" shapeId="0" xr:uid="{8F84D4DF-12A2-4220-93A7-A6BE45248EB1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by dividing Production Secondary (Old scrap) from Consumption</t>
      </text>
    </comment>
    <comment ref="C56" authorId="24" shapeId="0" xr:uid="{7B48F0D6-F193-42C2-BB00-7D18D640267A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by dividing Production Secondary (Old scrap) from Consumption</t>
      </text>
    </comment>
    <comment ref="C57" authorId="25" shapeId="0" xr:uid="{98211636-7FA4-4E3A-989B-65AB80221FE5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Defined as steel shipments + imports of finished steel mill products – exports of steel mill products + adjustments for industry stock changes.</t>
      </text>
    </comment>
    <comment ref="C58" authorId="26" shapeId="0" xr:uid="{7D84C1C8-F872-4BFB-8971-8B5982E5B64D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Defined as steel shipments + imports of finished steel mill products – exports of steel mill products + adjustments for industry stock changes.</t>
      </text>
    </comment>
    <comment ref="C59" authorId="27" shapeId="0" xr:uid="{EC1DB966-E979-46C9-89A6-A482CBC325B8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Defined as steel shipments + imports of finished steel mill products – exports of steel mill products + adjustments for industry stock changes.</t>
      </text>
    </comment>
    <comment ref="C60" authorId="28" shapeId="0" xr:uid="{CBAC6DF2-75D3-41FE-9D5D-5931FCF9260D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Defined as steel shipments + imports of finished steel mill products – exports of steel mill products + adjustments for industry stock changes.</t>
      </text>
    </comment>
    <comment ref="C61" authorId="29" shapeId="0" xr:uid="{37A2DCEB-3A32-463E-9318-B61AB5852928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Defined as steel shipments + imports of finished steel mill products – exports of steel mill products + adjustments for industry stock changes.</t>
      </text>
    </comment>
    <comment ref="E77" authorId="30" shapeId="0" xr:uid="{FB83C4E6-9901-421B-8800-5D7C86EE30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report it points to 'Iron and steel scrap'. Exact steel recycling numbers by year are not mentioned, but it mentions that values deviate by year in the range of 80-90%. Hence 85% assumed as median. </t>
      </text>
    </comment>
    <comment ref="C82" authorId="31" shapeId="0" xr:uid="{EE0AEC04-2117-485A-968B-B1CF7B448D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Defined as production of cement (including from imported clinker) + imports (excluding clinker) – exports + adjustments for stock changes. </t>
      </text>
    </comment>
    <comment ref="C97" authorId="32" shapeId="0" xr:uid="{6C6F8207-529F-45BF-8E1B-FE4FF6DC16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includes export of clinker in a common category.</t>
      </text>
    </comment>
    <comment ref="C102" authorId="33" shapeId="0" xr:uid="{B2CCD47D-C0F0-4488-8F03-8806E02E5EF1}">
      <text>
        <t>[Threaded comment]
Your version of Excel allows you to read this threaded comment; however, any edits to it will get removed if the file is opened in a newer version of Excel. Learn more: https://go.microsoft.com/fwlink/?linkid=870924
Comment:
    Cement is not recycled in its original form without qualitative loss. It can be used for alternate construction material.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tc={5A7164B8-92A5-406A-AC6E-D32F7D30E373}</author>
  </authors>
  <commentList>
    <comment ref="G21" authorId="0" shapeId="0" xr:uid="{5A7164B8-92A5-406A-AC6E-D32F7D30E373}">
      <text>
        <t>[Threaded comment]
Your version of Excel allows you to read this threaded comment; however, any edits to it will get removed if the file is opened in a newer version of Excel. Learn more: https://go.microsoft.com/fwlink/?linkid=870924
Comment:
    Refinery production withheld</t>
      </text>
    </comment>
  </commentList>
</comments>
</file>

<file path=xl/sharedStrings.xml><?xml version="1.0" encoding="utf-8"?>
<sst xmlns="http://schemas.openxmlformats.org/spreadsheetml/2006/main" count="2980" uniqueCount="752">
  <si>
    <t>DataSource</t>
  </si>
  <si>
    <t>Commodity</t>
  </si>
  <si>
    <t>Year</t>
  </si>
  <si>
    <t>USprod_Al2O3_t</t>
  </si>
  <si>
    <t>USprod_SiC_t</t>
  </si>
  <si>
    <t>USprod_Met_Abras_t</t>
  </si>
  <si>
    <t>Shipments_Met_Abras_t</t>
  </si>
  <si>
    <t>Imports_Al2O3_t</t>
  </si>
  <si>
    <t>Imports_SiC_t</t>
  </si>
  <si>
    <t>Imports_Met_Abras_t</t>
  </si>
  <si>
    <t>Exports_Al2O3_t</t>
  </si>
  <si>
    <t>Exports_SiC_t</t>
  </si>
  <si>
    <t>Exports_Met_Abras_t</t>
  </si>
  <si>
    <t>Consump_Al2O3_t</t>
  </si>
  <si>
    <t>Consump_SiC_t</t>
  </si>
  <si>
    <t>Consump_Met_Abras_t</t>
  </si>
  <si>
    <t>Price_Al2O3_dt</t>
  </si>
  <si>
    <t>Price_Al2O3_HiPur_dt</t>
  </si>
  <si>
    <t>Price_SiC_dt</t>
  </si>
  <si>
    <t>Price_Met_Abras_dt</t>
  </si>
  <si>
    <t>NIR_Al2O3_pct</t>
  </si>
  <si>
    <t>NIR_SiC_pct</t>
  </si>
  <si>
    <t>NIR_Met_Abras_pct</t>
  </si>
  <si>
    <t>MCS2023</t>
  </si>
  <si>
    <t>Abrasives (Manufactured)</t>
  </si>
  <si>
    <t>&gt;75</t>
  </si>
  <si>
    <t>E</t>
  </si>
  <si>
    <t>4</t>
  </si>
  <si>
    <t>3</t>
  </si>
  <si>
    <t>USprod_Primary_kt</t>
  </si>
  <si>
    <t>USprod_Secondary-old_kt</t>
  </si>
  <si>
    <t>USprod_Secondary-new_kt</t>
  </si>
  <si>
    <t>Imports_Crude_kt</t>
  </si>
  <si>
    <t>Imports_Scrap_kt</t>
  </si>
  <si>
    <t>Exports_Crude_kt</t>
  </si>
  <si>
    <t>Exports_Scrap_kt</t>
  </si>
  <si>
    <t>Consump_kt</t>
  </si>
  <si>
    <t>Supply_kt</t>
  </si>
  <si>
    <t>Price_Ingot_ctslb</t>
  </si>
  <si>
    <t>Stocks_industry_kt</t>
  </si>
  <si>
    <t>Stocks_LME_kt</t>
  </si>
  <si>
    <t>Employment_num</t>
  </si>
  <si>
    <t>NIR_pct</t>
  </si>
  <si>
    <t>Aluminum</t>
  </si>
  <si>
    <t>USprod_Mine_t</t>
  </si>
  <si>
    <t>USprod_Smelter-primary_t</t>
  </si>
  <si>
    <t>USprod_Smelter-secondary_t</t>
  </si>
  <si>
    <t>Imports_Ore_t</t>
  </si>
  <si>
    <t>Imports_Oxide_t</t>
  </si>
  <si>
    <t>Imports_Unwrought_t</t>
  </si>
  <si>
    <t>Imports_Scrap_t</t>
  </si>
  <si>
    <t>Exports_Ore_t</t>
  </si>
  <si>
    <t>Exports_Oxide_t</t>
  </si>
  <si>
    <t>Exports_Unwrought_t</t>
  </si>
  <si>
    <t>Exports_Scrap_t</t>
  </si>
  <si>
    <t>Consump_t</t>
  </si>
  <si>
    <t>Price_Metal_dlb</t>
  </si>
  <si>
    <t>Antimony</t>
  </si>
  <si>
    <t>Imports_Metal_t</t>
  </si>
  <si>
    <t>Imports_Compds_t</t>
  </si>
  <si>
    <t>Imports_Total_t</t>
  </si>
  <si>
    <t>Exports_All_Gross_t</t>
  </si>
  <si>
    <t>Consump_Est_All_t</t>
  </si>
  <si>
    <t>Price_Mtl_Rotterdam_dlb</t>
  </si>
  <si>
    <t>Price_Mtl_US_dlb</t>
  </si>
  <si>
    <t>NIR_All_pct</t>
  </si>
  <si>
    <t>Arsenic</t>
  </si>
  <si>
    <t>Imports_t</t>
  </si>
  <si>
    <t>Exports_t</t>
  </si>
  <si>
    <t>Consump_Est_t</t>
  </si>
  <si>
    <t>Price_Customs_dt</t>
  </si>
  <si>
    <t>Unnamed: 8</t>
  </si>
  <si>
    <t>Unnamed: 9</t>
  </si>
  <si>
    <t>Asbestos</t>
  </si>
  <si>
    <t>1,670</t>
  </si>
  <si>
    <t>1,570</t>
  </si>
  <si>
    <t>2,110</t>
  </si>
  <si>
    <t>1,880</t>
  </si>
  <si>
    <t>1,900</t>
  </si>
  <si>
    <t>USprod_sold-used_kt</t>
  </si>
  <si>
    <t>USprod_processed_kt</t>
  </si>
  <si>
    <t>Imports_kt</t>
  </si>
  <si>
    <t>Exports_kt</t>
  </si>
  <si>
    <t>Price_dt</t>
  </si>
  <si>
    <t>Barite</t>
  </si>
  <si>
    <t>366</t>
  </si>
  <si>
    <t>414</t>
  </si>
  <si>
    <t>W</t>
  </si>
  <si>
    <t>2760</t>
  </si>
  <si>
    <t>2880</t>
  </si>
  <si>
    <t>87</t>
  </si>
  <si>
    <t>86</t>
  </si>
  <si>
    <t>Bauxite_Mine_kt</t>
  </si>
  <si>
    <t>Bauxite_Imports_kt</t>
  </si>
  <si>
    <t>Bauxite_Exports_kt</t>
  </si>
  <si>
    <t>Bauxite_Stocks_kt</t>
  </si>
  <si>
    <t>Bauxite_Consump_Apprnt_kt</t>
  </si>
  <si>
    <t>Bauxite_Consump_Rprtd_kt</t>
  </si>
  <si>
    <t>Bauxite_Price_dt</t>
  </si>
  <si>
    <t>Bauxite_NIR_pct</t>
  </si>
  <si>
    <t>Alumina_Refinery_kt</t>
  </si>
  <si>
    <t>Alumina_Imports_kt</t>
  </si>
  <si>
    <t>Alumina_Exports_kt</t>
  </si>
  <si>
    <t>Alumina_Stocks_kt</t>
  </si>
  <si>
    <t>Alumina_Apparent_kt</t>
  </si>
  <si>
    <t>Alumina_Price_dt</t>
  </si>
  <si>
    <t>Alumina_NIR_pct</t>
  </si>
  <si>
    <t>Bauxite and Alumina</t>
  </si>
  <si>
    <t>USprod_Shipments_t</t>
  </si>
  <si>
    <t>Shipments_Gov_t</t>
  </si>
  <si>
    <t>Consump_Apparent_t</t>
  </si>
  <si>
    <t>Consump_Reported_Ore_t</t>
  </si>
  <si>
    <t>Price_Alloy_dkg</t>
  </si>
  <si>
    <t>Stocks_Ore_t</t>
  </si>
  <si>
    <t>Unnamed: 12</t>
  </si>
  <si>
    <t>Unnamed: 13</t>
  </si>
  <si>
    <t>Beryllium</t>
  </si>
  <si>
    <t>USprod_Refinery_t</t>
  </si>
  <si>
    <t>USprod_Scrap_t</t>
  </si>
  <si>
    <t>Imports_Mtl_Alloy_and_Scrap_t</t>
  </si>
  <si>
    <t>Exports_Mtl_Alloy_and_Scrap_t</t>
  </si>
  <si>
    <t>Consump_Apprnt_t</t>
  </si>
  <si>
    <t>Consump_Reported_t</t>
  </si>
  <si>
    <t>Price_dlb</t>
  </si>
  <si>
    <t>Stocks_t</t>
  </si>
  <si>
    <t>NIR_Consump_pct</t>
  </si>
  <si>
    <t>Bismuth</t>
  </si>
  <si>
    <t>USprod_kt</t>
  </si>
  <si>
    <t>Imports_Refined_kt</t>
  </si>
  <si>
    <t>Imports_H3BO3_kt</t>
  </si>
  <si>
    <t>Imports_Colemanite_kt</t>
  </si>
  <si>
    <t>Imports_Ulexite_kt</t>
  </si>
  <si>
    <t>Exports_H3BO3_kt</t>
  </si>
  <si>
    <t>Exports_Refined_kt</t>
  </si>
  <si>
    <t>Price_CIF_dt</t>
  </si>
  <si>
    <t>Boron</t>
  </si>
  <si>
    <t>USprod_t</t>
  </si>
  <si>
    <t>Price_Imports_dkg</t>
  </si>
  <si>
    <t>Unnamed: 10</t>
  </si>
  <si>
    <t>Unnamed: 11</t>
  </si>
  <si>
    <t>Bromine</t>
  </si>
  <si>
    <t>&lt;25</t>
  </si>
  <si>
    <t>USprod_Primary_mtl_t</t>
  </si>
  <si>
    <t>USprod_Secondary_mtl_t</t>
  </si>
  <si>
    <t>Imports_Wrought_t</t>
  </si>
  <si>
    <t>Imports_Pigment_t</t>
  </si>
  <si>
    <t>Exports_Wrought_t</t>
  </si>
  <si>
    <t>Exports_Pigment_t</t>
  </si>
  <si>
    <t>Price_Refined_dkg</t>
  </si>
  <si>
    <t>NIR_Metal_pct</t>
  </si>
  <si>
    <t>Cadmium</t>
  </si>
  <si>
    <t>Less than 1/2 unit.</t>
  </si>
  <si>
    <t>6</t>
  </si>
  <si>
    <t>0</t>
  </si>
  <si>
    <t>&lt;75</t>
  </si>
  <si>
    <t>&lt;50</t>
  </si>
  <si>
    <t>USprod_Cement_kt</t>
  </si>
  <si>
    <t>USprod_Clinker_kt</t>
  </si>
  <si>
    <t>Shipments_kt</t>
  </si>
  <si>
    <t>Imports_Hydraulic_kt</t>
  </si>
  <si>
    <t>Imports_Clinker_kt</t>
  </si>
  <si>
    <t>Exports_Hyraulic-plus-clinker_kt</t>
  </si>
  <si>
    <t>Price_Avg_dt</t>
  </si>
  <si>
    <t>Stocks_Cement_kt</t>
  </si>
  <si>
    <t>Cement</t>
  </si>
  <si>
    <t>USprod_Mine_kt</t>
  </si>
  <si>
    <t>USprod_Recycling_kt</t>
  </si>
  <si>
    <t>Shipments_Gov_kt</t>
  </si>
  <si>
    <t>Consump_Reported_kt</t>
  </si>
  <si>
    <t>Consump_Apparent_kt</t>
  </si>
  <si>
    <t>Price_Ore_dt</t>
  </si>
  <si>
    <t>Price_Ferrrochromium_dt</t>
  </si>
  <si>
    <t>Price_Metal_dt</t>
  </si>
  <si>
    <t>Stocks_kt</t>
  </si>
  <si>
    <t>Chromium</t>
  </si>
  <si>
    <t>USprod_Ball_kt</t>
  </si>
  <si>
    <t>USprod_Bentonite_kt</t>
  </si>
  <si>
    <t>USprod_Common_kt</t>
  </si>
  <si>
    <t>USprod_Fire_kt</t>
  </si>
  <si>
    <t>USprod_Fullers_kt</t>
  </si>
  <si>
    <t>USprod_Kaolin_kt</t>
  </si>
  <si>
    <t>USprod_Total_kt</t>
  </si>
  <si>
    <t>Imports_Artificial_kt</t>
  </si>
  <si>
    <t>Imports_Kaolin_kt</t>
  </si>
  <si>
    <t>Imports_Other_kt</t>
  </si>
  <si>
    <t>Imports_Total_kt</t>
  </si>
  <si>
    <t>Exports_Artificial_kt</t>
  </si>
  <si>
    <t>Exports_Ball_kt</t>
  </si>
  <si>
    <t>Exports_Bentonite_kt</t>
  </si>
  <si>
    <t>Exports_Clays_NEC_kt</t>
  </si>
  <si>
    <t>Exports_Fire_kt</t>
  </si>
  <si>
    <t>Exports_Fullers_kt</t>
  </si>
  <si>
    <t>Exports_Kaolin_kt</t>
  </si>
  <si>
    <t>Exports_Total_kt</t>
  </si>
  <si>
    <t>Price_Ball_dt</t>
  </si>
  <si>
    <t>Price_Bentonite_dt</t>
  </si>
  <si>
    <t>Price_Common_dt</t>
  </si>
  <si>
    <t>Price_Fire_dt</t>
  </si>
  <si>
    <t>Price_Fullers_dt</t>
  </si>
  <si>
    <t>Price_Kaolin_dt</t>
  </si>
  <si>
    <t>Employment_Mine_num</t>
  </si>
  <si>
    <t>Employment_Mill_num</t>
  </si>
  <si>
    <t>Clays</t>
  </si>
  <si>
    <t>USprod_Secondary_t</t>
  </si>
  <si>
    <t>Consump_Estimated_t</t>
  </si>
  <si>
    <t>Price_Spot_dlb</t>
  </si>
  <si>
    <t>Price_LME_dlb</t>
  </si>
  <si>
    <t>Stocks_Industry_t</t>
  </si>
  <si>
    <t>Stocks_LME_t</t>
  </si>
  <si>
    <t>Cobalt</t>
  </si>
  <si>
    <t>USprod_Refinery-primary_kt</t>
  </si>
  <si>
    <t>USprod_Refinery-secondary_kt</t>
  </si>
  <si>
    <t>USprod_Post-consumer_kt</t>
  </si>
  <si>
    <t>Imports_Ores_kt</t>
  </si>
  <si>
    <t>Exports_Ores_kt</t>
  </si>
  <si>
    <t>Price_US_ctslb</t>
  </si>
  <si>
    <t>Price_COMEX_ctslb</t>
  </si>
  <si>
    <t>Price_LME_ctslb</t>
  </si>
  <si>
    <t>Employment_um</t>
  </si>
  <si>
    <t>Copper</t>
  </si>
  <si>
    <t>Bort_USprod_Manufactured_mct</t>
  </si>
  <si>
    <t>Bort_USprod_Secondary_mct</t>
  </si>
  <si>
    <t>Bort_Imports_mct</t>
  </si>
  <si>
    <t>Bort_Exports_mct</t>
  </si>
  <si>
    <t>Bort_Consump_mct</t>
  </si>
  <si>
    <t>Bort_Price_Imports_dct</t>
  </si>
  <si>
    <t>Bort_NIR_pct</t>
  </si>
  <si>
    <t>Stones_USprod_Manufactured_mct</t>
  </si>
  <si>
    <t>Stones_USprod_Secondary_mct</t>
  </si>
  <si>
    <t>Stones_Imports_mct</t>
  </si>
  <si>
    <t>Stones_Exports_mct</t>
  </si>
  <si>
    <t>Stones_Consump_mct</t>
  </si>
  <si>
    <t>Stones_Price_Imports_dct</t>
  </si>
  <si>
    <t>Stones_NIR_pct</t>
  </si>
  <si>
    <t>Diamond (Industrial)</t>
  </si>
  <si>
    <t>0.02</t>
  </si>
  <si>
    <t>Less than 500 carats.</t>
  </si>
  <si>
    <t>Diatomite</t>
  </si>
  <si>
    <t>USprod_Feldspar_kt</t>
  </si>
  <si>
    <t>Imports_Feldspar_kt</t>
  </si>
  <si>
    <t>Imports_Nepheline_syenite_kt</t>
  </si>
  <si>
    <t>Exports_Feldspar_kt</t>
  </si>
  <si>
    <t>Consump_Feldspar_kt</t>
  </si>
  <si>
    <t>Consump_Felds-plus-neph_kt</t>
  </si>
  <si>
    <t>Price_Feldspar_dt</t>
  </si>
  <si>
    <t>Price_Nepheline_syenite_dt</t>
  </si>
  <si>
    <t>NIR_Feldspar_pct</t>
  </si>
  <si>
    <t>NIR_Nepheline_syenite_pct</t>
  </si>
  <si>
    <t>Feldspar and Nepheline Syenite</t>
  </si>
  <si>
    <t>&gt;95</t>
  </si>
  <si>
    <t>USprod_Ore_kt</t>
  </si>
  <si>
    <t>USprod_Metallics_kt</t>
  </si>
  <si>
    <t>Iron Ore</t>
  </si>
  <si>
    <t>USprodCrude_t</t>
  </si>
  <si>
    <t>SoldFinished_t</t>
  </si>
  <si>
    <t>Price_dkg</t>
  </si>
  <si>
    <t>Iron Oxide Pigments</t>
  </si>
  <si>
    <t>USprod_Home_mmt</t>
  </si>
  <si>
    <t>USprod_Purchased_mmt</t>
  </si>
  <si>
    <t>Imports_mmt</t>
  </si>
  <si>
    <t>Exports_mmt</t>
  </si>
  <si>
    <t>Consump_Reported_mmt</t>
  </si>
  <si>
    <t>Consump_Apparent_mmt</t>
  </si>
  <si>
    <t>Stocks_mmt</t>
  </si>
  <si>
    <t>Iron and Steel Scrap</t>
  </si>
  <si>
    <t>USprod_sales_mmt</t>
  </si>
  <si>
    <t>Consump_mmt</t>
  </si>
  <si>
    <t>Unnamed: 14</t>
  </si>
  <si>
    <t>Unnamed: 15</t>
  </si>
  <si>
    <t>Unnamed: 16</t>
  </si>
  <si>
    <t>Unnamed: 17</t>
  </si>
  <si>
    <t>Unnamed: 18</t>
  </si>
  <si>
    <t>Unnamed: 19</t>
  </si>
  <si>
    <t>Iron and Steel Slag</t>
  </si>
  <si>
    <t>Less than 50,000 tons</t>
  </si>
  <si>
    <t>USprod_Pig_iron_mmt</t>
  </si>
  <si>
    <t>USprod_Steel_mmt</t>
  </si>
  <si>
    <t>Furnace_BOF_pct</t>
  </si>
  <si>
    <t>Furnace_EAF_pct</t>
  </si>
  <si>
    <t>Continuous_cast_pct</t>
  </si>
  <si>
    <t>Shipments_Products_mmt</t>
  </si>
  <si>
    <t>Imports_Finished_mmt</t>
  </si>
  <si>
    <t>Imports_Semifinished_mmt</t>
  </si>
  <si>
    <t>Imports_Total_mmt</t>
  </si>
  <si>
    <t>Exports_Finished_mmt</t>
  </si>
  <si>
    <t>Exports_Semifinished_mmt</t>
  </si>
  <si>
    <t>Exports_Total</t>
  </si>
  <si>
    <t>Price_Index</t>
  </si>
  <si>
    <t>Iron and Steel</t>
  </si>
  <si>
    <t>USprod_Metallurgical_kt</t>
  </si>
  <si>
    <t>USprod_H2SiF6_kt</t>
  </si>
  <si>
    <t>Imports_Acid_kt</t>
  </si>
  <si>
    <t>Imports_Metallurgical_kt</t>
  </si>
  <si>
    <t>Imports_Total_Fl_kt</t>
  </si>
  <si>
    <t>Imports_HF_kt</t>
  </si>
  <si>
    <t>Imports_AlF3_kt</t>
  </si>
  <si>
    <t>Imports_Cryolite_kt</t>
  </si>
  <si>
    <t>Exports_All_kt</t>
  </si>
  <si>
    <t>Price_Acid_dt</t>
  </si>
  <si>
    <t>Price_Metallurgical_dt</t>
  </si>
  <si>
    <t>Fluorspar</t>
  </si>
  <si>
    <t>USprod_Primary_kg</t>
  </si>
  <si>
    <t>Imports_Metal_kg</t>
  </si>
  <si>
    <t>Imports_GaAs_kg</t>
  </si>
  <si>
    <t>Exports_kg</t>
  </si>
  <si>
    <t>Consump_kg</t>
  </si>
  <si>
    <t>Price_High-purity_dkg</t>
  </si>
  <si>
    <t>Price_Low-purity_dkg</t>
  </si>
  <si>
    <t>Stocks_kg</t>
  </si>
  <si>
    <t>Gallium</t>
  </si>
  <si>
    <t>USprod_Crude_t</t>
  </si>
  <si>
    <t>USprod_Refined_t</t>
  </si>
  <si>
    <t>Price_Import_dt</t>
  </si>
  <si>
    <t>Employment_Mine_Mill_num</t>
  </si>
  <si>
    <t>Garnet (Industrial)</t>
  </si>
  <si>
    <t>USprod_Natural_mdol</t>
  </si>
  <si>
    <t>USprod_Synthetic_mdol</t>
  </si>
  <si>
    <t>Imports_mdol</t>
  </si>
  <si>
    <t>Exports_mdol</t>
  </si>
  <si>
    <t>Consump_mdol</t>
  </si>
  <si>
    <t>Gemstones</t>
  </si>
  <si>
    <t>USprod_Secondary_kg</t>
  </si>
  <si>
    <t>Imports_GeO2_kg</t>
  </si>
  <si>
    <t>Shipments_Gov_kg</t>
  </si>
  <si>
    <t>Price_Metal_dkg</t>
  </si>
  <si>
    <t>Price_GeO2_dkg</t>
  </si>
  <si>
    <t>Germanium</t>
  </si>
  <si>
    <t>&gt;50</t>
  </si>
  <si>
    <t>USprod_Refinery_Primary_t</t>
  </si>
  <si>
    <t>USprod_Refinery_Secondary_t</t>
  </si>
  <si>
    <t>Stocks_Treasury_t</t>
  </si>
  <si>
    <t>Price_dtoz</t>
  </si>
  <si>
    <t>Gold</t>
  </si>
  <si>
    <t>47</t>
  </si>
  <si>
    <t>Price_Flake_dt</t>
  </si>
  <si>
    <t>Price_Lump_dt</t>
  </si>
  <si>
    <t>Price_Amorphous_dt</t>
  </si>
  <si>
    <t>Graphite (Natural)</t>
  </si>
  <si>
    <t>USprod_Crude_kt</t>
  </si>
  <si>
    <t>USprod_Synthetic_kt</t>
  </si>
  <si>
    <t>USprod_Calcined_kt</t>
  </si>
  <si>
    <t>Products_msqft</t>
  </si>
  <si>
    <t>Price_Mine_dt</t>
  </si>
  <si>
    <t>Price_Plant_dt</t>
  </si>
  <si>
    <t>Gypsum</t>
  </si>
  <si>
    <t>Extracted_mcm</t>
  </si>
  <si>
    <t>Withdrawn_mcm</t>
  </si>
  <si>
    <t>Grade-A-Salesmcm</t>
  </si>
  <si>
    <t>Imports_mcm</t>
  </si>
  <si>
    <t>Exports_mcm</t>
  </si>
  <si>
    <t>Consump_mcm</t>
  </si>
  <si>
    <t>Helium</t>
  </si>
  <si>
    <t>Price_NY_dkg</t>
  </si>
  <si>
    <t>Price_FOB_dkg</t>
  </si>
  <si>
    <t>Price_Rotterdam_dkg</t>
  </si>
  <si>
    <t>Indium</t>
  </si>
  <si>
    <t>Consump_App_t</t>
  </si>
  <si>
    <t>Consump_Rpt_t</t>
  </si>
  <si>
    <t>Price_Crude_CIF_dkg</t>
  </si>
  <si>
    <t>Iodine</t>
  </si>
  <si>
    <t>USprod_Kyanite_t</t>
  </si>
  <si>
    <t>USprod_SynMullite_t</t>
  </si>
  <si>
    <t>Imports_Andalusite_t</t>
  </si>
  <si>
    <t>Exports_Kyanite_t</t>
  </si>
  <si>
    <t>Price_FAS_dt</t>
  </si>
  <si>
    <t>Employment_Kyanite_num</t>
  </si>
  <si>
    <t>Employment_SynMullite_num</t>
  </si>
  <si>
    <t>Kyanite and Related Minerals</t>
  </si>
  <si>
    <t>USprod_Refinery_Primary_kt</t>
  </si>
  <si>
    <t>USprod_Refinery_Secondary_kt</t>
  </si>
  <si>
    <t>Imports_Concentrates_kt</t>
  </si>
  <si>
    <t>Imports_Metal_kt</t>
  </si>
  <si>
    <t>Exports_Concentrates_kt</t>
  </si>
  <si>
    <t>Exports_Metal_kt</t>
  </si>
  <si>
    <t>Price_North_American_ctslb</t>
  </si>
  <si>
    <t>Lead</t>
  </si>
  <si>
    <t>Less than ½ unit.</t>
  </si>
  <si>
    <t>1</t>
  </si>
  <si>
    <t>Price_Quicklime_dt</t>
  </si>
  <si>
    <t>Price_Hydrated_dt</t>
  </si>
  <si>
    <t>Lime</t>
  </si>
  <si>
    <t>&lt;1</t>
  </si>
  <si>
    <t>Lithium</t>
  </si>
  <si>
    <t>&gt;25</t>
  </si>
  <si>
    <t>Imports_Ore_kt</t>
  </si>
  <si>
    <t>Imports_Ferro_kt</t>
  </si>
  <si>
    <t>Imports_Silico_kt</t>
  </si>
  <si>
    <t>Exports_Ore_kt</t>
  </si>
  <si>
    <t>Exports_Ferro_kt</t>
  </si>
  <si>
    <t>Exports_Silico_kt</t>
  </si>
  <si>
    <t>Shipments_Ore_kt</t>
  </si>
  <si>
    <t>Shipments_Ferro_Metal_kt</t>
  </si>
  <si>
    <t>Consump_Reported_ore_kt</t>
  </si>
  <si>
    <t>Consump_Reported_ferro_kt</t>
  </si>
  <si>
    <t>Consump_Reported_silco_kt</t>
  </si>
  <si>
    <t>Price_CN_CIF_dt</t>
  </si>
  <si>
    <t>Stocks_Ore_kt</t>
  </si>
  <si>
    <t>Stocks_Ferro_kt</t>
  </si>
  <si>
    <t>Stocks_Silico_kt</t>
  </si>
  <si>
    <t>Manganese</t>
  </si>
  <si>
    <t>Exports_Metal_t</t>
  </si>
  <si>
    <t>Mercury</t>
  </si>
  <si>
    <t>Employment_Plant_num</t>
  </si>
  <si>
    <t>Magnesium Compounds</t>
  </si>
  <si>
    <t>USprod_Secondary_kt</t>
  </si>
  <si>
    <t>Price_US_spot_dlb</t>
  </si>
  <si>
    <t>Price_European_dt</t>
  </si>
  <si>
    <t>Magnesium Metal</t>
  </si>
  <si>
    <t>USprod_Flake_Sold_t</t>
  </si>
  <si>
    <t>USprod_Flake_Ground_t</t>
  </si>
  <si>
    <t>Imports_Flake_t</t>
  </si>
  <si>
    <t>Exports_Flake_t</t>
  </si>
  <si>
    <t>Consump_Flake_t</t>
  </si>
  <si>
    <t>Price_Ground_dry_dt</t>
  </si>
  <si>
    <t>Price_Ground_wet_dt</t>
  </si>
  <si>
    <t>NIR_Flake_pct</t>
  </si>
  <si>
    <t>USprod_Sheet_t</t>
  </si>
  <si>
    <t>Imports_Sheet_t</t>
  </si>
  <si>
    <t>Exports_Sheet_t</t>
  </si>
  <si>
    <t>Consump_Sheet_t</t>
  </si>
  <si>
    <t>Price_Sheet_Block_dkg</t>
  </si>
  <si>
    <t>Price_Sheet_Splittings_dkg</t>
  </si>
  <si>
    <t>NIR_Sheet_pct</t>
  </si>
  <si>
    <t>Mica</t>
  </si>
  <si>
    <t>Molybdenum</t>
  </si>
  <si>
    <t>Imports_Ores_t</t>
  </si>
  <si>
    <t>Imports_Primary_t</t>
  </si>
  <si>
    <t>Imports_Seconday_t</t>
  </si>
  <si>
    <t>Exports_Ores_t</t>
  </si>
  <si>
    <t>Exports_Primary_t</t>
  </si>
  <si>
    <t>Exports_Seconday_t</t>
  </si>
  <si>
    <t>Consump_Reported_Primary_t</t>
  </si>
  <si>
    <t>Consump_Reported_Secondary_t</t>
  </si>
  <si>
    <t>Consump_Apparent_Primary_t</t>
  </si>
  <si>
    <t>Consump_Apparent_Total_t</t>
  </si>
  <si>
    <t>Price_LME_dt</t>
  </si>
  <si>
    <t>Stocks_Consumer_t</t>
  </si>
  <si>
    <t>Nickel</t>
  </si>
  <si>
    <t>Price_kg</t>
  </si>
  <si>
    <t>Niobium (Columbium)</t>
  </si>
  <si>
    <t>−76</t>
  </si>
  <si>
    <t>−84</t>
  </si>
  <si>
    <t>−88</t>
  </si>
  <si>
    <t>−1</t>
  </si>
  <si>
    <t>Stocks_Producer_kt</t>
  </si>
  <si>
    <t>Price_dst</t>
  </si>
  <si>
    <t>Nitrogen (Fixed)--Ammonia</t>
  </si>
  <si>
    <t>USprod_Production_kt</t>
  </si>
  <si>
    <t>Sales_Sales_kt</t>
  </si>
  <si>
    <t>Peat</t>
  </si>
  <si>
    <t>Prod_Crude_kt</t>
  </si>
  <si>
    <t>Sold_Processed_kt</t>
  </si>
  <si>
    <t>Price_FOB_dt</t>
  </si>
  <si>
    <t>Perlite</t>
  </si>
  <si>
    <t>USprod_Marketable_kt</t>
  </si>
  <si>
    <t>CASE STATEMENT ERRORSold_Used_kt</t>
  </si>
  <si>
    <t>Phosphate Rock</t>
  </si>
  <si>
    <t>USprod_Palladium_kg</t>
  </si>
  <si>
    <t>USprod_Platinum_kg</t>
  </si>
  <si>
    <t>Imports_Palladium_kg</t>
  </si>
  <si>
    <t>Imports_Platinum_kg</t>
  </si>
  <si>
    <t>Imports_PGM_Scrap_kg</t>
  </si>
  <si>
    <t>Imports_Iridium_kg</t>
  </si>
  <si>
    <t>Imports_Osmium_kg</t>
  </si>
  <si>
    <t>Imports_Rhodium_kg</t>
  </si>
  <si>
    <t>Imports_Ruthenium_kg</t>
  </si>
  <si>
    <t>Exports_Palladium_kg</t>
  </si>
  <si>
    <t>Exports_Platinum_kg</t>
  </si>
  <si>
    <t>Exports_PGM_Scrap_kg</t>
  </si>
  <si>
    <t>Exports_Rhodium_kg</t>
  </si>
  <si>
    <t>Exports_Other PGMs_kg</t>
  </si>
  <si>
    <t>Consump_Palladium_kg</t>
  </si>
  <si>
    <t>Consump_Platinum_kg</t>
  </si>
  <si>
    <t>Price_Palladium_dto</t>
  </si>
  <si>
    <t>Price_Platinum_dto</t>
  </si>
  <si>
    <t>Price_Iridium_dto</t>
  </si>
  <si>
    <t>Price_Rhodium_dto</t>
  </si>
  <si>
    <t>Price_Ruthenium_dto</t>
  </si>
  <si>
    <t>NIR_Palladium_pct</t>
  </si>
  <si>
    <t>NIR_Platinum_pct</t>
  </si>
  <si>
    <t>Platinum-Group Metals</t>
  </si>
  <si>
    <t>25</t>
  </si>
  <si>
    <t>Sales_Marketable_kt</t>
  </si>
  <si>
    <t>Price_All_dt</t>
  </si>
  <si>
    <t>Price_Muriate_dt</t>
  </si>
  <si>
    <t>Potash</t>
  </si>
  <si>
    <t>Pumice and Pumicite</t>
  </si>
  <si>
    <t>USprod_Concentrate_t</t>
  </si>
  <si>
    <t>USprod_Compounds-Metals_t</t>
  </si>
  <si>
    <t>Imports_Compounds_t</t>
  </si>
  <si>
    <t>Imports_Alloys_t</t>
  </si>
  <si>
    <t>Imports_Metals_t</t>
  </si>
  <si>
    <t>Exports_Ores-Compounds_t</t>
  </si>
  <si>
    <t>Exports_Alloys_t</t>
  </si>
  <si>
    <t>Exports_Metals_t</t>
  </si>
  <si>
    <t>Consump_Compounds-Metals_t</t>
  </si>
  <si>
    <t>Price_CeO2_dkg</t>
  </si>
  <si>
    <t>Price_Dy2O3_dkg</t>
  </si>
  <si>
    <t>Price_Eu2O3_dkg</t>
  </si>
  <si>
    <t>Price_La2O3_dkg</t>
  </si>
  <si>
    <t>Price_Mischmetal_dkg</t>
  </si>
  <si>
    <t>Price_Nd2O3_dkg</t>
  </si>
  <si>
    <t>Price_TbO2_dkg</t>
  </si>
  <si>
    <t>NIR_Compounds-Metals_pct</t>
  </si>
  <si>
    <t>NIR_Concentrate_pct</t>
  </si>
  <si>
    <t>Rare Earths</t>
  </si>
  <si>
    <t>100</t>
  </si>
  <si>
    <t>USprod_kg</t>
  </si>
  <si>
    <t>Imports_unwrought_kg</t>
  </si>
  <si>
    <t>Imports_NH4ReO4_kg</t>
  </si>
  <si>
    <t>Price_NH4ReO4_dkg</t>
  </si>
  <si>
    <t>Rhenium</t>
  </si>
  <si>
    <t>Small</t>
  </si>
  <si>
    <t>USprod_Sold_used_kt</t>
  </si>
  <si>
    <t>Price_Vacuum_dt</t>
  </si>
  <si>
    <t>Price_Solar_dt</t>
  </si>
  <si>
    <t>Price_Rock_dt</t>
  </si>
  <si>
    <t>Price_Brine_dt</t>
  </si>
  <si>
    <t>Salt</t>
  </si>
  <si>
    <t>USprod_mmt</t>
  </si>
  <si>
    <t>Sand and Gravel (Construction)</t>
  </si>
  <si>
    <t>NIR_ct</t>
  </si>
  <si>
    <t>Sand and Gravel (Industrial)</t>
  </si>
  <si>
    <t>Price_Cmpds_Acetate_dg</t>
  </si>
  <si>
    <t>Price_Cmpds_Chloride_dg</t>
  </si>
  <si>
    <t>Price_Cmpds_Fluoride_dg</t>
  </si>
  <si>
    <t>Price_Cmpds_Iodide_dg</t>
  </si>
  <si>
    <t>Price_Cmpds_Oxide_dg</t>
  </si>
  <si>
    <t>Price_Mtl_Dendritic_dg</t>
  </si>
  <si>
    <t>Price_Mtl_Ingot_dg</t>
  </si>
  <si>
    <t>Price_ScAl_kglot_dkg</t>
  </si>
  <si>
    <t>Price_ScAl_mtlot_dkg</t>
  </si>
  <si>
    <t>Scandium</t>
  </si>
  <si>
    <t>Imports_SeO2_t</t>
  </si>
  <si>
    <t>Consump_Metal_t</t>
  </si>
  <si>
    <t>Price_US_dlb</t>
  </si>
  <si>
    <t>Price_Europe_dlb</t>
  </si>
  <si>
    <t>Stocks_Producer_t</t>
  </si>
  <si>
    <t>Selenium</t>
  </si>
  <si>
    <t>Price_Bullion_dtoz</t>
  </si>
  <si>
    <t>Stocks_COMEX_t</t>
  </si>
  <si>
    <t>Silver</t>
  </si>
  <si>
    <t>USprod_FeSi2_Si_kt</t>
  </si>
  <si>
    <t>Imports_FeSi2_kt</t>
  </si>
  <si>
    <t>Imports_Si_kt</t>
  </si>
  <si>
    <t>Exports_FeSi2_kt</t>
  </si>
  <si>
    <t>Exports_Si_kt</t>
  </si>
  <si>
    <t>Consump_FeSi2_Si_kt</t>
  </si>
  <si>
    <t>Price_FeSi2_50_ctslb</t>
  </si>
  <si>
    <t>Price_FeSi2_75_ctslb</t>
  </si>
  <si>
    <t>Price_Si_ctslb</t>
  </si>
  <si>
    <t>Stocks_FeSi2_Si_kt</t>
  </si>
  <si>
    <t>NIR_FeSi2_pct</t>
  </si>
  <si>
    <t>NIR_Si_pct</t>
  </si>
  <si>
    <t>NIR_FeSi2_Si_pct</t>
  </si>
  <si>
    <t>Silicon</t>
  </si>
  <si>
    <t>Soda Ash</t>
  </si>
  <si>
    <t>Recycled_mmt</t>
  </si>
  <si>
    <t>Price_Average_dt</t>
  </si>
  <si>
    <t>Stone (Crushed)</t>
  </si>
  <si>
    <t>Imports_Celestite_t</t>
  </si>
  <si>
    <t>Exports_Compounds_t</t>
  </si>
  <si>
    <t>Consump_Celestite_t</t>
  </si>
  <si>
    <t>Consump_Compounds_t</t>
  </si>
  <si>
    <t>Consump_Total_t</t>
  </si>
  <si>
    <t>Strontium</t>
  </si>
  <si>
    <t>USprod_elemental_kt</t>
  </si>
  <si>
    <t>USprod_oth_forms_kt</t>
  </si>
  <si>
    <t>USprod_all_foms_kt</t>
  </si>
  <si>
    <t>Shipments_all_foms_kt</t>
  </si>
  <si>
    <t>Imports_elemental_kt</t>
  </si>
  <si>
    <t>Imports_H2SO4_kt</t>
  </si>
  <si>
    <t>Exports_elemental_kt</t>
  </si>
  <si>
    <t>Exports_H2SO4_kt</t>
  </si>
  <si>
    <t>Consump_Apprnt_kt</t>
  </si>
  <si>
    <t>Price_elemental_dt</t>
  </si>
  <si>
    <t>Stocks_producer_kt</t>
  </si>
  <si>
    <t>NIR_NIR_pct</t>
  </si>
  <si>
    <t>Sulfur</t>
  </si>
  <si>
    <t>Sold_Sold_kt</t>
  </si>
  <si>
    <t>Employment_Mine_Mill_Talc_num</t>
  </si>
  <si>
    <t>Employment_Mine_Mill_Pyrophyllite_num</t>
  </si>
  <si>
    <t xml:space="preserve">Talc and Pyrophyllite </t>
  </si>
  <si>
    <t>Price_Ta2O5_dkg</t>
  </si>
  <si>
    <t>Tantalum</t>
  </si>
  <si>
    <t>−16</t>
  </si>
  <si>
    <t>−10</t>
  </si>
  <si>
    <t>USprod_Refinery_kg</t>
  </si>
  <si>
    <t>Imports_Unwrought_kg</t>
  </si>
  <si>
    <t>Imports_Scrap_kg</t>
  </si>
  <si>
    <t>Imports_Other_kg</t>
  </si>
  <si>
    <t>Exports_Unwrought_kg</t>
  </si>
  <si>
    <t>Exports_Scrap_kg</t>
  </si>
  <si>
    <t>Exports_Other_kg</t>
  </si>
  <si>
    <t>Thallium</t>
  </si>
  <si>
    <t>USprod_Mine_kg</t>
  </si>
  <si>
    <t>Imports_Ore_kg</t>
  </si>
  <si>
    <t>Imports_Compounds_kg</t>
  </si>
  <si>
    <t>Exports_Ore_kg</t>
  </si>
  <si>
    <t>Exports_Compounds_kg</t>
  </si>
  <si>
    <t>Consump_Ore_kg</t>
  </si>
  <si>
    <t>Consump_Compounds_kg</t>
  </si>
  <si>
    <t>Price_India_dkg</t>
  </si>
  <si>
    <t>Price_France_dkg</t>
  </si>
  <si>
    <t>Thorium</t>
  </si>
  <si>
    <t>520000</t>
  </si>
  <si>
    <t>1700000</t>
  </si>
  <si>
    <t>960000</t>
  </si>
  <si>
    <t xml:space="preserve">W </t>
  </si>
  <si>
    <t>1000</t>
  </si>
  <si>
    <t>3000</t>
  </si>
  <si>
    <t>Price_Rutile_dt</t>
  </si>
  <si>
    <t>Price_Ilmente_Leucoxene_dt</t>
  </si>
  <si>
    <t>Price_Ilmenite_dt</t>
  </si>
  <si>
    <t>Price_Slag_dt</t>
  </si>
  <si>
    <t>Titanium Mineral Concentrates</t>
  </si>
  <si>
    <t>USprod_OldScrap_t</t>
  </si>
  <si>
    <t>USprod_NewScrap_t</t>
  </si>
  <si>
    <t>Imports_Refined_t</t>
  </si>
  <si>
    <t>Exports_Refined_t</t>
  </si>
  <si>
    <t>Price_NY_ctslb</t>
  </si>
  <si>
    <t>Stocks_Yearend_t</t>
  </si>
  <si>
    <t>NIR_Refined_pct</t>
  </si>
  <si>
    <t>Tin</t>
  </si>
  <si>
    <t>USprod_Sponge_t</t>
  </si>
  <si>
    <t>Imports_Sponge_t</t>
  </si>
  <si>
    <t>Exports_Sponge_t</t>
  </si>
  <si>
    <t>Consump_Sponge_Apparent_t</t>
  </si>
  <si>
    <t>Consump_Sponge_Reported_t</t>
  </si>
  <si>
    <t>Price_Sponge_dkg</t>
  </si>
  <si>
    <t>Stocks_Sponge_t</t>
  </si>
  <si>
    <t>Employment_Sponge_t</t>
  </si>
  <si>
    <t>NIR_Sponge_pct</t>
  </si>
  <si>
    <t>USprod_Dioxide_t</t>
  </si>
  <si>
    <t>Imports_Dioxide_t</t>
  </si>
  <si>
    <t>Exports_Dioxide_t</t>
  </si>
  <si>
    <t>Consump_Dioxide_t</t>
  </si>
  <si>
    <t>Price_Dioxide_dt</t>
  </si>
  <si>
    <t>Stocks_Dioxide_t</t>
  </si>
  <si>
    <t>Employment_Dioxide_t</t>
  </si>
  <si>
    <t>NIR_Dioxide_pct</t>
  </si>
  <si>
    <t>Titanium and Titanium Dioxide</t>
  </si>
  <si>
    <t>16000</t>
  </si>
  <si>
    <t>28000</t>
  </si>
  <si>
    <t>35200</t>
  </si>
  <si>
    <t>10700</t>
  </si>
  <si>
    <t>Imports_Concentrate_t</t>
  </si>
  <si>
    <t>Imports_Other_t</t>
  </si>
  <si>
    <t>Exports_Concentrate_t</t>
  </si>
  <si>
    <t>Exports_Other_t</t>
  </si>
  <si>
    <t>Shipments_Concentrate_t</t>
  </si>
  <si>
    <t>Shipments_Other_t</t>
  </si>
  <si>
    <t>Price_WO3_dt</t>
  </si>
  <si>
    <t>Tungsten</t>
  </si>
  <si>
    <t>USprod_Primary_t</t>
  </si>
  <si>
    <t>Imports_Al-V_t</t>
  </si>
  <si>
    <t>Imports_Residue_t</t>
  </si>
  <si>
    <t>Imports_FeV_t</t>
  </si>
  <si>
    <t>Imports_Chem_t</t>
  </si>
  <si>
    <t>Imports_V2O5_t</t>
  </si>
  <si>
    <t>Exports_Al-V_t</t>
  </si>
  <si>
    <t>Exports_Residue_t</t>
  </si>
  <si>
    <t>Exports_FeV_t</t>
  </si>
  <si>
    <t>Exports_V2O5_t</t>
  </si>
  <si>
    <t>Consump_Rprtd_t</t>
  </si>
  <si>
    <t>Price_V2O5_dlb</t>
  </si>
  <si>
    <t>Vanadium</t>
  </si>
  <si>
    <t>28</t>
  </si>
  <si>
    <t>45</t>
  </si>
  <si>
    <t>2</t>
  </si>
  <si>
    <t>Price_Range_dt</t>
  </si>
  <si>
    <t>Vermiculite</t>
  </si>
  <si>
    <t>140–575</t>
  </si>
  <si>
    <t>Imports_All_t</t>
  </si>
  <si>
    <t>Price_Y2O3_dkg</t>
  </si>
  <si>
    <t>Yttrium</t>
  </si>
  <si>
    <t>Sales_Mill_t</t>
  </si>
  <si>
    <t>Zeolites (Natural)</t>
  </si>
  <si>
    <t>&lt;1,000</t>
  </si>
  <si>
    <t>50–300</t>
  </si>
  <si>
    <t>USprod_Ores_kt</t>
  </si>
  <si>
    <t>USprod_Refined_kt</t>
  </si>
  <si>
    <t>Consump_Refined_kt</t>
  </si>
  <si>
    <t>Price_ctslb</t>
  </si>
  <si>
    <t>Stocks_Refined_kt</t>
  </si>
  <si>
    <t>Employment_Smelter_num</t>
  </si>
  <si>
    <t>NIR_Ores_pct</t>
  </si>
  <si>
    <t>Zinc</t>
  </si>
  <si>
    <t>13</t>
  </si>
  <si>
    <t>USprod_ZrO2_t</t>
  </si>
  <si>
    <t>Imports_ZrO2_t</t>
  </si>
  <si>
    <t>Imports_Zr_unwrought_t</t>
  </si>
  <si>
    <t>Imports_Zr_wrought_t</t>
  </si>
  <si>
    <t>Imports_Hf_unwrought_t</t>
  </si>
  <si>
    <t>Imports_Hf_wrought_t</t>
  </si>
  <si>
    <t>Exports_Zr_ore_t</t>
  </si>
  <si>
    <t>Exports_Zr_unwrought_t</t>
  </si>
  <si>
    <t>Exports_Zr_wrought_t</t>
  </si>
  <si>
    <t>Consump_ZrO2_content_t</t>
  </si>
  <si>
    <t>Price_Zircon_premium_CIF_CN_dt</t>
  </si>
  <si>
    <t>Price_Zircon_imported_dt</t>
  </si>
  <si>
    <t>Price_Zircon_sponge_CN_dkg</t>
  </si>
  <si>
    <t>Price_Hf_unwrought_dkg</t>
  </si>
  <si>
    <t>NIR_Zr_ore_pct</t>
  </si>
  <si>
    <t>NIR_Hf_pct</t>
  </si>
  <si>
    <t>Zirconium and Hafnium</t>
  </si>
  <si>
    <t>100000</t>
  </si>
  <si>
    <t>&lt;100,000</t>
  </si>
  <si>
    <t>Price_US_dkg</t>
  </si>
  <si>
    <t>Price_Europe_dkg</t>
  </si>
  <si>
    <t>Tellurium</t>
  </si>
  <si>
    <t>Variable</t>
  </si>
  <si>
    <t>Unit</t>
  </si>
  <si>
    <t>Value</t>
  </si>
  <si>
    <t>sheet</t>
  </si>
  <si>
    <t>Consumption - US</t>
  </si>
  <si>
    <t>Million tonne</t>
  </si>
  <si>
    <t>alumi</t>
  </si>
  <si>
    <t>Steel</t>
  </si>
  <si>
    <t>feste</t>
  </si>
  <si>
    <t>cemen</t>
  </si>
  <si>
    <t>Production Primary - US</t>
  </si>
  <si>
    <t>Production Secondary (old scrap) - US</t>
  </si>
  <si>
    <t>Production Secondary (new scrap) - US</t>
  </si>
  <si>
    <t>Production - US</t>
  </si>
  <si>
    <t>Import - US</t>
  </si>
  <si>
    <t>Import Scrap - US</t>
  </si>
  <si>
    <t>Export - US</t>
  </si>
  <si>
    <t>Export Scrap - US</t>
  </si>
  <si>
    <t>Supply Total - US</t>
  </si>
  <si>
    <t>Recycling Rate - US</t>
  </si>
  <si>
    <t>%</t>
  </si>
  <si>
    <t>Name</t>
  </si>
  <si>
    <t>Type</t>
  </si>
  <si>
    <t>Unit (probs million tonne)</t>
  </si>
  <si>
    <t>value</t>
  </si>
  <si>
    <t>Cd</t>
  </si>
  <si>
    <t xml:space="preserve">Cd </t>
  </si>
  <si>
    <t xml:space="preserve">Primary production </t>
  </si>
  <si>
    <t>Kt</t>
  </si>
  <si>
    <t>Ni</t>
  </si>
  <si>
    <t>t</t>
  </si>
  <si>
    <t xml:space="preserve">Ni  </t>
  </si>
  <si>
    <t xml:space="preserve">Production </t>
  </si>
  <si>
    <t>Production</t>
  </si>
  <si>
    <t>kt</t>
  </si>
  <si>
    <t>Mn</t>
  </si>
  <si>
    <t>Cu</t>
  </si>
  <si>
    <t>Consumption -US</t>
  </si>
  <si>
    <t>Production -US</t>
  </si>
  <si>
    <t>Ag</t>
  </si>
  <si>
    <t xml:space="preserve">Ag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</si>
</sst>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very M" id="{67ECE388-217B-42E5-8DC5-64B5DB156AE7}" userId="230bb3588fa72d0e" providerId="Windows Live"/>
  <person displayName="Maarten Brinkerink" id="{FF2BD1B2-AD25-4B53-A90B-551A8BF47E46}" userId="S::maarten.brinkerink@ucc.ie::c4df2804-bed9-4c30-9000-24a8c5d1191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1-23T20:37:47.25" personId="{FF2BD1B2-AD25-4B53-A90B-551A8BF47E46}" id="{D5002C64-0B47-49D2-B322-9744D10FB53B}">
    <text>Defined as primary production + secondary production from old scrap + imports – exports + adjustments for stock changes; excludes imported
scrap</text>
  </threadedComment>
  <threadedComment ref="C3" dT="2023-01-23T20:37:47.25" personId="{FF2BD1B2-AD25-4B53-A90B-551A8BF47E46}" id="{3EF345B4-B801-4FFB-AA27-1D48D5FA2699}">
    <text>Defined as primary production + secondary production from old scrap + imports – exports + adjustments for stock changes; excludes imported
scrap</text>
  </threadedComment>
  <threadedComment ref="C4" dT="2023-01-23T20:37:47.25" personId="{FF2BD1B2-AD25-4B53-A90B-551A8BF47E46}" id="{A57A60C1-EFEB-4931-9A06-34557E773BD8}">
    <text>Defined as primary production + secondary production from old scrap + imports – exports + adjustments for stock changes; excludes imported
scrap</text>
  </threadedComment>
  <threadedComment ref="C5" dT="2023-01-23T20:37:47.25" personId="{FF2BD1B2-AD25-4B53-A90B-551A8BF47E46}" id="{33F2D647-4639-4A91-BF18-6BC4274CCC9A}">
    <text>Defined as primary production + secondary production from old scrap + imports – exports + adjustments for stock changes; excludes imported
scrap</text>
  </threadedComment>
  <threadedComment ref="C6" dT="2023-01-23T20:37:47.25" personId="{FF2BD1B2-AD25-4B53-A90B-551A8BF47E46}" id="{4E861F61-0C7F-4AD0-9CA5-E93091469EC9}">
    <text>Defined as primary production + secondary production from old scrap + imports – exports + adjustments for stock changes; excludes imported
scrap</text>
  </threadedComment>
  <threadedComment ref="C12" dT="2023-01-23T20:44:00.90" personId="{FF2BD1B2-AD25-4B53-A90B-551A8BF47E46}" id="{4F7E33DD-EF15-4398-8DE1-9B9774E260B8}">
    <text>Secondary old is aluminum recovered from 'old scrap (discarded aluminum products)'</text>
  </threadedComment>
  <threadedComment ref="C13" dT="2023-01-23T20:44:00.90" personId="{FF2BD1B2-AD25-4B53-A90B-551A8BF47E46}" id="{6DE21F74-79FF-4A99-979B-D9FF976F230A}">
    <text>Secondary old is aluminum recovered from 'old scrap (discarded aluminum products)'</text>
  </threadedComment>
  <threadedComment ref="C14" dT="2023-01-23T20:44:00.90" personId="{FF2BD1B2-AD25-4B53-A90B-551A8BF47E46}" id="{8A7EA63A-25F9-4548-B61B-EC8F2F542A20}">
    <text>Secondary old is aluminum recovered from 'old scrap (discarded aluminum products)'</text>
  </threadedComment>
  <threadedComment ref="C15" dT="2023-01-23T20:44:00.90" personId="{FF2BD1B2-AD25-4B53-A90B-551A8BF47E46}" id="{25FCE8C3-7BE8-42E4-87BF-9AC0F16C2E87}">
    <text>Secondary old is aluminum recovered from 'old scrap (discarded aluminum products)'</text>
  </threadedComment>
  <threadedComment ref="C16" dT="2023-01-23T20:44:00.90" personId="{FF2BD1B2-AD25-4B53-A90B-551A8BF47E46}" id="{269DC48B-8EDE-4489-B3AB-236BE49222E0}">
    <text>Secondary old is aluminum recovered from 'old scrap (discarded aluminum products)'</text>
  </threadedComment>
  <threadedComment ref="C17" dT="2023-01-23T20:44:17.79" personId="{FF2BD1B2-AD25-4B53-A90B-551A8BF47E46}" id="{C4458E2E-159F-4CDD-8233-C5AB1EF63375}">
    <text>Secondary new is aluminum recovered from 'new (manufacturing) scrap'</text>
  </threadedComment>
  <threadedComment ref="C18" dT="2023-01-23T20:44:17.79" personId="{FF2BD1B2-AD25-4B53-A90B-551A8BF47E46}" id="{48DE8ACF-FF32-4D7F-A9FF-6141D4DC2F7C}">
    <text>Secondary new is aluminum recovered from 'new (manufacturing) scrap'</text>
  </threadedComment>
  <threadedComment ref="C19" dT="2023-01-23T20:44:17.79" personId="{FF2BD1B2-AD25-4B53-A90B-551A8BF47E46}" id="{1A93768B-ECB1-444C-ABAD-429A069E0F56}">
    <text>Secondary new is aluminum recovered from 'new (manufacturing) scrap'</text>
  </threadedComment>
  <threadedComment ref="C20" dT="2023-01-23T20:44:17.79" personId="{FF2BD1B2-AD25-4B53-A90B-551A8BF47E46}" id="{A27C00FF-F151-479F-994B-21CD1070110D}">
    <text>Secondary new is aluminum recovered from 'new (manufacturing) scrap'</text>
  </threadedComment>
  <threadedComment ref="C21" dT="2023-01-23T20:44:17.79" personId="{FF2BD1B2-AD25-4B53-A90B-551A8BF47E46}" id="{9F0F1910-97FF-429C-A975-83D47028F22A}">
    <text>Secondary new is aluminum recovered from 'new (manufacturing) scrap'</text>
  </threadedComment>
  <threadedComment ref="C47" dT="2023-01-23T21:07:18.15" personId="{FF2BD1B2-AD25-4B53-A90B-551A8BF47E46}" id="{E0552A2B-71C6-4D67-B02B-9FFA36F2D37B}">
    <text>Defined as primary production + secondary production + imports – exports + adjustments for stock changes; excludes imported
scrap</text>
  </threadedComment>
  <threadedComment ref="C48" dT="2023-01-23T21:07:18.15" personId="{FF2BD1B2-AD25-4B53-A90B-551A8BF47E46}" id="{F1481AF7-3145-40A9-9C69-F15FAE6ECA8A}">
    <text>Defined as primary production + secondary production + imports – exports + adjustments for stock changes; excludes imported
scrap</text>
  </threadedComment>
  <threadedComment ref="C49" dT="2023-01-23T21:07:18.15" personId="{FF2BD1B2-AD25-4B53-A90B-551A8BF47E46}" id="{187CB967-0ADB-44DA-B9C6-892FA7C953DA}">
    <text>Defined as primary production + secondary production + imports – exports + adjustments for stock changes; excludes imported
scrap</text>
  </threadedComment>
  <threadedComment ref="C50" dT="2023-01-23T21:07:18.15" personId="{FF2BD1B2-AD25-4B53-A90B-551A8BF47E46}" id="{1647471F-FD3C-4806-9C0B-16C44A91C5AD}">
    <text>Defined as primary production + secondary production + imports – exports + adjustments for stock changes; excludes imported
scrap</text>
  </threadedComment>
  <threadedComment ref="C51" dT="2023-01-23T21:07:18.15" personId="{FF2BD1B2-AD25-4B53-A90B-551A8BF47E46}" id="{860C84C8-4DB1-4789-8658-7D92715F251F}">
    <text>Defined as primary production + secondary production + imports – exports + adjustments for stock changes; excludes imported
scrap</text>
  </threadedComment>
  <threadedComment ref="C52" dT="2023-01-23T21:12:19.77" personId="{FF2BD1B2-AD25-4B53-A90B-551A8BF47E46}" id="{8140E882-33CA-4D1B-AAF7-E4FF6657B105}">
    <text>Calculated by dividing Production Secondary (Old scrap) from Consumption</text>
  </threadedComment>
  <threadedComment ref="C53" dT="2023-01-23T21:12:19.77" personId="{FF2BD1B2-AD25-4B53-A90B-551A8BF47E46}" id="{E02E3D7E-6184-45E4-A367-FA6F5FD7E6E9}">
    <text>Calculated by dividing Production Secondary (Old scrap) from Consumption</text>
  </threadedComment>
  <threadedComment ref="C54" dT="2023-01-23T21:12:19.77" personId="{FF2BD1B2-AD25-4B53-A90B-551A8BF47E46}" id="{24B67905-3E39-427D-BB96-9C5C04DE0400}">
    <text>Calculated by dividing Production Secondary (Old scrap) from Consumption</text>
  </threadedComment>
  <threadedComment ref="C55" dT="2023-01-23T21:12:19.77" personId="{FF2BD1B2-AD25-4B53-A90B-551A8BF47E46}" id="{8F84D4DF-12A2-4220-93A7-A6BE45248EB1}">
    <text>Calculated by dividing Production Secondary (Old scrap) from Consumption</text>
  </threadedComment>
  <threadedComment ref="C56" dT="2023-01-23T21:12:19.77" personId="{FF2BD1B2-AD25-4B53-A90B-551A8BF47E46}" id="{7B48F0D6-F193-42C2-BB00-7D18D640267A}">
    <text>Calculated by dividing Production Secondary (Old scrap) from Consumption</text>
  </threadedComment>
  <threadedComment ref="C57" dT="2023-01-23T20:37:47.25" personId="{FF2BD1B2-AD25-4B53-A90B-551A8BF47E46}" id="{98211636-7FA4-4E3A-989B-65AB80221FE5}">
    <text>Defined as steel shipments + imports of finished steel mill products – exports of steel mill products + adjustments for industry stock changes.</text>
  </threadedComment>
  <threadedComment ref="C58" dT="2023-01-23T20:37:47.25" personId="{FF2BD1B2-AD25-4B53-A90B-551A8BF47E46}" id="{7D84C1C8-F872-4BFB-8971-8B5982E5B64D}">
    <text>Defined as steel shipments + imports of finished steel mill products – exports of steel mill products + adjustments for industry stock changes.</text>
  </threadedComment>
  <threadedComment ref="C59" dT="2023-01-23T20:37:47.25" personId="{FF2BD1B2-AD25-4B53-A90B-551A8BF47E46}" id="{EC1DB966-E979-46C9-89A6-A482CBC325B8}">
    <text>Defined as steel shipments + imports of finished steel mill products – exports of steel mill products + adjustments for industry stock changes.</text>
  </threadedComment>
  <threadedComment ref="C60" dT="2023-01-23T20:37:47.25" personId="{FF2BD1B2-AD25-4B53-A90B-551A8BF47E46}" id="{CBAC6DF2-75D3-41FE-9D5D-5931FCF9260D}">
    <text>Defined as steel shipments + imports of finished steel mill products – exports of steel mill products + adjustments for industry stock changes.</text>
  </threadedComment>
  <threadedComment ref="C61" dT="2023-01-23T20:37:47.25" personId="{FF2BD1B2-AD25-4B53-A90B-551A8BF47E46}" id="{37A2DCEB-3A32-463E-9318-B61AB5852928}">
    <text>Defined as steel shipments + imports of finished steel mill products – exports of steel mill products + adjustments for industry stock changes.</text>
  </threadedComment>
  <threadedComment ref="E77" dT="2023-03-01T14:02:07.00" personId="{FF2BD1B2-AD25-4B53-A90B-551A8BF47E46}" id="{FB83C4E6-9901-421B-8800-5D7C86EE3063}">
    <text xml:space="preserve">In report it points to 'Iron and steel scrap'. Exact steel recycling numbers by year are not mentioned, but it mentions that values deviate by year in the range of 80-90%. Hence 85% assumed as median. </text>
  </threadedComment>
  <threadedComment ref="C82" dT="2023-03-01T14:16:33.22" personId="{FF2BD1B2-AD25-4B53-A90B-551A8BF47E46}" id="{EE0AEC04-2117-485A-968B-B1CF7B448D5B}">
    <text xml:space="preserve">Defined as production of cement (including from imported clinker) + imports (excluding clinker) – exports + adjustments for stock changes. </text>
  </threadedComment>
  <threadedComment ref="C97" dT="2023-03-01T14:20:21.07" personId="{FF2BD1B2-AD25-4B53-A90B-551A8BF47E46}" id="{6C6F8207-529F-45BF-8E1B-FE4FF6DC16F9}">
    <text>Also includes export of clinker in a common category.</text>
  </threadedComment>
  <threadedComment ref="C102" dT="2023-03-01T14:25:24.54" personId="{FF2BD1B2-AD25-4B53-A90B-551A8BF47E46}" id="{B2CCD47D-C0F0-4488-8F03-8806E02E5EF1}">
    <text>Cement is not recycled in its original form without qualitative loss. It can be used for alternate construction material.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1" dT="2023-05-11T20:11:17.93" personId="{67ECE388-217B-42E5-8DC5-64B5DB156AE7}" id="{5A7164B8-92A5-406A-AC6E-D32F7D30E373}">
    <text>Refinery production withheld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C35E-4ED3-43DD-A5FB-90422A46C475}">
  <dimension ref="A1:H114"/>
  <sheetViews>
    <sheetView tabSelected="1" topLeftCell="A100" zoomScale="47" workbookViewId="0">
      <selection activeCell="D119" sqref="D119"/>
    </sheetView>
  </sheetViews>
  <sheetFormatPr defaultRowHeight="14.5" x14ac:dyDescent="0.35"/>
  <cols>
    <col min="1" max="1" width="10.7265625" bestFit="1" customWidth="1"/>
    <col min="2" max="2" width="10.36328125" customWidth="1"/>
    <col min="3" max="3" width="38" customWidth="1"/>
    <col min="4" max="4" width="23.26953125" bestFit="1" customWidth="1"/>
    <col min="5" max="5" width="24.36328125" bestFit="1" customWidth="1"/>
    <col min="6" max="6" width="11.453125" bestFit="1" customWidth="1"/>
    <col min="7" max="7" width="13.26953125" customWidth="1"/>
    <col min="8" max="8" width="15.54296875" bestFit="1" customWidth="1"/>
    <col min="9" max="9" width="8.90625" bestFit="1" customWidth="1"/>
    <col min="10" max="10" width="13.54296875" bestFit="1" customWidth="1"/>
    <col min="11" max="11" width="16.7265625" bestFit="1" customWidth="1"/>
    <col min="12" max="12" width="7.453125" bestFit="1" customWidth="1"/>
    <col min="15" max="15" width="12.08984375" customWidth="1"/>
  </cols>
  <sheetData>
    <row r="1" spans="1:8" x14ac:dyDescent="0.35">
      <c r="A1" s="1" t="s">
        <v>1</v>
      </c>
      <c r="B1" s="1" t="s">
        <v>2</v>
      </c>
      <c r="C1" s="1" t="s">
        <v>711</v>
      </c>
      <c r="D1" s="1" t="s">
        <v>712</v>
      </c>
      <c r="E1" s="1" t="s">
        <v>713</v>
      </c>
      <c r="G1" s="2" t="s">
        <v>1</v>
      </c>
      <c r="H1" s="2" t="s">
        <v>714</v>
      </c>
    </row>
    <row r="2" spans="1:8" x14ac:dyDescent="0.35">
      <c r="A2" t="s">
        <v>43</v>
      </c>
      <c r="B2">
        <v>2018</v>
      </c>
      <c r="C2" t="s">
        <v>715</v>
      </c>
      <c r="D2" t="s">
        <v>716</v>
      </c>
      <c r="E2">
        <f>alumi!K2/1000</f>
        <v>4.9000000000000004</v>
      </c>
      <c r="G2" t="s">
        <v>43</v>
      </c>
      <c r="H2" t="s">
        <v>717</v>
      </c>
    </row>
    <row r="3" spans="1:8" x14ac:dyDescent="0.35">
      <c r="A3" t="s">
        <v>43</v>
      </c>
      <c r="B3">
        <v>2019</v>
      </c>
      <c r="C3" t="s">
        <v>715</v>
      </c>
      <c r="D3" t="s">
        <v>716</v>
      </c>
      <c r="E3">
        <f>alumi!K3/1000</f>
        <v>4.9800000000000004</v>
      </c>
      <c r="G3" t="s">
        <v>718</v>
      </c>
      <c r="H3" t="s">
        <v>719</v>
      </c>
    </row>
    <row r="4" spans="1:8" x14ac:dyDescent="0.35">
      <c r="A4" t="s">
        <v>43</v>
      </c>
      <c r="B4">
        <v>2020</v>
      </c>
      <c r="C4" t="s">
        <v>715</v>
      </c>
      <c r="D4" t="s">
        <v>716</v>
      </c>
      <c r="E4">
        <f>alumi!K4/1000</f>
        <v>3.93</v>
      </c>
      <c r="G4" t="s">
        <v>164</v>
      </c>
      <c r="H4" t="s">
        <v>720</v>
      </c>
    </row>
    <row r="5" spans="1:8" x14ac:dyDescent="0.35">
      <c r="A5" t="s">
        <v>43</v>
      </c>
      <c r="B5">
        <v>2021</v>
      </c>
      <c r="C5" t="s">
        <v>715</v>
      </c>
      <c r="D5" t="s">
        <v>716</v>
      </c>
      <c r="E5">
        <f>alumi!K5/1000</f>
        <v>4.08</v>
      </c>
    </row>
    <row r="6" spans="1:8" x14ac:dyDescent="0.35">
      <c r="A6" t="s">
        <v>43</v>
      </c>
      <c r="B6">
        <v>2022</v>
      </c>
      <c r="C6" t="s">
        <v>715</v>
      </c>
      <c r="D6" t="s">
        <v>716</v>
      </c>
      <c r="E6">
        <f>alumi!K6/1000</f>
        <v>5.0999999999999996</v>
      </c>
    </row>
    <row r="7" spans="1:8" x14ac:dyDescent="0.35">
      <c r="A7" t="s">
        <v>43</v>
      </c>
      <c r="B7">
        <v>2018</v>
      </c>
      <c r="C7" t="s">
        <v>721</v>
      </c>
      <c r="D7" t="s">
        <v>716</v>
      </c>
      <c r="E7">
        <f>alumi!D2/1000</f>
        <v>0.89100000000000001</v>
      </c>
    </row>
    <row r="8" spans="1:8" x14ac:dyDescent="0.35">
      <c r="A8" t="s">
        <v>43</v>
      </c>
      <c r="B8">
        <v>2019</v>
      </c>
      <c r="C8" t="s">
        <v>721</v>
      </c>
      <c r="D8" t="s">
        <v>716</v>
      </c>
      <c r="E8">
        <f>alumi!D3/1000</f>
        <v>1.093</v>
      </c>
    </row>
    <row r="9" spans="1:8" x14ac:dyDescent="0.35">
      <c r="A9" t="s">
        <v>43</v>
      </c>
      <c r="B9">
        <v>2020</v>
      </c>
      <c r="C9" t="s">
        <v>721</v>
      </c>
      <c r="D9" t="s">
        <v>716</v>
      </c>
      <c r="E9">
        <f>alumi!D4/1000</f>
        <v>1.012</v>
      </c>
    </row>
    <row r="10" spans="1:8" x14ac:dyDescent="0.35">
      <c r="A10" t="s">
        <v>43</v>
      </c>
      <c r="B10">
        <v>2021</v>
      </c>
      <c r="C10" t="s">
        <v>721</v>
      </c>
      <c r="D10" t="s">
        <v>716</v>
      </c>
      <c r="E10">
        <f>alumi!D5/1000</f>
        <v>0.88900000000000001</v>
      </c>
    </row>
    <row r="11" spans="1:8" x14ac:dyDescent="0.35">
      <c r="A11" t="s">
        <v>43</v>
      </c>
      <c r="B11">
        <v>2022</v>
      </c>
      <c r="C11" t="s">
        <v>721</v>
      </c>
      <c r="D11" t="s">
        <v>716</v>
      </c>
      <c r="E11">
        <f>alumi!D6/1000</f>
        <v>0.86</v>
      </c>
    </row>
    <row r="12" spans="1:8" x14ac:dyDescent="0.35">
      <c r="A12" t="s">
        <v>43</v>
      </c>
      <c r="B12">
        <v>2018</v>
      </c>
      <c r="C12" t="s">
        <v>722</v>
      </c>
      <c r="D12" t="s">
        <v>716</v>
      </c>
      <c r="E12">
        <f>alumi!E2/1000</f>
        <v>1.57</v>
      </c>
    </row>
    <row r="13" spans="1:8" x14ac:dyDescent="0.35">
      <c r="A13" t="s">
        <v>43</v>
      </c>
      <c r="B13">
        <v>2019</v>
      </c>
      <c r="C13" t="s">
        <v>722</v>
      </c>
      <c r="D13" t="s">
        <v>716</v>
      </c>
      <c r="E13">
        <f>alumi!E3/1000</f>
        <v>1.54</v>
      </c>
    </row>
    <row r="14" spans="1:8" x14ac:dyDescent="0.35">
      <c r="A14" t="s">
        <v>43</v>
      </c>
      <c r="B14">
        <v>2020</v>
      </c>
      <c r="C14" t="s">
        <v>722</v>
      </c>
      <c r="D14" t="s">
        <v>716</v>
      </c>
      <c r="E14">
        <f>alumi!E4/1000</f>
        <v>1.42</v>
      </c>
    </row>
    <row r="15" spans="1:8" x14ac:dyDescent="0.35">
      <c r="A15" t="s">
        <v>43</v>
      </c>
      <c r="B15">
        <v>2021</v>
      </c>
      <c r="C15" t="s">
        <v>722</v>
      </c>
      <c r="D15" t="s">
        <v>716</v>
      </c>
      <c r="E15">
        <f>alumi!E5/1000</f>
        <v>1.52</v>
      </c>
    </row>
    <row r="16" spans="1:8" x14ac:dyDescent="0.35">
      <c r="A16" t="s">
        <v>43</v>
      </c>
      <c r="B16">
        <v>2022</v>
      </c>
      <c r="C16" t="s">
        <v>722</v>
      </c>
      <c r="D16" t="s">
        <v>716</v>
      </c>
      <c r="E16">
        <f>alumi!E6/1000</f>
        <v>1.5</v>
      </c>
    </row>
    <row r="17" spans="1:5" x14ac:dyDescent="0.35">
      <c r="A17" t="s">
        <v>43</v>
      </c>
      <c r="B17">
        <v>2018</v>
      </c>
      <c r="C17" t="s">
        <v>723</v>
      </c>
      <c r="D17" t="s">
        <v>716</v>
      </c>
      <c r="E17">
        <f>alumi!F2/1000</f>
        <v>2.14</v>
      </c>
    </row>
    <row r="18" spans="1:5" x14ac:dyDescent="0.35">
      <c r="A18" t="s">
        <v>43</v>
      </c>
      <c r="B18">
        <v>2019</v>
      </c>
      <c r="C18" t="s">
        <v>723</v>
      </c>
      <c r="D18" t="s">
        <v>716</v>
      </c>
      <c r="E18">
        <f>alumi!F3/1000</f>
        <v>1.92</v>
      </c>
    </row>
    <row r="19" spans="1:5" x14ac:dyDescent="0.35">
      <c r="A19" t="s">
        <v>43</v>
      </c>
      <c r="B19">
        <v>2020</v>
      </c>
      <c r="C19" t="s">
        <v>723</v>
      </c>
      <c r="D19" t="s">
        <v>716</v>
      </c>
      <c r="E19">
        <f>alumi!F4/1000</f>
        <v>1.63</v>
      </c>
    </row>
    <row r="20" spans="1:5" x14ac:dyDescent="0.35">
      <c r="A20" t="s">
        <v>43</v>
      </c>
      <c r="B20">
        <v>2021</v>
      </c>
      <c r="C20" t="s">
        <v>723</v>
      </c>
      <c r="D20" t="s">
        <v>716</v>
      </c>
      <c r="E20">
        <f>alumi!F5/1000</f>
        <v>1.78</v>
      </c>
    </row>
    <row r="21" spans="1:5" x14ac:dyDescent="0.35">
      <c r="A21" t="s">
        <v>43</v>
      </c>
      <c r="B21">
        <v>2022</v>
      </c>
      <c r="C21" t="s">
        <v>723</v>
      </c>
      <c r="D21" t="s">
        <v>716</v>
      </c>
      <c r="E21">
        <f>alumi!F6/1000</f>
        <v>1.9</v>
      </c>
    </row>
    <row r="22" spans="1:5" x14ac:dyDescent="0.35">
      <c r="A22" t="s">
        <v>43</v>
      </c>
      <c r="B22">
        <v>2018</v>
      </c>
      <c r="C22" t="s">
        <v>724</v>
      </c>
      <c r="D22" t="s">
        <v>716</v>
      </c>
      <c r="E22">
        <f>E7+E12+E17</f>
        <v>4.6010000000000009</v>
      </c>
    </row>
    <row r="23" spans="1:5" x14ac:dyDescent="0.35">
      <c r="A23" t="s">
        <v>43</v>
      </c>
      <c r="B23">
        <v>2019</v>
      </c>
      <c r="C23" t="s">
        <v>724</v>
      </c>
      <c r="D23" t="s">
        <v>716</v>
      </c>
      <c r="E23">
        <f t="shared" ref="E23:E26" si="0">E8+E13+E18</f>
        <v>4.5529999999999999</v>
      </c>
    </row>
    <row r="24" spans="1:5" x14ac:dyDescent="0.35">
      <c r="A24" t="s">
        <v>43</v>
      </c>
      <c r="B24">
        <v>2020</v>
      </c>
      <c r="C24" t="s">
        <v>724</v>
      </c>
      <c r="D24" t="s">
        <v>716</v>
      </c>
      <c r="E24">
        <f t="shared" si="0"/>
        <v>4.0619999999999994</v>
      </c>
    </row>
    <row r="25" spans="1:5" x14ac:dyDescent="0.35">
      <c r="A25" t="s">
        <v>43</v>
      </c>
      <c r="B25">
        <v>2021</v>
      </c>
      <c r="C25" t="s">
        <v>724</v>
      </c>
      <c r="D25" t="s">
        <v>716</v>
      </c>
      <c r="E25">
        <f t="shared" si="0"/>
        <v>4.1890000000000001</v>
      </c>
    </row>
    <row r="26" spans="1:5" x14ac:dyDescent="0.35">
      <c r="A26" t="s">
        <v>43</v>
      </c>
      <c r="B26">
        <v>2022</v>
      </c>
      <c r="C26" t="s">
        <v>724</v>
      </c>
      <c r="D26" t="s">
        <v>716</v>
      </c>
      <c r="E26">
        <f t="shared" si="0"/>
        <v>4.26</v>
      </c>
    </row>
    <row r="27" spans="1:5" x14ac:dyDescent="0.35">
      <c r="A27" t="s">
        <v>43</v>
      </c>
      <c r="B27">
        <v>2018</v>
      </c>
      <c r="C27" t="s">
        <v>725</v>
      </c>
      <c r="D27" t="s">
        <v>716</v>
      </c>
      <c r="E27">
        <f>alumi!G2/1000</f>
        <v>5.55</v>
      </c>
    </row>
    <row r="28" spans="1:5" x14ac:dyDescent="0.35">
      <c r="A28" t="s">
        <v>43</v>
      </c>
      <c r="B28">
        <v>2019</v>
      </c>
      <c r="C28" t="s">
        <v>725</v>
      </c>
      <c r="D28" t="s">
        <v>716</v>
      </c>
      <c r="E28">
        <f>alumi!G3/1000</f>
        <v>5.28</v>
      </c>
    </row>
    <row r="29" spans="1:5" x14ac:dyDescent="0.35">
      <c r="A29" t="s">
        <v>43</v>
      </c>
      <c r="B29">
        <v>2020</v>
      </c>
      <c r="C29" t="s">
        <v>725</v>
      </c>
      <c r="D29" t="s">
        <v>716</v>
      </c>
      <c r="E29">
        <f>alumi!G4/1000</f>
        <v>4.26</v>
      </c>
    </row>
    <row r="30" spans="1:5" x14ac:dyDescent="0.35">
      <c r="A30" t="s">
        <v>43</v>
      </c>
      <c r="B30">
        <v>2021</v>
      </c>
      <c r="C30" t="s">
        <v>725</v>
      </c>
      <c r="D30" t="s">
        <v>716</v>
      </c>
      <c r="E30">
        <f>alumi!G5/1000</f>
        <v>4.83</v>
      </c>
    </row>
    <row r="31" spans="1:5" x14ac:dyDescent="0.35">
      <c r="A31" t="s">
        <v>43</v>
      </c>
      <c r="B31">
        <v>2022</v>
      </c>
      <c r="C31" t="s">
        <v>725</v>
      </c>
      <c r="D31" t="s">
        <v>716</v>
      </c>
      <c r="E31">
        <f>alumi!G6/1000</f>
        <v>5.9</v>
      </c>
    </row>
    <row r="32" spans="1:5" x14ac:dyDescent="0.35">
      <c r="A32" t="s">
        <v>43</v>
      </c>
      <c r="B32">
        <v>2018</v>
      </c>
      <c r="C32" t="s">
        <v>726</v>
      </c>
      <c r="D32" t="s">
        <v>716</v>
      </c>
      <c r="E32">
        <f>alumi!H2/1000</f>
        <v>0.69499999999999995</v>
      </c>
    </row>
    <row r="33" spans="1:5" x14ac:dyDescent="0.35">
      <c r="A33" t="s">
        <v>43</v>
      </c>
      <c r="B33">
        <v>2019</v>
      </c>
      <c r="C33" t="s">
        <v>726</v>
      </c>
      <c r="D33" t="s">
        <v>716</v>
      </c>
      <c r="E33">
        <f>alumi!H3/1000</f>
        <v>0.59599999999999997</v>
      </c>
    </row>
    <row r="34" spans="1:5" x14ac:dyDescent="0.35">
      <c r="A34" t="s">
        <v>43</v>
      </c>
      <c r="B34">
        <v>2020</v>
      </c>
      <c r="C34" t="s">
        <v>726</v>
      </c>
      <c r="D34" t="s">
        <v>716</v>
      </c>
      <c r="E34">
        <f>alumi!H4/1000</f>
        <v>0.54200000000000004</v>
      </c>
    </row>
    <row r="35" spans="1:5" x14ac:dyDescent="0.35">
      <c r="A35" t="s">
        <v>43</v>
      </c>
      <c r="B35">
        <v>2021</v>
      </c>
      <c r="C35" t="s">
        <v>726</v>
      </c>
      <c r="D35" t="s">
        <v>716</v>
      </c>
      <c r="E35">
        <f>alumi!H5/1000</f>
        <v>0.68</v>
      </c>
    </row>
    <row r="36" spans="1:5" x14ac:dyDescent="0.35">
      <c r="A36" t="s">
        <v>43</v>
      </c>
      <c r="B36">
        <v>2022</v>
      </c>
      <c r="C36" t="s">
        <v>726</v>
      </c>
      <c r="D36" t="s">
        <v>716</v>
      </c>
      <c r="E36">
        <f>alumi!H6/1000</f>
        <v>0.64</v>
      </c>
    </row>
    <row r="37" spans="1:5" x14ac:dyDescent="0.35">
      <c r="A37" t="s">
        <v>43</v>
      </c>
      <c r="B37">
        <v>2018</v>
      </c>
      <c r="C37" t="s">
        <v>727</v>
      </c>
      <c r="D37" t="s">
        <v>716</v>
      </c>
      <c r="E37">
        <f>alumi!I2/1000</f>
        <v>1.31</v>
      </c>
    </row>
    <row r="38" spans="1:5" x14ac:dyDescent="0.35">
      <c r="A38" t="s">
        <v>43</v>
      </c>
      <c r="B38">
        <v>2019</v>
      </c>
      <c r="C38" t="s">
        <v>727</v>
      </c>
      <c r="D38" t="s">
        <v>716</v>
      </c>
      <c r="E38">
        <f>alumi!I3/1000</f>
        <v>1.1100000000000001</v>
      </c>
    </row>
    <row r="39" spans="1:5" x14ac:dyDescent="0.35">
      <c r="A39" t="s">
        <v>43</v>
      </c>
      <c r="B39">
        <v>2020</v>
      </c>
      <c r="C39" t="s">
        <v>727</v>
      </c>
      <c r="D39" t="s">
        <v>716</v>
      </c>
      <c r="E39">
        <f>alumi!I4/1000</f>
        <v>0.90600000000000003</v>
      </c>
    </row>
    <row r="40" spans="1:5" x14ac:dyDescent="0.35">
      <c r="A40" t="s">
        <v>43</v>
      </c>
      <c r="B40">
        <v>2021</v>
      </c>
      <c r="C40" t="s">
        <v>727</v>
      </c>
      <c r="D40" t="s">
        <v>716</v>
      </c>
      <c r="E40">
        <f>alumi!I5/1000</f>
        <v>0.85099999999999998</v>
      </c>
    </row>
    <row r="41" spans="1:5" x14ac:dyDescent="0.35">
      <c r="A41" t="s">
        <v>43</v>
      </c>
      <c r="B41">
        <v>2022</v>
      </c>
      <c r="C41" t="s">
        <v>727</v>
      </c>
      <c r="D41" t="s">
        <v>716</v>
      </c>
      <c r="E41">
        <f>alumi!I6/1000</f>
        <v>1</v>
      </c>
    </row>
    <row r="42" spans="1:5" x14ac:dyDescent="0.35">
      <c r="A42" t="s">
        <v>43</v>
      </c>
      <c r="B42">
        <v>2018</v>
      </c>
      <c r="C42" t="s">
        <v>728</v>
      </c>
      <c r="D42" t="s">
        <v>716</v>
      </c>
      <c r="E42">
        <f>alumi!J2/1000</f>
        <v>1.76</v>
      </c>
    </row>
    <row r="43" spans="1:5" x14ac:dyDescent="0.35">
      <c r="A43" t="s">
        <v>43</v>
      </c>
      <c r="B43">
        <v>2019</v>
      </c>
      <c r="C43" t="s">
        <v>728</v>
      </c>
      <c r="D43" t="s">
        <v>716</v>
      </c>
      <c r="E43">
        <f>alumi!J3/1000</f>
        <v>1.86</v>
      </c>
    </row>
    <row r="44" spans="1:5" x14ac:dyDescent="0.35">
      <c r="A44" t="s">
        <v>43</v>
      </c>
      <c r="B44">
        <v>2020</v>
      </c>
      <c r="C44" t="s">
        <v>728</v>
      </c>
      <c r="D44" t="s">
        <v>716</v>
      </c>
      <c r="E44">
        <f>alumi!J4/1000</f>
        <v>1.84</v>
      </c>
    </row>
    <row r="45" spans="1:5" x14ac:dyDescent="0.35">
      <c r="A45" t="s">
        <v>43</v>
      </c>
      <c r="B45">
        <v>2021</v>
      </c>
      <c r="C45" t="s">
        <v>728</v>
      </c>
      <c r="D45" t="s">
        <v>716</v>
      </c>
      <c r="E45">
        <f>alumi!J5/1000</f>
        <v>2.1</v>
      </c>
    </row>
    <row r="46" spans="1:5" x14ac:dyDescent="0.35">
      <c r="A46" t="s">
        <v>43</v>
      </c>
      <c r="B46">
        <v>2022</v>
      </c>
      <c r="C46" t="s">
        <v>728</v>
      </c>
      <c r="D46" t="s">
        <v>716</v>
      </c>
      <c r="E46">
        <f>alumi!J6/1000</f>
        <v>2.1</v>
      </c>
    </row>
    <row r="47" spans="1:5" x14ac:dyDescent="0.35">
      <c r="A47" t="s">
        <v>43</v>
      </c>
      <c r="B47">
        <v>2018</v>
      </c>
      <c r="C47" t="s">
        <v>729</v>
      </c>
      <c r="D47" t="s">
        <v>716</v>
      </c>
      <c r="E47">
        <f>alumi!L2/1000</f>
        <v>7.04</v>
      </c>
    </row>
    <row r="48" spans="1:5" x14ac:dyDescent="0.35">
      <c r="A48" t="s">
        <v>43</v>
      </c>
      <c r="B48">
        <v>2019</v>
      </c>
      <c r="C48" t="s">
        <v>729</v>
      </c>
      <c r="D48" t="s">
        <v>716</v>
      </c>
      <c r="E48">
        <f>alumi!L3/1000</f>
        <v>6.91</v>
      </c>
    </row>
    <row r="49" spans="1:5" x14ac:dyDescent="0.35">
      <c r="A49" t="s">
        <v>43</v>
      </c>
      <c r="B49">
        <v>2020</v>
      </c>
      <c r="C49" t="s">
        <v>729</v>
      </c>
      <c r="D49" t="s">
        <v>716</v>
      </c>
      <c r="E49">
        <f>alumi!L4/1000</f>
        <v>5.56</v>
      </c>
    </row>
    <row r="50" spans="1:5" x14ac:dyDescent="0.35">
      <c r="A50" t="s">
        <v>43</v>
      </c>
      <c r="B50">
        <v>2021</v>
      </c>
      <c r="C50" t="s">
        <v>729</v>
      </c>
      <c r="D50" t="s">
        <v>716</v>
      </c>
      <c r="E50">
        <f>alumi!L5/1000</f>
        <v>5.86</v>
      </c>
    </row>
    <row r="51" spans="1:5" x14ac:dyDescent="0.35">
      <c r="A51" t="s">
        <v>43</v>
      </c>
      <c r="B51">
        <v>2022</v>
      </c>
      <c r="C51" t="s">
        <v>729</v>
      </c>
      <c r="D51" t="s">
        <v>716</v>
      </c>
      <c r="E51">
        <f>alumi!L6/1000</f>
        <v>7</v>
      </c>
    </row>
    <row r="52" spans="1:5" x14ac:dyDescent="0.35">
      <c r="A52" t="s">
        <v>43</v>
      </c>
      <c r="B52">
        <v>2018</v>
      </c>
      <c r="C52" t="s">
        <v>730</v>
      </c>
      <c r="D52" t="s">
        <v>731</v>
      </c>
      <c r="E52">
        <f>ROUND(E12/E2*100,1)</f>
        <v>32</v>
      </c>
    </row>
    <row r="53" spans="1:5" x14ac:dyDescent="0.35">
      <c r="A53" t="s">
        <v>43</v>
      </c>
      <c r="B53">
        <v>2019</v>
      </c>
      <c r="C53" t="s">
        <v>730</v>
      </c>
      <c r="D53" t="s">
        <v>731</v>
      </c>
      <c r="E53">
        <f t="shared" ref="E53:E56" si="1">ROUND(E13/E3*100,1)</f>
        <v>30.9</v>
      </c>
    </row>
    <row r="54" spans="1:5" x14ac:dyDescent="0.35">
      <c r="A54" t="s">
        <v>43</v>
      </c>
      <c r="B54">
        <v>2020</v>
      </c>
      <c r="C54" t="s">
        <v>730</v>
      </c>
      <c r="D54" t="s">
        <v>731</v>
      </c>
      <c r="E54">
        <f t="shared" si="1"/>
        <v>36.1</v>
      </c>
    </row>
    <row r="55" spans="1:5" x14ac:dyDescent="0.35">
      <c r="A55" t="s">
        <v>43</v>
      </c>
      <c r="B55">
        <v>2021</v>
      </c>
      <c r="C55" t="s">
        <v>730</v>
      </c>
      <c r="D55" t="s">
        <v>731</v>
      </c>
      <c r="E55">
        <f t="shared" si="1"/>
        <v>37.299999999999997</v>
      </c>
    </row>
    <row r="56" spans="1:5" x14ac:dyDescent="0.35">
      <c r="A56" t="s">
        <v>43</v>
      </c>
      <c r="B56">
        <v>2022</v>
      </c>
      <c r="C56" t="s">
        <v>730</v>
      </c>
      <c r="D56" t="s">
        <v>731</v>
      </c>
      <c r="E56">
        <f t="shared" si="1"/>
        <v>29.4</v>
      </c>
    </row>
    <row r="57" spans="1:5" x14ac:dyDescent="0.35">
      <c r="A57" t="s">
        <v>718</v>
      </c>
      <c r="B57">
        <v>2018</v>
      </c>
      <c r="C57" t="s">
        <v>715</v>
      </c>
      <c r="D57" t="s">
        <v>716</v>
      </c>
      <c r="E57">
        <f>feste!Q2</f>
        <v>102</v>
      </c>
    </row>
    <row r="58" spans="1:5" x14ac:dyDescent="0.35">
      <c r="A58" t="s">
        <v>718</v>
      </c>
      <c r="B58">
        <v>2019</v>
      </c>
      <c r="C58" t="s">
        <v>715</v>
      </c>
      <c r="D58" t="s">
        <v>716</v>
      </c>
      <c r="E58">
        <f>feste!Q3</f>
        <v>100</v>
      </c>
    </row>
    <row r="59" spans="1:5" x14ac:dyDescent="0.35">
      <c r="A59" t="s">
        <v>718</v>
      </c>
      <c r="B59">
        <v>2020</v>
      </c>
      <c r="C59" t="s">
        <v>715</v>
      </c>
      <c r="D59" t="s">
        <v>716</v>
      </c>
      <c r="E59">
        <f>feste!Q4</f>
        <v>82.1</v>
      </c>
    </row>
    <row r="60" spans="1:5" x14ac:dyDescent="0.35">
      <c r="A60" t="s">
        <v>718</v>
      </c>
      <c r="B60">
        <v>2021</v>
      </c>
      <c r="C60" t="s">
        <v>715</v>
      </c>
      <c r="D60" t="s">
        <v>716</v>
      </c>
      <c r="E60">
        <f>feste!Q5</f>
        <v>98.9</v>
      </c>
    </row>
    <row r="61" spans="1:5" x14ac:dyDescent="0.35">
      <c r="A61" t="s">
        <v>718</v>
      </c>
      <c r="B61">
        <v>2022</v>
      </c>
      <c r="C61" t="s">
        <v>715</v>
      </c>
      <c r="D61" t="s">
        <v>716</v>
      </c>
      <c r="E61">
        <f>feste!Q6</f>
        <v>96</v>
      </c>
    </row>
    <row r="62" spans="1:5" x14ac:dyDescent="0.35">
      <c r="A62" t="s">
        <v>718</v>
      </c>
      <c r="B62">
        <v>2018</v>
      </c>
      <c r="C62" t="s">
        <v>724</v>
      </c>
      <c r="D62" t="s">
        <v>716</v>
      </c>
      <c r="E62">
        <f>feste!E2</f>
        <v>86.6</v>
      </c>
    </row>
    <row r="63" spans="1:5" x14ac:dyDescent="0.35">
      <c r="A63" t="s">
        <v>718</v>
      </c>
      <c r="B63">
        <v>2019</v>
      </c>
      <c r="C63" t="s">
        <v>724</v>
      </c>
      <c r="D63" t="s">
        <v>716</v>
      </c>
      <c r="E63">
        <f>feste!E3</f>
        <v>87.8</v>
      </c>
    </row>
    <row r="64" spans="1:5" x14ac:dyDescent="0.35">
      <c r="A64" t="s">
        <v>718</v>
      </c>
      <c r="B64">
        <v>2020</v>
      </c>
      <c r="C64" t="s">
        <v>724</v>
      </c>
      <c r="D64" t="s">
        <v>716</v>
      </c>
      <c r="E64">
        <f>feste!E4</f>
        <v>72.7</v>
      </c>
    </row>
    <row r="65" spans="1:5" x14ac:dyDescent="0.35">
      <c r="A65" t="s">
        <v>718</v>
      </c>
      <c r="B65">
        <v>2021</v>
      </c>
      <c r="C65" t="s">
        <v>724</v>
      </c>
      <c r="D65" t="s">
        <v>716</v>
      </c>
      <c r="E65">
        <f>feste!E5</f>
        <v>85.8</v>
      </c>
    </row>
    <row r="66" spans="1:5" x14ac:dyDescent="0.35">
      <c r="A66" t="s">
        <v>718</v>
      </c>
      <c r="B66">
        <v>2022</v>
      </c>
      <c r="C66" t="s">
        <v>724</v>
      </c>
      <c r="D66" t="s">
        <v>716</v>
      </c>
      <c r="E66">
        <f>feste!E6</f>
        <v>82</v>
      </c>
    </row>
    <row r="67" spans="1:5" x14ac:dyDescent="0.35">
      <c r="A67" t="s">
        <v>718</v>
      </c>
      <c r="B67">
        <v>2018</v>
      </c>
      <c r="C67" t="s">
        <v>725</v>
      </c>
      <c r="D67" t="s">
        <v>716</v>
      </c>
      <c r="E67">
        <f>feste!J2</f>
        <v>23.3</v>
      </c>
    </row>
    <row r="68" spans="1:5" x14ac:dyDescent="0.35">
      <c r="A68" t="s">
        <v>718</v>
      </c>
      <c r="B68">
        <v>2019</v>
      </c>
      <c r="C68" t="s">
        <v>725</v>
      </c>
      <c r="D68" t="s">
        <v>716</v>
      </c>
      <c r="E68">
        <f>feste!J3</f>
        <v>19.100000000000001</v>
      </c>
    </row>
    <row r="69" spans="1:5" x14ac:dyDescent="0.35">
      <c r="A69" t="s">
        <v>718</v>
      </c>
      <c r="B69">
        <v>2020</v>
      </c>
      <c r="C69" t="s">
        <v>725</v>
      </c>
      <c r="D69" t="s">
        <v>716</v>
      </c>
      <c r="E69">
        <f>feste!J4</f>
        <v>14.6</v>
      </c>
    </row>
    <row r="70" spans="1:5" x14ac:dyDescent="0.35">
      <c r="A70" t="s">
        <v>718</v>
      </c>
      <c r="B70">
        <v>2021</v>
      </c>
      <c r="C70" t="s">
        <v>725</v>
      </c>
      <c r="D70" t="s">
        <v>716</v>
      </c>
      <c r="E70">
        <f>feste!J5</f>
        <v>20.6</v>
      </c>
    </row>
    <row r="71" spans="1:5" x14ac:dyDescent="0.35">
      <c r="A71" t="s">
        <v>718</v>
      </c>
      <c r="B71">
        <v>2022</v>
      </c>
      <c r="C71" t="s">
        <v>725</v>
      </c>
      <c r="D71" t="s">
        <v>716</v>
      </c>
      <c r="E71">
        <f>feste!J6</f>
        <v>22</v>
      </c>
    </row>
    <row r="72" spans="1:5" x14ac:dyDescent="0.35">
      <c r="A72" t="s">
        <v>718</v>
      </c>
      <c r="B72">
        <v>2018</v>
      </c>
      <c r="C72" t="s">
        <v>727</v>
      </c>
      <c r="D72" t="s">
        <v>716</v>
      </c>
      <c r="E72">
        <f>feste!M2</f>
        <v>7.9</v>
      </c>
    </row>
    <row r="73" spans="1:5" x14ac:dyDescent="0.35">
      <c r="A73" t="s">
        <v>718</v>
      </c>
      <c r="B73">
        <v>2019</v>
      </c>
      <c r="C73" t="s">
        <v>727</v>
      </c>
      <c r="D73" t="s">
        <v>716</v>
      </c>
      <c r="E73">
        <f>feste!M3</f>
        <v>6.6</v>
      </c>
    </row>
    <row r="74" spans="1:5" x14ac:dyDescent="0.35">
      <c r="A74" t="s">
        <v>718</v>
      </c>
      <c r="B74">
        <v>2020</v>
      </c>
      <c r="C74" t="s">
        <v>727</v>
      </c>
      <c r="D74" t="s">
        <v>716</v>
      </c>
      <c r="E74">
        <f>feste!M4</f>
        <v>6.7</v>
      </c>
    </row>
    <row r="75" spans="1:5" x14ac:dyDescent="0.35">
      <c r="A75" t="s">
        <v>718</v>
      </c>
      <c r="B75">
        <v>2021</v>
      </c>
      <c r="C75" t="s">
        <v>727</v>
      </c>
      <c r="D75" t="s">
        <v>716</v>
      </c>
      <c r="E75">
        <f>feste!M5</f>
        <v>7.4</v>
      </c>
    </row>
    <row r="76" spans="1:5" x14ac:dyDescent="0.35">
      <c r="A76" t="s">
        <v>718</v>
      </c>
      <c r="B76">
        <v>2022</v>
      </c>
      <c r="C76" t="s">
        <v>727</v>
      </c>
      <c r="D76" t="s">
        <v>716</v>
      </c>
      <c r="E76">
        <f>feste!M6</f>
        <v>8</v>
      </c>
    </row>
    <row r="77" spans="1:5" x14ac:dyDescent="0.35">
      <c r="A77" t="s">
        <v>718</v>
      </c>
      <c r="B77">
        <v>2018</v>
      </c>
      <c r="C77" t="s">
        <v>730</v>
      </c>
      <c r="D77" t="s">
        <v>731</v>
      </c>
      <c r="E77">
        <v>85</v>
      </c>
    </row>
    <row r="78" spans="1:5" x14ac:dyDescent="0.35">
      <c r="A78" t="s">
        <v>718</v>
      </c>
      <c r="B78">
        <v>2019</v>
      </c>
      <c r="C78" t="s">
        <v>730</v>
      </c>
      <c r="D78" t="s">
        <v>731</v>
      </c>
      <c r="E78">
        <v>85</v>
      </c>
    </row>
    <row r="79" spans="1:5" x14ac:dyDescent="0.35">
      <c r="A79" t="s">
        <v>718</v>
      </c>
      <c r="B79">
        <v>2020</v>
      </c>
      <c r="C79" t="s">
        <v>730</v>
      </c>
      <c r="D79" t="s">
        <v>731</v>
      </c>
      <c r="E79">
        <v>85</v>
      </c>
    </row>
    <row r="80" spans="1:5" x14ac:dyDescent="0.35">
      <c r="A80" t="s">
        <v>718</v>
      </c>
      <c r="B80">
        <v>2021</v>
      </c>
      <c r="C80" t="s">
        <v>730</v>
      </c>
      <c r="D80" t="s">
        <v>731</v>
      </c>
      <c r="E80">
        <v>85</v>
      </c>
    </row>
    <row r="81" spans="1:5" x14ac:dyDescent="0.35">
      <c r="A81" t="s">
        <v>718</v>
      </c>
      <c r="B81">
        <v>2022</v>
      </c>
      <c r="C81" t="s">
        <v>730</v>
      </c>
      <c r="D81" t="s">
        <v>731</v>
      </c>
      <c r="E81">
        <v>85</v>
      </c>
    </row>
    <row r="82" spans="1:5" x14ac:dyDescent="0.35">
      <c r="A82" t="s">
        <v>164</v>
      </c>
      <c r="B82">
        <v>2018</v>
      </c>
      <c r="C82" t="s">
        <v>715</v>
      </c>
      <c r="D82" t="s">
        <v>716</v>
      </c>
      <c r="E82">
        <f>cemen!J2/1000</f>
        <v>98.5</v>
      </c>
    </row>
    <row r="83" spans="1:5" x14ac:dyDescent="0.35">
      <c r="A83" t="s">
        <v>164</v>
      </c>
      <c r="B83">
        <v>2019</v>
      </c>
      <c r="C83" t="s">
        <v>715</v>
      </c>
      <c r="D83" t="s">
        <v>716</v>
      </c>
      <c r="E83">
        <f>cemen!J3/1000</f>
        <v>102</v>
      </c>
    </row>
    <row r="84" spans="1:5" x14ac:dyDescent="0.35">
      <c r="A84" t="s">
        <v>164</v>
      </c>
      <c r="B84">
        <v>2020</v>
      </c>
      <c r="C84" t="s">
        <v>715</v>
      </c>
      <c r="D84" t="s">
        <v>716</v>
      </c>
      <c r="E84">
        <f>cemen!J4/1000</f>
        <v>105</v>
      </c>
    </row>
    <row r="85" spans="1:5" x14ac:dyDescent="0.35">
      <c r="A85" t="s">
        <v>164</v>
      </c>
      <c r="B85">
        <v>2021</v>
      </c>
      <c r="C85" t="s">
        <v>715</v>
      </c>
      <c r="D85" t="s">
        <v>716</v>
      </c>
      <c r="E85">
        <f>cemen!J5/1000</f>
        <v>110</v>
      </c>
    </row>
    <row r="86" spans="1:5" x14ac:dyDescent="0.35">
      <c r="A86" t="s">
        <v>164</v>
      </c>
      <c r="B86">
        <v>2022</v>
      </c>
      <c r="C86" t="s">
        <v>715</v>
      </c>
      <c r="D86" t="s">
        <v>716</v>
      </c>
      <c r="E86">
        <f>cemen!J6/1000</f>
        <v>120</v>
      </c>
    </row>
    <row r="87" spans="1:5" x14ac:dyDescent="0.35">
      <c r="A87" t="s">
        <v>164</v>
      </c>
      <c r="B87">
        <v>2018</v>
      </c>
      <c r="C87" t="s">
        <v>724</v>
      </c>
      <c r="D87" t="s">
        <v>716</v>
      </c>
      <c r="E87">
        <f>cemen!D2/1000</f>
        <v>86.4</v>
      </c>
    </row>
    <row r="88" spans="1:5" x14ac:dyDescent="0.35">
      <c r="A88" t="s">
        <v>164</v>
      </c>
      <c r="B88">
        <v>2019</v>
      </c>
      <c r="C88" t="s">
        <v>724</v>
      </c>
      <c r="D88" t="s">
        <v>716</v>
      </c>
      <c r="E88">
        <f>cemen!D3/1000</f>
        <v>87.6</v>
      </c>
    </row>
    <row r="89" spans="1:5" x14ac:dyDescent="0.35">
      <c r="A89" t="s">
        <v>164</v>
      </c>
      <c r="B89">
        <v>2020</v>
      </c>
      <c r="C89" t="s">
        <v>724</v>
      </c>
      <c r="D89" t="s">
        <v>716</v>
      </c>
      <c r="E89">
        <f>cemen!D4/1000</f>
        <v>89.3</v>
      </c>
    </row>
    <row r="90" spans="1:5" x14ac:dyDescent="0.35">
      <c r="A90" t="s">
        <v>164</v>
      </c>
      <c r="B90">
        <v>2021</v>
      </c>
      <c r="C90" t="s">
        <v>724</v>
      </c>
      <c r="D90" t="s">
        <v>716</v>
      </c>
      <c r="E90">
        <f>cemen!D5/1000</f>
        <v>93</v>
      </c>
    </row>
    <row r="91" spans="1:5" x14ac:dyDescent="0.35">
      <c r="A91" t="s">
        <v>164</v>
      </c>
      <c r="B91">
        <v>2022</v>
      </c>
      <c r="C91" t="s">
        <v>724</v>
      </c>
      <c r="D91" t="s">
        <v>716</v>
      </c>
      <c r="E91">
        <f>cemen!D6/1000</f>
        <v>95</v>
      </c>
    </row>
    <row r="92" spans="1:5" x14ac:dyDescent="0.35">
      <c r="A92" t="s">
        <v>164</v>
      </c>
      <c r="B92">
        <v>2018</v>
      </c>
      <c r="C92" t="s">
        <v>725</v>
      </c>
      <c r="D92" t="s">
        <v>716</v>
      </c>
      <c r="E92">
        <f>cemen!G2/1000</f>
        <v>13.693</v>
      </c>
    </row>
    <row r="93" spans="1:5" x14ac:dyDescent="0.35">
      <c r="A93" t="s">
        <v>164</v>
      </c>
      <c r="B93">
        <v>2019</v>
      </c>
      <c r="C93" t="s">
        <v>725</v>
      </c>
      <c r="D93" t="s">
        <v>716</v>
      </c>
      <c r="E93">
        <f>cemen!G3/1000</f>
        <v>14.836</v>
      </c>
    </row>
    <row r="94" spans="1:5" x14ac:dyDescent="0.35">
      <c r="A94" t="s">
        <v>164</v>
      </c>
      <c r="B94">
        <v>2020</v>
      </c>
      <c r="C94" t="s">
        <v>725</v>
      </c>
      <c r="D94" t="s">
        <v>716</v>
      </c>
      <c r="E94">
        <f>cemen!G4/1000</f>
        <v>15.531000000000001</v>
      </c>
    </row>
    <row r="95" spans="1:5" x14ac:dyDescent="0.35">
      <c r="A95" t="s">
        <v>164</v>
      </c>
      <c r="B95">
        <v>2021</v>
      </c>
      <c r="C95" t="s">
        <v>725</v>
      </c>
      <c r="D95" t="s">
        <v>716</v>
      </c>
      <c r="E95">
        <f>cemen!G5/1000</f>
        <v>19.937000000000001</v>
      </c>
    </row>
    <row r="96" spans="1:5" x14ac:dyDescent="0.35">
      <c r="A96" t="s">
        <v>164</v>
      </c>
      <c r="B96">
        <v>2022</v>
      </c>
      <c r="C96" t="s">
        <v>725</v>
      </c>
      <c r="D96" t="s">
        <v>716</v>
      </c>
      <c r="E96">
        <f>cemen!G6/1000</f>
        <v>24</v>
      </c>
    </row>
    <row r="97" spans="1:6" x14ac:dyDescent="0.35">
      <c r="A97" t="s">
        <v>164</v>
      </c>
      <c r="B97">
        <v>2018</v>
      </c>
      <c r="C97" t="s">
        <v>727</v>
      </c>
      <c r="D97" t="s">
        <v>716</v>
      </c>
      <c r="E97">
        <f>cemen!I2/1000</f>
        <v>0.91900000000000004</v>
      </c>
    </row>
    <row r="98" spans="1:6" x14ac:dyDescent="0.35">
      <c r="A98" t="s">
        <v>164</v>
      </c>
      <c r="B98">
        <v>2019</v>
      </c>
      <c r="C98" t="s">
        <v>727</v>
      </c>
      <c r="D98" t="s">
        <v>716</v>
      </c>
      <c r="E98">
        <f>cemen!I3/1000</f>
        <v>1.024</v>
      </c>
    </row>
    <row r="99" spans="1:6" x14ac:dyDescent="0.35">
      <c r="A99" t="s">
        <v>164</v>
      </c>
      <c r="B99">
        <v>2020</v>
      </c>
      <c r="C99" t="s">
        <v>727</v>
      </c>
      <c r="D99" t="s">
        <v>716</v>
      </c>
      <c r="E99">
        <f>cemen!I4/1000</f>
        <v>0.88400000000000001</v>
      </c>
    </row>
    <row r="100" spans="1:6" x14ac:dyDescent="0.35">
      <c r="A100" t="s">
        <v>164</v>
      </c>
      <c r="B100">
        <v>2021</v>
      </c>
      <c r="C100" t="s">
        <v>727</v>
      </c>
      <c r="D100" t="s">
        <v>716</v>
      </c>
      <c r="E100">
        <f>cemen!I5/1000</f>
        <v>0.94</v>
      </c>
    </row>
    <row r="101" spans="1:6" x14ac:dyDescent="0.35">
      <c r="A101" t="s">
        <v>164</v>
      </c>
      <c r="B101">
        <v>2022</v>
      </c>
      <c r="C101" t="s">
        <v>727</v>
      </c>
      <c r="D101" t="s">
        <v>716</v>
      </c>
      <c r="E101">
        <f>cemen!I6/1000</f>
        <v>0.9</v>
      </c>
    </row>
    <row r="102" spans="1:6" x14ac:dyDescent="0.35">
      <c r="A102" t="s">
        <v>164</v>
      </c>
      <c r="B102">
        <v>2018</v>
      </c>
      <c r="C102" t="s">
        <v>730</v>
      </c>
      <c r="D102" t="s">
        <v>731</v>
      </c>
      <c r="E102">
        <v>0</v>
      </c>
    </row>
    <row r="103" spans="1:6" x14ac:dyDescent="0.35">
      <c r="A103" t="s">
        <v>164</v>
      </c>
      <c r="B103">
        <v>2019</v>
      </c>
      <c r="C103" t="s">
        <v>730</v>
      </c>
      <c r="D103" t="s">
        <v>731</v>
      </c>
      <c r="E103">
        <v>0</v>
      </c>
    </row>
    <row r="104" spans="1:6" x14ac:dyDescent="0.35">
      <c r="A104" t="s">
        <v>164</v>
      </c>
      <c r="B104">
        <v>2020</v>
      </c>
      <c r="C104" t="s">
        <v>730</v>
      </c>
      <c r="D104" t="s">
        <v>731</v>
      </c>
      <c r="E104">
        <v>0</v>
      </c>
    </row>
    <row r="105" spans="1:6" x14ac:dyDescent="0.35">
      <c r="A105" t="s">
        <v>164</v>
      </c>
      <c r="B105">
        <v>2021</v>
      </c>
      <c r="C105" t="s">
        <v>730</v>
      </c>
      <c r="D105" t="s">
        <v>731</v>
      </c>
      <c r="E105">
        <v>0</v>
      </c>
    </row>
    <row r="106" spans="1:6" x14ac:dyDescent="0.35">
      <c r="A106" t="s">
        <v>164</v>
      </c>
      <c r="B106">
        <v>2022</v>
      </c>
      <c r="C106" t="s">
        <v>730</v>
      </c>
      <c r="D106" t="s">
        <v>731</v>
      </c>
      <c r="E106">
        <v>0</v>
      </c>
    </row>
    <row r="107" spans="1:6" x14ac:dyDescent="0.35">
      <c r="A107" t="s">
        <v>747</v>
      </c>
      <c r="B107">
        <v>2022</v>
      </c>
      <c r="C107" t="s">
        <v>715</v>
      </c>
      <c r="D107" t="s">
        <v>716</v>
      </c>
      <c r="E107">
        <f>1900/1000</f>
        <v>1.9</v>
      </c>
      <c r="F107" t="s">
        <v>739</v>
      </c>
    </row>
    <row r="108" spans="1:6" x14ac:dyDescent="0.35">
      <c r="A108" t="s">
        <v>747</v>
      </c>
      <c r="B108">
        <v>2022</v>
      </c>
      <c r="C108" t="s">
        <v>724</v>
      </c>
      <c r="D108" t="s">
        <v>716</v>
      </c>
      <c r="E108">
        <f>2460/1000</f>
        <v>2.46</v>
      </c>
      <c r="F108" t="s">
        <v>745</v>
      </c>
    </row>
    <row r="109" spans="1:6" x14ac:dyDescent="0.35">
      <c r="A109" t="s">
        <v>746</v>
      </c>
      <c r="B109">
        <v>2022</v>
      </c>
      <c r="C109" t="s">
        <v>715</v>
      </c>
      <c r="D109" t="s">
        <v>716</v>
      </c>
      <c r="E109">
        <f>890/1000</f>
        <v>0.89</v>
      </c>
      <c r="F109" t="s">
        <v>745</v>
      </c>
    </row>
    <row r="110" spans="1:6" x14ac:dyDescent="0.35">
      <c r="A110" t="s">
        <v>746</v>
      </c>
      <c r="B110">
        <v>2022</v>
      </c>
      <c r="C110" t="s">
        <v>724</v>
      </c>
      <c r="D110" t="s">
        <v>716</v>
      </c>
      <c r="E110">
        <v>0</v>
      </c>
      <c r="F110" t="s">
        <v>745</v>
      </c>
    </row>
    <row r="111" spans="1:6" x14ac:dyDescent="0.35">
      <c r="A111" t="s">
        <v>740</v>
      </c>
      <c r="B111">
        <v>2022</v>
      </c>
      <c r="C111" t="s">
        <v>715</v>
      </c>
      <c r="D111" t="s">
        <v>716</v>
      </c>
      <c r="E111">
        <f>220000/10^6</f>
        <v>0.22</v>
      </c>
      <c r="F111" t="s">
        <v>741</v>
      </c>
    </row>
    <row r="112" spans="1:6" x14ac:dyDescent="0.35">
      <c r="A112" t="s">
        <v>740</v>
      </c>
      <c r="B112">
        <v>2022</v>
      </c>
      <c r="C112" t="s">
        <v>724</v>
      </c>
      <c r="D112" t="s">
        <v>716</v>
      </c>
      <c r="E112">
        <f>18000/10^6</f>
        <v>1.7999999999999999E-2</v>
      </c>
      <c r="F112" t="s">
        <v>741</v>
      </c>
    </row>
    <row r="113" spans="1:6" x14ac:dyDescent="0.35">
      <c r="A113" t="s">
        <v>750</v>
      </c>
      <c r="B113">
        <v>2022</v>
      </c>
      <c r="C113" t="s">
        <v>724</v>
      </c>
      <c r="D113" t="s">
        <v>716</v>
      </c>
      <c r="E113">
        <f>3800/10^6</f>
        <v>3.8E-3</v>
      </c>
      <c r="F113" t="s">
        <v>741</v>
      </c>
    </row>
    <row r="114" spans="1:6" x14ac:dyDescent="0.35">
      <c r="A114" t="s">
        <v>751</v>
      </c>
      <c r="B114">
        <v>2022</v>
      </c>
      <c r="C114" t="s">
        <v>715</v>
      </c>
      <c r="D114" t="s">
        <v>716</v>
      </c>
      <c r="E114">
        <f>6400/10^6</f>
        <v>6.4000000000000003E-3</v>
      </c>
      <c r="F114" t="s">
        <v>741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"/>
  <sheetViews>
    <sheetView workbookViewId="0"/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114</v>
      </c>
      <c r="N1" s="1" t="s">
        <v>115</v>
      </c>
    </row>
    <row r="2" spans="1:14" x14ac:dyDescent="0.35">
      <c r="A2" t="s">
        <v>23</v>
      </c>
      <c r="B2" t="s">
        <v>126</v>
      </c>
      <c r="C2">
        <v>2018</v>
      </c>
      <c r="D2">
        <v>0</v>
      </c>
      <c r="E2">
        <v>80</v>
      </c>
      <c r="F2">
        <v>2470</v>
      </c>
      <c r="G2">
        <v>653</v>
      </c>
      <c r="H2">
        <v>2040</v>
      </c>
      <c r="I2">
        <v>570</v>
      </c>
      <c r="J2">
        <v>4.6100000000000003</v>
      </c>
      <c r="K2">
        <v>346</v>
      </c>
      <c r="L2">
        <v>96</v>
      </c>
    </row>
    <row r="3" spans="1:14" x14ac:dyDescent="0.35">
      <c r="A3" t="s">
        <v>23</v>
      </c>
      <c r="B3" t="s">
        <v>126</v>
      </c>
      <c r="C3">
        <v>2019</v>
      </c>
      <c r="D3">
        <v>0</v>
      </c>
      <c r="E3">
        <v>80</v>
      </c>
      <c r="F3">
        <v>2340</v>
      </c>
      <c r="G3">
        <v>636</v>
      </c>
      <c r="H3">
        <v>1690</v>
      </c>
      <c r="I3">
        <v>548</v>
      </c>
      <c r="J3">
        <v>3.18</v>
      </c>
      <c r="K3">
        <v>443</v>
      </c>
      <c r="L3">
        <v>95</v>
      </c>
    </row>
    <row r="4" spans="1:14" x14ac:dyDescent="0.35">
      <c r="A4" t="s">
        <v>23</v>
      </c>
      <c r="B4" t="s">
        <v>126</v>
      </c>
      <c r="C4">
        <v>2020</v>
      </c>
      <c r="D4">
        <v>0</v>
      </c>
      <c r="E4">
        <v>80</v>
      </c>
      <c r="F4">
        <v>1650</v>
      </c>
      <c r="G4">
        <v>699</v>
      </c>
      <c r="H4">
        <v>1210</v>
      </c>
      <c r="I4">
        <v>513</v>
      </c>
      <c r="J4">
        <v>2.72</v>
      </c>
      <c r="K4">
        <v>271</v>
      </c>
      <c r="L4">
        <v>93</v>
      </c>
    </row>
    <row r="5" spans="1:14" x14ac:dyDescent="0.35">
      <c r="A5" t="s">
        <v>23</v>
      </c>
      <c r="B5" t="s">
        <v>126</v>
      </c>
      <c r="C5">
        <v>2021</v>
      </c>
      <c r="D5">
        <v>0</v>
      </c>
      <c r="E5">
        <v>80</v>
      </c>
      <c r="F5">
        <v>1980</v>
      </c>
      <c r="G5">
        <v>1010</v>
      </c>
      <c r="H5">
        <v>1030</v>
      </c>
      <c r="I5">
        <v>597</v>
      </c>
      <c r="J5">
        <v>3.74</v>
      </c>
      <c r="K5">
        <v>297</v>
      </c>
      <c r="L5">
        <v>92</v>
      </c>
    </row>
    <row r="6" spans="1:14" x14ac:dyDescent="0.35">
      <c r="A6" t="s">
        <v>23</v>
      </c>
      <c r="B6" t="s">
        <v>126</v>
      </c>
      <c r="C6">
        <v>2022</v>
      </c>
      <c r="D6">
        <v>0</v>
      </c>
      <c r="E6">
        <v>80</v>
      </c>
      <c r="F6">
        <v>2800</v>
      </c>
      <c r="G6">
        <v>670</v>
      </c>
      <c r="H6">
        <v>2000</v>
      </c>
      <c r="I6">
        <v>600</v>
      </c>
      <c r="J6">
        <v>3.9</v>
      </c>
      <c r="K6">
        <v>500</v>
      </c>
      <c r="L6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"/>
  <sheetViews>
    <sheetView workbookViewId="0"/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  <c r="I1" s="1" t="s">
        <v>132</v>
      </c>
      <c r="J1" s="1" t="s">
        <v>133</v>
      </c>
      <c r="K1" s="1" t="s">
        <v>36</v>
      </c>
      <c r="L1" s="1" t="s">
        <v>134</v>
      </c>
      <c r="M1" s="1" t="s">
        <v>41</v>
      </c>
      <c r="N1" s="1" t="s">
        <v>42</v>
      </c>
    </row>
    <row r="2" spans="1:14" x14ac:dyDescent="0.35">
      <c r="A2" t="s">
        <v>23</v>
      </c>
      <c r="B2" t="s">
        <v>135</v>
      </c>
      <c r="C2">
        <v>2018</v>
      </c>
      <c r="D2" t="s">
        <v>87</v>
      </c>
      <c r="E2">
        <v>133</v>
      </c>
      <c r="F2">
        <v>51</v>
      </c>
      <c r="G2">
        <v>73</v>
      </c>
      <c r="H2">
        <v>34</v>
      </c>
      <c r="I2">
        <v>251</v>
      </c>
      <c r="J2">
        <v>610</v>
      </c>
      <c r="K2" t="s">
        <v>87</v>
      </c>
      <c r="L2">
        <v>404</v>
      </c>
      <c r="M2">
        <v>1350</v>
      </c>
      <c r="N2" t="s">
        <v>26</v>
      </c>
    </row>
    <row r="3" spans="1:14" x14ac:dyDescent="0.35">
      <c r="A3" t="s">
        <v>23</v>
      </c>
      <c r="B3" t="s">
        <v>135</v>
      </c>
      <c r="C3">
        <v>2019</v>
      </c>
      <c r="D3" t="s">
        <v>87</v>
      </c>
      <c r="E3">
        <v>161</v>
      </c>
      <c r="F3">
        <v>41</v>
      </c>
      <c r="G3">
        <v>42</v>
      </c>
      <c r="H3">
        <v>38</v>
      </c>
      <c r="I3">
        <v>251</v>
      </c>
      <c r="J3">
        <v>598</v>
      </c>
      <c r="K3" t="s">
        <v>87</v>
      </c>
      <c r="L3">
        <v>373</v>
      </c>
      <c r="M3">
        <v>1370</v>
      </c>
      <c r="N3" t="s">
        <v>26</v>
      </c>
    </row>
    <row r="4" spans="1:14" x14ac:dyDescent="0.35">
      <c r="A4" t="s">
        <v>23</v>
      </c>
      <c r="B4" t="s">
        <v>135</v>
      </c>
      <c r="C4">
        <v>2020</v>
      </c>
      <c r="D4" t="s">
        <v>87</v>
      </c>
      <c r="E4">
        <v>174</v>
      </c>
      <c r="F4">
        <v>39</v>
      </c>
      <c r="G4">
        <v>18</v>
      </c>
      <c r="H4">
        <v>41</v>
      </c>
      <c r="I4">
        <v>257</v>
      </c>
      <c r="J4">
        <v>594</v>
      </c>
      <c r="K4" t="s">
        <v>87</v>
      </c>
      <c r="L4">
        <v>380</v>
      </c>
      <c r="M4">
        <v>1330</v>
      </c>
      <c r="N4" t="s">
        <v>26</v>
      </c>
    </row>
    <row r="5" spans="1:14" x14ac:dyDescent="0.35">
      <c r="A5" t="s">
        <v>23</v>
      </c>
      <c r="B5" t="s">
        <v>135</v>
      </c>
      <c r="C5">
        <v>2021</v>
      </c>
      <c r="D5" t="s">
        <v>87</v>
      </c>
      <c r="E5">
        <v>232</v>
      </c>
      <c r="F5">
        <v>54</v>
      </c>
      <c r="G5">
        <v>3</v>
      </c>
      <c r="H5">
        <v>49</v>
      </c>
      <c r="I5">
        <v>280</v>
      </c>
      <c r="J5">
        <v>607</v>
      </c>
      <c r="K5" t="s">
        <v>87</v>
      </c>
      <c r="L5">
        <v>394</v>
      </c>
      <c r="M5">
        <v>1330</v>
      </c>
      <c r="N5" t="s">
        <v>26</v>
      </c>
    </row>
    <row r="6" spans="1:14" x14ac:dyDescent="0.35">
      <c r="A6" t="s">
        <v>23</v>
      </c>
      <c r="B6" t="s">
        <v>135</v>
      </c>
      <c r="C6">
        <v>2022</v>
      </c>
      <c r="D6" t="s">
        <v>87</v>
      </c>
      <c r="E6">
        <v>160</v>
      </c>
      <c r="F6">
        <v>53</v>
      </c>
      <c r="G6">
        <v>1</v>
      </c>
      <c r="H6">
        <v>36</v>
      </c>
      <c r="I6">
        <v>250</v>
      </c>
      <c r="J6">
        <v>610</v>
      </c>
      <c r="K6" t="s">
        <v>87</v>
      </c>
      <c r="L6">
        <v>430</v>
      </c>
      <c r="M6">
        <v>1370</v>
      </c>
      <c r="N6" t="s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"/>
  <sheetViews>
    <sheetView workbookViewId="0"/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136</v>
      </c>
      <c r="E1" s="1" t="s">
        <v>67</v>
      </c>
      <c r="F1" s="1" t="s">
        <v>68</v>
      </c>
      <c r="G1" s="1" t="s">
        <v>55</v>
      </c>
      <c r="H1" s="1" t="s">
        <v>137</v>
      </c>
      <c r="I1" s="1" t="s">
        <v>41</v>
      </c>
      <c r="J1" s="1" t="s">
        <v>42</v>
      </c>
      <c r="K1" s="1" t="s">
        <v>138</v>
      </c>
      <c r="L1" s="1" t="s">
        <v>139</v>
      </c>
      <c r="M1" s="1" t="s">
        <v>114</v>
      </c>
      <c r="N1" s="1" t="s">
        <v>115</v>
      </c>
    </row>
    <row r="2" spans="1:14" x14ac:dyDescent="0.35">
      <c r="A2" t="s">
        <v>23</v>
      </c>
      <c r="B2" t="s">
        <v>140</v>
      </c>
      <c r="C2">
        <v>2018</v>
      </c>
      <c r="D2" t="s">
        <v>87</v>
      </c>
      <c r="E2">
        <v>56200</v>
      </c>
      <c r="F2">
        <v>21900</v>
      </c>
      <c r="G2" t="s">
        <v>87</v>
      </c>
      <c r="H2">
        <v>2.21</v>
      </c>
      <c r="I2">
        <v>1050</v>
      </c>
      <c r="J2" t="s">
        <v>141</v>
      </c>
    </row>
    <row r="3" spans="1:14" x14ac:dyDescent="0.35">
      <c r="A3" t="s">
        <v>23</v>
      </c>
      <c r="B3" t="s">
        <v>140</v>
      </c>
      <c r="C3">
        <v>2019</v>
      </c>
      <c r="D3" t="s">
        <v>87</v>
      </c>
      <c r="E3">
        <v>56300</v>
      </c>
      <c r="F3">
        <v>29300</v>
      </c>
      <c r="G3" t="s">
        <v>87</v>
      </c>
      <c r="H3">
        <v>2.31</v>
      </c>
      <c r="I3">
        <v>1050</v>
      </c>
      <c r="J3" t="s">
        <v>141</v>
      </c>
    </row>
    <row r="4" spans="1:14" x14ac:dyDescent="0.35">
      <c r="A4" t="s">
        <v>23</v>
      </c>
      <c r="B4" t="s">
        <v>140</v>
      </c>
      <c r="C4">
        <v>2020</v>
      </c>
      <c r="D4" t="s">
        <v>87</v>
      </c>
      <c r="E4">
        <v>30700</v>
      </c>
      <c r="F4">
        <v>36600</v>
      </c>
      <c r="G4" t="s">
        <v>87</v>
      </c>
      <c r="H4">
        <v>2.67</v>
      </c>
      <c r="I4">
        <v>1050</v>
      </c>
      <c r="J4" t="s">
        <v>26</v>
      </c>
    </row>
    <row r="5" spans="1:14" x14ac:dyDescent="0.35">
      <c r="A5" t="s">
        <v>23</v>
      </c>
      <c r="B5" t="s">
        <v>140</v>
      </c>
      <c r="C5">
        <v>2021</v>
      </c>
      <c r="D5" t="s">
        <v>87</v>
      </c>
      <c r="E5">
        <v>27200</v>
      </c>
      <c r="F5">
        <v>27900</v>
      </c>
      <c r="G5" t="s">
        <v>87</v>
      </c>
      <c r="H5">
        <v>2.85</v>
      </c>
      <c r="I5">
        <v>1050</v>
      </c>
      <c r="J5" t="s">
        <v>26</v>
      </c>
    </row>
    <row r="6" spans="1:14" x14ac:dyDescent="0.35">
      <c r="A6" t="s">
        <v>23</v>
      </c>
      <c r="B6" t="s">
        <v>140</v>
      </c>
      <c r="C6">
        <v>2022</v>
      </c>
      <c r="D6" t="s">
        <v>87</v>
      </c>
      <c r="E6">
        <v>27000</v>
      </c>
      <c r="F6">
        <v>18000</v>
      </c>
      <c r="G6" t="s">
        <v>87</v>
      </c>
      <c r="H6">
        <v>3.5</v>
      </c>
      <c r="I6">
        <v>1050</v>
      </c>
      <c r="J6" t="s">
        <v>141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2"/>
  <sheetViews>
    <sheetView workbookViewId="0">
      <selection activeCell="E12" sqref="A12:E12"/>
    </sheetView>
  </sheetViews>
  <sheetFormatPr defaultRowHeight="14.5" x14ac:dyDescent="0.35"/>
  <cols>
    <col min="3" max="3" width="1.90625" customWidth="1"/>
    <col min="7" max="7" width="14.26953125" customWidth="1"/>
  </cols>
  <sheetData>
    <row r="1" spans="1:17" ht="43.5" x14ac:dyDescent="0.35">
      <c r="A1" s="1" t="s">
        <v>0</v>
      </c>
      <c r="B1" s="1" t="s">
        <v>1</v>
      </c>
      <c r="C1" s="3" t="s">
        <v>2</v>
      </c>
      <c r="D1" s="3" t="s">
        <v>142</v>
      </c>
      <c r="E1" s="3" t="s">
        <v>143</v>
      </c>
      <c r="F1" s="3" t="s">
        <v>49</v>
      </c>
      <c r="G1" s="3" t="s">
        <v>144</v>
      </c>
      <c r="H1" s="3" t="s">
        <v>50</v>
      </c>
      <c r="I1" s="3" t="s">
        <v>48</v>
      </c>
      <c r="J1" s="3" t="s">
        <v>145</v>
      </c>
      <c r="K1" s="3" t="s">
        <v>53</v>
      </c>
      <c r="L1" s="3" t="s">
        <v>146</v>
      </c>
      <c r="M1" s="3" t="s">
        <v>54</v>
      </c>
      <c r="N1" s="3" t="s">
        <v>147</v>
      </c>
      <c r="O1" s="3" t="s">
        <v>110</v>
      </c>
      <c r="P1" s="3" t="s">
        <v>148</v>
      </c>
      <c r="Q1" s="1" t="s">
        <v>149</v>
      </c>
    </row>
    <row r="2" spans="1:17" x14ac:dyDescent="0.35">
      <c r="A2" t="s">
        <v>23</v>
      </c>
      <c r="B2" t="s">
        <v>150</v>
      </c>
      <c r="C2">
        <v>2018</v>
      </c>
      <c r="D2">
        <v>73</v>
      </c>
      <c r="E2" t="s">
        <v>87</v>
      </c>
      <c r="F2">
        <v>273</v>
      </c>
      <c r="G2">
        <v>1</v>
      </c>
      <c r="H2">
        <v>20</v>
      </c>
      <c r="I2">
        <v>51</v>
      </c>
      <c r="J2">
        <v>310</v>
      </c>
      <c r="K2">
        <v>40</v>
      </c>
      <c r="L2">
        <v>99</v>
      </c>
      <c r="M2" t="s">
        <v>151</v>
      </c>
      <c r="N2">
        <v>565</v>
      </c>
      <c r="O2" t="s">
        <v>87</v>
      </c>
      <c r="P2">
        <v>2.89</v>
      </c>
      <c r="Q2" t="s">
        <v>154</v>
      </c>
    </row>
    <row r="3" spans="1:17" x14ac:dyDescent="0.35">
      <c r="A3" t="s">
        <v>23</v>
      </c>
      <c r="B3" t="s">
        <v>150</v>
      </c>
      <c r="C3">
        <v>2019</v>
      </c>
      <c r="D3">
        <v>131</v>
      </c>
      <c r="E3" t="s">
        <v>87</v>
      </c>
      <c r="F3">
        <v>385</v>
      </c>
      <c r="G3">
        <v>21</v>
      </c>
      <c r="H3">
        <v>86</v>
      </c>
      <c r="I3">
        <v>33</v>
      </c>
      <c r="J3">
        <v>108</v>
      </c>
      <c r="K3">
        <v>32</v>
      </c>
      <c r="L3">
        <v>84</v>
      </c>
      <c r="M3" t="s">
        <v>152</v>
      </c>
      <c r="N3">
        <v>795</v>
      </c>
      <c r="O3" t="s">
        <v>87</v>
      </c>
      <c r="P3">
        <v>2.67</v>
      </c>
      <c r="Q3" t="s">
        <v>154</v>
      </c>
    </row>
    <row r="4" spans="1:17" x14ac:dyDescent="0.35">
      <c r="A4" t="s">
        <v>23</v>
      </c>
      <c r="B4" t="s">
        <v>150</v>
      </c>
      <c r="C4">
        <v>2020</v>
      </c>
      <c r="D4">
        <v>211</v>
      </c>
      <c r="E4" t="s">
        <v>87</v>
      </c>
      <c r="F4">
        <v>282</v>
      </c>
      <c r="G4">
        <v>3</v>
      </c>
      <c r="H4">
        <v>90</v>
      </c>
      <c r="I4">
        <v>28</v>
      </c>
      <c r="J4">
        <v>69</v>
      </c>
      <c r="K4">
        <v>4</v>
      </c>
      <c r="L4">
        <v>482</v>
      </c>
      <c r="M4" t="s">
        <v>151</v>
      </c>
      <c r="N4">
        <v>2120</v>
      </c>
      <c r="O4" t="s">
        <v>87</v>
      </c>
      <c r="P4">
        <v>2.29</v>
      </c>
      <c r="Q4" t="s">
        <v>154</v>
      </c>
    </row>
    <row r="5" spans="1:17" x14ac:dyDescent="0.35">
      <c r="A5" t="s">
        <v>23</v>
      </c>
      <c r="B5" t="s">
        <v>150</v>
      </c>
      <c r="C5">
        <v>2021</v>
      </c>
      <c r="D5">
        <v>241</v>
      </c>
      <c r="E5" t="s">
        <v>87</v>
      </c>
      <c r="F5">
        <v>155</v>
      </c>
      <c r="G5">
        <v>2</v>
      </c>
      <c r="H5">
        <v>85</v>
      </c>
      <c r="I5">
        <v>14</v>
      </c>
      <c r="J5">
        <v>101</v>
      </c>
      <c r="K5">
        <v>51</v>
      </c>
      <c r="L5">
        <v>217</v>
      </c>
      <c r="M5" t="s">
        <v>153</v>
      </c>
      <c r="N5">
        <v>550</v>
      </c>
      <c r="O5" t="s">
        <v>87</v>
      </c>
      <c r="P5">
        <v>2.56</v>
      </c>
      <c r="Q5" t="s">
        <v>155</v>
      </c>
    </row>
    <row r="6" spans="1:17" x14ac:dyDescent="0.35">
      <c r="A6" t="s">
        <v>23</v>
      </c>
      <c r="B6" t="s">
        <v>150</v>
      </c>
      <c r="C6">
        <v>2022</v>
      </c>
      <c r="D6">
        <v>250</v>
      </c>
      <c r="E6" t="s">
        <v>87</v>
      </c>
      <c r="F6">
        <v>21</v>
      </c>
      <c r="G6">
        <v>1</v>
      </c>
      <c r="H6">
        <v>35</v>
      </c>
      <c r="I6">
        <v>21</v>
      </c>
      <c r="J6">
        <v>170</v>
      </c>
      <c r="K6">
        <v>2</v>
      </c>
      <c r="L6">
        <v>90</v>
      </c>
      <c r="M6" t="s">
        <v>27</v>
      </c>
      <c r="N6">
        <v>510</v>
      </c>
      <c r="O6" t="s">
        <v>87</v>
      </c>
      <c r="P6">
        <v>3.3</v>
      </c>
      <c r="Q6" t="s">
        <v>141</v>
      </c>
    </row>
    <row r="10" spans="1:17" x14ac:dyDescent="0.35">
      <c r="A10" t="s">
        <v>732</v>
      </c>
      <c r="B10" t="s">
        <v>2</v>
      </c>
      <c r="C10" t="s">
        <v>733</v>
      </c>
      <c r="D10" t="s">
        <v>734</v>
      </c>
      <c r="E10" t="s">
        <v>735</v>
      </c>
    </row>
    <row r="11" spans="1:17" x14ac:dyDescent="0.35">
      <c r="A11" t="s">
        <v>736</v>
      </c>
      <c r="B11">
        <v>2022</v>
      </c>
      <c r="D11">
        <f>SUM(F6:J6)</f>
        <v>248</v>
      </c>
    </row>
    <row r="12" spans="1:17" x14ac:dyDescent="0.35">
      <c r="A12" t="s">
        <v>737</v>
      </c>
      <c r="B12">
        <v>2020</v>
      </c>
      <c r="C12" t="s">
        <v>738</v>
      </c>
      <c r="E12">
        <f>D6+F6+G6+I6+J6-K6-L6-N6</f>
        <v>-139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6"/>
  <sheetViews>
    <sheetView topLeftCell="CG1" workbookViewId="0"/>
  </sheetViews>
  <sheetFormatPr defaultRowHeight="14.5" x14ac:dyDescent="0.35"/>
  <cols>
    <col min="1" max="1" width="10.453125" bestFit="1" customWidth="1"/>
    <col min="2" max="2" width="10.54296875" bestFit="1" customWidth="1"/>
    <col min="3" max="3" width="4.81640625" bestFit="1" customWidth="1"/>
    <col min="4" max="4" width="17.453125" bestFit="1" customWidth="1"/>
    <col min="5" max="5" width="16.6328125" bestFit="1" customWidth="1"/>
    <col min="6" max="6" width="12.36328125" bestFit="1" customWidth="1"/>
    <col min="7" max="7" width="19.1796875" bestFit="1" customWidth="1"/>
    <col min="8" max="8" width="17.1796875" bestFit="1" customWidth="1"/>
    <col min="9" max="9" width="28.26953125" bestFit="1" customWidth="1"/>
    <col min="10" max="10" width="11.453125" bestFit="1" customWidth="1"/>
    <col min="11" max="11" width="11.7265625" bestFit="1" customWidth="1"/>
    <col min="12" max="12" width="16.54296875" bestFit="1" customWidth="1"/>
    <col min="13" max="13" width="16.36328125" bestFit="1" customWidth="1"/>
    <col min="14" max="14" width="7.36328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36</v>
      </c>
      <c r="K1" s="1" t="s">
        <v>162</v>
      </c>
      <c r="L1" s="1" t="s">
        <v>163</v>
      </c>
      <c r="M1" s="1" t="s">
        <v>41</v>
      </c>
      <c r="N1" s="1" t="s">
        <v>42</v>
      </c>
    </row>
    <row r="2" spans="1:14" x14ac:dyDescent="0.35">
      <c r="A2" t="s">
        <v>23</v>
      </c>
      <c r="B2" t="s">
        <v>164</v>
      </c>
      <c r="C2">
        <v>2018</v>
      </c>
      <c r="D2">
        <v>86400</v>
      </c>
      <c r="E2">
        <v>77112</v>
      </c>
      <c r="F2">
        <v>99419</v>
      </c>
      <c r="G2">
        <v>13693</v>
      </c>
      <c r="H2">
        <v>967</v>
      </c>
      <c r="I2">
        <v>919</v>
      </c>
      <c r="J2">
        <v>98500</v>
      </c>
      <c r="K2">
        <v>121</v>
      </c>
      <c r="L2">
        <v>8580</v>
      </c>
      <c r="M2">
        <v>12300</v>
      </c>
      <c r="N2">
        <v>14</v>
      </c>
    </row>
    <row r="3" spans="1:14" x14ac:dyDescent="0.35">
      <c r="A3" t="s">
        <v>23</v>
      </c>
      <c r="B3" t="s">
        <v>164</v>
      </c>
      <c r="C3">
        <v>2019</v>
      </c>
      <c r="D3">
        <v>87600</v>
      </c>
      <c r="E3">
        <v>78858</v>
      </c>
      <c r="F3">
        <v>102823</v>
      </c>
      <c r="G3">
        <v>14836</v>
      </c>
      <c r="H3">
        <v>997</v>
      </c>
      <c r="I3">
        <v>1024</v>
      </c>
      <c r="J3">
        <v>102000</v>
      </c>
      <c r="K3">
        <v>124</v>
      </c>
      <c r="L3">
        <v>7990</v>
      </c>
      <c r="M3">
        <v>12500</v>
      </c>
      <c r="N3">
        <v>15</v>
      </c>
    </row>
    <row r="4" spans="1:14" x14ac:dyDescent="0.35">
      <c r="A4" t="s">
        <v>23</v>
      </c>
      <c r="B4" t="s">
        <v>164</v>
      </c>
      <c r="C4">
        <v>2020</v>
      </c>
      <c r="D4">
        <v>89300</v>
      </c>
      <c r="E4">
        <v>78951</v>
      </c>
      <c r="F4">
        <v>104645</v>
      </c>
      <c r="G4">
        <v>15531</v>
      </c>
      <c r="H4">
        <v>1204</v>
      </c>
      <c r="I4">
        <v>884</v>
      </c>
      <c r="J4">
        <v>105000</v>
      </c>
      <c r="K4">
        <v>125</v>
      </c>
      <c r="L4">
        <v>7180</v>
      </c>
      <c r="M4">
        <v>12200</v>
      </c>
      <c r="N4">
        <v>15</v>
      </c>
    </row>
    <row r="5" spans="1:14" x14ac:dyDescent="0.35">
      <c r="A5" t="s">
        <v>23</v>
      </c>
      <c r="B5" t="s">
        <v>164</v>
      </c>
      <c r="C5">
        <v>2021</v>
      </c>
      <c r="D5">
        <v>93000</v>
      </c>
      <c r="E5">
        <v>79000</v>
      </c>
      <c r="F5">
        <v>109000</v>
      </c>
      <c r="G5">
        <v>19937</v>
      </c>
      <c r="H5">
        <v>1563</v>
      </c>
      <c r="I5">
        <v>940</v>
      </c>
      <c r="J5">
        <v>110000</v>
      </c>
      <c r="K5">
        <v>130</v>
      </c>
      <c r="L5">
        <v>7000</v>
      </c>
      <c r="M5">
        <v>12300</v>
      </c>
      <c r="N5">
        <v>18</v>
      </c>
    </row>
    <row r="6" spans="1:14" x14ac:dyDescent="0.35">
      <c r="A6" t="s">
        <v>23</v>
      </c>
      <c r="B6" t="s">
        <v>164</v>
      </c>
      <c r="C6">
        <v>2022</v>
      </c>
      <c r="D6">
        <v>95000</v>
      </c>
      <c r="E6">
        <v>80000</v>
      </c>
      <c r="F6">
        <v>110000</v>
      </c>
      <c r="G6">
        <v>24000</v>
      </c>
      <c r="H6">
        <v>1100</v>
      </c>
      <c r="I6">
        <v>900</v>
      </c>
      <c r="J6">
        <v>120000</v>
      </c>
      <c r="K6">
        <v>130</v>
      </c>
      <c r="L6">
        <v>7500</v>
      </c>
      <c r="M6">
        <v>13000</v>
      </c>
      <c r="N6"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6"/>
  <sheetViews>
    <sheetView workbookViewId="0">
      <selection activeCell="B9" sqref="A9:B9"/>
    </sheetView>
  </sheetViews>
  <sheetFormatPr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165</v>
      </c>
      <c r="E1" s="1" t="s">
        <v>166</v>
      </c>
      <c r="F1" s="1" t="s">
        <v>81</v>
      </c>
      <c r="G1" s="1" t="s">
        <v>82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42</v>
      </c>
    </row>
    <row r="2" spans="1:15" x14ac:dyDescent="0.35">
      <c r="A2" t="s">
        <v>23</v>
      </c>
      <c r="B2" t="s">
        <v>174</v>
      </c>
      <c r="C2">
        <v>2018</v>
      </c>
      <c r="D2">
        <v>0</v>
      </c>
      <c r="E2">
        <v>139</v>
      </c>
      <c r="F2">
        <v>651</v>
      </c>
      <c r="G2">
        <v>212</v>
      </c>
      <c r="H2">
        <v>4</v>
      </c>
      <c r="I2">
        <v>459</v>
      </c>
      <c r="J2">
        <v>583</v>
      </c>
      <c r="K2">
        <v>279</v>
      </c>
      <c r="L2">
        <v>2549</v>
      </c>
      <c r="M2">
        <v>11344</v>
      </c>
      <c r="N2">
        <v>5</v>
      </c>
      <c r="O2">
        <v>76</v>
      </c>
    </row>
    <row r="3" spans="1:15" x14ac:dyDescent="0.35">
      <c r="A3" t="s">
        <v>23</v>
      </c>
      <c r="B3" t="s">
        <v>174</v>
      </c>
      <c r="C3">
        <v>2019</v>
      </c>
      <c r="D3">
        <v>0</v>
      </c>
      <c r="E3">
        <v>137</v>
      </c>
      <c r="F3">
        <v>530</v>
      </c>
      <c r="G3">
        <v>149</v>
      </c>
      <c r="H3">
        <v>4</v>
      </c>
      <c r="I3">
        <v>482</v>
      </c>
      <c r="J3">
        <v>521</v>
      </c>
      <c r="K3">
        <v>248</v>
      </c>
      <c r="L3">
        <v>2094</v>
      </c>
      <c r="M3">
        <v>10393</v>
      </c>
      <c r="N3">
        <v>5</v>
      </c>
      <c r="O3">
        <v>74</v>
      </c>
    </row>
    <row r="4" spans="1:15" x14ac:dyDescent="0.35">
      <c r="A4" t="s">
        <v>23</v>
      </c>
      <c r="B4" t="s">
        <v>174</v>
      </c>
      <c r="C4">
        <v>2020</v>
      </c>
      <c r="D4">
        <v>0</v>
      </c>
      <c r="E4">
        <v>119</v>
      </c>
      <c r="F4">
        <v>457</v>
      </c>
      <c r="G4">
        <v>138</v>
      </c>
      <c r="H4">
        <v>5</v>
      </c>
      <c r="I4">
        <v>386</v>
      </c>
      <c r="J4">
        <v>442</v>
      </c>
      <c r="K4">
        <v>179</v>
      </c>
      <c r="L4">
        <v>1878</v>
      </c>
      <c r="M4">
        <v>7931</v>
      </c>
      <c r="N4">
        <v>6</v>
      </c>
      <c r="O4">
        <v>73</v>
      </c>
    </row>
    <row r="5" spans="1:15" x14ac:dyDescent="0.35">
      <c r="A5" t="s">
        <v>23</v>
      </c>
      <c r="B5" t="s">
        <v>174</v>
      </c>
      <c r="C5">
        <v>2021</v>
      </c>
      <c r="D5">
        <v>0</v>
      </c>
      <c r="E5">
        <v>114</v>
      </c>
      <c r="F5">
        <v>607</v>
      </c>
      <c r="G5">
        <v>114</v>
      </c>
      <c r="H5">
        <v>7</v>
      </c>
      <c r="I5">
        <v>375</v>
      </c>
      <c r="J5">
        <v>614</v>
      </c>
      <c r="K5">
        <v>197</v>
      </c>
      <c r="L5">
        <v>2837</v>
      </c>
      <c r="M5">
        <v>8757</v>
      </c>
      <c r="N5">
        <v>6</v>
      </c>
      <c r="O5">
        <v>81</v>
      </c>
    </row>
    <row r="6" spans="1:15" x14ac:dyDescent="0.35">
      <c r="A6" t="s">
        <v>23</v>
      </c>
      <c r="B6" t="s">
        <v>174</v>
      </c>
      <c r="C6">
        <v>2022</v>
      </c>
      <c r="D6">
        <v>0</v>
      </c>
      <c r="E6">
        <v>100</v>
      </c>
      <c r="F6">
        <v>620</v>
      </c>
      <c r="G6">
        <v>140</v>
      </c>
      <c r="H6">
        <v>5</v>
      </c>
      <c r="I6">
        <v>310</v>
      </c>
      <c r="J6">
        <v>590</v>
      </c>
      <c r="K6">
        <v>340</v>
      </c>
      <c r="L6">
        <v>6800</v>
      </c>
      <c r="M6">
        <v>21000</v>
      </c>
      <c r="N6">
        <v>6</v>
      </c>
      <c r="O6">
        <v>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6"/>
  <sheetViews>
    <sheetView workbookViewId="0"/>
  </sheetViews>
  <sheetFormatPr defaultRowHeight="14.5" x14ac:dyDescent="0.35"/>
  <sheetData>
    <row r="1" spans="1:32" x14ac:dyDescent="0.35">
      <c r="A1" s="1" t="s">
        <v>0</v>
      </c>
      <c r="B1" s="1" t="s">
        <v>1</v>
      </c>
      <c r="C1" s="1" t="s">
        <v>2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  <c r="I1" s="1" t="s">
        <v>180</v>
      </c>
      <c r="J1" s="1" t="s">
        <v>181</v>
      </c>
      <c r="K1" s="1" t="s">
        <v>182</v>
      </c>
      <c r="L1" s="1" t="s">
        <v>183</v>
      </c>
      <c r="M1" s="1" t="s">
        <v>184</v>
      </c>
      <c r="N1" s="1" t="s">
        <v>185</v>
      </c>
      <c r="O1" s="1" t="s">
        <v>186</v>
      </c>
      <c r="P1" s="1" t="s">
        <v>187</v>
      </c>
      <c r="Q1" s="1" t="s">
        <v>188</v>
      </c>
      <c r="R1" s="1" t="s">
        <v>189</v>
      </c>
      <c r="S1" s="1" t="s">
        <v>190</v>
      </c>
      <c r="T1" s="1" t="s">
        <v>191</v>
      </c>
      <c r="U1" s="1" t="s">
        <v>192</v>
      </c>
      <c r="V1" s="1" t="s">
        <v>193</v>
      </c>
      <c r="W1" s="1" t="s">
        <v>36</v>
      </c>
      <c r="X1" s="1" t="s">
        <v>194</v>
      </c>
      <c r="Y1" s="1" t="s">
        <v>195</v>
      </c>
      <c r="Z1" s="1" t="s">
        <v>196</v>
      </c>
      <c r="AA1" s="1" t="s">
        <v>197</v>
      </c>
      <c r="AB1" s="1" t="s">
        <v>198</v>
      </c>
      <c r="AC1" s="1" t="s">
        <v>199</v>
      </c>
      <c r="AD1" s="1" t="s">
        <v>200</v>
      </c>
      <c r="AE1" s="1" t="s">
        <v>201</v>
      </c>
      <c r="AF1" s="1" t="s">
        <v>42</v>
      </c>
    </row>
    <row r="2" spans="1:32" x14ac:dyDescent="0.35">
      <c r="A2" t="s">
        <v>23</v>
      </c>
      <c r="B2" t="s">
        <v>202</v>
      </c>
      <c r="C2">
        <v>2018</v>
      </c>
      <c r="D2">
        <v>1110</v>
      </c>
      <c r="E2">
        <v>4570</v>
      </c>
      <c r="F2">
        <v>13300</v>
      </c>
      <c r="G2">
        <v>567</v>
      </c>
      <c r="H2">
        <v>1880</v>
      </c>
      <c r="I2">
        <v>5350</v>
      </c>
      <c r="J2">
        <v>26800</v>
      </c>
      <c r="K2">
        <v>23</v>
      </c>
      <c r="L2">
        <v>330</v>
      </c>
      <c r="M2">
        <v>68</v>
      </c>
      <c r="N2">
        <v>421</v>
      </c>
      <c r="O2">
        <v>149</v>
      </c>
      <c r="P2">
        <v>90</v>
      </c>
      <c r="Q2">
        <v>845</v>
      </c>
      <c r="R2">
        <v>244</v>
      </c>
      <c r="S2">
        <v>250</v>
      </c>
      <c r="T2">
        <v>70</v>
      </c>
      <c r="U2">
        <v>2390</v>
      </c>
      <c r="V2">
        <v>4030</v>
      </c>
      <c r="W2">
        <v>23200</v>
      </c>
      <c r="X2">
        <v>55</v>
      </c>
      <c r="Y2">
        <v>98</v>
      </c>
      <c r="Z2">
        <v>17</v>
      </c>
      <c r="AA2">
        <v>12</v>
      </c>
      <c r="AB2">
        <v>88</v>
      </c>
      <c r="AC2">
        <v>160</v>
      </c>
      <c r="AD2">
        <v>1110</v>
      </c>
      <c r="AE2">
        <v>4310</v>
      </c>
      <c r="AF2" t="s">
        <v>26</v>
      </c>
    </row>
    <row r="3" spans="1:32" x14ac:dyDescent="0.35">
      <c r="A3" t="s">
        <v>23</v>
      </c>
      <c r="B3" t="s">
        <v>202</v>
      </c>
      <c r="C3">
        <v>2019</v>
      </c>
      <c r="D3">
        <v>1060</v>
      </c>
      <c r="E3">
        <v>4520</v>
      </c>
      <c r="F3">
        <v>13300</v>
      </c>
      <c r="G3">
        <v>603</v>
      </c>
      <c r="H3">
        <v>1990</v>
      </c>
      <c r="I3">
        <v>5060</v>
      </c>
      <c r="J3">
        <v>26500</v>
      </c>
      <c r="K3">
        <v>31</v>
      </c>
      <c r="L3">
        <v>293</v>
      </c>
      <c r="M3">
        <v>66</v>
      </c>
      <c r="N3">
        <v>389</v>
      </c>
      <c r="O3">
        <v>138</v>
      </c>
      <c r="P3">
        <v>85</v>
      </c>
      <c r="Q3">
        <v>906</v>
      </c>
      <c r="R3">
        <v>204</v>
      </c>
      <c r="S3">
        <v>194</v>
      </c>
      <c r="T3">
        <v>73</v>
      </c>
      <c r="U3">
        <v>2280</v>
      </c>
      <c r="V3">
        <v>3880</v>
      </c>
      <c r="W3">
        <v>23000</v>
      </c>
      <c r="X3">
        <v>56</v>
      </c>
      <c r="Y3">
        <v>98</v>
      </c>
      <c r="Z3">
        <v>18</v>
      </c>
      <c r="AA3">
        <v>14</v>
      </c>
      <c r="AB3">
        <v>88</v>
      </c>
      <c r="AC3">
        <v>162</v>
      </c>
      <c r="AD3">
        <v>1110</v>
      </c>
      <c r="AE3">
        <v>4310</v>
      </c>
      <c r="AF3" t="s">
        <v>26</v>
      </c>
    </row>
    <row r="4" spans="1:32" x14ac:dyDescent="0.35">
      <c r="A4" t="s">
        <v>23</v>
      </c>
      <c r="B4" t="s">
        <v>202</v>
      </c>
      <c r="C4">
        <v>2020</v>
      </c>
      <c r="D4">
        <v>1090</v>
      </c>
      <c r="E4">
        <v>4250</v>
      </c>
      <c r="F4">
        <v>13000</v>
      </c>
      <c r="G4">
        <v>635</v>
      </c>
      <c r="H4">
        <v>1980</v>
      </c>
      <c r="I4">
        <v>4570</v>
      </c>
      <c r="J4">
        <v>25500</v>
      </c>
      <c r="K4">
        <v>31</v>
      </c>
      <c r="L4">
        <v>224</v>
      </c>
      <c r="M4">
        <v>28</v>
      </c>
      <c r="N4">
        <v>284</v>
      </c>
      <c r="O4">
        <v>127</v>
      </c>
      <c r="P4">
        <v>68</v>
      </c>
      <c r="Q4">
        <v>728</v>
      </c>
      <c r="R4">
        <v>185</v>
      </c>
      <c r="S4">
        <v>190</v>
      </c>
      <c r="T4">
        <v>77</v>
      </c>
      <c r="U4">
        <v>1990</v>
      </c>
      <c r="V4">
        <v>3360</v>
      </c>
      <c r="W4">
        <v>22400</v>
      </c>
      <c r="X4">
        <v>58</v>
      </c>
      <c r="Y4">
        <v>97</v>
      </c>
      <c r="Z4">
        <v>17</v>
      </c>
      <c r="AA4">
        <v>12</v>
      </c>
      <c r="AB4">
        <v>89</v>
      </c>
      <c r="AC4">
        <v>160</v>
      </c>
      <c r="AD4">
        <v>1060</v>
      </c>
      <c r="AE4">
        <v>4260</v>
      </c>
      <c r="AF4" t="s">
        <v>26</v>
      </c>
    </row>
    <row r="5" spans="1:32" x14ac:dyDescent="0.35">
      <c r="A5" t="s">
        <v>23</v>
      </c>
      <c r="B5" t="s">
        <v>202</v>
      </c>
      <c r="C5">
        <v>2021</v>
      </c>
      <c r="D5">
        <v>1200</v>
      </c>
      <c r="E5">
        <v>4590</v>
      </c>
      <c r="F5">
        <v>12800</v>
      </c>
      <c r="G5">
        <v>675</v>
      </c>
      <c r="H5">
        <v>2130</v>
      </c>
      <c r="I5">
        <v>4300</v>
      </c>
      <c r="J5">
        <v>25700</v>
      </c>
      <c r="K5">
        <v>41</v>
      </c>
      <c r="L5">
        <v>149</v>
      </c>
      <c r="M5">
        <v>47</v>
      </c>
      <c r="N5">
        <v>237</v>
      </c>
      <c r="O5">
        <v>140</v>
      </c>
      <c r="P5">
        <v>139</v>
      </c>
      <c r="Q5">
        <v>862</v>
      </c>
      <c r="R5">
        <v>186</v>
      </c>
      <c r="S5">
        <v>210</v>
      </c>
      <c r="T5">
        <v>83</v>
      </c>
      <c r="U5">
        <v>2340</v>
      </c>
      <c r="V5">
        <v>3960</v>
      </c>
      <c r="W5">
        <v>22000</v>
      </c>
      <c r="X5">
        <v>58</v>
      </c>
      <c r="Y5">
        <v>100</v>
      </c>
      <c r="Z5">
        <v>17</v>
      </c>
      <c r="AA5">
        <v>12</v>
      </c>
      <c r="AB5">
        <v>88</v>
      </c>
      <c r="AC5">
        <v>154</v>
      </c>
      <c r="AD5">
        <v>1060</v>
      </c>
      <c r="AE5">
        <v>4240</v>
      </c>
      <c r="AF5" t="s">
        <v>26</v>
      </c>
    </row>
    <row r="6" spans="1:32" x14ac:dyDescent="0.35">
      <c r="A6" t="s">
        <v>23</v>
      </c>
      <c r="B6" t="s">
        <v>202</v>
      </c>
      <c r="C6">
        <v>2022</v>
      </c>
      <c r="D6">
        <v>1200</v>
      </c>
      <c r="E6">
        <v>4500</v>
      </c>
      <c r="F6">
        <v>13000</v>
      </c>
      <c r="G6">
        <v>720</v>
      </c>
      <c r="H6">
        <v>2100</v>
      </c>
      <c r="I6">
        <v>4600</v>
      </c>
      <c r="J6">
        <v>26000</v>
      </c>
      <c r="K6">
        <v>59</v>
      </c>
      <c r="L6">
        <v>170</v>
      </c>
      <c r="M6">
        <v>61</v>
      </c>
      <c r="N6">
        <v>290</v>
      </c>
      <c r="O6">
        <v>130</v>
      </c>
      <c r="P6">
        <v>170</v>
      </c>
      <c r="Q6">
        <v>890</v>
      </c>
      <c r="R6">
        <v>200</v>
      </c>
      <c r="S6">
        <v>180</v>
      </c>
      <c r="T6">
        <v>84</v>
      </c>
      <c r="U6">
        <v>2100</v>
      </c>
      <c r="V6">
        <v>3800</v>
      </c>
      <c r="W6">
        <v>22000</v>
      </c>
      <c r="X6">
        <v>58</v>
      </c>
      <c r="Y6">
        <v>97</v>
      </c>
      <c r="Z6">
        <v>17</v>
      </c>
      <c r="AA6">
        <v>12</v>
      </c>
      <c r="AB6">
        <v>92</v>
      </c>
      <c r="AC6">
        <v>160</v>
      </c>
      <c r="AD6">
        <v>1100</v>
      </c>
      <c r="AE6">
        <v>4300</v>
      </c>
      <c r="AF6" t="s">
        <v>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6"/>
  <sheetViews>
    <sheetView workbookViewId="0"/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44</v>
      </c>
      <c r="E1" s="1" t="s">
        <v>203</v>
      </c>
      <c r="F1" s="1" t="s">
        <v>67</v>
      </c>
      <c r="G1" s="1" t="s">
        <v>68</v>
      </c>
      <c r="H1" s="1" t="s">
        <v>204</v>
      </c>
      <c r="I1" s="1" t="s">
        <v>110</v>
      </c>
      <c r="J1" s="1" t="s">
        <v>205</v>
      </c>
      <c r="K1" s="1" t="s">
        <v>206</v>
      </c>
      <c r="L1" s="1" t="s">
        <v>207</v>
      </c>
      <c r="M1" s="1" t="s">
        <v>208</v>
      </c>
      <c r="N1" s="1" t="s">
        <v>42</v>
      </c>
    </row>
    <row r="2" spans="1:14" x14ac:dyDescent="0.35">
      <c r="A2" t="s">
        <v>23</v>
      </c>
      <c r="B2" t="s">
        <v>209</v>
      </c>
      <c r="C2">
        <v>2018</v>
      </c>
      <c r="D2">
        <v>480</v>
      </c>
      <c r="E2">
        <v>2750</v>
      </c>
      <c r="F2">
        <v>11900</v>
      </c>
      <c r="G2">
        <v>6980</v>
      </c>
      <c r="H2">
        <v>9290</v>
      </c>
      <c r="I2">
        <v>7680</v>
      </c>
      <c r="J2">
        <v>37.43</v>
      </c>
      <c r="K2">
        <v>32.94</v>
      </c>
      <c r="L2">
        <v>1060</v>
      </c>
      <c r="M2">
        <v>130</v>
      </c>
      <c r="N2">
        <v>64</v>
      </c>
    </row>
    <row r="3" spans="1:14" x14ac:dyDescent="0.35">
      <c r="A3" t="s">
        <v>23</v>
      </c>
      <c r="B3" t="s">
        <v>209</v>
      </c>
      <c r="C3">
        <v>2019</v>
      </c>
      <c r="D3">
        <v>500</v>
      </c>
      <c r="E3">
        <v>2750</v>
      </c>
      <c r="F3">
        <v>13900</v>
      </c>
      <c r="G3">
        <v>4080</v>
      </c>
      <c r="H3">
        <v>9050</v>
      </c>
      <c r="I3">
        <v>12500</v>
      </c>
      <c r="J3">
        <v>16.95</v>
      </c>
      <c r="K3">
        <v>14.88</v>
      </c>
      <c r="L3">
        <v>1090</v>
      </c>
      <c r="M3">
        <v>102</v>
      </c>
      <c r="N3">
        <v>78</v>
      </c>
    </row>
    <row r="4" spans="1:14" x14ac:dyDescent="0.35">
      <c r="A4" t="s">
        <v>23</v>
      </c>
      <c r="B4" t="s">
        <v>209</v>
      </c>
      <c r="C4">
        <v>2020</v>
      </c>
      <c r="D4">
        <v>600</v>
      </c>
      <c r="E4">
        <v>2010</v>
      </c>
      <c r="F4">
        <v>9740</v>
      </c>
      <c r="G4">
        <v>3430</v>
      </c>
      <c r="H4">
        <v>7260</v>
      </c>
      <c r="I4">
        <v>8470</v>
      </c>
      <c r="J4">
        <v>15.7</v>
      </c>
      <c r="K4">
        <v>14.21</v>
      </c>
      <c r="L4">
        <v>952</v>
      </c>
      <c r="M4">
        <v>82</v>
      </c>
      <c r="N4">
        <v>76</v>
      </c>
    </row>
    <row r="5" spans="1:14" x14ac:dyDescent="0.35">
      <c r="A5" t="s">
        <v>23</v>
      </c>
      <c r="B5" t="s">
        <v>209</v>
      </c>
      <c r="C5">
        <v>2021</v>
      </c>
      <c r="D5">
        <v>650</v>
      </c>
      <c r="E5">
        <v>1800</v>
      </c>
      <c r="F5">
        <v>9800</v>
      </c>
      <c r="G5">
        <v>4930</v>
      </c>
      <c r="H5">
        <v>7200</v>
      </c>
      <c r="I5">
        <v>6600</v>
      </c>
      <c r="J5">
        <v>24.21</v>
      </c>
      <c r="K5">
        <v>23.17</v>
      </c>
      <c r="L5">
        <v>1010</v>
      </c>
      <c r="M5">
        <v>50</v>
      </c>
      <c r="N5">
        <v>73</v>
      </c>
    </row>
    <row r="6" spans="1:14" x14ac:dyDescent="0.35">
      <c r="A6" t="s">
        <v>23</v>
      </c>
      <c r="B6" t="s">
        <v>209</v>
      </c>
      <c r="C6">
        <v>2022</v>
      </c>
      <c r="D6">
        <v>800</v>
      </c>
      <c r="E6">
        <v>1900</v>
      </c>
      <c r="F6">
        <v>11000</v>
      </c>
      <c r="G6">
        <v>5100</v>
      </c>
      <c r="H6">
        <v>7800</v>
      </c>
      <c r="I6">
        <v>7800</v>
      </c>
      <c r="J6">
        <v>31</v>
      </c>
      <c r="K6">
        <v>29</v>
      </c>
      <c r="L6">
        <v>1000</v>
      </c>
      <c r="M6">
        <v>30</v>
      </c>
      <c r="N6">
        <v>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11"/>
  <sheetViews>
    <sheetView zoomScale="59" workbookViewId="0">
      <selection activeCell="A10" sqref="A10:E11"/>
    </sheetView>
  </sheetViews>
  <sheetFormatPr defaultRowHeight="14.5" x14ac:dyDescent="0.35"/>
  <sheetData>
    <row r="1" spans="1:19" ht="58" x14ac:dyDescent="0.35">
      <c r="A1" s="3" t="s">
        <v>0</v>
      </c>
      <c r="B1" s="3" t="s">
        <v>1</v>
      </c>
      <c r="C1" s="3" t="s">
        <v>2</v>
      </c>
      <c r="D1" s="3" t="s">
        <v>165</v>
      </c>
      <c r="E1" s="3" t="s">
        <v>210</v>
      </c>
      <c r="F1" s="3" t="s">
        <v>211</v>
      </c>
      <c r="G1" s="3" t="s">
        <v>212</v>
      </c>
      <c r="H1" s="3" t="s">
        <v>213</v>
      </c>
      <c r="I1" s="3" t="s">
        <v>128</v>
      </c>
      <c r="J1" s="3" t="s">
        <v>214</v>
      </c>
      <c r="K1" s="3" t="s">
        <v>133</v>
      </c>
      <c r="L1" s="3" t="s">
        <v>168</v>
      </c>
      <c r="M1" s="3" t="s">
        <v>169</v>
      </c>
      <c r="N1" s="3" t="s">
        <v>215</v>
      </c>
      <c r="O1" s="3" t="s">
        <v>216</v>
      </c>
      <c r="P1" s="1" t="s">
        <v>217</v>
      </c>
      <c r="Q1" s="1" t="s">
        <v>173</v>
      </c>
      <c r="R1" s="1" t="s">
        <v>218</v>
      </c>
      <c r="S1" s="1" t="s">
        <v>42</v>
      </c>
    </row>
    <row r="2" spans="1:19" x14ac:dyDescent="0.35">
      <c r="A2" t="s">
        <v>23</v>
      </c>
      <c r="B2" t="s">
        <v>219</v>
      </c>
      <c r="C2">
        <v>2018</v>
      </c>
      <c r="D2">
        <v>1220</v>
      </c>
      <c r="E2">
        <v>1070</v>
      </c>
      <c r="F2">
        <v>41</v>
      </c>
      <c r="G2">
        <v>141</v>
      </c>
      <c r="H2">
        <v>32</v>
      </c>
      <c r="I2">
        <v>778</v>
      </c>
      <c r="J2">
        <v>253</v>
      </c>
      <c r="K2">
        <v>190</v>
      </c>
      <c r="L2">
        <v>1820</v>
      </c>
      <c r="M2">
        <v>1820</v>
      </c>
      <c r="N2">
        <v>298.7</v>
      </c>
      <c r="O2">
        <v>292.60000000000002</v>
      </c>
      <c r="P2">
        <v>296</v>
      </c>
      <c r="Q2">
        <v>244</v>
      </c>
      <c r="R2">
        <v>11700</v>
      </c>
      <c r="S2">
        <v>33</v>
      </c>
    </row>
    <row r="3" spans="1:19" x14ac:dyDescent="0.35">
      <c r="A3" t="s">
        <v>23</v>
      </c>
      <c r="B3" t="s">
        <v>219</v>
      </c>
      <c r="C3">
        <v>2019</v>
      </c>
      <c r="D3">
        <v>1260</v>
      </c>
      <c r="E3">
        <v>985</v>
      </c>
      <c r="F3">
        <v>44</v>
      </c>
      <c r="G3">
        <v>166</v>
      </c>
      <c r="H3">
        <v>27</v>
      </c>
      <c r="I3">
        <v>663</v>
      </c>
      <c r="J3">
        <v>356</v>
      </c>
      <c r="K3">
        <v>125</v>
      </c>
      <c r="L3">
        <v>1810</v>
      </c>
      <c r="M3">
        <v>1820</v>
      </c>
      <c r="N3">
        <v>279.60000000000002</v>
      </c>
      <c r="O3">
        <v>272.3</v>
      </c>
      <c r="P3">
        <v>272.39999999999998</v>
      </c>
      <c r="Q3">
        <v>110</v>
      </c>
      <c r="R3">
        <v>12000</v>
      </c>
      <c r="S3">
        <v>37</v>
      </c>
    </row>
    <row r="4" spans="1:19" x14ac:dyDescent="0.35">
      <c r="A4" t="s">
        <v>23</v>
      </c>
      <c r="B4" t="s">
        <v>219</v>
      </c>
      <c r="C4">
        <v>2020</v>
      </c>
      <c r="D4">
        <v>1200</v>
      </c>
      <c r="E4">
        <v>874</v>
      </c>
      <c r="F4">
        <v>43</v>
      </c>
      <c r="G4">
        <v>160</v>
      </c>
      <c r="H4">
        <v>2</v>
      </c>
      <c r="I4">
        <v>676</v>
      </c>
      <c r="J4">
        <v>383</v>
      </c>
      <c r="K4">
        <v>41</v>
      </c>
      <c r="L4">
        <v>1770</v>
      </c>
      <c r="M4">
        <v>1660</v>
      </c>
      <c r="N4">
        <v>286.7</v>
      </c>
      <c r="O4">
        <v>279.89999999999998</v>
      </c>
      <c r="P4">
        <v>279.8</v>
      </c>
      <c r="Q4">
        <v>118</v>
      </c>
      <c r="R4">
        <v>11000</v>
      </c>
      <c r="S4">
        <v>38</v>
      </c>
    </row>
    <row r="5" spans="1:19" x14ac:dyDescent="0.35">
      <c r="A5" t="s">
        <v>23</v>
      </c>
      <c r="B5" t="s">
        <v>219</v>
      </c>
      <c r="C5">
        <v>2021</v>
      </c>
      <c r="D5">
        <v>1230</v>
      </c>
      <c r="E5">
        <v>922</v>
      </c>
      <c r="F5">
        <v>49</v>
      </c>
      <c r="G5">
        <v>170</v>
      </c>
      <c r="H5">
        <v>11</v>
      </c>
      <c r="I5">
        <v>919</v>
      </c>
      <c r="J5">
        <v>347</v>
      </c>
      <c r="K5">
        <v>48</v>
      </c>
      <c r="L5">
        <v>1770</v>
      </c>
      <c r="M5">
        <v>1960</v>
      </c>
      <c r="N5">
        <v>432.3</v>
      </c>
      <c r="O5">
        <v>424.3</v>
      </c>
      <c r="P5">
        <v>422.5</v>
      </c>
      <c r="Q5">
        <v>117</v>
      </c>
      <c r="R5">
        <v>11400</v>
      </c>
      <c r="S5">
        <v>44</v>
      </c>
    </row>
    <row r="6" spans="1:19" x14ac:dyDescent="0.35">
      <c r="A6" t="s">
        <v>23</v>
      </c>
      <c r="B6" t="s">
        <v>219</v>
      </c>
      <c r="C6">
        <v>2022</v>
      </c>
      <c r="D6">
        <v>1300</v>
      </c>
      <c r="E6">
        <v>960</v>
      </c>
      <c r="F6">
        <v>40</v>
      </c>
      <c r="G6">
        <v>160</v>
      </c>
      <c r="H6">
        <v>15</v>
      </c>
      <c r="I6">
        <v>810</v>
      </c>
      <c r="J6">
        <v>330</v>
      </c>
      <c r="K6">
        <v>30</v>
      </c>
      <c r="L6">
        <v>1800</v>
      </c>
      <c r="M6">
        <v>1900</v>
      </c>
      <c r="N6">
        <v>410</v>
      </c>
      <c r="O6">
        <v>400</v>
      </c>
      <c r="P6">
        <v>400</v>
      </c>
      <c r="Q6">
        <v>120</v>
      </c>
      <c r="R6">
        <v>12000</v>
      </c>
      <c r="S6">
        <v>41</v>
      </c>
    </row>
    <row r="10" spans="1:19" x14ac:dyDescent="0.35">
      <c r="A10" t="s">
        <v>219</v>
      </c>
      <c r="B10" t="s">
        <v>715</v>
      </c>
      <c r="C10">
        <v>2022</v>
      </c>
      <c r="D10">
        <v>1900</v>
      </c>
      <c r="E10" t="s">
        <v>739</v>
      </c>
    </row>
    <row r="11" spans="1:19" x14ac:dyDescent="0.35">
      <c r="A11" t="s">
        <v>219</v>
      </c>
      <c r="B11" t="s">
        <v>744</v>
      </c>
      <c r="C11">
        <v>2022</v>
      </c>
      <c r="D11">
        <f>D6+E6+F6+G6</f>
        <v>2460</v>
      </c>
      <c r="E11" t="s">
        <v>745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6"/>
  <sheetViews>
    <sheetView workbookViewId="0"/>
  </sheetViews>
  <sheetFormatPr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 t="s">
        <v>220</v>
      </c>
      <c r="E1" s="1" t="s">
        <v>221</v>
      </c>
      <c r="F1" s="1" t="s">
        <v>222</v>
      </c>
      <c r="G1" s="1" t="s">
        <v>223</v>
      </c>
      <c r="H1" s="1" t="s">
        <v>224</v>
      </c>
      <c r="I1" s="1" t="s">
        <v>225</v>
      </c>
      <c r="J1" s="1" t="s">
        <v>226</v>
      </c>
      <c r="K1" s="1" t="s">
        <v>227</v>
      </c>
      <c r="L1" s="1" t="s">
        <v>228</v>
      </c>
      <c r="M1" s="1" t="s">
        <v>229</v>
      </c>
      <c r="N1" s="1" t="s">
        <v>230</v>
      </c>
      <c r="O1" s="1" t="s">
        <v>231</v>
      </c>
      <c r="P1" s="1" t="s">
        <v>232</v>
      </c>
      <c r="Q1" s="1" t="s">
        <v>233</v>
      </c>
    </row>
    <row r="2" spans="1:17" x14ac:dyDescent="0.35">
      <c r="A2" t="s">
        <v>23</v>
      </c>
      <c r="B2" t="s">
        <v>234</v>
      </c>
      <c r="C2">
        <v>2018</v>
      </c>
      <c r="D2">
        <v>184</v>
      </c>
      <c r="E2">
        <v>32</v>
      </c>
      <c r="F2">
        <v>574</v>
      </c>
      <c r="G2">
        <v>139</v>
      </c>
      <c r="H2">
        <v>652</v>
      </c>
      <c r="I2">
        <v>0.12</v>
      </c>
      <c r="J2">
        <v>67</v>
      </c>
      <c r="K2">
        <v>0</v>
      </c>
      <c r="L2">
        <v>0.13</v>
      </c>
      <c r="M2">
        <v>2.52</v>
      </c>
      <c r="N2" t="s">
        <v>153</v>
      </c>
      <c r="O2">
        <v>2.65</v>
      </c>
      <c r="P2">
        <v>2.96</v>
      </c>
      <c r="Q2">
        <v>95</v>
      </c>
    </row>
    <row r="3" spans="1:17" x14ac:dyDescent="0.35">
      <c r="A3" t="s">
        <v>23</v>
      </c>
      <c r="B3" t="s">
        <v>234</v>
      </c>
      <c r="C3">
        <v>2019</v>
      </c>
      <c r="D3">
        <v>114</v>
      </c>
      <c r="E3">
        <v>36</v>
      </c>
      <c r="F3">
        <v>310</v>
      </c>
      <c r="G3">
        <v>114</v>
      </c>
      <c r="H3">
        <v>347</v>
      </c>
      <c r="I3">
        <v>0.14000000000000001</v>
      </c>
      <c r="J3">
        <v>57</v>
      </c>
      <c r="K3">
        <v>0</v>
      </c>
      <c r="L3">
        <v>0.1</v>
      </c>
      <c r="M3">
        <v>1.07</v>
      </c>
      <c r="N3" t="s">
        <v>153</v>
      </c>
      <c r="O3">
        <v>1.17</v>
      </c>
      <c r="P3">
        <v>5.82</v>
      </c>
      <c r="Q3">
        <v>91</v>
      </c>
    </row>
    <row r="4" spans="1:17" x14ac:dyDescent="0.35">
      <c r="A4" t="s">
        <v>23</v>
      </c>
      <c r="B4" t="s">
        <v>234</v>
      </c>
      <c r="C4">
        <v>2020</v>
      </c>
      <c r="D4">
        <v>130</v>
      </c>
      <c r="E4">
        <v>35</v>
      </c>
      <c r="F4">
        <v>190</v>
      </c>
      <c r="G4">
        <v>90</v>
      </c>
      <c r="H4">
        <v>265</v>
      </c>
      <c r="I4">
        <v>0.19</v>
      </c>
      <c r="J4">
        <v>38</v>
      </c>
      <c r="K4">
        <v>0</v>
      </c>
      <c r="L4">
        <v>0.1</v>
      </c>
      <c r="M4">
        <v>0.51</v>
      </c>
      <c r="N4" t="s">
        <v>235</v>
      </c>
      <c r="O4">
        <v>0.59</v>
      </c>
      <c r="P4">
        <v>8.41</v>
      </c>
      <c r="Q4">
        <v>83</v>
      </c>
    </row>
    <row r="5" spans="1:17" x14ac:dyDescent="0.35">
      <c r="A5" t="s">
        <v>23</v>
      </c>
      <c r="B5" t="s">
        <v>234</v>
      </c>
      <c r="C5">
        <v>2021</v>
      </c>
      <c r="D5">
        <v>132</v>
      </c>
      <c r="E5">
        <v>1.2</v>
      </c>
      <c r="F5">
        <v>261</v>
      </c>
      <c r="G5">
        <v>99</v>
      </c>
      <c r="H5">
        <v>295</v>
      </c>
      <c r="I5">
        <v>0.18</v>
      </c>
      <c r="J5">
        <v>55</v>
      </c>
      <c r="K5">
        <v>0</v>
      </c>
      <c r="L5">
        <v>0.08</v>
      </c>
      <c r="M5">
        <v>0.33</v>
      </c>
      <c r="N5" t="s">
        <v>153</v>
      </c>
      <c r="O5">
        <v>0.41</v>
      </c>
      <c r="P5">
        <v>13</v>
      </c>
      <c r="Q5">
        <v>81</v>
      </c>
    </row>
    <row r="6" spans="1:17" x14ac:dyDescent="0.35">
      <c r="A6" t="s">
        <v>23</v>
      </c>
      <c r="B6" t="s">
        <v>234</v>
      </c>
      <c r="C6">
        <v>2022</v>
      </c>
      <c r="D6">
        <v>150</v>
      </c>
      <c r="E6">
        <v>1.2</v>
      </c>
      <c r="F6">
        <v>340</v>
      </c>
      <c r="G6">
        <v>100</v>
      </c>
      <c r="H6">
        <v>390</v>
      </c>
      <c r="I6">
        <v>0.19</v>
      </c>
      <c r="J6">
        <v>62</v>
      </c>
      <c r="K6">
        <v>0</v>
      </c>
      <c r="L6">
        <v>0.08</v>
      </c>
      <c r="M6">
        <v>0.64</v>
      </c>
      <c r="N6" t="s">
        <v>236</v>
      </c>
      <c r="O6">
        <v>0.71</v>
      </c>
      <c r="P6">
        <v>10</v>
      </c>
      <c r="Q6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opLeftCell="A11" workbookViewId="0">
      <selection activeCell="C15" sqref="C15:G22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 t="s">
        <v>23</v>
      </c>
      <c r="B2" t="s">
        <v>24</v>
      </c>
      <c r="C2">
        <v>2018</v>
      </c>
      <c r="D2">
        <v>10000</v>
      </c>
      <c r="E2">
        <v>35000</v>
      </c>
      <c r="F2">
        <v>180000</v>
      </c>
      <c r="G2">
        <v>196000</v>
      </c>
      <c r="H2">
        <v>192000</v>
      </c>
      <c r="I2">
        <v>146000</v>
      </c>
      <c r="J2">
        <v>29900</v>
      </c>
      <c r="K2">
        <v>20100</v>
      </c>
      <c r="L2">
        <v>10100</v>
      </c>
      <c r="M2">
        <v>33600</v>
      </c>
      <c r="N2">
        <v>172000</v>
      </c>
      <c r="O2">
        <v>171000</v>
      </c>
      <c r="P2">
        <v>192000</v>
      </c>
      <c r="Q2">
        <v>681</v>
      </c>
      <c r="R2">
        <v>1290</v>
      </c>
      <c r="S2">
        <v>670</v>
      </c>
      <c r="T2">
        <v>1180</v>
      </c>
      <c r="U2" t="s">
        <v>25</v>
      </c>
      <c r="V2">
        <v>80</v>
      </c>
      <c r="W2" t="s">
        <v>26</v>
      </c>
    </row>
    <row r="3" spans="1:23" x14ac:dyDescent="0.35">
      <c r="A3" t="s">
        <v>23</v>
      </c>
      <c r="B3" t="s">
        <v>24</v>
      </c>
      <c r="C3">
        <v>2019</v>
      </c>
      <c r="D3">
        <v>10000</v>
      </c>
      <c r="E3">
        <v>35000</v>
      </c>
      <c r="F3">
        <v>177000</v>
      </c>
      <c r="G3">
        <v>195000</v>
      </c>
      <c r="H3">
        <v>184000</v>
      </c>
      <c r="I3">
        <v>131000</v>
      </c>
      <c r="J3">
        <v>27900</v>
      </c>
      <c r="K3">
        <v>18400</v>
      </c>
      <c r="L3">
        <v>11500</v>
      </c>
      <c r="M3">
        <v>31200</v>
      </c>
      <c r="N3">
        <v>166000</v>
      </c>
      <c r="O3">
        <v>155000</v>
      </c>
      <c r="P3">
        <v>192000</v>
      </c>
      <c r="Q3">
        <v>716</v>
      </c>
      <c r="R3">
        <v>1250</v>
      </c>
      <c r="S3">
        <v>701</v>
      </c>
      <c r="T3">
        <v>1310</v>
      </c>
      <c r="U3" t="s">
        <v>25</v>
      </c>
      <c r="V3">
        <v>77</v>
      </c>
      <c r="W3" t="s">
        <v>26</v>
      </c>
    </row>
    <row r="4" spans="1:23" x14ac:dyDescent="0.35">
      <c r="A4" t="s">
        <v>23</v>
      </c>
      <c r="B4" t="s">
        <v>24</v>
      </c>
      <c r="C4">
        <v>2020</v>
      </c>
      <c r="D4">
        <v>10000</v>
      </c>
      <c r="E4">
        <v>35000</v>
      </c>
      <c r="F4">
        <v>176000</v>
      </c>
      <c r="G4">
        <v>194000</v>
      </c>
      <c r="H4">
        <v>120000</v>
      </c>
      <c r="I4">
        <v>88400</v>
      </c>
      <c r="J4">
        <v>25800</v>
      </c>
      <c r="K4">
        <v>11400</v>
      </c>
      <c r="L4">
        <v>8310</v>
      </c>
      <c r="M4">
        <v>18100</v>
      </c>
      <c r="N4">
        <v>109000</v>
      </c>
      <c r="O4">
        <v>115000</v>
      </c>
      <c r="P4">
        <v>202000</v>
      </c>
      <c r="Q4">
        <v>666</v>
      </c>
      <c r="R4">
        <v>1180</v>
      </c>
      <c r="S4">
        <v>628</v>
      </c>
      <c r="T4">
        <v>1130</v>
      </c>
      <c r="U4" t="s">
        <v>25</v>
      </c>
      <c r="V4">
        <v>70</v>
      </c>
      <c r="W4" t="s">
        <v>27</v>
      </c>
    </row>
    <row r="5" spans="1:23" x14ac:dyDescent="0.35">
      <c r="A5" t="s">
        <v>23</v>
      </c>
      <c r="B5" t="s">
        <v>24</v>
      </c>
      <c r="C5">
        <v>2021</v>
      </c>
      <c r="D5">
        <v>10000</v>
      </c>
      <c r="E5">
        <v>35000</v>
      </c>
      <c r="F5">
        <v>176000</v>
      </c>
      <c r="G5">
        <v>193000</v>
      </c>
      <c r="H5">
        <v>159000</v>
      </c>
      <c r="I5">
        <v>125000</v>
      </c>
      <c r="J5">
        <v>26400</v>
      </c>
      <c r="K5">
        <v>13500</v>
      </c>
      <c r="L5">
        <v>12000</v>
      </c>
      <c r="M5">
        <v>20200</v>
      </c>
      <c r="N5">
        <v>146000</v>
      </c>
      <c r="O5">
        <v>148000</v>
      </c>
      <c r="P5">
        <v>199000</v>
      </c>
      <c r="Q5">
        <v>674</v>
      </c>
      <c r="R5">
        <v>1290</v>
      </c>
      <c r="S5">
        <v>587</v>
      </c>
      <c r="T5">
        <v>1510</v>
      </c>
      <c r="U5" t="s">
        <v>25</v>
      </c>
      <c r="V5">
        <v>76</v>
      </c>
      <c r="W5" t="s">
        <v>28</v>
      </c>
    </row>
    <row r="6" spans="1:23" x14ac:dyDescent="0.35">
      <c r="A6" t="s">
        <v>23</v>
      </c>
      <c r="B6" t="s">
        <v>24</v>
      </c>
      <c r="C6">
        <v>2022</v>
      </c>
      <c r="D6">
        <v>10000</v>
      </c>
      <c r="E6">
        <v>35000</v>
      </c>
      <c r="F6">
        <v>180000</v>
      </c>
      <c r="G6">
        <v>190000</v>
      </c>
      <c r="H6">
        <v>200000</v>
      </c>
      <c r="I6">
        <v>140000</v>
      </c>
      <c r="J6">
        <v>21000</v>
      </c>
      <c r="K6">
        <v>17000</v>
      </c>
      <c r="L6">
        <v>12000</v>
      </c>
      <c r="M6">
        <v>22000</v>
      </c>
      <c r="N6">
        <v>180000</v>
      </c>
      <c r="O6">
        <v>160000</v>
      </c>
      <c r="P6">
        <v>190000</v>
      </c>
      <c r="Q6">
        <v>800</v>
      </c>
      <c r="R6">
        <v>1500</v>
      </c>
      <c r="S6">
        <v>1000</v>
      </c>
      <c r="T6">
        <v>2100</v>
      </c>
      <c r="U6" t="s">
        <v>25</v>
      </c>
      <c r="V6">
        <v>79</v>
      </c>
      <c r="W6" t="s">
        <v>26</v>
      </c>
    </row>
    <row r="15" spans="1:23" x14ac:dyDescent="0.35">
      <c r="C15" t="s">
        <v>747</v>
      </c>
      <c r="D15" t="s">
        <v>715</v>
      </c>
      <c r="E15">
        <v>2022</v>
      </c>
      <c r="F15">
        <v>1900</v>
      </c>
      <c r="G15" t="s">
        <v>739</v>
      </c>
    </row>
    <row r="16" spans="1:23" x14ac:dyDescent="0.35">
      <c r="C16" t="s">
        <v>747</v>
      </c>
      <c r="D16" t="s">
        <v>744</v>
      </c>
      <c r="E16">
        <v>2022</v>
      </c>
      <c r="F16">
        <v>2460</v>
      </c>
      <c r="G16" t="s">
        <v>745</v>
      </c>
    </row>
    <row r="17" spans="3:7" x14ac:dyDescent="0.35">
      <c r="C17" t="s">
        <v>746</v>
      </c>
      <c r="D17" t="s">
        <v>748</v>
      </c>
      <c r="E17">
        <v>2022</v>
      </c>
      <c r="F17">
        <v>890</v>
      </c>
      <c r="G17" t="s">
        <v>745</v>
      </c>
    </row>
    <row r="18" spans="3:7" x14ac:dyDescent="0.35">
      <c r="C18" t="s">
        <v>746</v>
      </c>
      <c r="D18" t="s">
        <v>749</v>
      </c>
      <c r="E18">
        <v>2022</v>
      </c>
      <c r="F18">
        <v>0</v>
      </c>
      <c r="G18" t="s">
        <v>745</v>
      </c>
    </row>
    <row r="19" spans="3:7" x14ac:dyDescent="0.35">
      <c r="C19" t="s">
        <v>740</v>
      </c>
      <c r="D19" t="s">
        <v>715</v>
      </c>
      <c r="F19">
        <v>220000</v>
      </c>
      <c r="G19" t="s">
        <v>741</v>
      </c>
    </row>
    <row r="20" spans="3:7" x14ac:dyDescent="0.35">
      <c r="C20" t="s">
        <v>740</v>
      </c>
      <c r="D20" t="s">
        <v>749</v>
      </c>
      <c r="E20">
        <v>2022</v>
      </c>
      <c r="F20">
        <v>18000</v>
      </c>
      <c r="G20" t="s">
        <v>741</v>
      </c>
    </row>
    <row r="21" spans="3:7" x14ac:dyDescent="0.35">
      <c r="C21" t="s">
        <v>750</v>
      </c>
      <c r="D21" t="s">
        <v>744</v>
      </c>
      <c r="E21">
        <v>2022</v>
      </c>
      <c r="F21">
        <v>3800</v>
      </c>
      <c r="G21" t="s">
        <v>741</v>
      </c>
    </row>
    <row r="22" spans="3:7" x14ac:dyDescent="0.35">
      <c r="C22" t="s">
        <v>751</v>
      </c>
      <c r="D22" t="s">
        <v>715</v>
      </c>
      <c r="E22">
        <v>2022</v>
      </c>
      <c r="F22">
        <v>6400</v>
      </c>
      <c r="G22" t="s">
        <v>741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6"/>
  <sheetViews>
    <sheetView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127</v>
      </c>
      <c r="E1" s="1" t="s">
        <v>81</v>
      </c>
      <c r="F1" s="1" t="s">
        <v>82</v>
      </c>
      <c r="G1" s="1" t="s">
        <v>36</v>
      </c>
      <c r="H1" s="1" t="s">
        <v>83</v>
      </c>
      <c r="I1" s="1" t="s">
        <v>41</v>
      </c>
      <c r="J1" s="1" t="s">
        <v>42</v>
      </c>
    </row>
    <row r="2" spans="1:10" x14ac:dyDescent="0.35">
      <c r="A2" t="s">
        <v>23</v>
      </c>
      <c r="B2" t="s">
        <v>237</v>
      </c>
      <c r="C2">
        <v>2018</v>
      </c>
      <c r="D2">
        <v>957</v>
      </c>
      <c r="E2">
        <v>9</v>
      </c>
      <c r="F2">
        <v>68</v>
      </c>
      <c r="G2">
        <v>898</v>
      </c>
      <c r="H2">
        <v>330</v>
      </c>
      <c r="I2">
        <v>370</v>
      </c>
      <c r="J2" t="s">
        <v>26</v>
      </c>
    </row>
    <row r="3" spans="1:10" x14ac:dyDescent="0.35">
      <c r="A3" t="s">
        <v>23</v>
      </c>
      <c r="B3" t="s">
        <v>237</v>
      </c>
      <c r="C3">
        <v>2019</v>
      </c>
      <c r="D3">
        <v>768</v>
      </c>
      <c r="E3">
        <v>10</v>
      </c>
      <c r="F3">
        <v>66</v>
      </c>
      <c r="G3">
        <v>712</v>
      </c>
      <c r="H3">
        <v>340</v>
      </c>
      <c r="I3">
        <v>370</v>
      </c>
      <c r="J3" t="s">
        <v>26</v>
      </c>
    </row>
    <row r="4" spans="1:10" x14ac:dyDescent="0.35">
      <c r="A4" t="s">
        <v>23</v>
      </c>
      <c r="B4" t="s">
        <v>237</v>
      </c>
      <c r="C4">
        <v>2020</v>
      </c>
      <c r="D4">
        <v>822</v>
      </c>
      <c r="E4">
        <v>14</v>
      </c>
      <c r="F4">
        <v>66</v>
      </c>
      <c r="G4">
        <v>770</v>
      </c>
      <c r="H4">
        <v>330</v>
      </c>
      <c r="I4">
        <v>370</v>
      </c>
      <c r="J4" t="s">
        <v>26</v>
      </c>
    </row>
    <row r="5" spans="1:10" x14ac:dyDescent="0.35">
      <c r="A5" t="s">
        <v>23</v>
      </c>
      <c r="B5" t="s">
        <v>237</v>
      </c>
      <c r="C5">
        <v>2021</v>
      </c>
      <c r="D5">
        <v>998</v>
      </c>
      <c r="E5">
        <v>14</v>
      </c>
      <c r="F5">
        <v>68</v>
      </c>
      <c r="G5">
        <v>944</v>
      </c>
      <c r="H5">
        <v>410</v>
      </c>
      <c r="I5">
        <v>370</v>
      </c>
      <c r="J5" t="s">
        <v>26</v>
      </c>
    </row>
    <row r="6" spans="1:10" x14ac:dyDescent="0.35">
      <c r="A6" t="s">
        <v>23</v>
      </c>
      <c r="B6" t="s">
        <v>237</v>
      </c>
      <c r="C6">
        <v>2022</v>
      </c>
      <c r="D6">
        <v>1100</v>
      </c>
      <c r="E6">
        <v>13</v>
      </c>
      <c r="F6">
        <v>60</v>
      </c>
      <c r="G6">
        <v>1100</v>
      </c>
      <c r="H6">
        <v>430</v>
      </c>
      <c r="I6">
        <v>370</v>
      </c>
      <c r="J6" t="s">
        <v>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6"/>
  <sheetViews>
    <sheetView workbookViewId="0"/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243</v>
      </c>
      <c r="J1" s="1" t="s">
        <v>244</v>
      </c>
      <c r="K1" s="1" t="s">
        <v>245</v>
      </c>
      <c r="L1" s="1" t="s">
        <v>41</v>
      </c>
      <c r="M1" s="1" t="s">
        <v>246</v>
      </c>
      <c r="N1" s="1" t="s">
        <v>247</v>
      </c>
    </row>
    <row r="2" spans="1:14" x14ac:dyDescent="0.35">
      <c r="A2" t="s">
        <v>23</v>
      </c>
      <c r="B2" t="s">
        <v>248</v>
      </c>
      <c r="C2">
        <v>2018</v>
      </c>
      <c r="D2">
        <v>550</v>
      </c>
      <c r="E2">
        <v>181</v>
      </c>
      <c r="F2">
        <v>1070</v>
      </c>
      <c r="G2">
        <v>4</v>
      </c>
      <c r="H2">
        <v>730</v>
      </c>
      <c r="I2">
        <v>1800</v>
      </c>
      <c r="J2">
        <v>97</v>
      </c>
      <c r="K2">
        <v>76</v>
      </c>
      <c r="L2">
        <v>240</v>
      </c>
      <c r="M2">
        <v>24</v>
      </c>
      <c r="N2" t="s">
        <v>249</v>
      </c>
    </row>
    <row r="3" spans="1:14" x14ac:dyDescent="0.35">
      <c r="A3" t="s">
        <v>23</v>
      </c>
      <c r="B3" t="s">
        <v>248</v>
      </c>
      <c r="C3">
        <v>2019</v>
      </c>
      <c r="D3">
        <v>450</v>
      </c>
      <c r="E3">
        <v>64</v>
      </c>
      <c r="F3">
        <v>508</v>
      </c>
      <c r="G3">
        <v>4</v>
      </c>
      <c r="H3">
        <v>510</v>
      </c>
      <c r="I3">
        <v>1000</v>
      </c>
      <c r="J3">
        <v>107</v>
      </c>
      <c r="K3">
        <v>156</v>
      </c>
      <c r="L3">
        <v>240</v>
      </c>
      <c r="M3">
        <v>12</v>
      </c>
      <c r="N3" t="s">
        <v>249</v>
      </c>
    </row>
    <row r="4" spans="1:14" x14ac:dyDescent="0.35">
      <c r="A4" t="s">
        <v>23</v>
      </c>
      <c r="B4" t="s">
        <v>248</v>
      </c>
      <c r="C4">
        <v>2020</v>
      </c>
      <c r="D4">
        <v>430</v>
      </c>
      <c r="E4">
        <v>43</v>
      </c>
      <c r="F4">
        <v>503</v>
      </c>
      <c r="G4">
        <v>3</v>
      </c>
      <c r="H4">
        <v>470</v>
      </c>
      <c r="I4">
        <v>970</v>
      </c>
      <c r="J4">
        <v>108</v>
      </c>
      <c r="K4">
        <v>163</v>
      </c>
      <c r="L4">
        <v>240</v>
      </c>
      <c r="M4">
        <v>8</v>
      </c>
      <c r="N4" t="s">
        <v>249</v>
      </c>
    </row>
    <row r="5" spans="1:14" x14ac:dyDescent="0.35">
      <c r="A5" t="s">
        <v>23</v>
      </c>
      <c r="B5" t="s">
        <v>248</v>
      </c>
      <c r="C5">
        <v>2021</v>
      </c>
      <c r="D5">
        <v>340</v>
      </c>
      <c r="E5">
        <v>169</v>
      </c>
      <c r="F5">
        <v>529</v>
      </c>
      <c r="G5">
        <v>4</v>
      </c>
      <c r="H5">
        <v>510</v>
      </c>
      <c r="I5">
        <v>1000</v>
      </c>
      <c r="J5">
        <v>110</v>
      </c>
      <c r="K5">
        <v>164</v>
      </c>
      <c r="L5">
        <v>220</v>
      </c>
      <c r="M5">
        <v>33</v>
      </c>
      <c r="N5" t="s">
        <v>249</v>
      </c>
    </row>
    <row r="6" spans="1:14" x14ac:dyDescent="0.35">
      <c r="A6" t="s">
        <v>23</v>
      </c>
      <c r="B6" t="s">
        <v>248</v>
      </c>
      <c r="C6">
        <v>2022</v>
      </c>
      <c r="D6">
        <v>420</v>
      </c>
      <c r="E6">
        <v>270</v>
      </c>
      <c r="F6">
        <v>500</v>
      </c>
      <c r="G6">
        <v>3</v>
      </c>
      <c r="H6">
        <v>690</v>
      </c>
      <c r="I6">
        <v>1200</v>
      </c>
      <c r="J6">
        <v>110</v>
      </c>
      <c r="K6">
        <v>180</v>
      </c>
      <c r="L6">
        <v>220</v>
      </c>
      <c r="M6">
        <v>39</v>
      </c>
      <c r="N6" t="s">
        <v>249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6"/>
  <sheetViews>
    <sheetView workbookViewId="0"/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250</v>
      </c>
      <c r="E1" s="1" t="s">
        <v>251</v>
      </c>
      <c r="F1" s="1" t="s">
        <v>158</v>
      </c>
      <c r="G1" s="1" t="s">
        <v>81</v>
      </c>
      <c r="H1" s="1" t="s">
        <v>82</v>
      </c>
      <c r="I1" s="1" t="s">
        <v>168</v>
      </c>
      <c r="J1" s="1" t="s">
        <v>169</v>
      </c>
      <c r="K1" s="1" t="s">
        <v>83</v>
      </c>
      <c r="L1" s="1" t="s">
        <v>173</v>
      </c>
      <c r="M1" s="1" t="s">
        <v>41</v>
      </c>
      <c r="N1" s="1" t="s">
        <v>42</v>
      </c>
    </row>
    <row r="2" spans="1:14" x14ac:dyDescent="0.35">
      <c r="A2" t="s">
        <v>23</v>
      </c>
      <c r="B2" t="s">
        <v>252</v>
      </c>
      <c r="C2">
        <v>2018</v>
      </c>
      <c r="D2">
        <v>49500</v>
      </c>
      <c r="E2">
        <v>3560</v>
      </c>
      <c r="F2">
        <v>50400</v>
      </c>
      <c r="G2">
        <v>3790</v>
      </c>
      <c r="H2">
        <v>12700</v>
      </c>
      <c r="I2">
        <v>36600</v>
      </c>
      <c r="J2">
        <v>41400</v>
      </c>
      <c r="K2">
        <v>93</v>
      </c>
      <c r="L2">
        <v>3100</v>
      </c>
      <c r="M2">
        <v>4860</v>
      </c>
      <c r="N2" t="s">
        <v>26</v>
      </c>
    </row>
    <row r="3" spans="1:14" x14ac:dyDescent="0.35">
      <c r="A3" t="s">
        <v>23</v>
      </c>
      <c r="B3" t="s">
        <v>252</v>
      </c>
      <c r="C3">
        <v>2019</v>
      </c>
      <c r="D3">
        <v>46900</v>
      </c>
      <c r="E3">
        <v>3660</v>
      </c>
      <c r="F3">
        <v>47000</v>
      </c>
      <c r="G3">
        <v>3980</v>
      </c>
      <c r="H3">
        <v>11400</v>
      </c>
      <c r="I3">
        <v>34800</v>
      </c>
      <c r="J3">
        <v>39100</v>
      </c>
      <c r="K3">
        <v>92.94</v>
      </c>
      <c r="L3">
        <v>3470</v>
      </c>
      <c r="M3">
        <v>4960</v>
      </c>
      <c r="N3" t="s">
        <v>26</v>
      </c>
    </row>
    <row r="4" spans="1:14" x14ac:dyDescent="0.35">
      <c r="A4" t="s">
        <v>23</v>
      </c>
      <c r="B4" t="s">
        <v>252</v>
      </c>
      <c r="C4">
        <v>2020</v>
      </c>
      <c r="D4">
        <v>38100</v>
      </c>
      <c r="E4">
        <v>3500</v>
      </c>
      <c r="F4">
        <v>38000</v>
      </c>
      <c r="G4">
        <v>3240</v>
      </c>
      <c r="H4">
        <v>10400</v>
      </c>
      <c r="J4">
        <v>31100</v>
      </c>
      <c r="K4">
        <v>91.27</v>
      </c>
      <c r="L4">
        <v>3290</v>
      </c>
      <c r="M4">
        <v>4300</v>
      </c>
      <c r="N4" t="s">
        <v>26</v>
      </c>
    </row>
    <row r="5" spans="1:14" x14ac:dyDescent="0.35">
      <c r="A5" t="s">
        <v>23</v>
      </c>
      <c r="B5" t="s">
        <v>252</v>
      </c>
      <c r="C5">
        <v>2021</v>
      </c>
      <c r="D5">
        <v>47500</v>
      </c>
      <c r="E5">
        <v>5010</v>
      </c>
      <c r="F5">
        <v>43400</v>
      </c>
      <c r="G5">
        <v>3740</v>
      </c>
      <c r="H5">
        <v>14300</v>
      </c>
      <c r="J5">
        <v>36800</v>
      </c>
      <c r="K5">
        <v>141.75</v>
      </c>
      <c r="L5">
        <v>3170</v>
      </c>
      <c r="M5">
        <v>4980</v>
      </c>
      <c r="N5" t="s">
        <v>26</v>
      </c>
    </row>
    <row r="6" spans="1:14" x14ac:dyDescent="0.35">
      <c r="A6" t="s">
        <v>23</v>
      </c>
      <c r="B6" t="s">
        <v>252</v>
      </c>
      <c r="C6">
        <v>2022</v>
      </c>
      <c r="D6">
        <v>46000</v>
      </c>
      <c r="E6">
        <v>4900</v>
      </c>
      <c r="F6">
        <v>46000</v>
      </c>
      <c r="G6">
        <v>3200</v>
      </c>
      <c r="H6">
        <v>9400</v>
      </c>
      <c r="J6">
        <v>40000</v>
      </c>
      <c r="K6">
        <v>114</v>
      </c>
      <c r="L6">
        <v>2800</v>
      </c>
      <c r="M6">
        <v>4900</v>
      </c>
      <c r="N6" t="s">
        <v>26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6"/>
  <sheetViews>
    <sheetView workbookViewId="0"/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253</v>
      </c>
      <c r="E1" s="1" t="s">
        <v>254</v>
      </c>
      <c r="F1" s="1" t="s">
        <v>67</v>
      </c>
      <c r="G1" s="1" t="s">
        <v>68</v>
      </c>
      <c r="H1" s="1" t="s">
        <v>55</v>
      </c>
      <c r="I1" s="1" t="s">
        <v>255</v>
      </c>
      <c r="J1" s="1" t="s">
        <v>41</v>
      </c>
      <c r="K1" s="1" t="s">
        <v>42</v>
      </c>
    </row>
    <row r="2" spans="1:11" x14ac:dyDescent="0.35">
      <c r="A2" t="s">
        <v>23</v>
      </c>
      <c r="B2" t="s">
        <v>256</v>
      </c>
      <c r="C2">
        <v>2018</v>
      </c>
      <c r="D2" t="s">
        <v>87</v>
      </c>
      <c r="E2">
        <v>48200</v>
      </c>
      <c r="F2">
        <v>179000</v>
      </c>
      <c r="G2">
        <v>11100</v>
      </c>
      <c r="H2">
        <v>216000</v>
      </c>
      <c r="I2">
        <v>1.58</v>
      </c>
      <c r="J2">
        <v>60</v>
      </c>
      <c r="K2">
        <v>78</v>
      </c>
    </row>
    <row r="3" spans="1:11" x14ac:dyDescent="0.35">
      <c r="A3" t="s">
        <v>23</v>
      </c>
      <c r="B3" t="s">
        <v>256</v>
      </c>
      <c r="C3">
        <v>2019</v>
      </c>
      <c r="D3" t="s">
        <v>87</v>
      </c>
      <c r="E3">
        <v>19200</v>
      </c>
      <c r="F3">
        <v>159000</v>
      </c>
      <c r="G3">
        <v>11000</v>
      </c>
      <c r="H3">
        <v>167000</v>
      </c>
      <c r="I3">
        <v>0.69</v>
      </c>
      <c r="J3">
        <v>55</v>
      </c>
      <c r="K3">
        <v>89</v>
      </c>
    </row>
    <row r="4" spans="1:11" x14ac:dyDescent="0.35">
      <c r="A4" t="s">
        <v>23</v>
      </c>
      <c r="B4" t="s">
        <v>256</v>
      </c>
      <c r="C4">
        <v>2020</v>
      </c>
      <c r="D4" t="s">
        <v>87</v>
      </c>
      <c r="E4">
        <v>18300</v>
      </c>
      <c r="F4">
        <v>173000</v>
      </c>
      <c r="G4">
        <v>9120</v>
      </c>
      <c r="H4">
        <v>182000</v>
      </c>
      <c r="I4">
        <v>0.72</v>
      </c>
      <c r="J4">
        <v>47</v>
      </c>
      <c r="K4">
        <v>90</v>
      </c>
    </row>
    <row r="5" spans="1:11" x14ac:dyDescent="0.35">
      <c r="A5" t="s">
        <v>23</v>
      </c>
      <c r="B5" t="s">
        <v>256</v>
      </c>
      <c r="C5">
        <v>2021</v>
      </c>
      <c r="D5" t="s">
        <v>87</v>
      </c>
      <c r="E5">
        <v>26900</v>
      </c>
      <c r="F5">
        <v>192000</v>
      </c>
      <c r="G5">
        <v>9910</v>
      </c>
      <c r="H5">
        <v>200000</v>
      </c>
      <c r="I5">
        <v>0.7</v>
      </c>
      <c r="J5">
        <v>55</v>
      </c>
      <c r="K5">
        <v>87</v>
      </c>
    </row>
    <row r="6" spans="1:11" x14ac:dyDescent="0.35">
      <c r="A6" t="s">
        <v>23</v>
      </c>
      <c r="B6" t="s">
        <v>256</v>
      </c>
      <c r="C6">
        <v>2022</v>
      </c>
      <c r="D6" t="s">
        <v>87</v>
      </c>
      <c r="E6">
        <v>29000</v>
      </c>
      <c r="F6">
        <v>200000</v>
      </c>
      <c r="G6">
        <v>12000</v>
      </c>
      <c r="H6">
        <v>220000</v>
      </c>
      <c r="I6">
        <v>0.75</v>
      </c>
      <c r="J6">
        <v>55</v>
      </c>
      <c r="K6">
        <v>87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6"/>
  <sheetViews>
    <sheetView workbookViewId="0"/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  <c r="I1" s="1" t="s">
        <v>262</v>
      </c>
      <c r="J1" s="1" t="s">
        <v>83</v>
      </c>
      <c r="K1" s="1" t="s">
        <v>263</v>
      </c>
      <c r="L1" s="1" t="s">
        <v>41</v>
      </c>
      <c r="M1" s="1" t="s">
        <v>42</v>
      </c>
    </row>
    <row r="2" spans="1:13" x14ac:dyDescent="0.35">
      <c r="A2" t="s">
        <v>23</v>
      </c>
      <c r="B2" t="s">
        <v>264</v>
      </c>
      <c r="C2">
        <v>2018</v>
      </c>
      <c r="D2">
        <v>5.8</v>
      </c>
      <c r="E2">
        <v>59</v>
      </c>
      <c r="F2">
        <v>5</v>
      </c>
      <c r="G2">
        <v>17</v>
      </c>
      <c r="H2">
        <v>52</v>
      </c>
      <c r="I2">
        <v>52</v>
      </c>
      <c r="J2">
        <v>326</v>
      </c>
      <c r="K2">
        <v>5.0999999999999996</v>
      </c>
      <c r="L2">
        <v>27000</v>
      </c>
      <c r="M2" t="s">
        <v>26</v>
      </c>
    </row>
    <row r="3" spans="1:13" x14ac:dyDescent="0.35">
      <c r="A3" t="s">
        <v>23</v>
      </c>
      <c r="B3" t="s">
        <v>264</v>
      </c>
      <c r="C3">
        <v>2019</v>
      </c>
      <c r="D3">
        <v>5.3</v>
      </c>
      <c r="E3">
        <v>55</v>
      </c>
      <c r="F3">
        <v>4.3</v>
      </c>
      <c r="G3">
        <v>18</v>
      </c>
      <c r="H3">
        <v>47</v>
      </c>
      <c r="I3">
        <v>48</v>
      </c>
      <c r="J3">
        <v>249</v>
      </c>
      <c r="K3">
        <v>3.9</v>
      </c>
      <c r="L3">
        <v>26000</v>
      </c>
      <c r="M3" t="s">
        <v>26</v>
      </c>
    </row>
    <row r="4" spans="1:13" x14ac:dyDescent="0.35">
      <c r="A4" t="s">
        <v>23</v>
      </c>
      <c r="B4" t="s">
        <v>264</v>
      </c>
      <c r="C4">
        <v>2020</v>
      </c>
      <c r="D4">
        <v>5.0999999999999996</v>
      </c>
      <c r="E4">
        <v>50</v>
      </c>
      <c r="F4">
        <v>4.5</v>
      </c>
      <c r="G4">
        <v>15</v>
      </c>
      <c r="H4">
        <v>45</v>
      </c>
      <c r="I4">
        <v>45</v>
      </c>
      <c r="J4">
        <v>228</v>
      </c>
      <c r="K4">
        <v>3.9</v>
      </c>
      <c r="L4">
        <v>24500</v>
      </c>
      <c r="M4" t="s">
        <v>26</v>
      </c>
    </row>
    <row r="5" spans="1:13" x14ac:dyDescent="0.35">
      <c r="A5" t="s">
        <v>23</v>
      </c>
      <c r="B5" t="s">
        <v>264</v>
      </c>
      <c r="C5">
        <v>2021</v>
      </c>
      <c r="D5">
        <v>4.7</v>
      </c>
      <c r="E5">
        <v>52</v>
      </c>
      <c r="F5">
        <v>5.3</v>
      </c>
      <c r="G5">
        <v>16</v>
      </c>
      <c r="H5">
        <v>46</v>
      </c>
      <c r="I5">
        <v>46</v>
      </c>
      <c r="J5">
        <v>418</v>
      </c>
      <c r="K5">
        <v>4.4000000000000004</v>
      </c>
      <c r="L5">
        <v>25300</v>
      </c>
      <c r="M5" t="s">
        <v>26</v>
      </c>
    </row>
    <row r="6" spans="1:13" x14ac:dyDescent="0.35">
      <c r="A6" t="s">
        <v>23</v>
      </c>
      <c r="B6" t="s">
        <v>264</v>
      </c>
      <c r="C6">
        <v>2022</v>
      </c>
      <c r="D6">
        <v>4.7</v>
      </c>
      <c r="E6">
        <v>49</v>
      </c>
      <c r="F6">
        <v>4.8</v>
      </c>
      <c r="G6">
        <v>13</v>
      </c>
      <c r="H6">
        <v>44</v>
      </c>
      <c r="I6">
        <v>46</v>
      </c>
      <c r="J6">
        <v>415</v>
      </c>
      <c r="K6">
        <v>4.5999999999999996</v>
      </c>
      <c r="L6">
        <v>24000</v>
      </c>
      <c r="M6" t="s">
        <v>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6"/>
  <sheetViews>
    <sheetView workbookViewId="0"/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265</v>
      </c>
      <c r="E1" s="1" t="s">
        <v>259</v>
      </c>
      <c r="F1" s="1" t="s">
        <v>260</v>
      </c>
      <c r="G1" s="1" t="s">
        <v>266</v>
      </c>
      <c r="H1" s="1" t="s">
        <v>83</v>
      </c>
      <c r="I1" s="1" t="s">
        <v>41</v>
      </c>
      <c r="J1" s="1" t="s">
        <v>42</v>
      </c>
      <c r="K1" s="1" t="s">
        <v>138</v>
      </c>
      <c r="L1" s="1" t="s">
        <v>139</v>
      </c>
      <c r="M1" s="1" t="s">
        <v>114</v>
      </c>
      <c r="N1" s="1" t="s">
        <v>115</v>
      </c>
      <c r="O1" s="1" t="s">
        <v>267</v>
      </c>
      <c r="P1" s="1" t="s">
        <v>268</v>
      </c>
      <c r="Q1" s="1" t="s">
        <v>269</v>
      </c>
      <c r="R1" s="1" t="s">
        <v>270</v>
      </c>
      <c r="S1" s="1" t="s">
        <v>271</v>
      </c>
      <c r="T1" s="1" t="s">
        <v>272</v>
      </c>
    </row>
    <row r="2" spans="1:20" x14ac:dyDescent="0.35">
      <c r="A2" t="s">
        <v>23</v>
      </c>
      <c r="B2" t="s">
        <v>273</v>
      </c>
      <c r="C2">
        <v>2018</v>
      </c>
      <c r="D2">
        <v>17</v>
      </c>
      <c r="E2">
        <v>3</v>
      </c>
      <c r="F2" t="s">
        <v>274</v>
      </c>
      <c r="G2">
        <v>17</v>
      </c>
      <c r="H2">
        <v>27</v>
      </c>
      <c r="I2">
        <v>1500</v>
      </c>
      <c r="J2">
        <v>13</v>
      </c>
    </row>
    <row r="3" spans="1:20" x14ac:dyDescent="0.35">
      <c r="A3" t="s">
        <v>23</v>
      </c>
      <c r="B3" t="s">
        <v>273</v>
      </c>
      <c r="C3">
        <v>2019</v>
      </c>
      <c r="D3">
        <v>16</v>
      </c>
      <c r="E3">
        <v>2</v>
      </c>
      <c r="F3" t="s">
        <v>274</v>
      </c>
      <c r="G3">
        <v>16</v>
      </c>
      <c r="H3">
        <v>29</v>
      </c>
      <c r="I3">
        <v>1500</v>
      </c>
      <c r="J3">
        <v>10</v>
      </c>
    </row>
    <row r="4" spans="1:20" x14ac:dyDescent="0.35">
      <c r="A4" t="s">
        <v>23</v>
      </c>
      <c r="B4" t="s">
        <v>273</v>
      </c>
      <c r="C4">
        <v>2020</v>
      </c>
      <c r="D4">
        <v>13</v>
      </c>
      <c r="E4">
        <v>2</v>
      </c>
      <c r="F4" t="s">
        <v>274</v>
      </c>
      <c r="G4">
        <v>13</v>
      </c>
      <c r="H4">
        <v>31</v>
      </c>
      <c r="I4">
        <v>1500</v>
      </c>
      <c r="J4">
        <v>14</v>
      </c>
    </row>
    <row r="5" spans="1:20" x14ac:dyDescent="0.35">
      <c r="A5" t="s">
        <v>23</v>
      </c>
      <c r="B5" t="s">
        <v>273</v>
      </c>
      <c r="C5">
        <v>2021</v>
      </c>
      <c r="D5">
        <v>16</v>
      </c>
      <c r="E5">
        <v>2</v>
      </c>
      <c r="F5" t="s">
        <v>274</v>
      </c>
      <c r="G5">
        <v>16</v>
      </c>
      <c r="H5">
        <v>41</v>
      </c>
      <c r="I5">
        <v>1500</v>
      </c>
      <c r="J5">
        <v>15</v>
      </c>
    </row>
    <row r="6" spans="1:20" x14ac:dyDescent="0.35">
      <c r="A6" t="s">
        <v>23</v>
      </c>
      <c r="B6" t="s">
        <v>273</v>
      </c>
      <c r="C6">
        <v>2022</v>
      </c>
      <c r="D6">
        <v>15</v>
      </c>
      <c r="E6">
        <v>2</v>
      </c>
      <c r="F6" t="s">
        <v>274</v>
      </c>
      <c r="G6">
        <v>15</v>
      </c>
      <c r="H6">
        <v>53</v>
      </c>
      <c r="I6">
        <v>1500</v>
      </c>
      <c r="J6">
        <v>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6"/>
  <sheetViews>
    <sheetView workbookViewId="0"/>
  </sheetViews>
  <sheetFormatPr defaultRowHeight="14.5" x14ac:dyDescent="0.35"/>
  <cols>
    <col min="1" max="1" width="10.453125" bestFit="1" customWidth="1"/>
    <col min="2" max="2" width="12.36328125" bestFit="1" customWidth="1"/>
    <col min="3" max="3" width="4.81640625" bestFit="1" customWidth="1"/>
    <col min="4" max="4" width="20" bestFit="1" customWidth="1"/>
    <col min="5" max="5" width="17.26953125" bestFit="1" customWidth="1"/>
    <col min="6" max="6" width="15.54296875" bestFit="1" customWidth="1"/>
    <col min="7" max="7" width="15.26953125" bestFit="1" customWidth="1"/>
    <col min="8" max="8" width="18.6328125" bestFit="1" customWidth="1"/>
    <col min="9" max="9" width="23.36328125" bestFit="1" customWidth="1"/>
    <col min="10" max="10" width="20.54296875" bestFit="1" customWidth="1"/>
    <col min="11" max="11" width="24.36328125" bestFit="1" customWidth="1"/>
    <col min="12" max="12" width="17.90625" bestFit="1" customWidth="1"/>
    <col min="13" max="13" width="20.26953125" bestFit="1" customWidth="1"/>
    <col min="14" max="14" width="24.08984375" bestFit="1" customWidth="1"/>
    <col min="15" max="15" width="12.453125" bestFit="1" customWidth="1"/>
    <col min="16" max="16" width="11.1796875" bestFit="1" customWidth="1"/>
    <col min="17" max="17" width="13.81640625" bestFit="1" customWidth="1"/>
    <col min="18" max="18" width="10.54296875" bestFit="1" customWidth="1"/>
    <col min="19" max="19" width="20.54296875" bestFit="1" customWidth="1"/>
    <col min="20" max="20" width="16.36328125" bestFit="1" customWidth="1"/>
    <col min="21" max="21" width="7.36328125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275</v>
      </c>
      <c r="E1" s="1" t="s">
        <v>276</v>
      </c>
      <c r="F1" s="1" t="s">
        <v>277</v>
      </c>
      <c r="G1" s="1" t="s">
        <v>278</v>
      </c>
      <c r="H1" s="1" t="s">
        <v>279</v>
      </c>
      <c r="I1" s="1" t="s">
        <v>280</v>
      </c>
      <c r="J1" s="1" t="s">
        <v>281</v>
      </c>
      <c r="K1" s="1" t="s">
        <v>282</v>
      </c>
      <c r="L1" s="1" t="s">
        <v>283</v>
      </c>
      <c r="M1" s="1" t="s">
        <v>284</v>
      </c>
      <c r="N1" s="1" t="s">
        <v>285</v>
      </c>
      <c r="O1" s="1" t="s">
        <v>286</v>
      </c>
      <c r="P1" s="1" t="s">
        <v>263</v>
      </c>
      <c r="Q1" s="1" t="s">
        <v>266</v>
      </c>
      <c r="R1" s="1" t="s">
        <v>287</v>
      </c>
      <c r="S1" s="1" t="s">
        <v>201</v>
      </c>
      <c r="T1" s="1" t="s">
        <v>41</v>
      </c>
      <c r="U1" s="1" t="s">
        <v>42</v>
      </c>
    </row>
    <row r="2" spans="1:21" x14ac:dyDescent="0.35">
      <c r="A2" t="s">
        <v>23</v>
      </c>
      <c r="B2" t="s">
        <v>288</v>
      </c>
      <c r="C2">
        <v>2018</v>
      </c>
      <c r="D2">
        <v>24.1</v>
      </c>
      <c r="E2">
        <v>86.6</v>
      </c>
      <c r="F2">
        <v>32</v>
      </c>
      <c r="G2">
        <v>68</v>
      </c>
      <c r="H2">
        <v>98.2</v>
      </c>
      <c r="I2">
        <v>86.4</v>
      </c>
      <c r="J2">
        <v>23.3</v>
      </c>
      <c r="K2">
        <v>7.3</v>
      </c>
      <c r="L2">
        <v>30.6</v>
      </c>
      <c r="M2">
        <v>7.9</v>
      </c>
      <c r="N2">
        <v>0.1</v>
      </c>
      <c r="O2">
        <v>8</v>
      </c>
      <c r="P2">
        <v>7.3</v>
      </c>
      <c r="Q2">
        <v>102</v>
      </c>
      <c r="R2">
        <v>211</v>
      </c>
      <c r="S2">
        <v>82100</v>
      </c>
      <c r="T2">
        <v>56700</v>
      </c>
      <c r="U2">
        <v>15</v>
      </c>
    </row>
    <row r="3" spans="1:21" x14ac:dyDescent="0.35">
      <c r="A3" t="s">
        <v>23</v>
      </c>
      <c r="B3" t="s">
        <v>288</v>
      </c>
      <c r="C3">
        <v>2019</v>
      </c>
      <c r="D3">
        <v>22.3</v>
      </c>
      <c r="E3">
        <v>87.8</v>
      </c>
      <c r="F3">
        <v>30</v>
      </c>
      <c r="G3">
        <v>70</v>
      </c>
      <c r="H3">
        <v>99.8</v>
      </c>
      <c r="I3">
        <v>87.3</v>
      </c>
      <c r="J3">
        <v>19.100000000000001</v>
      </c>
      <c r="K3">
        <v>6.2</v>
      </c>
      <c r="L3">
        <v>25.3</v>
      </c>
      <c r="M3">
        <v>6.6</v>
      </c>
      <c r="N3">
        <v>0.1</v>
      </c>
      <c r="O3">
        <v>6.7</v>
      </c>
      <c r="P3">
        <v>7.4</v>
      </c>
      <c r="Q3">
        <v>100</v>
      </c>
      <c r="R3">
        <v>204</v>
      </c>
      <c r="S3">
        <v>85700</v>
      </c>
      <c r="T3">
        <v>57800</v>
      </c>
      <c r="U3">
        <v>12</v>
      </c>
    </row>
    <row r="4" spans="1:21" x14ac:dyDescent="0.35">
      <c r="A4" t="s">
        <v>23</v>
      </c>
      <c r="B4" t="s">
        <v>288</v>
      </c>
      <c r="C4">
        <v>2020</v>
      </c>
      <c r="D4">
        <v>18.3</v>
      </c>
      <c r="E4">
        <v>72.7</v>
      </c>
      <c r="F4">
        <v>29</v>
      </c>
      <c r="G4">
        <v>71</v>
      </c>
      <c r="H4">
        <v>99.8</v>
      </c>
      <c r="I4">
        <v>73.5</v>
      </c>
      <c r="J4">
        <v>14.6</v>
      </c>
      <c r="K4">
        <v>5.3</v>
      </c>
      <c r="L4">
        <v>20</v>
      </c>
      <c r="M4">
        <v>6.7</v>
      </c>
      <c r="N4">
        <v>0.1</v>
      </c>
      <c r="O4">
        <v>6.8</v>
      </c>
      <c r="P4">
        <v>5.8</v>
      </c>
      <c r="Q4">
        <v>82.1</v>
      </c>
      <c r="R4">
        <v>184</v>
      </c>
      <c r="S4">
        <v>83200</v>
      </c>
      <c r="T4">
        <v>54900</v>
      </c>
      <c r="U4">
        <v>12</v>
      </c>
    </row>
    <row r="5" spans="1:21" x14ac:dyDescent="0.35">
      <c r="A5" t="s">
        <v>23</v>
      </c>
      <c r="B5" t="s">
        <v>288</v>
      </c>
      <c r="C5">
        <v>2021</v>
      </c>
      <c r="D5">
        <v>22.2</v>
      </c>
      <c r="E5">
        <v>85.8</v>
      </c>
      <c r="F5">
        <v>29</v>
      </c>
      <c r="G5">
        <v>71</v>
      </c>
      <c r="H5">
        <v>99.8</v>
      </c>
      <c r="I5">
        <v>85.9</v>
      </c>
      <c r="J5">
        <v>20.6</v>
      </c>
      <c r="K5">
        <v>7.9</v>
      </c>
      <c r="L5">
        <v>28.5</v>
      </c>
      <c r="M5">
        <v>7.4</v>
      </c>
      <c r="N5">
        <v>0.1</v>
      </c>
      <c r="O5">
        <v>7.5</v>
      </c>
      <c r="P5">
        <v>5.8</v>
      </c>
      <c r="Q5">
        <v>98.9</v>
      </c>
      <c r="R5">
        <v>351</v>
      </c>
      <c r="S5">
        <v>78300</v>
      </c>
      <c r="T5">
        <v>52700</v>
      </c>
      <c r="U5">
        <v>13</v>
      </c>
    </row>
    <row r="6" spans="1:21" x14ac:dyDescent="0.35">
      <c r="A6" t="s">
        <v>23</v>
      </c>
      <c r="B6" t="s">
        <v>288</v>
      </c>
      <c r="C6">
        <v>2022</v>
      </c>
      <c r="D6">
        <v>21</v>
      </c>
      <c r="E6">
        <v>82</v>
      </c>
      <c r="F6">
        <v>29</v>
      </c>
      <c r="G6">
        <v>72</v>
      </c>
      <c r="H6">
        <v>99.8</v>
      </c>
      <c r="I6">
        <v>82</v>
      </c>
      <c r="J6">
        <v>22</v>
      </c>
      <c r="K6">
        <v>8</v>
      </c>
      <c r="L6">
        <v>30</v>
      </c>
      <c r="M6">
        <v>8</v>
      </c>
      <c r="N6">
        <v>0.1</v>
      </c>
      <c r="O6">
        <v>8</v>
      </c>
      <c r="P6">
        <v>5.8</v>
      </c>
      <c r="Q6">
        <v>96</v>
      </c>
      <c r="R6">
        <v>400</v>
      </c>
      <c r="S6">
        <v>75000</v>
      </c>
      <c r="T6">
        <v>50000</v>
      </c>
      <c r="U6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6"/>
  <sheetViews>
    <sheetView workbookViewId="0"/>
  </sheetViews>
  <sheetFormatPr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 t="s">
        <v>289</v>
      </c>
      <c r="E1" s="1" t="s">
        <v>290</v>
      </c>
      <c r="F1" s="1" t="s">
        <v>291</v>
      </c>
      <c r="G1" s="1" t="s">
        <v>292</v>
      </c>
      <c r="H1" s="1" t="s">
        <v>293</v>
      </c>
      <c r="I1" s="1" t="s">
        <v>294</v>
      </c>
      <c r="J1" s="1" t="s">
        <v>295</v>
      </c>
      <c r="K1" s="1" t="s">
        <v>296</v>
      </c>
      <c r="L1" s="1" t="s">
        <v>297</v>
      </c>
      <c r="M1" s="1" t="s">
        <v>36</v>
      </c>
      <c r="N1" s="1" t="s">
        <v>298</v>
      </c>
      <c r="O1" s="1" t="s">
        <v>299</v>
      </c>
      <c r="P1" s="1" t="s">
        <v>200</v>
      </c>
      <c r="Q1" s="1" t="s">
        <v>42</v>
      </c>
    </row>
    <row r="2" spans="1:17" x14ac:dyDescent="0.35">
      <c r="A2" t="s">
        <v>23</v>
      </c>
      <c r="B2" t="s">
        <v>300</v>
      </c>
      <c r="C2">
        <v>2018</v>
      </c>
      <c r="E2">
        <v>33</v>
      </c>
      <c r="F2">
        <v>381</v>
      </c>
      <c r="G2">
        <v>78</v>
      </c>
      <c r="H2">
        <v>459</v>
      </c>
      <c r="I2">
        <v>122</v>
      </c>
      <c r="J2">
        <v>25</v>
      </c>
      <c r="K2">
        <v>17</v>
      </c>
      <c r="L2">
        <v>9</v>
      </c>
      <c r="M2">
        <v>450</v>
      </c>
      <c r="N2">
        <v>276</v>
      </c>
      <c r="O2">
        <v>258</v>
      </c>
      <c r="P2">
        <v>18</v>
      </c>
      <c r="Q2">
        <v>100</v>
      </c>
    </row>
    <row r="3" spans="1:17" x14ac:dyDescent="0.35">
      <c r="A3" t="s">
        <v>23</v>
      </c>
      <c r="B3" t="s">
        <v>300</v>
      </c>
      <c r="C3">
        <v>2019</v>
      </c>
      <c r="E3">
        <v>29</v>
      </c>
      <c r="F3">
        <v>346</v>
      </c>
      <c r="G3">
        <v>59</v>
      </c>
      <c r="H3">
        <v>405</v>
      </c>
      <c r="I3">
        <v>124</v>
      </c>
      <c r="J3">
        <v>38</v>
      </c>
      <c r="K3">
        <v>21</v>
      </c>
      <c r="L3">
        <v>8</v>
      </c>
      <c r="M3">
        <v>398</v>
      </c>
      <c r="N3">
        <v>304</v>
      </c>
      <c r="O3">
        <v>292</v>
      </c>
      <c r="P3">
        <v>14</v>
      </c>
      <c r="Q3">
        <v>100</v>
      </c>
    </row>
    <row r="4" spans="1:17" x14ac:dyDescent="0.35">
      <c r="A4" t="s">
        <v>23</v>
      </c>
      <c r="B4" t="s">
        <v>300</v>
      </c>
      <c r="C4">
        <v>2020</v>
      </c>
      <c r="E4">
        <v>22</v>
      </c>
      <c r="F4">
        <v>427</v>
      </c>
      <c r="G4">
        <v>65</v>
      </c>
      <c r="H4">
        <v>492</v>
      </c>
      <c r="I4">
        <v>103</v>
      </c>
      <c r="J4">
        <v>21</v>
      </c>
      <c r="K4">
        <v>26</v>
      </c>
      <c r="L4">
        <v>9</v>
      </c>
      <c r="M4">
        <v>483</v>
      </c>
      <c r="N4">
        <v>309</v>
      </c>
      <c r="O4">
        <v>149</v>
      </c>
      <c r="P4">
        <v>16</v>
      </c>
      <c r="Q4">
        <v>100</v>
      </c>
    </row>
    <row r="5" spans="1:17" x14ac:dyDescent="0.35">
      <c r="A5" t="s">
        <v>23</v>
      </c>
      <c r="B5" t="s">
        <v>300</v>
      </c>
      <c r="C5">
        <v>2021</v>
      </c>
      <c r="E5">
        <v>40</v>
      </c>
      <c r="F5">
        <v>391</v>
      </c>
      <c r="G5">
        <v>59</v>
      </c>
      <c r="H5">
        <v>451</v>
      </c>
      <c r="I5">
        <v>103</v>
      </c>
      <c r="J5">
        <v>28</v>
      </c>
      <c r="K5">
        <v>42</v>
      </c>
      <c r="L5">
        <v>15</v>
      </c>
      <c r="M5">
        <v>436</v>
      </c>
      <c r="N5">
        <v>322</v>
      </c>
      <c r="O5">
        <v>151</v>
      </c>
      <c r="P5">
        <v>17</v>
      </c>
      <c r="Q5">
        <v>100</v>
      </c>
    </row>
    <row r="6" spans="1:17" x14ac:dyDescent="0.35">
      <c r="A6" t="s">
        <v>23</v>
      </c>
      <c r="B6" t="s">
        <v>300</v>
      </c>
      <c r="C6">
        <v>2022</v>
      </c>
      <c r="E6">
        <v>40</v>
      </c>
      <c r="F6">
        <v>450</v>
      </c>
      <c r="G6">
        <v>80</v>
      </c>
      <c r="H6">
        <v>530</v>
      </c>
      <c r="I6">
        <v>110</v>
      </c>
      <c r="J6">
        <v>22</v>
      </c>
      <c r="K6">
        <v>29</v>
      </c>
      <c r="L6">
        <v>27</v>
      </c>
      <c r="M6">
        <v>500</v>
      </c>
      <c r="N6">
        <v>360</v>
      </c>
      <c r="O6">
        <v>140</v>
      </c>
      <c r="P6">
        <v>17</v>
      </c>
      <c r="Q6">
        <v>100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6"/>
  <sheetViews>
    <sheetView workbookViewId="0"/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301</v>
      </c>
      <c r="E1" s="1" t="s">
        <v>302</v>
      </c>
      <c r="F1" s="1" t="s">
        <v>303</v>
      </c>
      <c r="G1" s="1" t="s">
        <v>304</v>
      </c>
      <c r="H1" s="1" t="s">
        <v>305</v>
      </c>
      <c r="I1" s="1" t="s">
        <v>306</v>
      </c>
      <c r="J1" s="1" t="s">
        <v>307</v>
      </c>
      <c r="K1" s="1" t="s">
        <v>308</v>
      </c>
      <c r="L1" s="1" t="s">
        <v>42</v>
      </c>
    </row>
    <row r="2" spans="1:12" x14ac:dyDescent="0.35">
      <c r="A2" t="s">
        <v>23</v>
      </c>
      <c r="B2" t="s">
        <v>309</v>
      </c>
      <c r="C2">
        <v>2018</v>
      </c>
      <c r="D2">
        <v>0</v>
      </c>
      <c r="E2">
        <v>32000</v>
      </c>
      <c r="F2">
        <v>444000</v>
      </c>
      <c r="H2">
        <v>15000</v>
      </c>
      <c r="I2">
        <v>508</v>
      </c>
      <c r="J2">
        <v>185</v>
      </c>
      <c r="K2">
        <v>2920</v>
      </c>
      <c r="L2">
        <v>100</v>
      </c>
    </row>
    <row r="3" spans="1:12" x14ac:dyDescent="0.35">
      <c r="A3" t="s">
        <v>23</v>
      </c>
      <c r="B3" t="s">
        <v>309</v>
      </c>
      <c r="C3">
        <v>2019</v>
      </c>
      <c r="D3">
        <v>0</v>
      </c>
      <c r="E3">
        <v>5740</v>
      </c>
      <c r="F3">
        <v>272000</v>
      </c>
      <c r="H3">
        <v>14900</v>
      </c>
      <c r="I3">
        <v>573</v>
      </c>
      <c r="J3">
        <v>153</v>
      </c>
      <c r="K3">
        <v>2850</v>
      </c>
      <c r="L3">
        <v>100</v>
      </c>
    </row>
    <row r="4" spans="1:12" x14ac:dyDescent="0.35">
      <c r="A4" t="s">
        <v>23</v>
      </c>
      <c r="B4" t="s">
        <v>309</v>
      </c>
      <c r="C4">
        <v>2020</v>
      </c>
      <c r="D4">
        <v>0</v>
      </c>
      <c r="E4">
        <v>4430</v>
      </c>
      <c r="F4">
        <v>178000</v>
      </c>
      <c r="H4">
        <v>15700</v>
      </c>
      <c r="I4">
        <v>596</v>
      </c>
      <c r="J4">
        <v>163</v>
      </c>
      <c r="K4">
        <v>2920</v>
      </c>
      <c r="L4">
        <v>100</v>
      </c>
    </row>
    <row r="5" spans="1:12" x14ac:dyDescent="0.35">
      <c r="A5" t="s">
        <v>23</v>
      </c>
      <c r="B5" t="s">
        <v>309</v>
      </c>
      <c r="C5">
        <v>2021</v>
      </c>
      <c r="D5">
        <v>0</v>
      </c>
      <c r="E5">
        <v>8890</v>
      </c>
      <c r="F5">
        <v>306000</v>
      </c>
      <c r="H5">
        <v>17100</v>
      </c>
      <c r="I5">
        <v>625</v>
      </c>
      <c r="J5">
        <v>254</v>
      </c>
      <c r="K5">
        <v>2810</v>
      </c>
      <c r="L5">
        <v>100</v>
      </c>
    </row>
    <row r="6" spans="1:12" x14ac:dyDescent="0.35">
      <c r="A6" t="s">
        <v>23</v>
      </c>
      <c r="B6" t="s">
        <v>309</v>
      </c>
      <c r="C6">
        <v>2022</v>
      </c>
      <c r="D6">
        <v>0</v>
      </c>
      <c r="E6">
        <v>12000</v>
      </c>
      <c r="F6">
        <v>550000</v>
      </c>
      <c r="H6">
        <v>18000</v>
      </c>
      <c r="I6">
        <v>640</v>
      </c>
      <c r="J6">
        <v>420</v>
      </c>
      <c r="K6">
        <v>2800</v>
      </c>
      <c r="L6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6"/>
  <sheetViews>
    <sheetView workbookViewId="0"/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310</v>
      </c>
      <c r="E1" s="1" t="s">
        <v>311</v>
      </c>
      <c r="F1" s="1" t="s">
        <v>67</v>
      </c>
      <c r="G1" s="1" t="s">
        <v>68</v>
      </c>
      <c r="H1" s="1" t="s">
        <v>55</v>
      </c>
      <c r="I1" s="1" t="s">
        <v>312</v>
      </c>
      <c r="J1" s="1" t="s">
        <v>313</v>
      </c>
      <c r="K1" s="1" t="s">
        <v>42</v>
      </c>
    </row>
    <row r="2" spans="1:11" x14ac:dyDescent="0.35">
      <c r="A2" t="s">
        <v>23</v>
      </c>
      <c r="B2" t="s">
        <v>314</v>
      </c>
      <c r="C2">
        <v>2018</v>
      </c>
      <c r="D2">
        <v>101000</v>
      </c>
      <c r="E2">
        <v>166000</v>
      </c>
      <c r="F2">
        <v>265000</v>
      </c>
      <c r="G2">
        <v>18900</v>
      </c>
      <c r="H2">
        <v>347000</v>
      </c>
      <c r="I2">
        <v>215</v>
      </c>
      <c r="J2">
        <v>170</v>
      </c>
      <c r="K2">
        <v>71</v>
      </c>
    </row>
    <row r="3" spans="1:11" x14ac:dyDescent="0.35">
      <c r="A3" t="s">
        <v>23</v>
      </c>
      <c r="B3" t="s">
        <v>314</v>
      </c>
      <c r="C3">
        <v>2019</v>
      </c>
      <c r="D3">
        <v>104000</v>
      </c>
      <c r="E3">
        <v>147000</v>
      </c>
      <c r="F3">
        <v>208000</v>
      </c>
      <c r="G3">
        <v>16700</v>
      </c>
      <c r="H3">
        <v>296000</v>
      </c>
      <c r="I3">
        <v>214</v>
      </c>
      <c r="J3">
        <v>160</v>
      </c>
      <c r="K3">
        <v>65</v>
      </c>
    </row>
    <row r="4" spans="1:11" x14ac:dyDescent="0.35">
      <c r="A4" t="s">
        <v>23</v>
      </c>
      <c r="B4" t="s">
        <v>314</v>
      </c>
      <c r="C4">
        <v>2020</v>
      </c>
      <c r="D4">
        <v>101000</v>
      </c>
      <c r="E4">
        <v>146000</v>
      </c>
      <c r="F4">
        <v>115000</v>
      </c>
      <c r="G4">
        <v>18200</v>
      </c>
      <c r="H4">
        <v>198000</v>
      </c>
      <c r="I4">
        <v>250</v>
      </c>
      <c r="J4">
        <v>130</v>
      </c>
      <c r="K4">
        <v>49</v>
      </c>
    </row>
    <row r="5" spans="1:11" x14ac:dyDescent="0.35">
      <c r="A5" t="s">
        <v>23</v>
      </c>
      <c r="B5" t="s">
        <v>314</v>
      </c>
      <c r="C5">
        <v>2021</v>
      </c>
      <c r="D5">
        <v>81700</v>
      </c>
      <c r="E5">
        <v>127000</v>
      </c>
      <c r="F5">
        <v>144000</v>
      </c>
      <c r="G5">
        <v>20300</v>
      </c>
      <c r="H5">
        <v>205000</v>
      </c>
      <c r="I5">
        <v>280</v>
      </c>
      <c r="J5">
        <v>120</v>
      </c>
      <c r="K5">
        <v>60</v>
      </c>
    </row>
    <row r="6" spans="1:11" x14ac:dyDescent="0.35">
      <c r="A6" t="s">
        <v>23</v>
      </c>
      <c r="B6" t="s">
        <v>314</v>
      </c>
      <c r="C6">
        <v>2022</v>
      </c>
      <c r="D6">
        <v>76000</v>
      </c>
      <c r="E6">
        <v>120000</v>
      </c>
      <c r="F6">
        <v>190000</v>
      </c>
      <c r="G6">
        <v>24000</v>
      </c>
      <c r="H6">
        <v>240000</v>
      </c>
      <c r="I6">
        <v>200</v>
      </c>
      <c r="J6">
        <v>110</v>
      </c>
      <c r="K6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"/>
  <sheetViews>
    <sheetView topLeftCell="H1" workbookViewId="0">
      <selection activeCell="K1" sqref="K1"/>
    </sheetView>
  </sheetViews>
  <sheetFormatPr defaultRowHeight="14.5" x14ac:dyDescent="0.35"/>
  <cols>
    <col min="1" max="1" width="10.453125" bestFit="1" customWidth="1"/>
    <col min="2" max="2" width="10.54296875" bestFit="1" customWidth="1"/>
    <col min="3" max="3" width="4.81640625" bestFit="1" customWidth="1"/>
    <col min="4" max="4" width="17.453125" bestFit="1" customWidth="1"/>
    <col min="5" max="5" width="22.90625" bestFit="1" customWidth="1"/>
    <col min="6" max="6" width="23.81640625" bestFit="1" customWidth="1"/>
    <col min="7" max="7" width="16.26953125" bestFit="1" customWidth="1"/>
    <col min="8" max="8" width="15.81640625" bestFit="1" customWidth="1"/>
    <col min="9" max="9" width="16" bestFit="1" customWidth="1"/>
    <col min="10" max="10" width="15.54296875" bestFit="1" customWidth="1"/>
    <col min="11" max="11" width="11.453125" bestFit="1" customWidth="1"/>
    <col min="12" max="12" width="9.08984375" bestFit="1" customWidth="1"/>
    <col min="13" max="13" width="15.26953125" bestFit="1" customWidth="1"/>
    <col min="14" max="14" width="17" bestFit="1" customWidth="1"/>
    <col min="15" max="15" width="13.54296875" bestFit="1" customWidth="1"/>
    <col min="16" max="16" width="16.36328125" bestFit="1" customWidth="1"/>
    <col min="17" max="17" width="7.363281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 x14ac:dyDescent="0.35">
      <c r="A2" t="s">
        <v>23</v>
      </c>
      <c r="B2" t="s">
        <v>43</v>
      </c>
      <c r="C2">
        <v>2018</v>
      </c>
      <c r="D2">
        <v>891</v>
      </c>
      <c r="E2">
        <v>1570</v>
      </c>
      <c r="F2">
        <v>2140</v>
      </c>
      <c r="G2">
        <v>5550</v>
      </c>
      <c r="H2">
        <v>695</v>
      </c>
      <c r="I2">
        <v>1310</v>
      </c>
      <c r="J2">
        <v>1760</v>
      </c>
      <c r="K2">
        <v>4900</v>
      </c>
      <c r="L2">
        <v>7040</v>
      </c>
      <c r="M2">
        <v>114.7</v>
      </c>
      <c r="N2">
        <v>1570</v>
      </c>
      <c r="O2">
        <v>186</v>
      </c>
      <c r="P2">
        <v>31600</v>
      </c>
      <c r="Q2">
        <v>50</v>
      </c>
    </row>
    <row r="3" spans="1:17" x14ac:dyDescent="0.35">
      <c r="A3" t="s">
        <v>23</v>
      </c>
      <c r="B3" t="s">
        <v>43</v>
      </c>
      <c r="C3">
        <v>2019</v>
      </c>
      <c r="D3">
        <v>1093</v>
      </c>
      <c r="E3">
        <v>1540</v>
      </c>
      <c r="F3">
        <v>1920</v>
      </c>
      <c r="G3">
        <v>5280</v>
      </c>
      <c r="H3">
        <v>596</v>
      </c>
      <c r="I3">
        <v>1110</v>
      </c>
      <c r="J3">
        <v>1860</v>
      </c>
      <c r="K3">
        <v>4980</v>
      </c>
      <c r="L3">
        <v>6910</v>
      </c>
      <c r="M3">
        <v>99.5</v>
      </c>
      <c r="N3">
        <v>1600</v>
      </c>
      <c r="O3">
        <v>120</v>
      </c>
      <c r="P3">
        <v>32900</v>
      </c>
      <c r="Q3">
        <v>47</v>
      </c>
    </row>
    <row r="4" spans="1:17" x14ac:dyDescent="0.35">
      <c r="A4" t="s">
        <v>23</v>
      </c>
      <c r="B4" t="s">
        <v>43</v>
      </c>
      <c r="C4">
        <v>2020</v>
      </c>
      <c r="D4">
        <v>1012</v>
      </c>
      <c r="E4">
        <v>1420</v>
      </c>
      <c r="F4">
        <v>1630</v>
      </c>
      <c r="G4">
        <v>4260</v>
      </c>
      <c r="H4">
        <v>542</v>
      </c>
      <c r="I4">
        <v>906</v>
      </c>
      <c r="J4">
        <v>1840</v>
      </c>
      <c r="K4">
        <v>3930</v>
      </c>
      <c r="L4">
        <v>5560</v>
      </c>
      <c r="M4">
        <v>89.7</v>
      </c>
      <c r="N4">
        <v>1490</v>
      </c>
      <c r="O4">
        <v>235</v>
      </c>
      <c r="P4">
        <v>30100</v>
      </c>
      <c r="Q4">
        <v>38</v>
      </c>
    </row>
    <row r="5" spans="1:17" x14ac:dyDescent="0.35">
      <c r="A5" t="s">
        <v>23</v>
      </c>
      <c r="B5" t="s">
        <v>43</v>
      </c>
      <c r="C5">
        <v>2021</v>
      </c>
      <c r="D5">
        <v>889</v>
      </c>
      <c r="E5">
        <v>1520</v>
      </c>
      <c r="F5">
        <v>1780</v>
      </c>
      <c r="G5">
        <v>4830</v>
      </c>
      <c r="H5">
        <v>680</v>
      </c>
      <c r="I5">
        <v>851</v>
      </c>
      <c r="J5">
        <v>2100</v>
      </c>
      <c r="K5">
        <v>4080</v>
      </c>
      <c r="L5">
        <v>5860</v>
      </c>
      <c r="M5">
        <v>138.5</v>
      </c>
      <c r="N5">
        <v>1870</v>
      </c>
      <c r="O5">
        <v>69</v>
      </c>
      <c r="P5">
        <v>28900</v>
      </c>
      <c r="Q5">
        <v>41</v>
      </c>
    </row>
    <row r="6" spans="1:17" x14ac:dyDescent="0.35">
      <c r="A6" t="s">
        <v>23</v>
      </c>
      <c r="B6" t="s">
        <v>43</v>
      </c>
      <c r="C6">
        <v>2022</v>
      </c>
      <c r="D6">
        <v>860</v>
      </c>
      <c r="E6">
        <v>1500</v>
      </c>
      <c r="F6">
        <v>1900</v>
      </c>
      <c r="G6">
        <v>5900</v>
      </c>
      <c r="H6">
        <v>640</v>
      </c>
      <c r="I6">
        <v>1000</v>
      </c>
      <c r="J6">
        <v>2100</v>
      </c>
      <c r="K6">
        <v>5100</v>
      </c>
      <c r="L6">
        <v>7000</v>
      </c>
      <c r="M6">
        <v>150</v>
      </c>
      <c r="N6">
        <v>2000</v>
      </c>
      <c r="O6">
        <v>17</v>
      </c>
      <c r="P6">
        <v>28000</v>
      </c>
      <c r="Q6">
        <v>54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6"/>
  <sheetViews>
    <sheetView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315</v>
      </c>
      <c r="E1" s="1" t="s">
        <v>316</v>
      </c>
      <c r="F1" s="1" t="s">
        <v>317</v>
      </c>
      <c r="G1" s="1" t="s">
        <v>318</v>
      </c>
      <c r="H1" s="1" t="s">
        <v>319</v>
      </c>
      <c r="I1" s="1" t="s">
        <v>200</v>
      </c>
      <c r="J1" s="1" t="s">
        <v>42</v>
      </c>
    </row>
    <row r="2" spans="1:10" x14ac:dyDescent="0.35">
      <c r="A2" t="s">
        <v>23</v>
      </c>
      <c r="B2" t="s">
        <v>320</v>
      </c>
      <c r="C2">
        <v>2018</v>
      </c>
      <c r="D2">
        <v>9.4700000000000006</v>
      </c>
      <c r="E2">
        <v>64.900000000000006</v>
      </c>
      <c r="F2">
        <v>27700</v>
      </c>
      <c r="G2">
        <v>1850</v>
      </c>
      <c r="H2">
        <v>25900</v>
      </c>
      <c r="I2">
        <v>1120</v>
      </c>
      <c r="J2">
        <v>99</v>
      </c>
    </row>
    <row r="3" spans="1:10" x14ac:dyDescent="0.35">
      <c r="A3" t="s">
        <v>23</v>
      </c>
      <c r="B3" t="s">
        <v>320</v>
      </c>
      <c r="C3">
        <v>2019</v>
      </c>
      <c r="D3">
        <v>9.2200000000000006</v>
      </c>
      <c r="E3">
        <v>94.3</v>
      </c>
      <c r="F3">
        <v>24400</v>
      </c>
      <c r="G3">
        <v>1020</v>
      </c>
      <c r="H3">
        <v>23500</v>
      </c>
      <c r="I3">
        <v>1120</v>
      </c>
      <c r="J3">
        <v>99</v>
      </c>
    </row>
    <row r="4" spans="1:10" x14ac:dyDescent="0.35">
      <c r="A4" t="s">
        <v>23</v>
      </c>
      <c r="B4" t="s">
        <v>320</v>
      </c>
      <c r="C4">
        <v>2020</v>
      </c>
      <c r="D4">
        <v>9.82</v>
      </c>
      <c r="E4">
        <v>55</v>
      </c>
      <c r="F4">
        <v>16300</v>
      </c>
      <c r="G4">
        <v>1330</v>
      </c>
      <c r="H4">
        <v>15000</v>
      </c>
      <c r="I4">
        <v>1100</v>
      </c>
      <c r="J4">
        <v>99</v>
      </c>
    </row>
    <row r="5" spans="1:10" x14ac:dyDescent="0.35">
      <c r="A5" t="s">
        <v>23</v>
      </c>
      <c r="B5" t="s">
        <v>320</v>
      </c>
      <c r="C5">
        <v>2021</v>
      </c>
      <c r="D5">
        <v>9.48</v>
      </c>
      <c r="E5">
        <v>79.3</v>
      </c>
      <c r="F5">
        <v>24600</v>
      </c>
      <c r="G5">
        <v>977</v>
      </c>
      <c r="H5">
        <v>23700</v>
      </c>
      <c r="I5">
        <v>1100</v>
      </c>
      <c r="J5">
        <v>99</v>
      </c>
    </row>
    <row r="6" spans="1:10" x14ac:dyDescent="0.35">
      <c r="A6" t="s">
        <v>23</v>
      </c>
      <c r="B6" t="s">
        <v>320</v>
      </c>
      <c r="C6">
        <v>2022</v>
      </c>
      <c r="D6">
        <v>9.5</v>
      </c>
      <c r="E6">
        <v>85</v>
      </c>
      <c r="F6">
        <v>30000</v>
      </c>
      <c r="G6">
        <v>1600</v>
      </c>
      <c r="H6">
        <v>28000</v>
      </c>
      <c r="I6">
        <v>1100</v>
      </c>
      <c r="J6">
        <v>99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6"/>
  <sheetViews>
    <sheetView topLeftCell="AW1" workbookViewId="0"/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301</v>
      </c>
      <c r="E1" s="1" t="s">
        <v>321</v>
      </c>
      <c r="F1" s="1" t="s">
        <v>302</v>
      </c>
      <c r="G1" s="1" t="s">
        <v>322</v>
      </c>
      <c r="H1" s="1" t="s">
        <v>304</v>
      </c>
      <c r="I1" s="1" t="s">
        <v>323</v>
      </c>
      <c r="J1" s="1" t="s">
        <v>305</v>
      </c>
      <c r="K1" s="1" t="s">
        <v>324</v>
      </c>
      <c r="L1" s="1" t="s">
        <v>325</v>
      </c>
      <c r="M1" s="1" t="s">
        <v>42</v>
      </c>
    </row>
    <row r="2" spans="1:13" x14ac:dyDescent="0.35">
      <c r="A2" t="s">
        <v>23</v>
      </c>
      <c r="B2" t="s">
        <v>326</v>
      </c>
      <c r="C2">
        <v>2018</v>
      </c>
      <c r="D2">
        <v>0</v>
      </c>
      <c r="E2" t="s">
        <v>87</v>
      </c>
      <c r="F2">
        <v>10000</v>
      </c>
      <c r="G2">
        <v>12000</v>
      </c>
      <c r="H2">
        <v>3600</v>
      </c>
      <c r="I2">
        <v>0</v>
      </c>
      <c r="J2">
        <v>30000</v>
      </c>
      <c r="K2">
        <v>1543</v>
      </c>
      <c r="L2">
        <v>1084</v>
      </c>
      <c r="M2" t="s">
        <v>327</v>
      </c>
    </row>
    <row r="3" spans="1:13" x14ac:dyDescent="0.35">
      <c r="A3" t="s">
        <v>23</v>
      </c>
      <c r="B3" t="s">
        <v>326</v>
      </c>
      <c r="C3">
        <v>2019</v>
      </c>
      <c r="D3">
        <v>0</v>
      </c>
      <c r="E3" t="s">
        <v>87</v>
      </c>
      <c r="F3">
        <v>14000</v>
      </c>
      <c r="G3">
        <v>21000</v>
      </c>
      <c r="H3">
        <v>4500</v>
      </c>
      <c r="I3">
        <v>0</v>
      </c>
      <c r="J3">
        <v>30000</v>
      </c>
      <c r="K3">
        <v>1236</v>
      </c>
      <c r="L3">
        <v>913</v>
      </c>
      <c r="M3" t="s">
        <v>327</v>
      </c>
    </row>
    <row r="4" spans="1:13" x14ac:dyDescent="0.35">
      <c r="A4" t="s">
        <v>23</v>
      </c>
      <c r="B4" t="s">
        <v>326</v>
      </c>
      <c r="C4">
        <v>2020</v>
      </c>
      <c r="D4">
        <v>0</v>
      </c>
      <c r="E4" t="s">
        <v>87</v>
      </c>
      <c r="F4">
        <v>14000</v>
      </c>
      <c r="G4">
        <v>12000</v>
      </c>
      <c r="H4">
        <v>4800</v>
      </c>
      <c r="I4">
        <v>0</v>
      </c>
      <c r="J4">
        <v>30000</v>
      </c>
      <c r="K4">
        <v>1046</v>
      </c>
      <c r="L4">
        <v>724</v>
      </c>
      <c r="M4" t="s">
        <v>327</v>
      </c>
    </row>
    <row r="5" spans="1:13" x14ac:dyDescent="0.35">
      <c r="A5" t="s">
        <v>23</v>
      </c>
      <c r="B5" t="s">
        <v>326</v>
      </c>
      <c r="C5">
        <v>2021</v>
      </c>
      <c r="D5">
        <v>0</v>
      </c>
      <c r="E5" t="s">
        <v>87</v>
      </c>
      <c r="F5">
        <v>13000</v>
      </c>
      <c r="G5">
        <v>17000</v>
      </c>
      <c r="H5">
        <v>7500</v>
      </c>
      <c r="I5">
        <v>0</v>
      </c>
      <c r="J5">
        <v>30000</v>
      </c>
      <c r="K5">
        <v>1187</v>
      </c>
      <c r="L5">
        <v>770</v>
      </c>
      <c r="M5" t="s">
        <v>327</v>
      </c>
    </row>
    <row r="6" spans="1:13" x14ac:dyDescent="0.35">
      <c r="A6" t="s">
        <v>23</v>
      </c>
      <c r="B6" t="s">
        <v>326</v>
      </c>
      <c r="C6">
        <v>2022</v>
      </c>
      <c r="D6">
        <v>0</v>
      </c>
      <c r="E6" t="s">
        <v>87</v>
      </c>
      <c r="F6">
        <v>14000</v>
      </c>
      <c r="G6">
        <v>15000</v>
      </c>
      <c r="H6">
        <v>5800</v>
      </c>
      <c r="I6">
        <v>0</v>
      </c>
      <c r="J6">
        <v>30000</v>
      </c>
      <c r="K6">
        <v>1300</v>
      </c>
      <c r="L6">
        <v>840</v>
      </c>
      <c r="M6" t="s">
        <v>327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6"/>
  <sheetViews>
    <sheetView workbookViewId="0"/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44</v>
      </c>
      <c r="E1" s="1" t="s">
        <v>328</v>
      </c>
      <c r="F1" s="1" t="s">
        <v>329</v>
      </c>
      <c r="G1" s="1" t="s">
        <v>67</v>
      </c>
      <c r="H1" s="1" t="s">
        <v>68</v>
      </c>
      <c r="I1" s="1" t="s">
        <v>55</v>
      </c>
      <c r="J1" s="1" t="s">
        <v>330</v>
      </c>
      <c r="K1" s="1" t="s">
        <v>331</v>
      </c>
      <c r="L1" s="1" t="s">
        <v>41</v>
      </c>
      <c r="M1" s="1" t="s">
        <v>42</v>
      </c>
    </row>
    <row r="2" spans="1:13" x14ac:dyDescent="0.35">
      <c r="A2" t="s">
        <v>23</v>
      </c>
      <c r="B2" t="s">
        <v>332</v>
      </c>
      <c r="C2">
        <v>2018</v>
      </c>
      <c r="D2">
        <v>226</v>
      </c>
      <c r="E2">
        <v>205</v>
      </c>
      <c r="F2">
        <v>117</v>
      </c>
      <c r="G2">
        <v>213</v>
      </c>
      <c r="H2">
        <v>474</v>
      </c>
      <c r="I2">
        <v>154</v>
      </c>
      <c r="J2">
        <v>8130</v>
      </c>
      <c r="K2">
        <v>1272</v>
      </c>
      <c r="L2">
        <v>11400</v>
      </c>
      <c r="M2" t="s">
        <v>26</v>
      </c>
    </row>
    <row r="3" spans="1:13" x14ac:dyDescent="0.35">
      <c r="A3" t="s">
        <v>23</v>
      </c>
      <c r="B3" t="s">
        <v>332</v>
      </c>
      <c r="C3">
        <v>2019</v>
      </c>
      <c r="D3">
        <v>201</v>
      </c>
      <c r="E3">
        <v>205</v>
      </c>
      <c r="F3">
        <v>116</v>
      </c>
      <c r="G3">
        <v>199</v>
      </c>
      <c r="H3">
        <v>360</v>
      </c>
      <c r="I3">
        <v>151</v>
      </c>
      <c r="J3">
        <v>8130</v>
      </c>
      <c r="K3">
        <v>1395</v>
      </c>
      <c r="L3">
        <v>11600</v>
      </c>
      <c r="M3" t="s">
        <v>26</v>
      </c>
    </row>
    <row r="4" spans="1:13" x14ac:dyDescent="0.35">
      <c r="A4" t="s">
        <v>23</v>
      </c>
      <c r="B4" t="s">
        <v>332</v>
      </c>
      <c r="C4">
        <v>2020</v>
      </c>
      <c r="D4">
        <v>193</v>
      </c>
      <c r="E4">
        <v>181</v>
      </c>
      <c r="F4">
        <v>92</v>
      </c>
      <c r="G4">
        <v>545</v>
      </c>
      <c r="H4">
        <v>297</v>
      </c>
      <c r="I4">
        <v>187</v>
      </c>
      <c r="J4">
        <v>8130</v>
      </c>
      <c r="K4">
        <v>1774</v>
      </c>
      <c r="L4">
        <v>12000</v>
      </c>
      <c r="M4" t="s">
        <v>333</v>
      </c>
    </row>
    <row r="5" spans="1:13" x14ac:dyDescent="0.35">
      <c r="A5" t="s">
        <v>23</v>
      </c>
      <c r="B5" t="s">
        <v>332</v>
      </c>
      <c r="C5">
        <v>2021</v>
      </c>
      <c r="D5">
        <v>187</v>
      </c>
      <c r="E5">
        <v>170</v>
      </c>
      <c r="F5">
        <v>92</v>
      </c>
      <c r="G5">
        <v>192</v>
      </c>
      <c r="H5">
        <v>386</v>
      </c>
      <c r="I5">
        <v>266</v>
      </c>
      <c r="J5">
        <v>8130</v>
      </c>
      <c r="K5">
        <v>1801</v>
      </c>
      <c r="L5">
        <v>12200</v>
      </c>
      <c r="M5" t="s">
        <v>26</v>
      </c>
    </row>
    <row r="6" spans="1:13" x14ac:dyDescent="0.35">
      <c r="A6" t="s">
        <v>23</v>
      </c>
      <c r="B6" t="s">
        <v>332</v>
      </c>
      <c r="C6">
        <v>2022</v>
      </c>
      <c r="D6">
        <v>170</v>
      </c>
      <c r="E6">
        <v>160</v>
      </c>
      <c r="F6">
        <v>90</v>
      </c>
      <c r="G6">
        <v>140</v>
      </c>
      <c r="H6">
        <v>430</v>
      </c>
      <c r="I6">
        <v>250</v>
      </c>
      <c r="J6">
        <v>8130</v>
      </c>
      <c r="K6">
        <v>1800</v>
      </c>
      <c r="L6">
        <v>12000</v>
      </c>
      <c r="M6" t="s">
        <v>26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6"/>
  <sheetViews>
    <sheetView workbookViewId="0"/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136</v>
      </c>
      <c r="E1" s="1" t="s">
        <v>67</v>
      </c>
      <c r="F1" s="1" t="s">
        <v>68</v>
      </c>
      <c r="G1" s="1" t="s">
        <v>55</v>
      </c>
      <c r="H1" s="1" t="s">
        <v>334</v>
      </c>
      <c r="I1" s="1" t="s">
        <v>335</v>
      </c>
      <c r="J1" s="1" t="s">
        <v>336</v>
      </c>
      <c r="K1" s="1" t="s">
        <v>42</v>
      </c>
    </row>
    <row r="2" spans="1:11" x14ac:dyDescent="0.35">
      <c r="A2" t="s">
        <v>23</v>
      </c>
      <c r="B2" t="s">
        <v>337</v>
      </c>
      <c r="C2">
        <v>2018</v>
      </c>
      <c r="D2">
        <v>0</v>
      </c>
      <c r="E2">
        <v>70700</v>
      </c>
      <c r="F2">
        <v>9950</v>
      </c>
      <c r="G2">
        <v>60700</v>
      </c>
      <c r="H2">
        <v>1520</v>
      </c>
      <c r="I2">
        <v>1890</v>
      </c>
      <c r="J2">
        <v>319</v>
      </c>
      <c r="K2">
        <v>100</v>
      </c>
    </row>
    <row r="3" spans="1:11" x14ac:dyDescent="0.35">
      <c r="A3" t="s">
        <v>23</v>
      </c>
      <c r="B3" t="s">
        <v>337</v>
      </c>
      <c r="C3">
        <v>2019</v>
      </c>
      <c r="D3">
        <v>0</v>
      </c>
      <c r="E3">
        <v>50100</v>
      </c>
      <c r="F3">
        <v>5890</v>
      </c>
      <c r="G3">
        <v>44200</v>
      </c>
      <c r="H3">
        <v>1340</v>
      </c>
      <c r="I3">
        <v>2380</v>
      </c>
      <c r="J3">
        <v>511</v>
      </c>
      <c r="K3">
        <v>100</v>
      </c>
    </row>
    <row r="4" spans="1:11" x14ac:dyDescent="0.35">
      <c r="A4" t="s">
        <v>23</v>
      </c>
      <c r="B4" t="s">
        <v>337</v>
      </c>
      <c r="C4">
        <v>2020</v>
      </c>
      <c r="D4">
        <v>0</v>
      </c>
      <c r="E4">
        <v>36000</v>
      </c>
      <c r="F4">
        <v>5930</v>
      </c>
      <c r="G4">
        <v>30000</v>
      </c>
      <c r="H4">
        <v>1340</v>
      </c>
      <c r="I4">
        <v>2940</v>
      </c>
      <c r="J4">
        <v>567</v>
      </c>
      <c r="K4">
        <v>100</v>
      </c>
    </row>
    <row r="5" spans="1:11" x14ac:dyDescent="0.35">
      <c r="A5" t="s">
        <v>23</v>
      </c>
      <c r="B5" t="s">
        <v>337</v>
      </c>
      <c r="C5">
        <v>2021</v>
      </c>
      <c r="D5">
        <v>0</v>
      </c>
      <c r="E5">
        <v>53100</v>
      </c>
      <c r="F5">
        <v>8670</v>
      </c>
      <c r="G5">
        <v>44400</v>
      </c>
      <c r="H5">
        <v>1390</v>
      </c>
      <c r="I5">
        <v>2010</v>
      </c>
      <c r="J5">
        <v>622</v>
      </c>
      <c r="K5">
        <v>100</v>
      </c>
    </row>
    <row r="6" spans="1:11" x14ac:dyDescent="0.35">
      <c r="A6" t="s">
        <v>23</v>
      </c>
      <c r="B6" t="s">
        <v>337</v>
      </c>
      <c r="C6">
        <v>2022</v>
      </c>
      <c r="D6">
        <v>0</v>
      </c>
      <c r="E6">
        <v>82000</v>
      </c>
      <c r="F6">
        <v>9600</v>
      </c>
      <c r="G6">
        <v>72000</v>
      </c>
      <c r="H6">
        <v>1300</v>
      </c>
      <c r="I6">
        <v>2500</v>
      </c>
      <c r="J6">
        <v>560</v>
      </c>
      <c r="K6">
        <v>100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6"/>
  <sheetViews>
    <sheetView workbookViewId="0"/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338</v>
      </c>
      <c r="E1" s="1" t="s">
        <v>339</v>
      </c>
      <c r="F1" s="1" t="s">
        <v>340</v>
      </c>
      <c r="G1" s="1" t="s">
        <v>341</v>
      </c>
      <c r="H1" s="1" t="s">
        <v>32</v>
      </c>
      <c r="I1" s="1" t="s">
        <v>34</v>
      </c>
      <c r="J1" s="1" t="s">
        <v>36</v>
      </c>
      <c r="K1" s="1" t="s">
        <v>342</v>
      </c>
      <c r="L1" s="1" t="s">
        <v>343</v>
      </c>
      <c r="M1" s="1" t="s">
        <v>41</v>
      </c>
      <c r="N1" s="1" t="s">
        <v>42</v>
      </c>
    </row>
    <row r="2" spans="1:14" x14ac:dyDescent="0.35">
      <c r="A2" t="s">
        <v>23</v>
      </c>
      <c r="B2" t="s">
        <v>344</v>
      </c>
      <c r="C2">
        <v>2018</v>
      </c>
      <c r="D2">
        <v>21100</v>
      </c>
      <c r="E2">
        <v>16600</v>
      </c>
      <c r="F2">
        <v>17500</v>
      </c>
      <c r="G2">
        <v>23700</v>
      </c>
      <c r="H2">
        <v>5210</v>
      </c>
      <c r="I2">
        <v>36</v>
      </c>
      <c r="J2">
        <v>42900</v>
      </c>
      <c r="K2">
        <v>8.3000000000000007</v>
      </c>
      <c r="L2">
        <v>32</v>
      </c>
      <c r="M2">
        <v>4500</v>
      </c>
      <c r="N2">
        <v>12</v>
      </c>
    </row>
    <row r="3" spans="1:14" x14ac:dyDescent="0.35">
      <c r="A3" t="s">
        <v>23</v>
      </c>
      <c r="B3" t="s">
        <v>344</v>
      </c>
      <c r="C3">
        <v>2019</v>
      </c>
      <c r="D3">
        <v>21700</v>
      </c>
      <c r="E3">
        <v>14400</v>
      </c>
      <c r="F3">
        <v>17900</v>
      </c>
      <c r="G3">
        <v>25900</v>
      </c>
      <c r="H3">
        <v>6140</v>
      </c>
      <c r="I3">
        <v>37</v>
      </c>
      <c r="J3">
        <v>42200</v>
      </c>
      <c r="K3">
        <v>8.6</v>
      </c>
      <c r="L3">
        <v>34</v>
      </c>
      <c r="M3">
        <v>4500</v>
      </c>
      <c r="N3">
        <v>15</v>
      </c>
    </row>
    <row r="4" spans="1:14" x14ac:dyDescent="0.35">
      <c r="A4" t="s">
        <v>23</v>
      </c>
      <c r="B4" t="s">
        <v>344</v>
      </c>
      <c r="C4">
        <v>2020</v>
      </c>
      <c r="D4">
        <v>21500</v>
      </c>
      <c r="E4">
        <v>13000</v>
      </c>
      <c r="F4">
        <v>17900</v>
      </c>
      <c r="G4">
        <v>26200</v>
      </c>
      <c r="H4">
        <v>6030</v>
      </c>
      <c r="I4">
        <v>32</v>
      </c>
      <c r="J4">
        <v>40500</v>
      </c>
      <c r="K4">
        <v>8.6</v>
      </c>
      <c r="L4">
        <v>35</v>
      </c>
      <c r="M4">
        <v>4500</v>
      </c>
      <c r="N4">
        <v>15</v>
      </c>
    </row>
    <row r="5" spans="1:14" x14ac:dyDescent="0.35">
      <c r="A5" t="s">
        <v>23</v>
      </c>
      <c r="B5" t="s">
        <v>344</v>
      </c>
      <c r="C5">
        <v>2021</v>
      </c>
      <c r="D5">
        <v>21300</v>
      </c>
      <c r="E5">
        <v>13000</v>
      </c>
      <c r="F5">
        <v>18600</v>
      </c>
      <c r="G5">
        <v>27300</v>
      </c>
      <c r="H5">
        <v>6520</v>
      </c>
      <c r="I5">
        <v>42</v>
      </c>
      <c r="J5">
        <v>40800</v>
      </c>
      <c r="K5">
        <v>11</v>
      </c>
      <c r="L5">
        <v>42</v>
      </c>
      <c r="M5">
        <v>4500</v>
      </c>
      <c r="N5">
        <v>16</v>
      </c>
    </row>
    <row r="6" spans="1:14" x14ac:dyDescent="0.35">
      <c r="A6" t="s">
        <v>23</v>
      </c>
      <c r="B6" t="s">
        <v>344</v>
      </c>
      <c r="C6">
        <v>2022</v>
      </c>
      <c r="D6">
        <v>21000</v>
      </c>
      <c r="E6">
        <v>14000</v>
      </c>
      <c r="F6">
        <v>20000</v>
      </c>
      <c r="G6">
        <v>28000</v>
      </c>
      <c r="H6">
        <v>6800</v>
      </c>
      <c r="I6">
        <v>40</v>
      </c>
      <c r="J6">
        <v>42000</v>
      </c>
      <c r="K6">
        <v>12</v>
      </c>
      <c r="L6">
        <v>44</v>
      </c>
      <c r="M6">
        <v>4500</v>
      </c>
      <c r="N6">
        <v>16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6"/>
  <sheetViews>
    <sheetView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345</v>
      </c>
      <c r="E1" s="1" t="s">
        <v>346</v>
      </c>
      <c r="F1" s="1" t="s">
        <v>347</v>
      </c>
      <c r="G1" s="1" t="s">
        <v>348</v>
      </c>
      <c r="H1" s="1" t="s">
        <v>349</v>
      </c>
      <c r="I1" s="1" t="s">
        <v>350</v>
      </c>
      <c r="J1" s="1" t="s">
        <v>42</v>
      </c>
    </row>
    <row r="2" spans="1:10" x14ac:dyDescent="0.35">
      <c r="A2" t="s">
        <v>23</v>
      </c>
      <c r="B2" t="s">
        <v>351</v>
      </c>
      <c r="C2">
        <v>2018</v>
      </c>
      <c r="D2">
        <v>62</v>
      </c>
      <c r="E2">
        <v>28</v>
      </c>
      <c r="F2">
        <v>90</v>
      </c>
      <c r="G2">
        <v>8</v>
      </c>
      <c r="H2">
        <v>58</v>
      </c>
      <c r="I2">
        <v>40</v>
      </c>
      <c r="J2" t="s">
        <v>26</v>
      </c>
    </row>
    <row r="3" spans="1:10" x14ac:dyDescent="0.35">
      <c r="A3" t="s">
        <v>23</v>
      </c>
      <c r="B3" t="s">
        <v>351</v>
      </c>
      <c r="C3">
        <v>2019</v>
      </c>
      <c r="D3">
        <v>72</v>
      </c>
      <c r="E3">
        <v>17</v>
      </c>
      <c r="F3">
        <v>89</v>
      </c>
      <c r="G3">
        <v>7</v>
      </c>
      <c r="H3">
        <v>58</v>
      </c>
      <c r="I3">
        <v>38</v>
      </c>
      <c r="J3" t="s">
        <v>26</v>
      </c>
    </row>
    <row r="4" spans="1:10" x14ac:dyDescent="0.35">
      <c r="A4" t="s">
        <v>23</v>
      </c>
      <c r="B4" t="s">
        <v>351</v>
      </c>
      <c r="C4">
        <v>2020</v>
      </c>
      <c r="D4">
        <v>76</v>
      </c>
      <c r="E4">
        <v>7</v>
      </c>
      <c r="F4">
        <v>83</v>
      </c>
      <c r="G4">
        <v>7</v>
      </c>
      <c r="H4">
        <v>52</v>
      </c>
      <c r="I4">
        <v>38</v>
      </c>
      <c r="J4" t="s">
        <v>26</v>
      </c>
    </row>
    <row r="5" spans="1:10" x14ac:dyDescent="0.35">
      <c r="A5" t="s">
        <v>23</v>
      </c>
      <c r="B5" t="s">
        <v>351</v>
      </c>
      <c r="C5">
        <v>2021</v>
      </c>
      <c r="D5">
        <v>69</v>
      </c>
      <c r="E5">
        <v>7</v>
      </c>
      <c r="F5">
        <v>76</v>
      </c>
      <c r="G5">
        <v>9</v>
      </c>
      <c r="H5">
        <v>47</v>
      </c>
      <c r="I5">
        <v>38</v>
      </c>
      <c r="J5" t="s">
        <v>26</v>
      </c>
    </row>
    <row r="6" spans="1:10" x14ac:dyDescent="0.35">
      <c r="A6" t="s">
        <v>23</v>
      </c>
      <c r="B6" t="s">
        <v>351</v>
      </c>
      <c r="C6">
        <v>2022</v>
      </c>
      <c r="D6">
        <v>60</v>
      </c>
      <c r="E6">
        <v>15</v>
      </c>
      <c r="F6">
        <v>75</v>
      </c>
      <c r="G6">
        <v>8</v>
      </c>
      <c r="H6">
        <v>40</v>
      </c>
      <c r="I6">
        <v>43</v>
      </c>
      <c r="J6" t="s">
        <v>26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6"/>
  <sheetViews>
    <sheetView workbookViewId="0"/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117</v>
      </c>
      <c r="E1" s="1" t="s">
        <v>67</v>
      </c>
      <c r="F1" s="1" t="s">
        <v>68</v>
      </c>
      <c r="G1" s="1" t="s">
        <v>55</v>
      </c>
      <c r="H1" s="1" t="s">
        <v>352</v>
      </c>
      <c r="I1" s="1" t="s">
        <v>353</v>
      </c>
      <c r="J1" s="1" t="s">
        <v>354</v>
      </c>
      <c r="K1" s="1" t="s">
        <v>42</v>
      </c>
    </row>
    <row r="2" spans="1:11" x14ac:dyDescent="0.35">
      <c r="A2" t="s">
        <v>23</v>
      </c>
      <c r="B2" t="s">
        <v>355</v>
      </c>
      <c r="C2">
        <v>2018</v>
      </c>
      <c r="D2">
        <v>0</v>
      </c>
      <c r="E2">
        <v>125</v>
      </c>
      <c r="G2">
        <v>125</v>
      </c>
      <c r="H2">
        <v>375</v>
      </c>
      <c r="I2">
        <v>285</v>
      </c>
      <c r="J2">
        <v>281</v>
      </c>
      <c r="K2">
        <v>100</v>
      </c>
    </row>
    <row r="3" spans="1:11" x14ac:dyDescent="0.35">
      <c r="A3" t="s">
        <v>23</v>
      </c>
      <c r="B3" t="s">
        <v>355</v>
      </c>
      <c r="C3">
        <v>2019</v>
      </c>
      <c r="D3">
        <v>0</v>
      </c>
      <c r="E3">
        <v>95</v>
      </c>
      <c r="G3">
        <v>95</v>
      </c>
      <c r="H3">
        <v>390</v>
      </c>
      <c r="I3">
        <v>182</v>
      </c>
      <c r="J3">
        <v>177</v>
      </c>
      <c r="K3">
        <v>100</v>
      </c>
    </row>
    <row r="4" spans="1:11" x14ac:dyDescent="0.35">
      <c r="A4" t="s">
        <v>23</v>
      </c>
      <c r="B4" t="s">
        <v>355</v>
      </c>
      <c r="C4">
        <v>2020</v>
      </c>
      <c r="D4">
        <v>0</v>
      </c>
      <c r="E4">
        <v>115</v>
      </c>
      <c r="G4">
        <v>115</v>
      </c>
      <c r="H4">
        <v>395</v>
      </c>
      <c r="I4">
        <v>161</v>
      </c>
      <c r="J4">
        <v>158</v>
      </c>
      <c r="K4">
        <v>100</v>
      </c>
    </row>
    <row r="5" spans="1:11" x14ac:dyDescent="0.35">
      <c r="A5" t="s">
        <v>23</v>
      </c>
      <c r="B5" t="s">
        <v>355</v>
      </c>
      <c r="C5">
        <v>2021</v>
      </c>
      <c r="D5">
        <v>0</v>
      </c>
      <c r="E5">
        <v>158</v>
      </c>
      <c r="G5">
        <v>158</v>
      </c>
      <c r="I5">
        <v>223</v>
      </c>
      <c r="J5">
        <v>217</v>
      </c>
      <c r="K5">
        <v>100</v>
      </c>
    </row>
    <row r="6" spans="1:11" x14ac:dyDescent="0.35">
      <c r="A6" t="s">
        <v>23</v>
      </c>
      <c r="B6" t="s">
        <v>355</v>
      </c>
      <c r="C6">
        <v>2022</v>
      </c>
      <c r="D6">
        <v>0</v>
      </c>
      <c r="E6">
        <v>160</v>
      </c>
      <c r="G6">
        <v>160</v>
      </c>
      <c r="I6">
        <v>250</v>
      </c>
      <c r="J6">
        <v>250</v>
      </c>
      <c r="K6">
        <v>100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6"/>
  <sheetViews>
    <sheetView workbookViewId="0"/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136</v>
      </c>
      <c r="E1" s="1" t="s">
        <v>67</v>
      </c>
      <c r="F1" s="1" t="s">
        <v>68</v>
      </c>
      <c r="G1" s="1" t="s">
        <v>356</v>
      </c>
      <c r="H1" s="1" t="s">
        <v>357</v>
      </c>
      <c r="I1" s="1" t="s">
        <v>358</v>
      </c>
      <c r="J1" s="1" t="s">
        <v>41</v>
      </c>
      <c r="K1" s="1" t="s">
        <v>42</v>
      </c>
    </row>
    <row r="2" spans="1:11" x14ac:dyDescent="0.35">
      <c r="A2" t="s">
        <v>23</v>
      </c>
      <c r="B2" t="s">
        <v>359</v>
      </c>
      <c r="C2">
        <v>2018</v>
      </c>
      <c r="D2" t="s">
        <v>87</v>
      </c>
      <c r="E2">
        <v>4930</v>
      </c>
      <c r="F2">
        <v>1190</v>
      </c>
      <c r="G2" t="s">
        <v>87</v>
      </c>
      <c r="H2">
        <v>4620</v>
      </c>
      <c r="I2">
        <v>22.46</v>
      </c>
      <c r="J2">
        <v>60</v>
      </c>
      <c r="K2" t="s">
        <v>327</v>
      </c>
    </row>
    <row r="3" spans="1:11" x14ac:dyDescent="0.35">
      <c r="A3" t="s">
        <v>23</v>
      </c>
      <c r="B3" t="s">
        <v>359</v>
      </c>
      <c r="C3">
        <v>2019</v>
      </c>
      <c r="D3" t="s">
        <v>87</v>
      </c>
      <c r="E3">
        <v>4300</v>
      </c>
      <c r="F3">
        <v>1230</v>
      </c>
      <c r="G3" t="s">
        <v>87</v>
      </c>
      <c r="H3">
        <v>4000</v>
      </c>
      <c r="I3">
        <v>26.38</v>
      </c>
      <c r="J3">
        <v>60</v>
      </c>
      <c r="K3" t="s">
        <v>327</v>
      </c>
    </row>
    <row r="4" spans="1:11" x14ac:dyDescent="0.35">
      <c r="A4" t="s">
        <v>23</v>
      </c>
      <c r="B4" t="s">
        <v>359</v>
      </c>
      <c r="C4">
        <v>2020</v>
      </c>
      <c r="D4" t="s">
        <v>87</v>
      </c>
      <c r="E4">
        <v>4570</v>
      </c>
      <c r="F4">
        <v>1130</v>
      </c>
      <c r="G4" t="s">
        <v>87</v>
      </c>
      <c r="H4">
        <v>3750</v>
      </c>
      <c r="I4">
        <v>31.57</v>
      </c>
      <c r="J4">
        <v>60</v>
      </c>
      <c r="K4" t="s">
        <v>327</v>
      </c>
    </row>
    <row r="5" spans="1:11" x14ac:dyDescent="0.35">
      <c r="A5" t="s">
        <v>23</v>
      </c>
      <c r="B5" t="s">
        <v>359</v>
      </c>
      <c r="C5">
        <v>2021</v>
      </c>
      <c r="D5" t="s">
        <v>87</v>
      </c>
      <c r="E5">
        <v>4120</v>
      </c>
      <c r="F5">
        <v>1280</v>
      </c>
      <c r="G5" t="s">
        <v>87</v>
      </c>
      <c r="H5">
        <v>3720</v>
      </c>
      <c r="I5">
        <v>32.72</v>
      </c>
      <c r="J5">
        <v>60</v>
      </c>
      <c r="K5" t="s">
        <v>327</v>
      </c>
    </row>
    <row r="6" spans="1:11" x14ac:dyDescent="0.35">
      <c r="A6" t="s">
        <v>23</v>
      </c>
      <c r="B6" t="s">
        <v>359</v>
      </c>
      <c r="C6">
        <v>2022</v>
      </c>
      <c r="D6" t="s">
        <v>87</v>
      </c>
      <c r="E6">
        <v>4600</v>
      </c>
      <c r="F6">
        <v>1000</v>
      </c>
      <c r="G6" t="s">
        <v>87</v>
      </c>
      <c r="H6">
        <v>4000</v>
      </c>
      <c r="I6">
        <v>41</v>
      </c>
      <c r="J6">
        <v>60</v>
      </c>
      <c r="K6" t="s">
        <v>327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6"/>
  <sheetViews>
    <sheetView workbookViewId="0"/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55</v>
      </c>
      <c r="I1" s="1" t="s">
        <v>364</v>
      </c>
      <c r="J1" s="1" t="s">
        <v>365</v>
      </c>
      <c r="K1" s="1" t="s">
        <v>366</v>
      </c>
      <c r="L1" s="1" t="s">
        <v>42</v>
      </c>
    </row>
    <row r="2" spans="1:12" x14ac:dyDescent="0.35">
      <c r="A2" t="s">
        <v>23</v>
      </c>
      <c r="B2" t="s">
        <v>367</v>
      </c>
      <c r="C2">
        <v>2018</v>
      </c>
      <c r="D2">
        <v>89200</v>
      </c>
      <c r="E2" t="s">
        <v>87</v>
      </c>
      <c r="F2">
        <v>8590</v>
      </c>
      <c r="G2">
        <v>43000</v>
      </c>
      <c r="H2" t="s">
        <v>87</v>
      </c>
      <c r="I2">
        <v>347</v>
      </c>
      <c r="J2">
        <v>150</v>
      </c>
      <c r="K2">
        <v>200</v>
      </c>
      <c r="L2" t="s">
        <v>26</v>
      </c>
    </row>
    <row r="3" spans="1:12" x14ac:dyDescent="0.35">
      <c r="A3" t="s">
        <v>23</v>
      </c>
      <c r="B3" t="s">
        <v>367</v>
      </c>
      <c r="C3">
        <v>2019</v>
      </c>
      <c r="D3">
        <v>91300</v>
      </c>
      <c r="E3" t="s">
        <v>87</v>
      </c>
      <c r="F3">
        <v>6960</v>
      </c>
      <c r="G3">
        <v>40100</v>
      </c>
      <c r="H3" t="s">
        <v>87</v>
      </c>
      <c r="I3">
        <v>358</v>
      </c>
      <c r="J3">
        <v>150</v>
      </c>
      <c r="K3">
        <v>200</v>
      </c>
      <c r="L3" t="s">
        <v>26</v>
      </c>
    </row>
    <row r="4" spans="1:12" x14ac:dyDescent="0.35">
      <c r="A4" t="s">
        <v>23</v>
      </c>
      <c r="B4" t="s">
        <v>367</v>
      </c>
      <c r="C4">
        <v>2020</v>
      </c>
      <c r="D4">
        <v>67100</v>
      </c>
      <c r="E4" t="s">
        <v>87</v>
      </c>
      <c r="F4">
        <v>714</v>
      </c>
      <c r="G4">
        <v>37400</v>
      </c>
      <c r="H4" t="s">
        <v>87</v>
      </c>
      <c r="I4">
        <v>369</v>
      </c>
      <c r="J4">
        <v>140</v>
      </c>
      <c r="K4">
        <v>200</v>
      </c>
      <c r="L4" t="s">
        <v>26</v>
      </c>
    </row>
    <row r="5" spans="1:12" x14ac:dyDescent="0.35">
      <c r="A5" t="s">
        <v>23</v>
      </c>
      <c r="B5" t="s">
        <v>367</v>
      </c>
      <c r="C5">
        <v>2021</v>
      </c>
      <c r="D5">
        <v>105000</v>
      </c>
      <c r="E5" t="s">
        <v>87</v>
      </c>
      <c r="F5">
        <v>1390</v>
      </c>
      <c r="G5">
        <v>48000</v>
      </c>
      <c r="H5" t="s">
        <v>87</v>
      </c>
      <c r="I5">
        <v>369</v>
      </c>
      <c r="J5">
        <v>140</v>
      </c>
      <c r="K5">
        <v>200</v>
      </c>
      <c r="L5" t="s">
        <v>26</v>
      </c>
    </row>
    <row r="6" spans="1:12" x14ac:dyDescent="0.35">
      <c r="A6" t="s">
        <v>23</v>
      </c>
      <c r="B6" t="s">
        <v>367</v>
      </c>
      <c r="C6">
        <v>2022</v>
      </c>
      <c r="D6">
        <v>100000</v>
      </c>
      <c r="E6" t="s">
        <v>87</v>
      </c>
      <c r="F6">
        <v>6200</v>
      </c>
      <c r="G6">
        <v>46000</v>
      </c>
      <c r="H6" t="s">
        <v>87</v>
      </c>
      <c r="I6">
        <v>400</v>
      </c>
      <c r="J6">
        <v>140</v>
      </c>
      <c r="K6">
        <v>200</v>
      </c>
      <c r="L6" t="s">
        <v>26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6"/>
  <sheetViews>
    <sheetView workbookViewId="0"/>
  </sheetViews>
  <sheetFormatPr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165</v>
      </c>
      <c r="E1" s="1" t="s">
        <v>368</v>
      </c>
      <c r="F1" s="1" t="s">
        <v>369</v>
      </c>
      <c r="G1" s="1" t="s">
        <v>370</v>
      </c>
      <c r="H1" s="1" t="s">
        <v>371</v>
      </c>
      <c r="I1" s="1" t="s">
        <v>372</v>
      </c>
      <c r="J1" s="1" t="s">
        <v>373</v>
      </c>
      <c r="K1" s="1" t="s">
        <v>55</v>
      </c>
      <c r="L1" s="1" t="s">
        <v>374</v>
      </c>
      <c r="M1" s="1" t="s">
        <v>217</v>
      </c>
      <c r="N1" s="1" t="s">
        <v>41</v>
      </c>
      <c r="O1" s="1" t="s">
        <v>149</v>
      </c>
    </row>
    <row r="2" spans="1:15" x14ac:dyDescent="0.35">
      <c r="A2" t="s">
        <v>23</v>
      </c>
      <c r="B2" t="s">
        <v>375</v>
      </c>
      <c r="C2">
        <v>2018</v>
      </c>
      <c r="D2">
        <v>280</v>
      </c>
      <c r="E2">
        <v>0</v>
      </c>
      <c r="F2">
        <v>1140</v>
      </c>
      <c r="G2" t="s">
        <v>153</v>
      </c>
      <c r="H2">
        <v>563</v>
      </c>
      <c r="I2">
        <v>251</v>
      </c>
      <c r="J2">
        <v>67</v>
      </c>
      <c r="K2">
        <v>1640</v>
      </c>
      <c r="L2">
        <v>110.9</v>
      </c>
      <c r="M2">
        <v>101.8</v>
      </c>
      <c r="N2">
        <v>1800</v>
      </c>
      <c r="O2">
        <v>30</v>
      </c>
    </row>
    <row r="3" spans="1:15" x14ac:dyDescent="0.35">
      <c r="A3" t="s">
        <v>23</v>
      </c>
      <c r="B3" t="s">
        <v>375</v>
      </c>
      <c r="C3">
        <v>2019</v>
      </c>
      <c r="D3">
        <v>274</v>
      </c>
      <c r="E3">
        <v>0</v>
      </c>
      <c r="F3">
        <v>1070</v>
      </c>
      <c r="G3" t="s">
        <v>376</v>
      </c>
      <c r="H3">
        <v>501</v>
      </c>
      <c r="I3">
        <v>259</v>
      </c>
      <c r="J3">
        <v>25</v>
      </c>
      <c r="K3">
        <v>1550</v>
      </c>
      <c r="L3">
        <v>99.9</v>
      </c>
      <c r="M3">
        <v>90.6</v>
      </c>
      <c r="N3">
        <v>1770</v>
      </c>
      <c r="O3">
        <v>31</v>
      </c>
    </row>
    <row r="4" spans="1:15" x14ac:dyDescent="0.35">
      <c r="A4" t="s">
        <v>23</v>
      </c>
      <c r="B4" t="s">
        <v>375</v>
      </c>
      <c r="C4">
        <v>2020</v>
      </c>
      <c r="D4">
        <v>306</v>
      </c>
      <c r="E4">
        <v>0</v>
      </c>
      <c r="F4">
        <v>1030</v>
      </c>
      <c r="G4" t="s">
        <v>376</v>
      </c>
      <c r="H4">
        <v>382</v>
      </c>
      <c r="I4">
        <v>265</v>
      </c>
      <c r="J4">
        <v>17</v>
      </c>
      <c r="K4">
        <v>1400</v>
      </c>
      <c r="L4">
        <v>91.2</v>
      </c>
      <c r="M4">
        <v>82.7</v>
      </c>
      <c r="N4">
        <v>1750</v>
      </c>
      <c r="O4">
        <v>26</v>
      </c>
    </row>
    <row r="5" spans="1:15" x14ac:dyDescent="0.35">
      <c r="A5" t="s">
        <v>23</v>
      </c>
      <c r="B5" t="s">
        <v>375</v>
      </c>
      <c r="C5">
        <v>2021</v>
      </c>
      <c r="D5">
        <v>294</v>
      </c>
      <c r="E5">
        <v>0</v>
      </c>
      <c r="F5">
        <v>975</v>
      </c>
      <c r="G5" t="s">
        <v>377</v>
      </c>
      <c r="H5">
        <v>613</v>
      </c>
      <c r="I5">
        <v>262</v>
      </c>
      <c r="J5">
        <v>22</v>
      </c>
      <c r="K5">
        <v>1570</v>
      </c>
      <c r="L5">
        <v>113</v>
      </c>
      <c r="M5">
        <v>100</v>
      </c>
      <c r="N5">
        <v>1860</v>
      </c>
      <c r="O5">
        <v>38</v>
      </c>
    </row>
    <row r="6" spans="1:15" x14ac:dyDescent="0.35">
      <c r="A6" t="s">
        <v>23</v>
      </c>
      <c r="B6" t="s">
        <v>375</v>
      </c>
      <c r="C6">
        <v>2022</v>
      </c>
      <c r="D6">
        <v>280</v>
      </c>
      <c r="E6">
        <v>0</v>
      </c>
      <c r="F6">
        <v>950</v>
      </c>
      <c r="G6" t="s">
        <v>376</v>
      </c>
      <c r="H6">
        <v>700</v>
      </c>
      <c r="I6">
        <v>270</v>
      </c>
      <c r="J6">
        <v>25</v>
      </c>
      <c r="K6">
        <v>1600</v>
      </c>
      <c r="L6">
        <v>115</v>
      </c>
      <c r="M6">
        <v>97</v>
      </c>
      <c r="N6">
        <v>1900</v>
      </c>
      <c r="O6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workbookViewId="0"/>
  </sheetViews>
  <sheetFormatPr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42</v>
      </c>
    </row>
    <row r="2" spans="1:17" x14ac:dyDescent="0.35">
      <c r="A2" t="s">
        <v>23</v>
      </c>
      <c r="B2" t="s">
        <v>57</v>
      </c>
      <c r="C2">
        <v>2018</v>
      </c>
      <c r="D2">
        <v>0</v>
      </c>
      <c r="E2">
        <v>331</v>
      </c>
      <c r="F2">
        <v>4090</v>
      </c>
      <c r="G2">
        <v>96</v>
      </c>
      <c r="H2">
        <v>19200</v>
      </c>
      <c r="I2">
        <v>5760</v>
      </c>
      <c r="J2">
        <v>202</v>
      </c>
      <c r="K2">
        <v>38</v>
      </c>
      <c r="L2">
        <v>1750</v>
      </c>
      <c r="M2">
        <v>313</v>
      </c>
      <c r="N2">
        <v>9</v>
      </c>
      <c r="O2">
        <v>27300</v>
      </c>
      <c r="P2">
        <v>3.81</v>
      </c>
      <c r="Q2">
        <v>84</v>
      </c>
    </row>
    <row r="3" spans="1:17" x14ac:dyDescent="0.35">
      <c r="A3" t="s">
        <v>23</v>
      </c>
      <c r="B3" t="s">
        <v>57</v>
      </c>
      <c r="C3">
        <v>2019</v>
      </c>
      <c r="D3">
        <v>0</v>
      </c>
      <c r="E3">
        <v>377</v>
      </c>
      <c r="F3">
        <v>4140</v>
      </c>
      <c r="G3">
        <v>121</v>
      </c>
      <c r="H3">
        <v>17200</v>
      </c>
      <c r="I3">
        <v>6030</v>
      </c>
      <c r="J3">
        <v>17</v>
      </c>
      <c r="K3">
        <v>9</v>
      </c>
      <c r="L3">
        <v>1570</v>
      </c>
      <c r="M3">
        <v>296</v>
      </c>
      <c r="N3">
        <v>14</v>
      </c>
      <c r="O3">
        <v>25900</v>
      </c>
      <c r="P3">
        <v>3.04</v>
      </c>
      <c r="Q3">
        <v>83</v>
      </c>
    </row>
    <row r="4" spans="1:17" x14ac:dyDescent="0.35">
      <c r="A4" t="s">
        <v>23</v>
      </c>
      <c r="B4" t="s">
        <v>57</v>
      </c>
      <c r="C4">
        <v>2020</v>
      </c>
      <c r="D4">
        <v>0</v>
      </c>
      <c r="E4">
        <v>254</v>
      </c>
      <c r="F4">
        <v>4250</v>
      </c>
      <c r="G4">
        <v>105</v>
      </c>
      <c r="H4">
        <v>15000</v>
      </c>
      <c r="I4">
        <v>5200</v>
      </c>
      <c r="J4">
        <v>6</v>
      </c>
      <c r="K4">
        <v>10</v>
      </c>
      <c r="L4">
        <v>1230</v>
      </c>
      <c r="M4">
        <v>296</v>
      </c>
      <c r="N4">
        <v>11</v>
      </c>
      <c r="O4">
        <v>23200</v>
      </c>
      <c r="P4">
        <v>2.67</v>
      </c>
      <c r="Q4">
        <v>81</v>
      </c>
    </row>
    <row r="5" spans="1:17" x14ac:dyDescent="0.35">
      <c r="A5" t="s">
        <v>23</v>
      </c>
      <c r="B5" t="s">
        <v>57</v>
      </c>
      <c r="C5">
        <v>2021</v>
      </c>
      <c r="D5">
        <v>0</v>
      </c>
      <c r="E5">
        <v>379</v>
      </c>
      <c r="F5">
        <v>4250</v>
      </c>
      <c r="G5">
        <v>31</v>
      </c>
      <c r="H5">
        <v>19100</v>
      </c>
      <c r="I5">
        <v>6970</v>
      </c>
      <c r="J5">
        <v>13</v>
      </c>
      <c r="K5">
        <v>9</v>
      </c>
      <c r="L5">
        <v>1530</v>
      </c>
      <c r="M5">
        <v>824</v>
      </c>
      <c r="N5">
        <v>136</v>
      </c>
      <c r="O5">
        <v>28300</v>
      </c>
      <c r="P5">
        <v>5.31</v>
      </c>
      <c r="Q5">
        <v>84</v>
      </c>
    </row>
    <row r="6" spans="1:17" x14ac:dyDescent="0.35">
      <c r="A6" t="s">
        <v>23</v>
      </c>
      <c r="B6" t="s">
        <v>57</v>
      </c>
      <c r="C6">
        <v>2022</v>
      </c>
      <c r="D6">
        <v>0</v>
      </c>
      <c r="E6">
        <v>400</v>
      </c>
      <c r="F6">
        <v>4200</v>
      </c>
      <c r="G6">
        <v>30</v>
      </c>
      <c r="H6">
        <v>19000</v>
      </c>
      <c r="I6">
        <v>6500</v>
      </c>
      <c r="J6">
        <v>60</v>
      </c>
      <c r="K6">
        <v>67</v>
      </c>
      <c r="L6">
        <v>2100</v>
      </c>
      <c r="M6">
        <v>1300</v>
      </c>
      <c r="N6">
        <v>35</v>
      </c>
      <c r="O6">
        <v>27000</v>
      </c>
      <c r="P6">
        <v>6.3</v>
      </c>
      <c r="Q6">
        <v>83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6"/>
  <sheetViews>
    <sheetView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127</v>
      </c>
      <c r="E1" s="1" t="s">
        <v>81</v>
      </c>
      <c r="F1" s="1" t="s">
        <v>82</v>
      </c>
      <c r="G1" s="1" t="s">
        <v>36</v>
      </c>
      <c r="H1" s="1" t="s">
        <v>378</v>
      </c>
      <c r="I1" s="1" t="s">
        <v>379</v>
      </c>
      <c r="J1" s="1" t="s">
        <v>42</v>
      </c>
    </row>
    <row r="2" spans="1:10" x14ac:dyDescent="0.35">
      <c r="A2" t="s">
        <v>23</v>
      </c>
      <c r="B2" t="s">
        <v>380</v>
      </c>
      <c r="C2">
        <v>2018</v>
      </c>
      <c r="D2">
        <v>18000</v>
      </c>
      <c r="E2">
        <v>370</v>
      </c>
      <c r="F2">
        <v>424</v>
      </c>
      <c r="G2">
        <v>18000</v>
      </c>
      <c r="H2">
        <v>125.2</v>
      </c>
      <c r="I2">
        <v>151.6</v>
      </c>
      <c r="J2" t="s">
        <v>26</v>
      </c>
    </row>
    <row r="3" spans="1:10" x14ac:dyDescent="0.35">
      <c r="A3" t="s">
        <v>23</v>
      </c>
      <c r="B3" t="s">
        <v>380</v>
      </c>
      <c r="C3">
        <v>2019</v>
      </c>
      <c r="D3">
        <v>16900</v>
      </c>
      <c r="E3">
        <v>342</v>
      </c>
      <c r="F3">
        <v>347</v>
      </c>
      <c r="G3">
        <v>16900</v>
      </c>
      <c r="H3">
        <v>128.30000000000001</v>
      </c>
      <c r="I3">
        <v>154.6</v>
      </c>
      <c r="J3" t="s">
        <v>26</v>
      </c>
    </row>
    <row r="4" spans="1:10" x14ac:dyDescent="0.35">
      <c r="A4" t="s">
        <v>23</v>
      </c>
      <c r="B4" t="s">
        <v>380</v>
      </c>
      <c r="C4">
        <v>2020</v>
      </c>
      <c r="D4">
        <v>15800</v>
      </c>
      <c r="E4">
        <v>308</v>
      </c>
      <c r="F4">
        <v>266</v>
      </c>
      <c r="G4">
        <v>15900</v>
      </c>
      <c r="H4">
        <v>131.4</v>
      </c>
      <c r="I4">
        <v>156</v>
      </c>
      <c r="J4" t="s">
        <v>381</v>
      </c>
    </row>
    <row r="5" spans="1:10" x14ac:dyDescent="0.35">
      <c r="A5" t="s">
        <v>23</v>
      </c>
      <c r="B5" t="s">
        <v>380</v>
      </c>
      <c r="C5">
        <v>2021</v>
      </c>
      <c r="D5">
        <v>16800</v>
      </c>
      <c r="E5">
        <v>323</v>
      </c>
      <c r="F5">
        <v>335</v>
      </c>
      <c r="G5">
        <v>16800</v>
      </c>
      <c r="H5">
        <v>133.4</v>
      </c>
      <c r="I5">
        <v>159.6</v>
      </c>
      <c r="J5" t="s">
        <v>26</v>
      </c>
    </row>
    <row r="6" spans="1:10" x14ac:dyDescent="0.35">
      <c r="A6" t="s">
        <v>23</v>
      </c>
      <c r="B6" t="s">
        <v>380</v>
      </c>
      <c r="C6">
        <v>2022</v>
      </c>
      <c r="D6">
        <v>17000</v>
      </c>
      <c r="E6">
        <v>350</v>
      </c>
      <c r="F6">
        <v>300</v>
      </c>
      <c r="G6">
        <v>17000</v>
      </c>
      <c r="H6">
        <v>140</v>
      </c>
      <c r="I6">
        <v>160</v>
      </c>
      <c r="J6" t="s">
        <v>381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6"/>
  <sheetViews>
    <sheetView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136</v>
      </c>
      <c r="E1" s="1" t="s">
        <v>67</v>
      </c>
      <c r="F1" s="1" t="s">
        <v>68</v>
      </c>
      <c r="G1" s="1" t="s">
        <v>55</v>
      </c>
      <c r="H1" s="1" t="s">
        <v>83</v>
      </c>
      <c r="I1" s="1" t="s">
        <v>41</v>
      </c>
      <c r="J1" s="1" t="s">
        <v>42</v>
      </c>
    </row>
    <row r="2" spans="1:10" x14ac:dyDescent="0.35">
      <c r="A2" t="s">
        <v>23</v>
      </c>
      <c r="B2" t="s">
        <v>382</v>
      </c>
      <c r="C2">
        <v>2018</v>
      </c>
      <c r="D2" t="s">
        <v>87</v>
      </c>
      <c r="E2">
        <v>3420</v>
      </c>
      <c r="F2">
        <v>1660</v>
      </c>
      <c r="G2">
        <v>3000</v>
      </c>
      <c r="H2">
        <v>16000</v>
      </c>
      <c r="I2">
        <v>70</v>
      </c>
      <c r="J2" t="s">
        <v>327</v>
      </c>
    </row>
    <row r="3" spans="1:10" x14ac:dyDescent="0.35">
      <c r="A3" t="s">
        <v>23</v>
      </c>
      <c r="B3" t="s">
        <v>382</v>
      </c>
      <c r="C3">
        <v>2019</v>
      </c>
      <c r="D3" t="s">
        <v>87</v>
      </c>
      <c r="E3">
        <v>2620</v>
      </c>
      <c r="F3">
        <v>1660</v>
      </c>
      <c r="G3">
        <v>2000</v>
      </c>
      <c r="H3">
        <v>11700</v>
      </c>
      <c r="I3">
        <v>70</v>
      </c>
      <c r="J3" t="s">
        <v>383</v>
      </c>
    </row>
    <row r="4" spans="1:10" x14ac:dyDescent="0.35">
      <c r="A4" t="s">
        <v>23</v>
      </c>
      <c r="B4" t="s">
        <v>382</v>
      </c>
      <c r="C4">
        <v>2020</v>
      </c>
      <c r="D4" t="s">
        <v>87</v>
      </c>
      <c r="E4">
        <v>2460</v>
      </c>
      <c r="F4">
        <v>1200</v>
      </c>
      <c r="G4">
        <v>2000</v>
      </c>
      <c r="H4">
        <v>8400</v>
      </c>
      <c r="I4">
        <v>70</v>
      </c>
      <c r="J4" t="s">
        <v>327</v>
      </c>
    </row>
    <row r="5" spans="1:10" x14ac:dyDescent="0.35">
      <c r="A5" t="s">
        <v>23</v>
      </c>
      <c r="B5" t="s">
        <v>382</v>
      </c>
      <c r="C5">
        <v>2021</v>
      </c>
      <c r="D5" t="s">
        <v>87</v>
      </c>
      <c r="E5">
        <v>2640</v>
      </c>
      <c r="F5">
        <v>1870</v>
      </c>
      <c r="G5">
        <v>2000</v>
      </c>
      <c r="H5">
        <v>12600</v>
      </c>
      <c r="I5">
        <v>70</v>
      </c>
      <c r="J5" t="s">
        <v>383</v>
      </c>
    </row>
    <row r="6" spans="1:10" x14ac:dyDescent="0.35">
      <c r="A6" t="s">
        <v>23</v>
      </c>
      <c r="B6" t="s">
        <v>382</v>
      </c>
      <c r="C6">
        <v>2022</v>
      </c>
      <c r="D6" t="s">
        <v>87</v>
      </c>
      <c r="E6">
        <v>3400</v>
      </c>
      <c r="F6">
        <v>2700</v>
      </c>
      <c r="G6">
        <v>3000</v>
      </c>
      <c r="H6">
        <v>37000</v>
      </c>
      <c r="I6">
        <v>70</v>
      </c>
      <c r="J6" t="s">
        <v>383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12"/>
  <sheetViews>
    <sheetView workbookViewId="0">
      <selection activeCell="B9" sqref="B9:F12"/>
    </sheetView>
  </sheetViews>
  <sheetFormatPr defaultRowHeight="14.5" x14ac:dyDescent="0.35"/>
  <sheetData>
    <row r="1" spans="1:21" ht="58" x14ac:dyDescent="0.35">
      <c r="A1" s="1" t="s">
        <v>0</v>
      </c>
      <c r="B1" s="1" t="s">
        <v>1</v>
      </c>
      <c r="C1" s="1" t="s">
        <v>2</v>
      </c>
      <c r="D1" s="3" t="s">
        <v>127</v>
      </c>
      <c r="E1" s="3" t="s">
        <v>384</v>
      </c>
      <c r="F1" s="3" t="s">
        <v>385</v>
      </c>
      <c r="G1" s="3" t="s">
        <v>386</v>
      </c>
      <c r="H1" s="3" t="s">
        <v>387</v>
      </c>
      <c r="I1" s="3" t="s">
        <v>388</v>
      </c>
      <c r="J1" s="3" t="s">
        <v>389</v>
      </c>
      <c r="K1" s="3" t="s">
        <v>390</v>
      </c>
      <c r="L1" s="3" t="s">
        <v>391</v>
      </c>
      <c r="M1" s="1" t="s">
        <v>392</v>
      </c>
      <c r="N1" s="1" t="s">
        <v>393</v>
      </c>
      <c r="O1" s="1" t="s">
        <v>394</v>
      </c>
      <c r="P1" s="1" t="s">
        <v>169</v>
      </c>
      <c r="Q1" s="1" t="s">
        <v>395</v>
      </c>
      <c r="R1" s="1" t="s">
        <v>396</v>
      </c>
      <c r="S1" s="1" t="s">
        <v>397</v>
      </c>
      <c r="T1" s="1" t="s">
        <v>398</v>
      </c>
      <c r="U1" s="1" t="s">
        <v>42</v>
      </c>
    </row>
    <row r="2" spans="1:21" x14ac:dyDescent="0.35">
      <c r="A2" t="s">
        <v>23</v>
      </c>
      <c r="B2" t="s">
        <v>399</v>
      </c>
      <c r="C2">
        <v>2018</v>
      </c>
      <c r="D2">
        <v>0</v>
      </c>
      <c r="E2">
        <v>440</v>
      </c>
      <c r="F2">
        <v>427</v>
      </c>
      <c r="G2">
        <v>412</v>
      </c>
      <c r="H2">
        <v>3</v>
      </c>
      <c r="I2">
        <v>10</v>
      </c>
      <c r="J2">
        <v>4</v>
      </c>
      <c r="K2">
        <v>0</v>
      </c>
      <c r="L2">
        <v>13</v>
      </c>
      <c r="M2">
        <v>369</v>
      </c>
      <c r="N2">
        <v>348</v>
      </c>
      <c r="O2">
        <v>139</v>
      </c>
      <c r="P2">
        <v>796</v>
      </c>
      <c r="Q2">
        <v>7.16</v>
      </c>
      <c r="R2">
        <v>191</v>
      </c>
      <c r="S2">
        <v>27</v>
      </c>
      <c r="T2">
        <v>21</v>
      </c>
      <c r="U2">
        <v>100</v>
      </c>
    </row>
    <row r="3" spans="1:21" x14ac:dyDescent="0.35">
      <c r="A3" t="s">
        <v>23</v>
      </c>
      <c r="B3" t="s">
        <v>399</v>
      </c>
      <c r="C3">
        <v>2019</v>
      </c>
      <c r="D3">
        <v>0</v>
      </c>
      <c r="E3">
        <v>434</v>
      </c>
      <c r="F3">
        <v>332</v>
      </c>
      <c r="G3">
        <v>351</v>
      </c>
      <c r="H3">
        <v>1</v>
      </c>
      <c r="I3">
        <v>5</v>
      </c>
      <c r="J3">
        <v>2</v>
      </c>
      <c r="K3">
        <v>0</v>
      </c>
      <c r="L3">
        <v>10</v>
      </c>
      <c r="M3">
        <v>442</v>
      </c>
      <c r="N3">
        <v>336</v>
      </c>
      <c r="O3">
        <v>143</v>
      </c>
      <c r="P3">
        <v>748</v>
      </c>
      <c r="Q3">
        <v>5.63</v>
      </c>
      <c r="R3">
        <v>175</v>
      </c>
      <c r="S3">
        <v>44</v>
      </c>
      <c r="T3">
        <v>39</v>
      </c>
      <c r="U3">
        <v>100</v>
      </c>
    </row>
    <row r="4" spans="1:21" x14ac:dyDescent="0.35">
      <c r="A4" t="s">
        <v>23</v>
      </c>
      <c r="B4" t="s">
        <v>399</v>
      </c>
      <c r="C4">
        <v>2020</v>
      </c>
      <c r="D4">
        <v>0</v>
      </c>
      <c r="E4">
        <v>367</v>
      </c>
      <c r="F4">
        <v>223</v>
      </c>
      <c r="G4">
        <v>269</v>
      </c>
      <c r="H4">
        <v>1</v>
      </c>
      <c r="I4">
        <v>5</v>
      </c>
      <c r="J4">
        <v>2</v>
      </c>
      <c r="K4">
        <v>0</v>
      </c>
      <c r="L4">
        <v>54</v>
      </c>
      <c r="M4">
        <v>378</v>
      </c>
      <c r="N4">
        <v>325</v>
      </c>
      <c r="O4">
        <v>229</v>
      </c>
      <c r="P4">
        <v>621</v>
      </c>
      <c r="Q4">
        <v>4.59</v>
      </c>
      <c r="R4">
        <v>143</v>
      </c>
      <c r="S4">
        <v>35</v>
      </c>
      <c r="T4">
        <v>31</v>
      </c>
      <c r="U4">
        <v>100</v>
      </c>
    </row>
    <row r="5" spans="1:21" x14ac:dyDescent="0.35">
      <c r="A5" t="s">
        <v>23</v>
      </c>
      <c r="B5" t="s">
        <v>399</v>
      </c>
      <c r="C5">
        <v>2021</v>
      </c>
      <c r="D5">
        <v>0</v>
      </c>
      <c r="E5">
        <v>497</v>
      </c>
      <c r="F5">
        <v>329</v>
      </c>
      <c r="G5">
        <v>313</v>
      </c>
      <c r="H5">
        <v>1</v>
      </c>
      <c r="I5">
        <v>9</v>
      </c>
      <c r="J5">
        <v>5</v>
      </c>
      <c r="K5">
        <v>2</v>
      </c>
      <c r="L5">
        <v>21</v>
      </c>
      <c r="M5">
        <v>399</v>
      </c>
      <c r="N5">
        <v>335</v>
      </c>
      <c r="O5">
        <v>237</v>
      </c>
      <c r="P5">
        <v>717</v>
      </c>
      <c r="Q5">
        <v>5.27</v>
      </c>
      <c r="R5">
        <v>220</v>
      </c>
      <c r="S5">
        <v>40</v>
      </c>
      <c r="T5">
        <v>34</v>
      </c>
      <c r="U5">
        <v>100</v>
      </c>
    </row>
    <row r="6" spans="1:21" x14ac:dyDescent="0.35">
      <c r="A6" t="s">
        <v>23</v>
      </c>
      <c r="B6" t="s">
        <v>399</v>
      </c>
      <c r="C6">
        <v>2022</v>
      </c>
      <c r="D6">
        <v>0</v>
      </c>
      <c r="E6">
        <v>650</v>
      </c>
      <c r="F6">
        <v>330</v>
      </c>
      <c r="G6">
        <v>420</v>
      </c>
      <c r="H6">
        <v>1</v>
      </c>
      <c r="I6">
        <v>2</v>
      </c>
      <c r="J6">
        <v>4</v>
      </c>
      <c r="K6">
        <v>0</v>
      </c>
      <c r="L6">
        <v>11</v>
      </c>
      <c r="M6">
        <v>370</v>
      </c>
      <c r="N6">
        <v>340</v>
      </c>
      <c r="O6">
        <v>240</v>
      </c>
      <c r="P6">
        <v>890</v>
      </c>
      <c r="Q6">
        <v>6.5</v>
      </c>
      <c r="R6">
        <v>230</v>
      </c>
      <c r="S6">
        <v>40</v>
      </c>
      <c r="T6">
        <v>34</v>
      </c>
      <c r="U6">
        <v>100</v>
      </c>
    </row>
    <row r="9" spans="1:21" x14ac:dyDescent="0.35">
      <c r="B9" t="s">
        <v>747</v>
      </c>
      <c r="C9" t="s">
        <v>715</v>
      </c>
      <c r="D9">
        <v>2022</v>
      </c>
      <c r="E9">
        <v>1900</v>
      </c>
      <c r="F9" t="s">
        <v>739</v>
      </c>
    </row>
    <row r="10" spans="1:21" x14ac:dyDescent="0.35">
      <c r="B10" t="s">
        <v>747</v>
      </c>
      <c r="C10" t="s">
        <v>744</v>
      </c>
      <c r="D10">
        <v>2022</v>
      </c>
      <c r="E10">
        <v>2460</v>
      </c>
      <c r="F10" t="s">
        <v>745</v>
      </c>
    </row>
    <row r="11" spans="1:21" x14ac:dyDescent="0.35">
      <c r="B11" t="s">
        <v>746</v>
      </c>
      <c r="C11" t="s">
        <v>748</v>
      </c>
      <c r="D11">
        <v>2022</v>
      </c>
      <c r="E11">
        <v>890</v>
      </c>
      <c r="F11" t="s">
        <v>745</v>
      </c>
    </row>
    <row r="12" spans="1:21" x14ac:dyDescent="0.35">
      <c r="B12" t="s">
        <v>746</v>
      </c>
      <c r="C12" t="s">
        <v>749</v>
      </c>
      <c r="D12">
        <v>2022</v>
      </c>
      <c r="E12">
        <v>0</v>
      </c>
      <c r="F12" t="s">
        <v>745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6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44</v>
      </c>
      <c r="E1" s="1" t="s">
        <v>203</v>
      </c>
      <c r="F1" s="1" t="s">
        <v>58</v>
      </c>
      <c r="G1" s="1" t="s">
        <v>400</v>
      </c>
      <c r="H1" s="1" t="s">
        <v>137</v>
      </c>
      <c r="I1" s="1" t="s">
        <v>42</v>
      </c>
    </row>
    <row r="2" spans="1:9" x14ac:dyDescent="0.35">
      <c r="A2" t="s">
        <v>23</v>
      </c>
      <c r="B2" t="s">
        <v>401</v>
      </c>
      <c r="C2">
        <v>2018</v>
      </c>
      <c r="F2">
        <v>6</v>
      </c>
      <c r="G2">
        <v>0</v>
      </c>
      <c r="H2">
        <v>7</v>
      </c>
    </row>
    <row r="3" spans="1:9" x14ac:dyDescent="0.35">
      <c r="A3" t="s">
        <v>23</v>
      </c>
      <c r="B3" t="s">
        <v>401</v>
      </c>
      <c r="C3">
        <v>2019</v>
      </c>
      <c r="F3">
        <v>9</v>
      </c>
      <c r="G3">
        <v>0</v>
      </c>
      <c r="H3">
        <v>23</v>
      </c>
    </row>
    <row r="4" spans="1:9" x14ac:dyDescent="0.35">
      <c r="A4" t="s">
        <v>23</v>
      </c>
      <c r="B4" t="s">
        <v>401</v>
      </c>
      <c r="C4">
        <v>2020</v>
      </c>
      <c r="F4">
        <v>3</v>
      </c>
      <c r="G4">
        <v>0</v>
      </c>
      <c r="H4">
        <v>26</v>
      </c>
    </row>
    <row r="5" spans="1:9" x14ac:dyDescent="0.35">
      <c r="A5" t="s">
        <v>23</v>
      </c>
      <c r="B5" t="s">
        <v>401</v>
      </c>
      <c r="C5">
        <v>2021</v>
      </c>
      <c r="F5">
        <v>1</v>
      </c>
      <c r="G5">
        <v>0</v>
      </c>
      <c r="H5">
        <v>29</v>
      </c>
    </row>
    <row r="6" spans="1:9" x14ac:dyDescent="0.35">
      <c r="A6" t="s">
        <v>23</v>
      </c>
      <c r="B6" t="s">
        <v>401</v>
      </c>
      <c r="C6">
        <v>2022</v>
      </c>
      <c r="F6">
        <v>2</v>
      </c>
      <c r="G6">
        <v>0</v>
      </c>
      <c r="H6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6"/>
  <sheetViews>
    <sheetView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127</v>
      </c>
      <c r="E1" s="1" t="s">
        <v>158</v>
      </c>
      <c r="F1" s="1" t="s">
        <v>81</v>
      </c>
      <c r="G1" s="1" t="s">
        <v>82</v>
      </c>
      <c r="H1" s="1" t="s">
        <v>36</v>
      </c>
      <c r="I1" s="1" t="s">
        <v>402</v>
      </c>
      <c r="J1" s="1" t="s">
        <v>42</v>
      </c>
    </row>
    <row r="2" spans="1:10" x14ac:dyDescent="0.35">
      <c r="A2" t="s">
        <v>23</v>
      </c>
      <c r="B2" t="s">
        <v>403</v>
      </c>
      <c r="C2">
        <v>2018</v>
      </c>
      <c r="D2">
        <v>405</v>
      </c>
      <c r="E2">
        <v>610</v>
      </c>
      <c r="F2">
        <v>551</v>
      </c>
      <c r="G2">
        <v>116</v>
      </c>
      <c r="H2">
        <v>840</v>
      </c>
      <c r="I2">
        <v>270</v>
      </c>
      <c r="J2">
        <v>52</v>
      </c>
    </row>
    <row r="3" spans="1:10" x14ac:dyDescent="0.35">
      <c r="A3" t="s">
        <v>23</v>
      </c>
      <c r="B3" t="s">
        <v>403</v>
      </c>
      <c r="C3">
        <v>2019</v>
      </c>
      <c r="D3">
        <v>376</v>
      </c>
      <c r="E3">
        <v>563</v>
      </c>
      <c r="F3">
        <v>564</v>
      </c>
      <c r="G3">
        <v>88</v>
      </c>
      <c r="H3">
        <v>852</v>
      </c>
      <c r="I3">
        <v>270</v>
      </c>
      <c r="J3">
        <v>56</v>
      </c>
    </row>
    <row r="4" spans="1:10" x14ac:dyDescent="0.35">
      <c r="A4" t="s">
        <v>23</v>
      </c>
      <c r="B4" t="s">
        <v>403</v>
      </c>
      <c r="C4">
        <v>2020</v>
      </c>
      <c r="D4">
        <v>363</v>
      </c>
      <c r="E4">
        <v>547</v>
      </c>
      <c r="F4">
        <v>480</v>
      </c>
      <c r="G4">
        <v>66</v>
      </c>
      <c r="H4">
        <v>777</v>
      </c>
      <c r="I4">
        <v>260</v>
      </c>
      <c r="J4">
        <v>53</v>
      </c>
    </row>
    <row r="5" spans="1:10" x14ac:dyDescent="0.35">
      <c r="A5" t="s">
        <v>23</v>
      </c>
      <c r="B5" t="s">
        <v>403</v>
      </c>
      <c r="C5">
        <v>2021</v>
      </c>
      <c r="D5">
        <v>432</v>
      </c>
      <c r="E5">
        <v>634</v>
      </c>
      <c r="F5">
        <v>655</v>
      </c>
      <c r="G5">
        <v>86</v>
      </c>
      <c r="H5">
        <v>1001</v>
      </c>
      <c r="I5">
        <v>270</v>
      </c>
      <c r="J5">
        <v>57</v>
      </c>
    </row>
    <row r="6" spans="1:10" x14ac:dyDescent="0.35">
      <c r="A6" t="s">
        <v>23</v>
      </c>
      <c r="B6" t="s">
        <v>403</v>
      </c>
      <c r="C6">
        <v>2022</v>
      </c>
      <c r="D6">
        <v>450</v>
      </c>
      <c r="E6">
        <v>660</v>
      </c>
      <c r="F6">
        <v>640</v>
      </c>
      <c r="G6">
        <v>140</v>
      </c>
      <c r="H6">
        <v>950</v>
      </c>
      <c r="I6">
        <v>280</v>
      </c>
      <c r="J6">
        <v>53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N6"/>
  <sheetViews>
    <sheetView workbookViewId="0"/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29</v>
      </c>
      <c r="E1" s="1" t="s">
        <v>404</v>
      </c>
      <c r="F1" s="1" t="s">
        <v>81</v>
      </c>
      <c r="G1" s="1" t="s">
        <v>82</v>
      </c>
      <c r="H1" s="1" t="s">
        <v>168</v>
      </c>
      <c r="I1" s="1" t="s">
        <v>169</v>
      </c>
      <c r="J1" s="1" t="s">
        <v>405</v>
      </c>
      <c r="K1" s="1" t="s">
        <v>406</v>
      </c>
      <c r="L1" s="1" t="s">
        <v>173</v>
      </c>
      <c r="M1" s="1" t="s">
        <v>41</v>
      </c>
      <c r="N1" s="1" t="s">
        <v>42</v>
      </c>
    </row>
    <row r="2" spans="1:14" x14ac:dyDescent="0.35">
      <c r="A2" t="s">
        <v>23</v>
      </c>
      <c r="B2" t="s">
        <v>407</v>
      </c>
      <c r="C2">
        <v>2018</v>
      </c>
      <c r="D2" t="s">
        <v>87</v>
      </c>
      <c r="E2">
        <v>109</v>
      </c>
      <c r="F2">
        <v>47</v>
      </c>
      <c r="G2">
        <v>12</v>
      </c>
      <c r="H2">
        <v>56</v>
      </c>
      <c r="I2" t="s">
        <v>87</v>
      </c>
      <c r="J2">
        <v>2.17</v>
      </c>
      <c r="K2">
        <v>2550</v>
      </c>
      <c r="L2" t="s">
        <v>87</v>
      </c>
      <c r="M2">
        <v>400</v>
      </c>
      <c r="N2" t="s">
        <v>383</v>
      </c>
    </row>
    <row r="3" spans="1:14" x14ac:dyDescent="0.35">
      <c r="A3" t="s">
        <v>23</v>
      </c>
      <c r="B3" t="s">
        <v>407</v>
      </c>
      <c r="C3">
        <v>2019</v>
      </c>
      <c r="D3" t="s">
        <v>87</v>
      </c>
      <c r="E3">
        <v>103</v>
      </c>
      <c r="F3">
        <v>59</v>
      </c>
      <c r="G3">
        <v>10</v>
      </c>
      <c r="H3">
        <v>57</v>
      </c>
      <c r="I3" t="s">
        <v>87</v>
      </c>
      <c r="J3">
        <v>2.4500000000000002</v>
      </c>
      <c r="K3">
        <v>2425</v>
      </c>
      <c r="L3" t="s">
        <v>87</v>
      </c>
      <c r="M3">
        <v>400</v>
      </c>
      <c r="N3" t="s">
        <v>383</v>
      </c>
    </row>
    <row r="4" spans="1:14" x14ac:dyDescent="0.35">
      <c r="A4" t="s">
        <v>23</v>
      </c>
      <c r="B4" t="s">
        <v>407</v>
      </c>
      <c r="C4">
        <v>2020</v>
      </c>
      <c r="D4" t="s">
        <v>87</v>
      </c>
      <c r="E4">
        <v>95</v>
      </c>
      <c r="F4">
        <v>61</v>
      </c>
      <c r="G4">
        <v>15</v>
      </c>
      <c r="H4">
        <v>54</v>
      </c>
      <c r="I4" t="s">
        <v>87</v>
      </c>
      <c r="J4">
        <v>2.4900000000000002</v>
      </c>
      <c r="K4">
        <v>2149</v>
      </c>
      <c r="L4" t="s">
        <v>87</v>
      </c>
      <c r="M4">
        <v>400</v>
      </c>
      <c r="N4" t="s">
        <v>383</v>
      </c>
    </row>
    <row r="5" spans="1:14" x14ac:dyDescent="0.35">
      <c r="A5" t="s">
        <v>23</v>
      </c>
      <c r="B5" t="s">
        <v>407</v>
      </c>
      <c r="C5">
        <v>2021</v>
      </c>
      <c r="D5" t="s">
        <v>87</v>
      </c>
      <c r="E5">
        <v>103</v>
      </c>
      <c r="F5">
        <v>50</v>
      </c>
      <c r="G5">
        <v>8</v>
      </c>
      <c r="H5">
        <v>51</v>
      </c>
      <c r="I5" t="s">
        <v>87</v>
      </c>
      <c r="J5">
        <v>3.55</v>
      </c>
      <c r="K5">
        <v>5008</v>
      </c>
      <c r="L5" t="s">
        <v>87</v>
      </c>
      <c r="M5">
        <v>400</v>
      </c>
      <c r="N5" t="s">
        <v>383</v>
      </c>
    </row>
    <row r="6" spans="1:14" x14ac:dyDescent="0.35">
      <c r="A6" t="s">
        <v>23</v>
      </c>
      <c r="B6" t="s">
        <v>407</v>
      </c>
      <c r="C6">
        <v>2022</v>
      </c>
      <c r="D6" t="s">
        <v>87</v>
      </c>
      <c r="E6">
        <v>120</v>
      </c>
      <c r="F6">
        <v>97</v>
      </c>
      <c r="G6">
        <v>5</v>
      </c>
      <c r="H6">
        <v>50</v>
      </c>
      <c r="I6" t="s">
        <v>87</v>
      </c>
      <c r="J6">
        <v>7.6</v>
      </c>
      <c r="K6">
        <v>5500</v>
      </c>
      <c r="L6" t="s">
        <v>87</v>
      </c>
      <c r="M6">
        <v>400</v>
      </c>
      <c r="N6" t="s">
        <v>327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S6"/>
  <sheetViews>
    <sheetView workbookViewId="0"/>
  </sheetViews>
  <sheetFormatPr defaultRowHeight="14.5" x14ac:dyDescent="0.35"/>
  <sheetData>
    <row r="1" spans="1:19" x14ac:dyDescent="0.35">
      <c r="A1" s="1" t="s">
        <v>0</v>
      </c>
      <c r="B1" s="1" t="s">
        <v>1</v>
      </c>
      <c r="C1" s="1" t="s">
        <v>2</v>
      </c>
      <c r="D1" s="1" t="s">
        <v>408</v>
      </c>
      <c r="E1" s="1" t="s">
        <v>409</v>
      </c>
      <c r="F1" s="1" t="s">
        <v>410</v>
      </c>
      <c r="G1" s="1" t="s">
        <v>411</v>
      </c>
      <c r="H1" s="1" t="s">
        <v>412</v>
      </c>
      <c r="I1" s="1" t="s">
        <v>334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419</v>
      </c>
      <c r="Q1" s="1" t="s">
        <v>420</v>
      </c>
      <c r="R1" s="1" t="s">
        <v>421</v>
      </c>
      <c r="S1" s="1" t="s">
        <v>422</v>
      </c>
    </row>
    <row r="2" spans="1:19" x14ac:dyDescent="0.35">
      <c r="A2" t="s">
        <v>23</v>
      </c>
      <c r="B2" t="s">
        <v>423</v>
      </c>
      <c r="C2">
        <v>2018</v>
      </c>
      <c r="D2">
        <v>42000</v>
      </c>
      <c r="E2">
        <v>68400</v>
      </c>
      <c r="F2">
        <v>28100</v>
      </c>
      <c r="G2">
        <v>6030</v>
      </c>
      <c r="H2">
        <v>64100</v>
      </c>
      <c r="I2">
        <v>116</v>
      </c>
      <c r="J2">
        <v>308</v>
      </c>
      <c r="K2">
        <v>422</v>
      </c>
      <c r="L2">
        <v>34</v>
      </c>
      <c r="M2" t="s">
        <v>87</v>
      </c>
      <c r="N2">
        <v>1890</v>
      </c>
      <c r="O2">
        <v>686</v>
      </c>
      <c r="P2">
        <v>1200</v>
      </c>
      <c r="Q2" t="s">
        <v>87</v>
      </c>
      <c r="R2">
        <v>1.65</v>
      </c>
      <c r="S2">
        <v>100</v>
      </c>
    </row>
    <row r="3" spans="1:19" x14ac:dyDescent="0.35">
      <c r="A3" t="s">
        <v>23</v>
      </c>
      <c r="B3" t="s">
        <v>423</v>
      </c>
      <c r="C3">
        <v>2019</v>
      </c>
      <c r="D3">
        <v>40100</v>
      </c>
      <c r="E3">
        <v>61300</v>
      </c>
      <c r="F3">
        <v>27300</v>
      </c>
      <c r="G3">
        <v>5500</v>
      </c>
      <c r="H3">
        <v>61900</v>
      </c>
      <c r="I3">
        <v>105</v>
      </c>
      <c r="J3">
        <v>316</v>
      </c>
      <c r="K3">
        <v>394</v>
      </c>
      <c r="L3">
        <v>35</v>
      </c>
      <c r="M3" t="s">
        <v>87</v>
      </c>
      <c r="N3">
        <v>3150</v>
      </c>
      <c r="O3">
        <v>779</v>
      </c>
      <c r="P3">
        <v>2370</v>
      </c>
      <c r="Q3" t="s">
        <v>87</v>
      </c>
      <c r="R3">
        <v>1.66</v>
      </c>
      <c r="S3">
        <v>100</v>
      </c>
    </row>
    <row r="4" spans="1:19" x14ac:dyDescent="0.35">
      <c r="A4" t="s">
        <v>23</v>
      </c>
      <c r="B4" t="s">
        <v>423</v>
      </c>
      <c r="C4">
        <v>2020</v>
      </c>
      <c r="D4">
        <v>34600</v>
      </c>
      <c r="E4">
        <v>59900</v>
      </c>
      <c r="F4">
        <v>20400</v>
      </c>
      <c r="G4">
        <v>3980</v>
      </c>
      <c r="H4">
        <v>50000</v>
      </c>
      <c r="I4">
        <v>120</v>
      </c>
      <c r="J4">
        <v>303</v>
      </c>
      <c r="K4">
        <v>337</v>
      </c>
      <c r="L4">
        <v>31</v>
      </c>
      <c r="M4" t="s">
        <v>87</v>
      </c>
      <c r="N4">
        <v>2840</v>
      </c>
      <c r="O4">
        <v>528</v>
      </c>
      <c r="P4">
        <v>2310</v>
      </c>
      <c r="Q4" t="s">
        <v>87</v>
      </c>
      <c r="R4">
        <v>1.57</v>
      </c>
      <c r="S4">
        <v>100</v>
      </c>
    </row>
    <row r="5" spans="1:19" x14ac:dyDescent="0.35">
      <c r="A5" t="s">
        <v>23</v>
      </c>
      <c r="B5" t="s">
        <v>423</v>
      </c>
      <c r="C5">
        <v>2021</v>
      </c>
      <c r="D5">
        <v>40600</v>
      </c>
      <c r="E5">
        <v>66800</v>
      </c>
      <c r="F5">
        <v>24100</v>
      </c>
      <c r="G5">
        <v>4850</v>
      </c>
      <c r="H5">
        <v>59900</v>
      </c>
      <c r="I5">
        <v>100</v>
      </c>
      <c r="J5">
        <v>299</v>
      </c>
      <c r="K5">
        <v>336</v>
      </c>
      <c r="L5">
        <v>32</v>
      </c>
      <c r="N5">
        <v>3980</v>
      </c>
      <c r="O5">
        <v>633</v>
      </c>
      <c r="P5">
        <v>3350</v>
      </c>
      <c r="Q5" t="s">
        <v>87</v>
      </c>
      <c r="R5">
        <v>1.88</v>
      </c>
      <c r="S5">
        <v>100</v>
      </c>
    </row>
    <row r="6" spans="1:19" x14ac:dyDescent="0.35">
      <c r="A6" t="s">
        <v>23</v>
      </c>
      <c r="B6" t="s">
        <v>423</v>
      </c>
      <c r="C6">
        <v>2022</v>
      </c>
      <c r="D6">
        <v>42000</v>
      </c>
      <c r="E6">
        <v>67000</v>
      </c>
      <c r="F6">
        <v>21000</v>
      </c>
      <c r="G6">
        <v>7600</v>
      </c>
      <c r="H6">
        <v>55000</v>
      </c>
      <c r="I6">
        <v>100</v>
      </c>
      <c r="J6">
        <v>300</v>
      </c>
      <c r="K6">
        <v>340</v>
      </c>
      <c r="L6">
        <v>24</v>
      </c>
      <c r="N6">
        <v>4200</v>
      </c>
      <c r="O6">
        <v>950</v>
      </c>
      <c r="P6">
        <v>3300</v>
      </c>
      <c r="Q6" t="s">
        <v>87</v>
      </c>
      <c r="R6">
        <v>1.8</v>
      </c>
      <c r="S6">
        <v>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6"/>
  <sheetViews>
    <sheetView workbookViewId="0"/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136</v>
      </c>
      <c r="E1" s="1" t="s">
        <v>67</v>
      </c>
      <c r="F1" s="1" t="s">
        <v>68</v>
      </c>
      <c r="G1" s="1" t="s">
        <v>122</v>
      </c>
      <c r="H1" s="1" t="s">
        <v>110</v>
      </c>
      <c r="I1" s="1" t="s">
        <v>255</v>
      </c>
      <c r="J1" s="1" t="s">
        <v>124</v>
      </c>
      <c r="K1" s="1" t="s">
        <v>41</v>
      </c>
      <c r="L1" s="1" t="s">
        <v>42</v>
      </c>
    </row>
    <row r="2" spans="1:12" x14ac:dyDescent="0.35">
      <c r="A2" t="s">
        <v>23</v>
      </c>
      <c r="B2" t="s">
        <v>424</v>
      </c>
      <c r="C2">
        <v>2018</v>
      </c>
      <c r="D2">
        <v>41400</v>
      </c>
      <c r="E2">
        <v>37300</v>
      </c>
      <c r="F2">
        <v>48200</v>
      </c>
      <c r="G2">
        <v>16700</v>
      </c>
      <c r="H2">
        <v>31300</v>
      </c>
      <c r="I2">
        <v>27.04</v>
      </c>
      <c r="J2">
        <v>1940</v>
      </c>
      <c r="K2">
        <v>940</v>
      </c>
      <c r="L2" t="s">
        <v>26</v>
      </c>
    </row>
    <row r="3" spans="1:12" x14ac:dyDescent="0.35">
      <c r="A3" t="s">
        <v>23</v>
      </c>
      <c r="B3" t="s">
        <v>424</v>
      </c>
      <c r="C3">
        <v>2019</v>
      </c>
      <c r="D3">
        <v>43600</v>
      </c>
      <c r="E3">
        <v>34200</v>
      </c>
      <c r="F3">
        <v>67200</v>
      </c>
      <c r="G3">
        <v>16400</v>
      </c>
      <c r="H3">
        <v>10400</v>
      </c>
      <c r="I3">
        <v>26.5</v>
      </c>
      <c r="J3">
        <v>1980</v>
      </c>
      <c r="K3">
        <v>950</v>
      </c>
      <c r="L3" t="s">
        <v>26</v>
      </c>
    </row>
    <row r="4" spans="1:12" x14ac:dyDescent="0.35">
      <c r="A4" t="s">
        <v>23</v>
      </c>
      <c r="B4" t="s">
        <v>424</v>
      </c>
      <c r="C4">
        <v>2020</v>
      </c>
      <c r="D4">
        <v>51100</v>
      </c>
      <c r="E4">
        <v>24700</v>
      </c>
      <c r="F4">
        <v>62500</v>
      </c>
      <c r="G4">
        <v>15800</v>
      </c>
      <c r="H4">
        <v>13100</v>
      </c>
      <c r="I4">
        <v>19.899999999999999</v>
      </c>
      <c r="J4">
        <v>1980</v>
      </c>
      <c r="K4">
        <v>950</v>
      </c>
      <c r="L4" t="s">
        <v>26</v>
      </c>
    </row>
    <row r="5" spans="1:12" x14ac:dyDescent="0.35">
      <c r="A5" t="s">
        <v>23</v>
      </c>
      <c r="B5" t="s">
        <v>424</v>
      </c>
      <c r="C5">
        <v>2021</v>
      </c>
      <c r="D5">
        <v>41100</v>
      </c>
      <c r="E5">
        <v>30200</v>
      </c>
      <c r="F5">
        <v>60000</v>
      </c>
      <c r="G5">
        <v>15900</v>
      </c>
      <c r="H5">
        <v>11100</v>
      </c>
      <c r="I5">
        <v>35.299999999999997</v>
      </c>
      <c r="J5">
        <v>2020</v>
      </c>
      <c r="K5">
        <v>940</v>
      </c>
      <c r="L5" t="s">
        <v>26</v>
      </c>
    </row>
    <row r="6" spans="1:12" x14ac:dyDescent="0.35">
      <c r="A6" t="s">
        <v>23</v>
      </c>
      <c r="B6" t="s">
        <v>424</v>
      </c>
      <c r="C6">
        <v>2022</v>
      </c>
      <c r="D6">
        <v>42000</v>
      </c>
      <c r="E6">
        <v>33000</v>
      </c>
      <c r="F6">
        <v>53000</v>
      </c>
      <c r="G6">
        <v>16000</v>
      </c>
      <c r="H6">
        <v>22000</v>
      </c>
      <c r="I6">
        <v>39.25</v>
      </c>
      <c r="J6">
        <v>2100</v>
      </c>
      <c r="K6">
        <v>940</v>
      </c>
      <c r="L6" t="s">
        <v>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T21"/>
  <sheetViews>
    <sheetView topLeftCell="C7" workbookViewId="0">
      <selection activeCell="D16" sqref="D16:H21"/>
    </sheetView>
  </sheetViews>
  <sheetFormatPr defaultRowHeight="14.5" x14ac:dyDescent="0.35"/>
  <sheetData>
    <row r="1" spans="1:20" ht="58" x14ac:dyDescent="0.35">
      <c r="A1" s="1" t="s">
        <v>0</v>
      </c>
      <c r="B1" s="1" t="s">
        <v>1</v>
      </c>
      <c r="C1" s="1" t="s">
        <v>2</v>
      </c>
      <c r="D1" s="3" t="s">
        <v>44</v>
      </c>
      <c r="E1" s="3" t="s">
        <v>117</v>
      </c>
      <c r="F1" s="3" t="s">
        <v>425</v>
      </c>
      <c r="G1" s="3" t="s">
        <v>426</v>
      </c>
      <c r="H1" s="3" t="s">
        <v>427</v>
      </c>
      <c r="I1" s="3" t="s">
        <v>428</v>
      </c>
      <c r="J1" s="3" t="s">
        <v>429</v>
      </c>
      <c r="K1" s="3" t="s">
        <v>430</v>
      </c>
      <c r="L1" s="3" t="s">
        <v>431</v>
      </c>
      <c r="M1" s="3" t="s">
        <v>432</v>
      </c>
      <c r="N1" s="1" t="s">
        <v>433</v>
      </c>
      <c r="O1" s="1" t="s">
        <v>434</v>
      </c>
      <c r="P1" s="1" t="s">
        <v>435</v>
      </c>
      <c r="Q1" s="1" t="s">
        <v>206</v>
      </c>
      <c r="R1" s="1" t="s">
        <v>436</v>
      </c>
      <c r="S1" s="1" t="s">
        <v>208</v>
      </c>
      <c r="T1" s="1" t="s">
        <v>42</v>
      </c>
    </row>
    <row r="2" spans="1:20" x14ac:dyDescent="0.35">
      <c r="A2" t="s">
        <v>23</v>
      </c>
      <c r="B2" t="s">
        <v>437</v>
      </c>
      <c r="C2">
        <v>2018</v>
      </c>
      <c r="D2">
        <v>17600</v>
      </c>
      <c r="E2" t="s">
        <v>87</v>
      </c>
      <c r="F2">
        <v>3</v>
      </c>
      <c r="G2">
        <v>144000</v>
      </c>
      <c r="H2">
        <v>45100</v>
      </c>
      <c r="I2">
        <v>18000</v>
      </c>
      <c r="J2">
        <v>9780</v>
      </c>
      <c r="K2">
        <v>59400</v>
      </c>
      <c r="L2">
        <v>107000</v>
      </c>
      <c r="M2">
        <v>123000</v>
      </c>
      <c r="N2">
        <v>136000</v>
      </c>
      <c r="O2">
        <v>259000</v>
      </c>
      <c r="P2">
        <v>13114</v>
      </c>
      <c r="Q2">
        <v>5.9480000000000004</v>
      </c>
      <c r="R2">
        <v>16300</v>
      </c>
      <c r="S2">
        <v>2268</v>
      </c>
      <c r="T2">
        <v>52</v>
      </c>
    </row>
    <row r="3" spans="1:20" x14ac:dyDescent="0.35">
      <c r="A3" t="s">
        <v>23</v>
      </c>
      <c r="B3" t="s">
        <v>437</v>
      </c>
      <c r="C3">
        <v>2019</v>
      </c>
      <c r="D3">
        <v>13500</v>
      </c>
      <c r="E3" t="s">
        <v>87</v>
      </c>
      <c r="F3">
        <v>4</v>
      </c>
      <c r="G3">
        <v>119000</v>
      </c>
      <c r="H3">
        <v>37700</v>
      </c>
      <c r="I3">
        <v>14300</v>
      </c>
      <c r="J3">
        <v>12800</v>
      </c>
      <c r="K3">
        <v>47800</v>
      </c>
      <c r="L3">
        <v>105000</v>
      </c>
      <c r="M3">
        <v>111000</v>
      </c>
      <c r="N3">
        <v>106000</v>
      </c>
      <c r="O3">
        <v>217000</v>
      </c>
      <c r="P3">
        <v>13903</v>
      </c>
      <c r="Q3">
        <v>6.306</v>
      </c>
      <c r="R3">
        <v>13400</v>
      </c>
      <c r="S3">
        <v>1974</v>
      </c>
      <c r="T3">
        <v>49</v>
      </c>
    </row>
    <row r="4" spans="1:20" x14ac:dyDescent="0.35">
      <c r="A4" t="s">
        <v>23</v>
      </c>
      <c r="B4" t="s">
        <v>437</v>
      </c>
      <c r="C4">
        <v>2020</v>
      </c>
      <c r="D4">
        <v>16700</v>
      </c>
      <c r="E4" t="s">
        <v>87</v>
      </c>
      <c r="F4">
        <v>95</v>
      </c>
      <c r="G4">
        <v>105000</v>
      </c>
      <c r="H4">
        <v>31800</v>
      </c>
      <c r="I4">
        <v>13400</v>
      </c>
      <c r="J4">
        <v>11300</v>
      </c>
      <c r="K4">
        <v>46300</v>
      </c>
      <c r="L4">
        <v>85000</v>
      </c>
      <c r="M4">
        <v>100000</v>
      </c>
      <c r="N4">
        <v>94000</v>
      </c>
      <c r="O4">
        <v>200000</v>
      </c>
      <c r="P4">
        <v>13772</v>
      </c>
      <c r="Q4">
        <v>6.25</v>
      </c>
      <c r="R4">
        <v>14000</v>
      </c>
      <c r="S4">
        <v>1734</v>
      </c>
      <c r="T4">
        <v>48</v>
      </c>
    </row>
    <row r="5" spans="1:20" x14ac:dyDescent="0.35">
      <c r="A5" t="s">
        <v>23</v>
      </c>
      <c r="B5" t="s">
        <v>437</v>
      </c>
      <c r="C5">
        <v>2021</v>
      </c>
      <c r="D5">
        <v>18400</v>
      </c>
      <c r="E5" t="s">
        <v>87</v>
      </c>
      <c r="F5">
        <v>18</v>
      </c>
      <c r="G5">
        <v>108000</v>
      </c>
      <c r="H5">
        <v>34400</v>
      </c>
      <c r="I5">
        <v>14900</v>
      </c>
      <c r="J5">
        <v>11600</v>
      </c>
      <c r="K5">
        <v>29100</v>
      </c>
      <c r="L5">
        <v>77000</v>
      </c>
      <c r="M5">
        <v>100000</v>
      </c>
      <c r="N5">
        <v>98000</v>
      </c>
      <c r="O5">
        <v>200000</v>
      </c>
      <c r="P5">
        <v>18476</v>
      </c>
      <c r="Q5">
        <v>8.3800000000000008</v>
      </c>
      <c r="R5">
        <v>14000</v>
      </c>
      <c r="S5">
        <v>1296</v>
      </c>
      <c r="T5">
        <v>49</v>
      </c>
    </row>
    <row r="6" spans="1:20" x14ac:dyDescent="0.35">
      <c r="A6" t="s">
        <v>23</v>
      </c>
      <c r="B6" t="s">
        <v>437</v>
      </c>
      <c r="C6">
        <v>2022</v>
      </c>
      <c r="D6">
        <v>18000</v>
      </c>
      <c r="E6" t="s">
        <v>87</v>
      </c>
      <c r="F6">
        <v>0</v>
      </c>
      <c r="G6">
        <v>130000</v>
      </c>
      <c r="H6">
        <v>34000</v>
      </c>
      <c r="I6">
        <v>18000</v>
      </c>
      <c r="J6">
        <v>11000</v>
      </c>
      <c r="K6">
        <v>43000</v>
      </c>
      <c r="L6">
        <v>80000</v>
      </c>
      <c r="M6">
        <v>96000</v>
      </c>
      <c r="N6">
        <v>120000</v>
      </c>
      <c r="O6">
        <v>220000</v>
      </c>
      <c r="P6">
        <v>25000</v>
      </c>
      <c r="Q6">
        <v>11</v>
      </c>
      <c r="R6">
        <v>14000</v>
      </c>
      <c r="S6">
        <v>6</v>
      </c>
      <c r="T6">
        <v>56</v>
      </c>
    </row>
    <row r="11" spans="1:20" x14ac:dyDescent="0.35">
      <c r="D11" t="s">
        <v>219</v>
      </c>
      <c r="E11" t="s">
        <v>715</v>
      </c>
      <c r="F11">
        <v>2022</v>
      </c>
      <c r="G11">
        <v>1900</v>
      </c>
      <c r="H11" t="s">
        <v>739</v>
      </c>
    </row>
    <row r="12" spans="1:20" x14ac:dyDescent="0.35">
      <c r="D12" t="s">
        <v>740</v>
      </c>
      <c r="E12" t="s">
        <v>715</v>
      </c>
      <c r="G12">
        <v>220000</v>
      </c>
      <c r="H12" t="s">
        <v>741</v>
      </c>
    </row>
    <row r="13" spans="1:20" x14ac:dyDescent="0.35">
      <c r="D13" t="s">
        <v>742</v>
      </c>
      <c r="E13" t="s">
        <v>743</v>
      </c>
    </row>
    <row r="16" spans="1:20" x14ac:dyDescent="0.35">
      <c r="D16" t="s">
        <v>747</v>
      </c>
      <c r="E16" t="s">
        <v>715</v>
      </c>
      <c r="F16">
        <v>2022</v>
      </c>
      <c r="G16">
        <v>1900</v>
      </c>
      <c r="H16" t="s">
        <v>739</v>
      </c>
    </row>
    <row r="17" spans="4:8" x14ac:dyDescent="0.35">
      <c r="D17" t="s">
        <v>747</v>
      </c>
      <c r="E17" t="s">
        <v>744</v>
      </c>
      <c r="F17">
        <v>2022</v>
      </c>
      <c r="G17">
        <v>2460</v>
      </c>
      <c r="H17" t="s">
        <v>745</v>
      </c>
    </row>
    <row r="18" spans="4:8" x14ac:dyDescent="0.35">
      <c r="D18" t="s">
        <v>746</v>
      </c>
      <c r="E18" t="s">
        <v>748</v>
      </c>
      <c r="F18">
        <v>2022</v>
      </c>
      <c r="G18">
        <v>890</v>
      </c>
      <c r="H18" t="s">
        <v>745</v>
      </c>
    </row>
    <row r="19" spans="4:8" x14ac:dyDescent="0.35">
      <c r="D19" t="s">
        <v>746</v>
      </c>
      <c r="E19" t="s">
        <v>749</v>
      </c>
      <c r="F19">
        <v>2022</v>
      </c>
      <c r="G19">
        <v>0</v>
      </c>
      <c r="H19" t="s">
        <v>745</v>
      </c>
    </row>
    <row r="20" spans="4:8" x14ac:dyDescent="0.35">
      <c r="D20" t="s">
        <v>740</v>
      </c>
      <c r="E20" t="s">
        <v>715</v>
      </c>
      <c r="G20">
        <v>220000</v>
      </c>
      <c r="H20" t="s">
        <v>741</v>
      </c>
    </row>
    <row r="21" spans="4:8" x14ac:dyDescent="0.35">
      <c r="D21" t="s">
        <v>740</v>
      </c>
      <c r="E21" t="s">
        <v>749</v>
      </c>
      <c r="F21">
        <v>2022</v>
      </c>
      <c r="G21">
        <v>18000</v>
      </c>
      <c r="H21" t="s">
        <v>741</v>
      </c>
    </row>
  </sheetData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K16"/>
  <sheetViews>
    <sheetView workbookViewId="0">
      <selection activeCell="E11" sqref="E11:I16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44</v>
      </c>
      <c r="E1" s="1" t="s">
        <v>67</v>
      </c>
      <c r="F1" s="1" t="s">
        <v>68</v>
      </c>
      <c r="G1" s="1" t="s">
        <v>109</v>
      </c>
      <c r="H1" s="1" t="s">
        <v>110</v>
      </c>
      <c r="I1" s="1" t="s">
        <v>122</v>
      </c>
      <c r="J1" s="1" t="s">
        <v>438</v>
      </c>
      <c r="K1" s="1" t="s">
        <v>42</v>
      </c>
    </row>
    <row r="2" spans="1:11" x14ac:dyDescent="0.35">
      <c r="A2" t="s">
        <v>23</v>
      </c>
      <c r="B2" t="s">
        <v>439</v>
      </c>
      <c r="C2">
        <v>2018</v>
      </c>
      <c r="D2">
        <v>0</v>
      </c>
      <c r="E2">
        <v>11200</v>
      </c>
      <c r="F2">
        <v>955</v>
      </c>
      <c r="G2" t="s">
        <v>440</v>
      </c>
      <c r="H2">
        <v>10100</v>
      </c>
      <c r="I2">
        <v>6850</v>
      </c>
      <c r="J2">
        <v>21</v>
      </c>
      <c r="K2">
        <v>100</v>
      </c>
    </row>
    <row r="3" spans="1:11" x14ac:dyDescent="0.35">
      <c r="A3" t="s">
        <v>23</v>
      </c>
      <c r="B3" t="s">
        <v>439</v>
      </c>
      <c r="C3">
        <v>2019</v>
      </c>
      <c r="D3">
        <v>0</v>
      </c>
      <c r="E3">
        <v>10100</v>
      </c>
      <c r="F3">
        <v>668</v>
      </c>
      <c r="G3" t="s">
        <v>441</v>
      </c>
      <c r="H3">
        <v>9360</v>
      </c>
      <c r="I3">
        <v>6680</v>
      </c>
      <c r="J3">
        <v>22</v>
      </c>
      <c r="K3">
        <v>100</v>
      </c>
    </row>
    <row r="4" spans="1:11" x14ac:dyDescent="0.35">
      <c r="A4" t="s">
        <v>23</v>
      </c>
      <c r="B4" t="s">
        <v>439</v>
      </c>
      <c r="C4">
        <v>2020</v>
      </c>
      <c r="D4">
        <v>0</v>
      </c>
      <c r="E4">
        <v>7200</v>
      </c>
      <c r="F4">
        <v>793</v>
      </c>
      <c r="G4" t="s">
        <v>442</v>
      </c>
      <c r="H4">
        <v>6320</v>
      </c>
      <c r="I4">
        <v>6040</v>
      </c>
      <c r="J4">
        <v>20</v>
      </c>
      <c r="K4">
        <v>100</v>
      </c>
    </row>
    <row r="5" spans="1:11" x14ac:dyDescent="0.35">
      <c r="A5" t="s">
        <v>23</v>
      </c>
      <c r="B5" t="s">
        <v>439</v>
      </c>
      <c r="C5">
        <v>2021</v>
      </c>
      <c r="D5">
        <v>0</v>
      </c>
      <c r="E5">
        <v>8290</v>
      </c>
      <c r="F5">
        <v>1010</v>
      </c>
      <c r="G5" t="s">
        <v>443</v>
      </c>
      <c r="H5">
        <v>7280</v>
      </c>
      <c r="I5">
        <v>6140</v>
      </c>
      <c r="J5">
        <v>20</v>
      </c>
      <c r="K5">
        <v>100</v>
      </c>
    </row>
    <row r="6" spans="1:11" x14ac:dyDescent="0.35">
      <c r="A6" t="s">
        <v>23</v>
      </c>
      <c r="B6" t="s">
        <v>439</v>
      </c>
      <c r="C6">
        <v>2022</v>
      </c>
      <c r="D6">
        <v>0</v>
      </c>
      <c r="E6">
        <v>8800</v>
      </c>
      <c r="F6">
        <v>1200</v>
      </c>
      <c r="G6" t="s">
        <v>153</v>
      </c>
      <c r="H6">
        <v>7600</v>
      </c>
      <c r="I6">
        <v>5600</v>
      </c>
      <c r="J6">
        <v>24</v>
      </c>
      <c r="K6">
        <v>100</v>
      </c>
    </row>
    <row r="11" spans="1:11" x14ac:dyDescent="0.35">
      <c r="E11" t="s">
        <v>747</v>
      </c>
      <c r="F11" t="s">
        <v>715</v>
      </c>
      <c r="G11">
        <v>2022</v>
      </c>
      <c r="H11">
        <v>1900</v>
      </c>
      <c r="I11" t="s">
        <v>739</v>
      </c>
    </row>
    <row r="12" spans="1:11" x14ac:dyDescent="0.35">
      <c r="E12" t="s">
        <v>747</v>
      </c>
      <c r="F12" t="s">
        <v>744</v>
      </c>
      <c r="G12">
        <v>2022</v>
      </c>
      <c r="H12">
        <v>2460</v>
      </c>
      <c r="I12" t="s">
        <v>745</v>
      </c>
    </row>
    <row r="13" spans="1:11" x14ac:dyDescent="0.35">
      <c r="E13" t="s">
        <v>746</v>
      </c>
      <c r="F13" t="s">
        <v>748</v>
      </c>
      <c r="G13">
        <v>2022</v>
      </c>
      <c r="H13">
        <v>890</v>
      </c>
      <c r="I13" t="s">
        <v>745</v>
      </c>
    </row>
    <row r="14" spans="1:11" x14ac:dyDescent="0.35">
      <c r="E14" t="s">
        <v>746</v>
      </c>
      <c r="F14" t="s">
        <v>749</v>
      </c>
      <c r="G14">
        <v>2022</v>
      </c>
      <c r="H14">
        <v>0</v>
      </c>
      <c r="I14" t="s">
        <v>745</v>
      </c>
    </row>
    <row r="15" spans="1:11" x14ac:dyDescent="0.35">
      <c r="E15" t="s">
        <v>740</v>
      </c>
      <c r="F15" t="s">
        <v>715</v>
      </c>
      <c r="H15">
        <v>220000</v>
      </c>
      <c r="I15" t="s">
        <v>741</v>
      </c>
    </row>
    <row r="16" spans="1:11" x14ac:dyDescent="0.35">
      <c r="E16" t="s">
        <v>740</v>
      </c>
      <c r="F16" t="s">
        <v>749</v>
      </c>
      <c r="G16">
        <v>2022</v>
      </c>
      <c r="H16">
        <v>18000</v>
      </c>
      <c r="I16" t="s">
        <v>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/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</row>
    <row r="2" spans="1:11" x14ac:dyDescent="0.35">
      <c r="A2" t="s">
        <v>23</v>
      </c>
      <c r="B2" t="s">
        <v>66</v>
      </c>
      <c r="C2">
        <v>2018</v>
      </c>
      <c r="D2">
        <v>929</v>
      </c>
      <c r="E2">
        <v>5540</v>
      </c>
      <c r="F2">
        <v>6470</v>
      </c>
      <c r="G2">
        <v>107</v>
      </c>
      <c r="H2">
        <v>6470</v>
      </c>
      <c r="I2">
        <v>1.1000000000000001</v>
      </c>
      <c r="J2">
        <v>0.97</v>
      </c>
      <c r="K2">
        <v>100</v>
      </c>
    </row>
    <row r="3" spans="1:11" x14ac:dyDescent="0.35">
      <c r="A3" t="s">
        <v>23</v>
      </c>
      <c r="B3" t="s">
        <v>66</v>
      </c>
      <c r="C3">
        <v>2019</v>
      </c>
      <c r="D3">
        <v>391</v>
      </c>
      <c r="E3">
        <v>7050</v>
      </c>
      <c r="F3">
        <v>7440</v>
      </c>
      <c r="G3">
        <v>56</v>
      </c>
      <c r="H3">
        <v>7440</v>
      </c>
      <c r="I3">
        <v>1.03</v>
      </c>
      <c r="J3">
        <v>1.01</v>
      </c>
      <c r="K3">
        <v>100</v>
      </c>
    </row>
    <row r="4" spans="1:11" x14ac:dyDescent="0.35">
      <c r="A4" t="s">
        <v>23</v>
      </c>
      <c r="B4" t="s">
        <v>66</v>
      </c>
      <c r="C4">
        <v>2020</v>
      </c>
      <c r="D4">
        <v>522</v>
      </c>
      <c r="E4">
        <v>7750</v>
      </c>
      <c r="F4">
        <v>8270</v>
      </c>
      <c r="G4">
        <v>29</v>
      </c>
      <c r="H4">
        <v>8270</v>
      </c>
      <c r="I4">
        <v>0.94</v>
      </c>
      <c r="J4">
        <v>1.08</v>
      </c>
      <c r="K4">
        <v>100</v>
      </c>
    </row>
    <row r="5" spans="1:11" x14ac:dyDescent="0.35">
      <c r="A5" t="s">
        <v>23</v>
      </c>
      <c r="B5" t="s">
        <v>66</v>
      </c>
      <c r="C5">
        <v>2021</v>
      </c>
      <c r="D5">
        <v>835</v>
      </c>
      <c r="E5">
        <v>4760</v>
      </c>
      <c r="F5">
        <v>5600</v>
      </c>
      <c r="G5">
        <v>31</v>
      </c>
      <c r="H5">
        <v>5600</v>
      </c>
      <c r="I5">
        <v>1.34</v>
      </c>
      <c r="J5">
        <v>1.1100000000000001</v>
      </c>
      <c r="K5">
        <v>100</v>
      </c>
    </row>
    <row r="6" spans="1:11" x14ac:dyDescent="0.35">
      <c r="A6" t="s">
        <v>23</v>
      </c>
      <c r="B6" t="s">
        <v>66</v>
      </c>
      <c r="C6">
        <v>2022</v>
      </c>
      <c r="D6">
        <v>790</v>
      </c>
      <c r="E6">
        <v>4600</v>
      </c>
      <c r="F6">
        <v>5400</v>
      </c>
      <c r="G6">
        <v>100</v>
      </c>
      <c r="H6">
        <v>5300</v>
      </c>
      <c r="I6">
        <v>1.5</v>
      </c>
      <c r="J6">
        <v>1.8</v>
      </c>
      <c r="K6">
        <v>100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K6"/>
  <sheetViews>
    <sheetView workbookViewId="0"/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127</v>
      </c>
      <c r="E1" s="1" t="s">
        <v>81</v>
      </c>
      <c r="F1" s="1" t="s">
        <v>82</v>
      </c>
      <c r="G1" s="1" t="s">
        <v>36</v>
      </c>
      <c r="H1" s="1" t="s">
        <v>444</v>
      </c>
      <c r="I1" s="1" t="s">
        <v>445</v>
      </c>
      <c r="J1" s="1" t="s">
        <v>41</v>
      </c>
      <c r="K1" s="1" t="s">
        <v>42</v>
      </c>
    </row>
    <row r="2" spans="1:11" x14ac:dyDescent="0.35">
      <c r="A2" t="s">
        <v>23</v>
      </c>
      <c r="B2" t="s">
        <v>446</v>
      </c>
      <c r="C2">
        <v>2018</v>
      </c>
      <c r="D2">
        <v>13100</v>
      </c>
      <c r="E2">
        <v>2530</v>
      </c>
      <c r="F2">
        <v>224</v>
      </c>
      <c r="G2">
        <v>15300</v>
      </c>
      <c r="H2">
        <v>490</v>
      </c>
      <c r="I2">
        <v>281</v>
      </c>
      <c r="J2">
        <v>1600</v>
      </c>
      <c r="K2">
        <v>14</v>
      </c>
    </row>
    <row r="3" spans="1:11" x14ac:dyDescent="0.35">
      <c r="A3" t="s">
        <v>23</v>
      </c>
      <c r="B3" t="s">
        <v>446</v>
      </c>
      <c r="C3">
        <v>2019</v>
      </c>
      <c r="D3">
        <v>13500</v>
      </c>
      <c r="E3">
        <v>2020</v>
      </c>
      <c r="F3">
        <v>338</v>
      </c>
      <c r="G3">
        <v>15200</v>
      </c>
      <c r="H3">
        <v>420</v>
      </c>
      <c r="I3">
        <v>232</v>
      </c>
      <c r="J3">
        <v>1600</v>
      </c>
      <c r="K3">
        <v>11</v>
      </c>
    </row>
    <row r="4" spans="1:11" x14ac:dyDescent="0.35">
      <c r="A4" t="s">
        <v>23</v>
      </c>
      <c r="B4" t="s">
        <v>446</v>
      </c>
      <c r="C4">
        <v>2020</v>
      </c>
      <c r="D4">
        <v>14000</v>
      </c>
      <c r="E4">
        <v>1990</v>
      </c>
      <c r="F4">
        <v>369</v>
      </c>
      <c r="G4">
        <v>15700</v>
      </c>
      <c r="H4">
        <v>310</v>
      </c>
      <c r="I4">
        <v>213</v>
      </c>
      <c r="J4">
        <v>1600</v>
      </c>
      <c r="K4">
        <v>11</v>
      </c>
    </row>
    <row r="5" spans="1:11" x14ac:dyDescent="0.35">
      <c r="A5" t="s">
        <v>23</v>
      </c>
      <c r="B5" t="s">
        <v>446</v>
      </c>
      <c r="C5">
        <v>2021</v>
      </c>
      <c r="D5">
        <v>12700</v>
      </c>
      <c r="E5">
        <v>2080</v>
      </c>
      <c r="F5">
        <v>231</v>
      </c>
      <c r="G5">
        <v>14600</v>
      </c>
      <c r="H5">
        <v>270</v>
      </c>
      <c r="I5">
        <v>578</v>
      </c>
      <c r="J5">
        <v>1600</v>
      </c>
      <c r="K5">
        <v>13</v>
      </c>
    </row>
    <row r="6" spans="1:11" x14ac:dyDescent="0.35">
      <c r="A6" t="s">
        <v>23</v>
      </c>
      <c r="B6" t="s">
        <v>446</v>
      </c>
      <c r="C6">
        <v>2022</v>
      </c>
      <c r="D6">
        <v>13000</v>
      </c>
      <c r="E6">
        <v>2100</v>
      </c>
      <c r="F6">
        <v>700</v>
      </c>
      <c r="G6">
        <v>14000</v>
      </c>
      <c r="H6">
        <v>390</v>
      </c>
      <c r="I6">
        <v>1100</v>
      </c>
      <c r="J6">
        <v>1600</v>
      </c>
      <c r="K6">
        <v>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6"/>
  <sheetViews>
    <sheetView workbookViewId="0"/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447</v>
      </c>
      <c r="E1" s="1" t="s">
        <v>448</v>
      </c>
      <c r="F1" s="1" t="s">
        <v>81</v>
      </c>
      <c r="G1" s="1" t="s">
        <v>82</v>
      </c>
      <c r="H1" s="1" t="s">
        <v>36</v>
      </c>
      <c r="I1" s="1" t="s">
        <v>83</v>
      </c>
      <c r="J1" s="1" t="s">
        <v>444</v>
      </c>
      <c r="K1" s="1" t="s">
        <v>41</v>
      </c>
      <c r="L1" s="1" t="s">
        <v>42</v>
      </c>
    </row>
    <row r="2" spans="1:12" x14ac:dyDescent="0.35">
      <c r="A2" t="s">
        <v>23</v>
      </c>
      <c r="B2" t="s">
        <v>449</v>
      </c>
      <c r="C2">
        <v>2018</v>
      </c>
      <c r="D2">
        <v>389</v>
      </c>
      <c r="E2">
        <v>409</v>
      </c>
      <c r="F2">
        <v>1200</v>
      </c>
      <c r="G2">
        <v>37</v>
      </c>
      <c r="H2">
        <v>1580</v>
      </c>
      <c r="I2">
        <v>27.53</v>
      </c>
      <c r="J2">
        <v>196</v>
      </c>
      <c r="K2">
        <v>520</v>
      </c>
      <c r="L2">
        <v>75</v>
      </c>
    </row>
    <row r="3" spans="1:12" x14ac:dyDescent="0.35">
      <c r="A3" t="s">
        <v>23</v>
      </c>
      <c r="B3" t="s">
        <v>449</v>
      </c>
      <c r="C3">
        <v>2019</v>
      </c>
      <c r="D3">
        <v>366</v>
      </c>
      <c r="E3">
        <v>420</v>
      </c>
      <c r="F3">
        <v>1160</v>
      </c>
      <c r="G3">
        <v>46</v>
      </c>
      <c r="H3">
        <v>1400</v>
      </c>
      <c r="I3">
        <v>25.77</v>
      </c>
      <c r="J3">
        <v>280</v>
      </c>
      <c r="K3">
        <v>520</v>
      </c>
      <c r="L3">
        <v>74</v>
      </c>
    </row>
    <row r="4" spans="1:12" x14ac:dyDescent="0.35">
      <c r="A4" t="s">
        <v>23</v>
      </c>
      <c r="B4" t="s">
        <v>449</v>
      </c>
      <c r="C4">
        <v>2020</v>
      </c>
      <c r="D4">
        <v>354</v>
      </c>
      <c r="E4">
        <v>386</v>
      </c>
      <c r="F4">
        <v>1390</v>
      </c>
      <c r="G4">
        <v>46</v>
      </c>
      <c r="H4">
        <v>1690</v>
      </c>
      <c r="I4">
        <v>26.25</v>
      </c>
      <c r="J4">
        <v>288</v>
      </c>
      <c r="K4">
        <v>510</v>
      </c>
      <c r="L4">
        <v>79</v>
      </c>
    </row>
    <row r="5" spans="1:12" x14ac:dyDescent="0.35">
      <c r="A5" t="s">
        <v>23</v>
      </c>
      <c r="B5" t="s">
        <v>449</v>
      </c>
      <c r="C5">
        <v>2021</v>
      </c>
      <c r="D5">
        <v>324</v>
      </c>
      <c r="E5">
        <v>386</v>
      </c>
      <c r="F5">
        <v>1630</v>
      </c>
      <c r="G5">
        <v>37</v>
      </c>
      <c r="H5">
        <v>1970</v>
      </c>
      <c r="I5">
        <v>38.520000000000003</v>
      </c>
      <c r="J5">
        <v>235</v>
      </c>
      <c r="K5">
        <v>510</v>
      </c>
      <c r="L5">
        <v>84</v>
      </c>
    </row>
    <row r="6" spans="1:12" x14ac:dyDescent="0.35">
      <c r="A6" t="s">
        <v>23</v>
      </c>
      <c r="B6" t="s">
        <v>449</v>
      </c>
      <c r="C6">
        <v>2022</v>
      </c>
      <c r="D6">
        <v>340</v>
      </c>
      <c r="E6">
        <v>350</v>
      </c>
      <c r="F6">
        <v>1500</v>
      </c>
      <c r="G6">
        <v>37</v>
      </c>
      <c r="H6">
        <v>1700</v>
      </c>
      <c r="I6">
        <v>28</v>
      </c>
      <c r="J6">
        <v>290</v>
      </c>
      <c r="K6">
        <v>510</v>
      </c>
      <c r="L6">
        <v>81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K6"/>
  <sheetViews>
    <sheetView workbookViewId="0"/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450</v>
      </c>
      <c r="E1" s="1" t="s">
        <v>451</v>
      </c>
      <c r="F1" s="1" t="s">
        <v>81</v>
      </c>
      <c r="G1" s="1" t="s">
        <v>82</v>
      </c>
      <c r="H1" s="1" t="s">
        <v>36</v>
      </c>
      <c r="I1" s="1" t="s">
        <v>452</v>
      </c>
      <c r="J1" s="1" t="s">
        <v>41</v>
      </c>
      <c r="K1" s="1" t="s">
        <v>42</v>
      </c>
    </row>
    <row r="2" spans="1:11" x14ac:dyDescent="0.35">
      <c r="A2" t="s">
        <v>23</v>
      </c>
      <c r="B2" t="s">
        <v>453</v>
      </c>
      <c r="C2">
        <v>2018</v>
      </c>
      <c r="D2">
        <v>504</v>
      </c>
      <c r="E2">
        <v>444</v>
      </c>
      <c r="F2">
        <v>200</v>
      </c>
      <c r="G2">
        <v>16</v>
      </c>
      <c r="H2">
        <v>630</v>
      </c>
      <c r="I2">
        <v>69</v>
      </c>
      <c r="J2">
        <v>130</v>
      </c>
      <c r="K2">
        <v>30</v>
      </c>
    </row>
    <row r="3" spans="1:11" x14ac:dyDescent="0.35">
      <c r="A3" t="s">
        <v>23</v>
      </c>
      <c r="B3" t="s">
        <v>453</v>
      </c>
      <c r="C3">
        <v>2019</v>
      </c>
      <c r="D3">
        <v>629</v>
      </c>
      <c r="E3">
        <v>397</v>
      </c>
      <c r="F3">
        <v>180</v>
      </c>
      <c r="G3">
        <v>19</v>
      </c>
      <c r="H3">
        <v>560</v>
      </c>
      <c r="I3">
        <v>64</v>
      </c>
      <c r="J3">
        <v>140</v>
      </c>
      <c r="K3">
        <v>29</v>
      </c>
    </row>
    <row r="4" spans="1:11" x14ac:dyDescent="0.35">
      <c r="A4" t="s">
        <v>23</v>
      </c>
      <c r="B4" t="s">
        <v>453</v>
      </c>
      <c r="C4">
        <v>2020</v>
      </c>
      <c r="D4">
        <v>845</v>
      </c>
      <c r="E4">
        <v>493</v>
      </c>
      <c r="F4">
        <v>160</v>
      </c>
      <c r="G4">
        <v>25</v>
      </c>
      <c r="H4">
        <v>630</v>
      </c>
      <c r="I4">
        <v>61</v>
      </c>
      <c r="J4">
        <v>140</v>
      </c>
      <c r="K4">
        <v>21</v>
      </c>
    </row>
    <row r="5" spans="1:11" x14ac:dyDescent="0.35">
      <c r="A5" t="s">
        <v>23</v>
      </c>
      <c r="B5" t="s">
        <v>453</v>
      </c>
      <c r="C5">
        <v>2021</v>
      </c>
      <c r="D5">
        <v>884</v>
      </c>
      <c r="E5">
        <v>496</v>
      </c>
      <c r="F5">
        <v>170</v>
      </c>
      <c r="G5">
        <v>27</v>
      </c>
      <c r="H5">
        <v>640</v>
      </c>
      <c r="I5">
        <v>64</v>
      </c>
      <c r="J5">
        <v>150</v>
      </c>
      <c r="K5">
        <v>23</v>
      </c>
    </row>
    <row r="6" spans="1:11" x14ac:dyDescent="0.35">
      <c r="A6" t="s">
        <v>23</v>
      </c>
      <c r="B6" t="s">
        <v>453</v>
      </c>
      <c r="C6">
        <v>2022</v>
      </c>
      <c r="D6">
        <v>880</v>
      </c>
      <c r="E6">
        <v>520</v>
      </c>
      <c r="F6">
        <v>230</v>
      </c>
      <c r="G6">
        <v>29</v>
      </c>
      <c r="H6">
        <v>720</v>
      </c>
      <c r="I6">
        <v>66</v>
      </c>
      <c r="J6">
        <v>150</v>
      </c>
      <c r="K6">
        <v>28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K6"/>
  <sheetViews>
    <sheetView workbookViewId="0"/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454</v>
      </c>
      <c r="E1" s="1" t="s">
        <v>455</v>
      </c>
      <c r="F1" s="1" t="s">
        <v>81</v>
      </c>
      <c r="G1" s="1" t="s">
        <v>36</v>
      </c>
      <c r="H1" s="1" t="s">
        <v>83</v>
      </c>
      <c r="I1" s="1" t="s">
        <v>173</v>
      </c>
      <c r="J1" s="1" t="s">
        <v>41</v>
      </c>
      <c r="K1" s="1" t="s">
        <v>42</v>
      </c>
    </row>
    <row r="2" spans="1:11" x14ac:dyDescent="0.35">
      <c r="A2" t="s">
        <v>23</v>
      </c>
      <c r="B2" t="s">
        <v>456</v>
      </c>
      <c r="C2">
        <v>2018</v>
      </c>
      <c r="D2">
        <v>25800</v>
      </c>
      <c r="E2">
        <v>23300</v>
      </c>
      <c r="F2">
        <v>2770</v>
      </c>
      <c r="G2">
        <v>26000</v>
      </c>
      <c r="H2">
        <v>70.8</v>
      </c>
      <c r="I2">
        <v>10600</v>
      </c>
      <c r="J2">
        <v>1900</v>
      </c>
      <c r="K2">
        <v>2</v>
      </c>
    </row>
    <row r="3" spans="1:11" x14ac:dyDescent="0.35">
      <c r="A3" t="s">
        <v>23</v>
      </c>
      <c r="B3" t="s">
        <v>456</v>
      </c>
      <c r="C3">
        <v>2019</v>
      </c>
      <c r="D3">
        <v>23300</v>
      </c>
      <c r="E3">
        <v>23400</v>
      </c>
      <c r="F3">
        <v>2140</v>
      </c>
      <c r="G3">
        <v>25500</v>
      </c>
      <c r="H3">
        <v>68</v>
      </c>
      <c r="I3">
        <v>9830</v>
      </c>
      <c r="J3">
        <v>1900</v>
      </c>
      <c r="K3">
        <v>11</v>
      </c>
    </row>
    <row r="4" spans="1:11" x14ac:dyDescent="0.35">
      <c r="A4" t="s">
        <v>23</v>
      </c>
      <c r="B4" t="s">
        <v>456</v>
      </c>
      <c r="C4">
        <v>2020</v>
      </c>
      <c r="D4">
        <v>23500</v>
      </c>
      <c r="E4">
        <v>22600</v>
      </c>
      <c r="F4">
        <v>2520</v>
      </c>
      <c r="G4">
        <v>25100</v>
      </c>
      <c r="H4">
        <v>75.900000000000006</v>
      </c>
      <c r="I4">
        <v>11000</v>
      </c>
      <c r="J4">
        <v>1800</v>
      </c>
      <c r="K4">
        <v>5</v>
      </c>
    </row>
    <row r="5" spans="1:11" x14ac:dyDescent="0.35">
      <c r="A5" t="s">
        <v>23</v>
      </c>
      <c r="B5" t="s">
        <v>456</v>
      </c>
      <c r="C5">
        <v>2021</v>
      </c>
      <c r="D5">
        <v>21600</v>
      </c>
      <c r="E5">
        <v>21900</v>
      </c>
      <c r="F5">
        <v>2460</v>
      </c>
      <c r="G5">
        <v>24400</v>
      </c>
      <c r="H5">
        <v>83.1</v>
      </c>
      <c r="I5">
        <v>10700</v>
      </c>
      <c r="J5">
        <v>2000</v>
      </c>
      <c r="K5">
        <v>11</v>
      </c>
    </row>
    <row r="6" spans="1:11" x14ac:dyDescent="0.35">
      <c r="A6" t="s">
        <v>23</v>
      </c>
      <c r="B6" t="s">
        <v>456</v>
      </c>
      <c r="C6">
        <v>2022</v>
      </c>
      <c r="D6">
        <v>21000</v>
      </c>
      <c r="E6">
        <v>21000</v>
      </c>
      <c r="F6">
        <v>2400</v>
      </c>
      <c r="G6">
        <v>24000</v>
      </c>
      <c r="H6">
        <v>90</v>
      </c>
      <c r="I6">
        <v>10000</v>
      </c>
      <c r="J6">
        <v>2000</v>
      </c>
      <c r="K6">
        <v>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A6"/>
  <sheetViews>
    <sheetView workbookViewId="0"/>
  </sheetViews>
  <sheetFormatPr defaultRowHeight="14.5" x14ac:dyDescent="0.35"/>
  <sheetData>
    <row r="1" spans="1:27" x14ac:dyDescent="0.35">
      <c r="A1" s="1" t="s">
        <v>0</v>
      </c>
      <c r="B1" s="1" t="s">
        <v>1</v>
      </c>
      <c r="C1" s="1" t="s">
        <v>2</v>
      </c>
      <c r="D1" s="1" t="s">
        <v>457</v>
      </c>
      <c r="E1" s="1" t="s">
        <v>458</v>
      </c>
      <c r="F1" s="1" t="s">
        <v>459</v>
      </c>
      <c r="G1" s="1" t="s">
        <v>460</v>
      </c>
      <c r="H1" s="1" t="s">
        <v>461</v>
      </c>
      <c r="I1" s="1" t="s">
        <v>462</v>
      </c>
      <c r="J1" s="1" t="s">
        <v>463</v>
      </c>
      <c r="K1" s="1" t="s">
        <v>464</v>
      </c>
      <c r="L1" s="1" t="s">
        <v>465</v>
      </c>
      <c r="M1" s="1" t="s">
        <v>466</v>
      </c>
      <c r="N1" s="1" t="s">
        <v>467</v>
      </c>
      <c r="O1" s="1" t="s">
        <v>468</v>
      </c>
      <c r="P1" s="1" t="s">
        <v>469</v>
      </c>
      <c r="Q1" s="1" t="s">
        <v>470</v>
      </c>
      <c r="R1" s="1" t="s">
        <v>471</v>
      </c>
      <c r="S1" s="1" t="s">
        <v>472</v>
      </c>
      <c r="T1" s="1" t="s">
        <v>473</v>
      </c>
      <c r="U1" s="1" t="s">
        <v>474</v>
      </c>
      <c r="V1" s="1" t="s">
        <v>475</v>
      </c>
      <c r="W1" s="1" t="s">
        <v>476</v>
      </c>
      <c r="X1" s="1" t="s">
        <v>477</v>
      </c>
      <c r="Y1" s="1" t="s">
        <v>41</v>
      </c>
      <c r="Z1" s="1" t="s">
        <v>478</v>
      </c>
      <c r="AA1" s="1" t="s">
        <v>479</v>
      </c>
    </row>
    <row r="2" spans="1:27" x14ac:dyDescent="0.35">
      <c r="A2" t="s">
        <v>23</v>
      </c>
      <c r="B2" t="s">
        <v>480</v>
      </c>
      <c r="C2">
        <v>2018</v>
      </c>
      <c r="D2">
        <v>14300</v>
      </c>
      <c r="E2">
        <v>4160</v>
      </c>
      <c r="F2">
        <v>92900</v>
      </c>
      <c r="G2">
        <v>58500</v>
      </c>
      <c r="H2">
        <v>40700</v>
      </c>
      <c r="I2">
        <v>1020</v>
      </c>
      <c r="J2" t="s">
        <v>481</v>
      </c>
      <c r="K2">
        <v>14500</v>
      </c>
      <c r="L2">
        <v>17900</v>
      </c>
      <c r="M2">
        <v>52900</v>
      </c>
      <c r="N2">
        <v>18900</v>
      </c>
      <c r="O2">
        <v>31700</v>
      </c>
      <c r="P2">
        <v>2010</v>
      </c>
      <c r="Q2">
        <v>2500</v>
      </c>
      <c r="R2">
        <v>96300</v>
      </c>
      <c r="S2">
        <v>53700</v>
      </c>
      <c r="T2">
        <v>1036.43</v>
      </c>
      <c r="U2">
        <v>882.66</v>
      </c>
      <c r="V2">
        <v>1293.27</v>
      </c>
      <c r="W2">
        <v>2225.3000000000002</v>
      </c>
      <c r="X2">
        <v>244.41</v>
      </c>
      <c r="Y2">
        <v>1242</v>
      </c>
      <c r="Z2">
        <v>42</v>
      </c>
      <c r="AA2">
        <v>74</v>
      </c>
    </row>
    <row r="3" spans="1:27" x14ac:dyDescent="0.35">
      <c r="A3" t="s">
        <v>23</v>
      </c>
      <c r="B3" t="s">
        <v>480</v>
      </c>
      <c r="C3">
        <v>2019</v>
      </c>
      <c r="D3">
        <v>14300</v>
      </c>
      <c r="E3">
        <v>4150</v>
      </c>
      <c r="F3">
        <v>84300</v>
      </c>
      <c r="G3">
        <v>42300</v>
      </c>
      <c r="H3">
        <v>35200</v>
      </c>
      <c r="I3">
        <v>875</v>
      </c>
      <c r="J3" t="s">
        <v>151</v>
      </c>
      <c r="K3">
        <v>15000</v>
      </c>
      <c r="L3">
        <v>11200</v>
      </c>
      <c r="M3">
        <v>55500</v>
      </c>
      <c r="N3">
        <v>17400</v>
      </c>
      <c r="O3">
        <v>20800</v>
      </c>
      <c r="P3">
        <v>1210</v>
      </c>
      <c r="Q3">
        <v>1330</v>
      </c>
      <c r="R3">
        <v>85100</v>
      </c>
      <c r="S3">
        <v>37000</v>
      </c>
      <c r="T3">
        <v>1544.31</v>
      </c>
      <c r="U3">
        <v>866.94</v>
      </c>
      <c r="V3">
        <v>1485.8</v>
      </c>
      <c r="W3">
        <v>3918.78</v>
      </c>
      <c r="X3">
        <v>262.58999999999997</v>
      </c>
      <c r="Y3">
        <v>1379</v>
      </c>
      <c r="Z3">
        <v>34</v>
      </c>
      <c r="AA3">
        <v>67</v>
      </c>
    </row>
    <row r="4" spans="1:27" x14ac:dyDescent="0.35">
      <c r="A4" t="s">
        <v>23</v>
      </c>
      <c r="B4" t="s">
        <v>480</v>
      </c>
      <c r="C4">
        <v>2020</v>
      </c>
      <c r="D4">
        <v>14600</v>
      </c>
      <c r="E4">
        <v>4200</v>
      </c>
      <c r="F4">
        <v>76400</v>
      </c>
      <c r="G4">
        <v>64800</v>
      </c>
      <c r="H4">
        <v>185000</v>
      </c>
      <c r="I4">
        <v>1620</v>
      </c>
      <c r="J4" t="s">
        <v>377</v>
      </c>
      <c r="K4">
        <v>20700</v>
      </c>
      <c r="L4">
        <v>13900</v>
      </c>
      <c r="M4">
        <v>48600</v>
      </c>
      <c r="N4">
        <v>28900</v>
      </c>
      <c r="O4">
        <v>33200</v>
      </c>
      <c r="P4">
        <v>1480</v>
      </c>
      <c r="Q4">
        <v>1440</v>
      </c>
      <c r="R4">
        <v>80300</v>
      </c>
      <c r="S4">
        <v>48200</v>
      </c>
      <c r="T4">
        <v>2205.27</v>
      </c>
      <c r="U4">
        <v>886.02</v>
      </c>
      <c r="V4">
        <v>1633.51</v>
      </c>
      <c r="W4">
        <v>11205.06</v>
      </c>
      <c r="X4">
        <v>271.83</v>
      </c>
      <c r="Y4">
        <v>1475</v>
      </c>
      <c r="Z4">
        <v>35</v>
      </c>
      <c r="AA4">
        <v>75</v>
      </c>
    </row>
    <row r="5" spans="1:27" x14ac:dyDescent="0.35">
      <c r="A5" t="s">
        <v>23</v>
      </c>
      <c r="B5" t="s">
        <v>480</v>
      </c>
      <c r="C5">
        <v>2021</v>
      </c>
      <c r="D5">
        <v>13700</v>
      </c>
      <c r="E5">
        <v>4020</v>
      </c>
      <c r="F5">
        <v>72600</v>
      </c>
      <c r="G5">
        <v>67900</v>
      </c>
      <c r="H5">
        <v>185000</v>
      </c>
      <c r="I5">
        <v>2310</v>
      </c>
      <c r="J5" t="s">
        <v>377</v>
      </c>
      <c r="K5">
        <v>16500</v>
      </c>
      <c r="L5">
        <v>18000</v>
      </c>
      <c r="M5">
        <v>43900</v>
      </c>
      <c r="N5">
        <v>29400</v>
      </c>
      <c r="O5">
        <v>37800</v>
      </c>
      <c r="P5">
        <v>1350</v>
      </c>
      <c r="Q5">
        <v>2180</v>
      </c>
      <c r="R5">
        <v>81400</v>
      </c>
      <c r="S5">
        <v>53500</v>
      </c>
      <c r="T5">
        <v>2419.1799999999998</v>
      </c>
      <c r="U5">
        <v>1094.31</v>
      </c>
      <c r="V5">
        <v>5158.3999999999996</v>
      </c>
      <c r="W5">
        <v>20254.099999999999</v>
      </c>
      <c r="X5">
        <v>576.12</v>
      </c>
      <c r="Y5">
        <v>1598</v>
      </c>
      <c r="Z5">
        <v>35</v>
      </c>
      <c r="AA5">
        <v>72</v>
      </c>
    </row>
    <row r="6" spans="1:27" x14ac:dyDescent="0.35">
      <c r="A6" t="s">
        <v>23</v>
      </c>
      <c r="B6" t="s">
        <v>480</v>
      </c>
      <c r="C6">
        <v>2022</v>
      </c>
      <c r="D6">
        <v>11000</v>
      </c>
      <c r="E6">
        <v>3300</v>
      </c>
      <c r="F6">
        <v>63000</v>
      </c>
      <c r="G6">
        <v>56000</v>
      </c>
      <c r="H6">
        <v>49000</v>
      </c>
      <c r="I6">
        <v>1700</v>
      </c>
      <c r="J6" t="s">
        <v>153</v>
      </c>
      <c r="K6">
        <v>13000</v>
      </c>
      <c r="L6">
        <v>15000</v>
      </c>
      <c r="M6">
        <v>45000</v>
      </c>
      <c r="N6">
        <v>28000</v>
      </c>
      <c r="O6">
        <v>38000</v>
      </c>
      <c r="P6">
        <v>720</v>
      </c>
      <c r="Q6">
        <v>1200</v>
      </c>
      <c r="R6">
        <v>68000</v>
      </c>
      <c r="S6">
        <v>42000</v>
      </c>
      <c r="T6">
        <v>2200</v>
      </c>
      <c r="U6">
        <v>980</v>
      </c>
      <c r="V6">
        <v>4700</v>
      </c>
      <c r="W6">
        <v>17000</v>
      </c>
      <c r="X6">
        <v>600</v>
      </c>
      <c r="Y6">
        <v>1600</v>
      </c>
      <c r="Z6">
        <v>26</v>
      </c>
      <c r="AA6">
        <v>66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6"/>
  <sheetViews>
    <sheetView workbookViewId="0"/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454</v>
      </c>
      <c r="E1" s="1" t="s">
        <v>482</v>
      </c>
      <c r="F1" s="1" t="s">
        <v>81</v>
      </c>
      <c r="G1" s="1" t="s">
        <v>82</v>
      </c>
      <c r="H1" s="1" t="s">
        <v>36</v>
      </c>
      <c r="I1" s="1" t="s">
        <v>483</v>
      </c>
      <c r="J1" s="1" t="s">
        <v>484</v>
      </c>
      <c r="K1" s="1" t="s">
        <v>313</v>
      </c>
      <c r="L1" s="1" t="s">
        <v>42</v>
      </c>
    </row>
    <row r="2" spans="1:12" x14ac:dyDescent="0.35">
      <c r="A2" t="s">
        <v>23</v>
      </c>
      <c r="B2" t="s">
        <v>485</v>
      </c>
      <c r="C2">
        <v>2018</v>
      </c>
      <c r="D2">
        <v>520</v>
      </c>
      <c r="E2">
        <v>520</v>
      </c>
      <c r="F2">
        <v>5710</v>
      </c>
      <c r="G2">
        <v>105</v>
      </c>
      <c r="H2">
        <v>6100</v>
      </c>
      <c r="I2">
        <v>750</v>
      </c>
      <c r="J2">
        <v>440</v>
      </c>
      <c r="K2">
        <v>900</v>
      </c>
      <c r="L2">
        <v>92</v>
      </c>
    </row>
    <row r="3" spans="1:12" x14ac:dyDescent="0.35">
      <c r="A3" t="s">
        <v>23</v>
      </c>
      <c r="B3" t="s">
        <v>485</v>
      </c>
      <c r="C3">
        <v>2019</v>
      </c>
      <c r="D3">
        <v>510</v>
      </c>
      <c r="E3">
        <v>480</v>
      </c>
      <c r="F3">
        <v>5150</v>
      </c>
      <c r="G3">
        <v>145</v>
      </c>
      <c r="H3">
        <v>5500</v>
      </c>
      <c r="I3">
        <v>820</v>
      </c>
      <c r="J3">
        <v>480</v>
      </c>
      <c r="K3">
        <v>900</v>
      </c>
      <c r="L3">
        <v>91</v>
      </c>
    </row>
    <row r="4" spans="1:12" x14ac:dyDescent="0.35">
      <c r="A4" t="s">
        <v>23</v>
      </c>
      <c r="B4" t="s">
        <v>485</v>
      </c>
      <c r="C4">
        <v>2020</v>
      </c>
      <c r="D4">
        <v>460</v>
      </c>
      <c r="E4">
        <v>500</v>
      </c>
      <c r="F4">
        <v>5370</v>
      </c>
      <c r="G4">
        <v>147</v>
      </c>
      <c r="H4">
        <v>5700</v>
      </c>
      <c r="I4">
        <v>850</v>
      </c>
      <c r="J4">
        <v>450</v>
      </c>
      <c r="K4">
        <v>900</v>
      </c>
      <c r="L4">
        <v>92</v>
      </c>
    </row>
    <row r="5" spans="1:12" x14ac:dyDescent="0.35">
      <c r="A5" t="s">
        <v>23</v>
      </c>
      <c r="B5" t="s">
        <v>485</v>
      </c>
      <c r="C5">
        <v>2021</v>
      </c>
      <c r="D5">
        <v>480</v>
      </c>
      <c r="E5">
        <v>490</v>
      </c>
      <c r="F5">
        <v>6480</v>
      </c>
      <c r="G5">
        <v>112</v>
      </c>
      <c r="H5">
        <v>6900</v>
      </c>
      <c r="I5">
        <v>1120</v>
      </c>
      <c r="J5">
        <v>650</v>
      </c>
      <c r="K5">
        <v>900</v>
      </c>
      <c r="L5">
        <v>93</v>
      </c>
    </row>
    <row r="6" spans="1:12" x14ac:dyDescent="0.35">
      <c r="A6" t="s">
        <v>23</v>
      </c>
      <c r="B6" t="s">
        <v>485</v>
      </c>
      <c r="C6">
        <v>2022</v>
      </c>
      <c r="D6">
        <v>440</v>
      </c>
      <c r="E6">
        <v>440</v>
      </c>
      <c r="F6">
        <v>7000</v>
      </c>
      <c r="G6">
        <v>300</v>
      </c>
      <c r="H6">
        <v>7100</v>
      </c>
      <c r="I6">
        <v>1700</v>
      </c>
      <c r="J6">
        <v>1000</v>
      </c>
      <c r="K6">
        <v>900</v>
      </c>
      <c r="L6">
        <v>94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6"/>
  <sheetViews>
    <sheetView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127</v>
      </c>
      <c r="E1" s="1" t="s">
        <v>81</v>
      </c>
      <c r="F1" s="1" t="s">
        <v>82</v>
      </c>
      <c r="G1" s="1" t="s">
        <v>36</v>
      </c>
      <c r="H1" s="1" t="s">
        <v>83</v>
      </c>
      <c r="I1" s="1" t="s">
        <v>41</v>
      </c>
      <c r="J1" s="1" t="s">
        <v>42</v>
      </c>
    </row>
    <row r="2" spans="1:10" x14ac:dyDescent="0.35">
      <c r="A2" t="s">
        <v>23</v>
      </c>
      <c r="B2" t="s">
        <v>486</v>
      </c>
      <c r="C2">
        <v>2018</v>
      </c>
      <c r="D2">
        <v>496</v>
      </c>
      <c r="E2">
        <v>159</v>
      </c>
      <c r="F2">
        <v>11</v>
      </c>
      <c r="G2">
        <v>644</v>
      </c>
      <c r="H2">
        <v>32</v>
      </c>
      <c r="I2">
        <v>140</v>
      </c>
      <c r="J2">
        <v>23</v>
      </c>
    </row>
    <row r="3" spans="1:10" x14ac:dyDescent="0.35">
      <c r="A3" t="s">
        <v>23</v>
      </c>
      <c r="B3" t="s">
        <v>486</v>
      </c>
      <c r="C3">
        <v>2019</v>
      </c>
      <c r="D3">
        <v>565</v>
      </c>
      <c r="E3">
        <v>136</v>
      </c>
      <c r="F3">
        <v>11</v>
      </c>
      <c r="G3">
        <v>690</v>
      </c>
      <c r="H3">
        <v>28</v>
      </c>
      <c r="I3">
        <v>140</v>
      </c>
      <c r="J3">
        <v>18</v>
      </c>
    </row>
    <row r="4" spans="1:10" x14ac:dyDescent="0.35">
      <c r="A4" t="s">
        <v>23</v>
      </c>
      <c r="B4" t="s">
        <v>486</v>
      </c>
      <c r="C4">
        <v>2020</v>
      </c>
      <c r="D4">
        <v>578</v>
      </c>
      <c r="E4">
        <v>90</v>
      </c>
      <c r="F4">
        <v>8</v>
      </c>
      <c r="G4">
        <v>660</v>
      </c>
      <c r="H4">
        <v>31</v>
      </c>
      <c r="I4">
        <v>140</v>
      </c>
      <c r="J4">
        <v>12</v>
      </c>
    </row>
    <row r="5" spans="1:10" x14ac:dyDescent="0.35">
      <c r="A5" t="s">
        <v>23</v>
      </c>
      <c r="B5" t="s">
        <v>486</v>
      </c>
      <c r="C5">
        <v>2021</v>
      </c>
      <c r="D5">
        <v>504</v>
      </c>
      <c r="E5">
        <v>87</v>
      </c>
      <c r="F5">
        <v>11</v>
      </c>
      <c r="G5">
        <v>581</v>
      </c>
      <c r="H5">
        <v>46</v>
      </c>
      <c r="I5">
        <v>140</v>
      </c>
      <c r="J5">
        <v>13</v>
      </c>
    </row>
    <row r="6" spans="1:10" x14ac:dyDescent="0.35">
      <c r="A6" t="s">
        <v>23</v>
      </c>
      <c r="B6" t="s">
        <v>486</v>
      </c>
      <c r="C6">
        <v>2022</v>
      </c>
      <c r="D6">
        <v>510</v>
      </c>
      <c r="E6">
        <v>100</v>
      </c>
      <c r="F6">
        <v>15</v>
      </c>
      <c r="G6">
        <v>600</v>
      </c>
      <c r="H6">
        <v>50</v>
      </c>
      <c r="I6">
        <v>140</v>
      </c>
      <c r="J6">
        <v>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V6"/>
  <sheetViews>
    <sheetView workbookViewId="0"/>
  </sheetViews>
  <sheetFormatPr defaultRowHeight="14.5" x14ac:dyDescent="0.35"/>
  <sheetData>
    <row r="1" spans="1:22" x14ac:dyDescent="0.35">
      <c r="A1" s="1" t="s">
        <v>0</v>
      </c>
      <c r="B1" s="1" t="s">
        <v>1</v>
      </c>
      <c r="C1" s="1" t="s">
        <v>2</v>
      </c>
      <c r="D1" s="1" t="s">
        <v>487</v>
      </c>
      <c r="E1" s="1" t="s">
        <v>488</v>
      </c>
      <c r="F1" s="1" t="s">
        <v>489</v>
      </c>
      <c r="G1" s="1" t="s">
        <v>490</v>
      </c>
      <c r="H1" s="1" t="s">
        <v>491</v>
      </c>
      <c r="I1" s="1" t="s">
        <v>492</v>
      </c>
      <c r="J1" s="1" t="s">
        <v>493</v>
      </c>
      <c r="K1" s="1" t="s">
        <v>494</v>
      </c>
      <c r="L1" s="1" t="s">
        <v>495</v>
      </c>
      <c r="M1" s="1" t="s">
        <v>496</v>
      </c>
      <c r="N1" s="1" t="s">
        <v>497</v>
      </c>
      <c r="O1" s="1" t="s">
        <v>498</v>
      </c>
      <c r="P1" s="1" t="s">
        <v>499</v>
      </c>
      <c r="Q1" s="1" t="s">
        <v>500</v>
      </c>
      <c r="R1" s="1" t="s">
        <v>501</v>
      </c>
      <c r="S1" s="1" t="s">
        <v>502</v>
      </c>
      <c r="T1" s="1" t="s">
        <v>41</v>
      </c>
      <c r="U1" s="1" t="s">
        <v>503</v>
      </c>
      <c r="V1" s="1" t="s">
        <v>504</v>
      </c>
    </row>
    <row r="2" spans="1:22" x14ac:dyDescent="0.35">
      <c r="A2" t="s">
        <v>23</v>
      </c>
      <c r="B2" t="s">
        <v>505</v>
      </c>
      <c r="C2">
        <v>2018</v>
      </c>
      <c r="D2">
        <v>14000</v>
      </c>
      <c r="E2">
        <v>0</v>
      </c>
      <c r="F2">
        <v>10800</v>
      </c>
      <c r="G2">
        <v>297</v>
      </c>
      <c r="H2">
        <v>526</v>
      </c>
      <c r="I2">
        <v>17900</v>
      </c>
      <c r="J2">
        <v>1250</v>
      </c>
      <c r="K2">
        <v>28</v>
      </c>
      <c r="L2">
        <v>9600</v>
      </c>
      <c r="M2">
        <v>2</v>
      </c>
      <c r="N2">
        <v>179</v>
      </c>
      <c r="O2">
        <v>53</v>
      </c>
      <c r="P2">
        <v>2</v>
      </c>
      <c r="Q2">
        <v>6</v>
      </c>
      <c r="R2">
        <v>50</v>
      </c>
      <c r="S2">
        <v>455</v>
      </c>
      <c r="T2">
        <v>190</v>
      </c>
      <c r="U2" t="s">
        <v>506</v>
      </c>
      <c r="V2" t="s">
        <v>26</v>
      </c>
    </row>
    <row r="3" spans="1:22" x14ac:dyDescent="0.35">
      <c r="A3" t="s">
        <v>23</v>
      </c>
      <c r="B3" t="s">
        <v>505</v>
      </c>
      <c r="C3">
        <v>2019</v>
      </c>
      <c r="D3">
        <v>28000</v>
      </c>
      <c r="E3">
        <v>0</v>
      </c>
      <c r="F3">
        <v>12200</v>
      </c>
      <c r="G3">
        <v>330</v>
      </c>
      <c r="H3">
        <v>627</v>
      </c>
      <c r="I3">
        <v>28300</v>
      </c>
      <c r="J3">
        <v>1290</v>
      </c>
      <c r="K3">
        <v>83</v>
      </c>
      <c r="L3">
        <v>11200</v>
      </c>
      <c r="M3">
        <v>2</v>
      </c>
      <c r="N3">
        <v>239</v>
      </c>
      <c r="O3">
        <v>35</v>
      </c>
      <c r="P3">
        <v>2</v>
      </c>
      <c r="Q3">
        <v>6</v>
      </c>
      <c r="R3">
        <v>45</v>
      </c>
      <c r="S3">
        <v>507</v>
      </c>
      <c r="T3">
        <v>202</v>
      </c>
      <c r="U3" t="s">
        <v>506</v>
      </c>
      <c r="V3" t="s">
        <v>26</v>
      </c>
    </row>
    <row r="4" spans="1:22" x14ac:dyDescent="0.35">
      <c r="A4" t="s">
        <v>23</v>
      </c>
      <c r="B4" t="s">
        <v>505</v>
      </c>
      <c r="C4">
        <v>2020</v>
      </c>
      <c r="D4">
        <v>39000</v>
      </c>
      <c r="E4">
        <v>0</v>
      </c>
      <c r="F4">
        <v>6510</v>
      </c>
      <c r="G4">
        <v>271</v>
      </c>
      <c r="H4">
        <v>363</v>
      </c>
      <c r="I4">
        <v>40000</v>
      </c>
      <c r="J4">
        <v>625</v>
      </c>
      <c r="K4">
        <v>25</v>
      </c>
      <c r="L4">
        <v>5400</v>
      </c>
      <c r="M4">
        <v>2</v>
      </c>
      <c r="N4">
        <v>261</v>
      </c>
      <c r="O4">
        <v>31</v>
      </c>
      <c r="P4">
        <v>2</v>
      </c>
      <c r="Q4">
        <v>5</v>
      </c>
      <c r="R4">
        <v>49</v>
      </c>
      <c r="S4">
        <v>670</v>
      </c>
      <c r="T4">
        <v>185</v>
      </c>
      <c r="U4" t="s">
        <v>506</v>
      </c>
      <c r="V4" t="s">
        <v>26</v>
      </c>
    </row>
    <row r="5" spans="1:22" x14ac:dyDescent="0.35">
      <c r="A5" t="s">
        <v>23</v>
      </c>
      <c r="B5" t="s">
        <v>505</v>
      </c>
      <c r="C5">
        <v>2021</v>
      </c>
      <c r="D5">
        <v>42000</v>
      </c>
      <c r="E5">
        <v>120</v>
      </c>
      <c r="F5">
        <v>7690</v>
      </c>
      <c r="G5">
        <v>330</v>
      </c>
      <c r="H5">
        <v>580</v>
      </c>
      <c r="I5">
        <v>44000</v>
      </c>
      <c r="J5">
        <v>825</v>
      </c>
      <c r="K5">
        <v>20</v>
      </c>
      <c r="L5">
        <v>6060</v>
      </c>
      <c r="M5">
        <v>2</v>
      </c>
      <c r="N5">
        <v>400</v>
      </c>
      <c r="O5">
        <v>31</v>
      </c>
      <c r="P5">
        <v>2</v>
      </c>
      <c r="Q5">
        <v>6</v>
      </c>
      <c r="R5">
        <v>49</v>
      </c>
      <c r="S5">
        <v>1300</v>
      </c>
      <c r="T5">
        <v>293</v>
      </c>
      <c r="U5" t="s">
        <v>249</v>
      </c>
      <c r="V5" t="s">
        <v>26</v>
      </c>
    </row>
    <row r="6" spans="1:22" x14ac:dyDescent="0.35">
      <c r="A6" t="s">
        <v>23</v>
      </c>
      <c r="B6" t="s">
        <v>505</v>
      </c>
      <c r="C6">
        <v>2022</v>
      </c>
      <c r="D6">
        <v>43000</v>
      </c>
      <c r="E6">
        <v>250</v>
      </c>
      <c r="F6">
        <v>11000</v>
      </c>
      <c r="G6">
        <v>420</v>
      </c>
      <c r="H6">
        <v>520</v>
      </c>
      <c r="I6">
        <v>44000</v>
      </c>
      <c r="J6">
        <v>1700</v>
      </c>
      <c r="K6">
        <v>21</v>
      </c>
      <c r="L6">
        <v>9300</v>
      </c>
      <c r="M6">
        <v>1</v>
      </c>
      <c r="N6">
        <v>390</v>
      </c>
      <c r="O6">
        <v>30</v>
      </c>
      <c r="P6">
        <v>1</v>
      </c>
      <c r="Q6">
        <v>7</v>
      </c>
      <c r="R6">
        <v>130</v>
      </c>
      <c r="S6">
        <v>2000</v>
      </c>
      <c r="T6">
        <v>370</v>
      </c>
      <c r="U6" t="s">
        <v>249</v>
      </c>
      <c r="V6" t="s">
        <v>26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6"/>
  <sheetViews>
    <sheetView workbookViewId="0"/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507</v>
      </c>
      <c r="E1" s="1" t="s">
        <v>508</v>
      </c>
      <c r="F1" s="1" t="s">
        <v>509</v>
      </c>
      <c r="G1" s="1" t="s">
        <v>304</v>
      </c>
      <c r="H1" s="1" t="s">
        <v>305</v>
      </c>
      <c r="I1" s="1" t="s">
        <v>324</v>
      </c>
      <c r="J1" s="1" t="s">
        <v>510</v>
      </c>
      <c r="K1" s="1" t="s">
        <v>41</v>
      </c>
      <c r="L1" s="1" t="s">
        <v>42</v>
      </c>
    </row>
    <row r="2" spans="1:12" x14ac:dyDescent="0.35">
      <c r="A2" t="s">
        <v>23</v>
      </c>
      <c r="B2" t="s">
        <v>511</v>
      </c>
      <c r="C2">
        <v>2018</v>
      </c>
      <c r="D2">
        <v>8220</v>
      </c>
      <c r="E2">
        <v>32000</v>
      </c>
      <c r="F2">
        <v>7400</v>
      </c>
      <c r="H2">
        <v>47600</v>
      </c>
      <c r="I2">
        <v>1470</v>
      </c>
      <c r="J2">
        <v>1410</v>
      </c>
      <c r="K2" t="s">
        <v>512</v>
      </c>
      <c r="L2">
        <v>83</v>
      </c>
    </row>
    <row r="3" spans="1:12" x14ac:dyDescent="0.35">
      <c r="A3" t="s">
        <v>23</v>
      </c>
      <c r="B3" t="s">
        <v>511</v>
      </c>
      <c r="C3">
        <v>2019</v>
      </c>
      <c r="D3">
        <v>8360</v>
      </c>
      <c r="E3">
        <v>31500</v>
      </c>
      <c r="F3">
        <v>12800</v>
      </c>
      <c r="H3">
        <v>52600</v>
      </c>
      <c r="I3">
        <v>1300</v>
      </c>
      <c r="J3">
        <v>1280</v>
      </c>
      <c r="K3" t="s">
        <v>512</v>
      </c>
      <c r="L3">
        <v>84</v>
      </c>
    </row>
    <row r="4" spans="1:12" x14ac:dyDescent="0.35">
      <c r="A4" t="s">
        <v>23</v>
      </c>
      <c r="B4" t="s">
        <v>511</v>
      </c>
      <c r="C4">
        <v>2020</v>
      </c>
      <c r="D4">
        <v>8830</v>
      </c>
      <c r="E4">
        <v>15900</v>
      </c>
      <c r="F4">
        <v>9320</v>
      </c>
      <c r="H4">
        <v>34000</v>
      </c>
      <c r="I4">
        <v>1030</v>
      </c>
      <c r="J4">
        <v>1090</v>
      </c>
      <c r="K4" t="s">
        <v>512</v>
      </c>
      <c r="L4">
        <v>74</v>
      </c>
    </row>
    <row r="5" spans="1:12" x14ac:dyDescent="0.35">
      <c r="A5" t="s">
        <v>23</v>
      </c>
      <c r="B5" t="s">
        <v>511</v>
      </c>
      <c r="C5">
        <v>2021</v>
      </c>
      <c r="D5">
        <v>9290</v>
      </c>
      <c r="E5">
        <v>15900</v>
      </c>
      <c r="F5">
        <v>6000</v>
      </c>
      <c r="H5">
        <v>31200</v>
      </c>
      <c r="I5">
        <v>977</v>
      </c>
      <c r="J5">
        <v>866</v>
      </c>
      <c r="K5" t="s">
        <v>512</v>
      </c>
      <c r="L5">
        <v>70</v>
      </c>
    </row>
    <row r="6" spans="1:12" x14ac:dyDescent="0.35">
      <c r="A6" t="s">
        <v>23</v>
      </c>
      <c r="B6" t="s">
        <v>511</v>
      </c>
      <c r="C6">
        <v>2022</v>
      </c>
      <c r="D6">
        <v>9000</v>
      </c>
      <c r="E6">
        <v>10000</v>
      </c>
      <c r="F6">
        <v>10000</v>
      </c>
      <c r="G6">
        <v>360</v>
      </c>
      <c r="H6">
        <v>29000</v>
      </c>
      <c r="I6">
        <v>1100</v>
      </c>
      <c r="J6">
        <v>910</v>
      </c>
      <c r="K6" t="s">
        <v>512</v>
      </c>
      <c r="L6">
        <v>69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T6"/>
  <sheetViews>
    <sheetView workbookViewId="0"/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447</v>
      </c>
      <c r="E1" s="1" t="s">
        <v>513</v>
      </c>
      <c r="F1" s="1" t="s">
        <v>81</v>
      </c>
      <c r="G1" s="1" t="s">
        <v>82</v>
      </c>
      <c r="H1" s="1" t="s">
        <v>169</v>
      </c>
      <c r="I1" s="1" t="s">
        <v>168</v>
      </c>
      <c r="J1" s="1" t="s">
        <v>514</v>
      </c>
      <c r="K1" s="1" t="s">
        <v>515</v>
      </c>
      <c r="L1" s="1" t="s">
        <v>516</v>
      </c>
      <c r="M1" s="1" t="s">
        <v>517</v>
      </c>
      <c r="N1" s="1" t="s">
        <v>41</v>
      </c>
      <c r="O1" s="1" t="s">
        <v>42</v>
      </c>
      <c r="P1" s="1" t="s">
        <v>268</v>
      </c>
      <c r="Q1" s="1" t="s">
        <v>269</v>
      </c>
      <c r="R1" s="1" t="s">
        <v>270</v>
      </c>
      <c r="S1" s="1" t="s">
        <v>271</v>
      </c>
      <c r="T1" s="1" t="s">
        <v>272</v>
      </c>
    </row>
    <row r="2" spans="1:20" x14ac:dyDescent="0.35">
      <c r="A2" t="s">
        <v>23</v>
      </c>
      <c r="B2" t="s">
        <v>518</v>
      </c>
      <c r="C2">
        <v>2018</v>
      </c>
      <c r="D2">
        <v>43900</v>
      </c>
      <c r="E2">
        <v>44200</v>
      </c>
      <c r="F2">
        <v>17900</v>
      </c>
      <c r="G2">
        <v>986</v>
      </c>
      <c r="H2">
        <v>61100</v>
      </c>
      <c r="I2">
        <v>53000</v>
      </c>
      <c r="J2">
        <v>214</v>
      </c>
      <c r="K2">
        <v>114</v>
      </c>
      <c r="L2">
        <v>61</v>
      </c>
      <c r="M2">
        <v>8</v>
      </c>
      <c r="N2">
        <v>4100</v>
      </c>
      <c r="O2">
        <v>28</v>
      </c>
    </row>
    <row r="3" spans="1:20" x14ac:dyDescent="0.35">
      <c r="A3" t="s">
        <v>23</v>
      </c>
      <c r="B3" t="s">
        <v>518</v>
      </c>
      <c r="C3">
        <v>2019</v>
      </c>
      <c r="D3">
        <v>45000</v>
      </c>
      <c r="E3">
        <v>45000</v>
      </c>
      <c r="F3">
        <v>18700</v>
      </c>
      <c r="G3">
        <v>1020</v>
      </c>
      <c r="H3">
        <v>62500</v>
      </c>
      <c r="I3">
        <v>51800</v>
      </c>
      <c r="J3">
        <v>212</v>
      </c>
      <c r="K3">
        <v>126</v>
      </c>
      <c r="L3">
        <v>60</v>
      </c>
      <c r="M3">
        <v>8</v>
      </c>
      <c r="N3">
        <v>4100</v>
      </c>
      <c r="O3">
        <v>28</v>
      </c>
    </row>
    <row r="4" spans="1:20" x14ac:dyDescent="0.35">
      <c r="A4" t="s">
        <v>23</v>
      </c>
      <c r="B4" t="s">
        <v>518</v>
      </c>
      <c r="C4">
        <v>2020</v>
      </c>
      <c r="D4">
        <v>43000</v>
      </c>
      <c r="E4">
        <v>43000</v>
      </c>
      <c r="F4">
        <v>15800</v>
      </c>
      <c r="G4">
        <v>1250</v>
      </c>
      <c r="H4">
        <v>58000</v>
      </c>
      <c r="I4">
        <v>49000</v>
      </c>
      <c r="J4">
        <v>215</v>
      </c>
      <c r="K4">
        <v>120</v>
      </c>
      <c r="L4">
        <v>58</v>
      </c>
      <c r="M4">
        <v>8</v>
      </c>
      <c r="N4">
        <v>4000</v>
      </c>
      <c r="O4">
        <v>25</v>
      </c>
    </row>
    <row r="5" spans="1:20" x14ac:dyDescent="0.35">
      <c r="A5" t="s">
        <v>23</v>
      </c>
      <c r="B5" t="s">
        <v>518</v>
      </c>
      <c r="C5">
        <v>2021</v>
      </c>
      <c r="D5">
        <v>42000</v>
      </c>
      <c r="E5">
        <v>42000</v>
      </c>
      <c r="F5">
        <v>18100</v>
      </c>
      <c r="G5">
        <v>1060</v>
      </c>
      <c r="H5">
        <v>59000</v>
      </c>
      <c r="I5">
        <v>50000</v>
      </c>
      <c r="J5">
        <v>220</v>
      </c>
      <c r="K5">
        <v>125</v>
      </c>
      <c r="L5">
        <v>57</v>
      </c>
      <c r="M5">
        <v>8</v>
      </c>
      <c r="N5">
        <v>4100</v>
      </c>
      <c r="O5">
        <v>29</v>
      </c>
    </row>
    <row r="6" spans="1:20" x14ac:dyDescent="0.35">
      <c r="A6" t="s">
        <v>23</v>
      </c>
      <c r="B6" t="s">
        <v>518</v>
      </c>
      <c r="C6">
        <v>2022</v>
      </c>
      <c r="D6">
        <v>42000</v>
      </c>
      <c r="E6">
        <v>42000</v>
      </c>
      <c r="F6">
        <v>18000</v>
      </c>
      <c r="G6">
        <v>700</v>
      </c>
      <c r="H6">
        <v>59000</v>
      </c>
      <c r="I6">
        <v>49000</v>
      </c>
      <c r="J6">
        <v>230</v>
      </c>
      <c r="K6">
        <v>130</v>
      </c>
      <c r="L6">
        <v>60</v>
      </c>
      <c r="M6">
        <v>9</v>
      </c>
      <c r="N6">
        <v>4000</v>
      </c>
      <c r="O6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"/>
  <sheetViews>
    <sheetView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42</v>
      </c>
      <c r="I1" s="1" t="s">
        <v>71</v>
      </c>
      <c r="J1" s="1" t="s">
        <v>72</v>
      </c>
    </row>
    <row r="2" spans="1:10" x14ac:dyDescent="0.35">
      <c r="A2" t="s">
        <v>23</v>
      </c>
      <c r="B2" t="s">
        <v>73</v>
      </c>
      <c r="C2">
        <v>2018</v>
      </c>
      <c r="D2">
        <v>681</v>
      </c>
      <c r="E2">
        <v>0</v>
      </c>
      <c r="F2">
        <v>500</v>
      </c>
      <c r="G2" t="s">
        <v>74</v>
      </c>
      <c r="H2">
        <v>100</v>
      </c>
    </row>
    <row r="3" spans="1:10" x14ac:dyDescent="0.35">
      <c r="A3" t="s">
        <v>23</v>
      </c>
      <c r="B3" t="s">
        <v>73</v>
      </c>
      <c r="C3">
        <v>2019</v>
      </c>
      <c r="D3">
        <v>172</v>
      </c>
      <c r="E3">
        <v>0</v>
      </c>
      <c r="F3">
        <v>450</v>
      </c>
      <c r="G3" t="s">
        <v>75</v>
      </c>
      <c r="H3">
        <v>100</v>
      </c>
    </row>
    <row r="4" spans="1:10" x14ac:dyDescent="0.35">
      <c r="A4" t="s">
        <v>23</v>
      </c>
      <c r="B4" t="s">
        <v>73</v>
      </c>
      <c r="C4">
        <v>2020</v>
      </c>
      <c r="D4">
        <v>305</v>
      </c>
      <c r="E4">
        <v>0</v>
      </c>
      <c r="F4">
        <v>450</v>
      </c>
      <c r="G4" t="s">
        <v>76</v>
      </c>
      <c r="H4">
        <v>100</v>
      </c>
    </row>
    <row r="5" spans="1:10" x14ac:dyDescent="0.35">
      <c r="A5" t="s">
        <v>23</v>
      </c>
      <c r="B5" t="s">
        <v>73</v>
      </c>
      <c r="C5">
        <v>2021</v>
      </c>
      <c r="D5">
        <v>41</v>
      </c>
      <c r="E5">
        <v>0</v>
      </c>
      <c r="F5">
        <v>310</v>
      </c>
      <c r="G5" t="s">
        <v>77</v>
      </c>
      <c r="H5">
        <v>100</v>
      </c>
    </row>
    <row r="6" spans="1:10" x14ac:dyDescent="0.35">
      <c r="A6" t="s">
        <v>23</v>
      </c>
      <c r="B6" t="s">
        <v>73</v>
      </c>
      <c r="C6">
        <v>2022</v>
      </c>
      <c r="D6">
        <v>100</v>
      </c>
      <c r="E6">
        <v>0</v>
      </c>
      <c r="F6">
        <v>260</v>
      </c>
      <c r="G6" t="s">
        <v>78</v>
      </c>
      <c r="H6">
        <v>100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6"/>
  <sheetViews>
    <sheetView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519</v>
      </c>
      <c r="E1" s="1" t="s">
        <v>259</v>
      </c>
      <c r="F1" s="1" t="s">
        <v>260</v>
      </c>
      <c r="G1" s="1" t="s">
        <v>266</v>
      </c>
      <c r="H1" s="1" t="s">
        <v>83</v>
      </c>
      <c r="I1" s="1" t="s">
        <v>41</v>
      </c>
      <c r="J1" s="1" t="s">
        <v>42</v>
      </c>
    </row>
    <row r="2" spans="1:10" x14ac:dyDescent="0.35">
      <c r="A2" t="s">
        <v>23</v>
      </c>
      <c r="B2" t="s">
        <v>520</v>
      </c>
      <c r="C2">
        <v>2018</v>
      </c>
      <c r="D2">
        <v>912</v>
      </c>
      <c r="E2">
        <v>6</v>
      </c>
      <c r="F2" t="s">
        <v>376</v>
      </c>
      <c r="G2">
        <v>918</v>
      </c>
      <c r="H2">
        <v>9.18</v>
      </c>
      <c r="I2">
        <v>38600</v>
      </c>
      <c r="J2" t="s">
        <v>377</v>
      </c>
    </row>
    <row r="3" spans="1:10" x14ac:dyDescent="0.35">
      <c r="A3" t="s">
        <v>23</v>
      </c>
      <c r="B3" t="s">
        <v>520</v>
      </c>
      <c r="C3">
        <v>2019</v>
      </c>
      <c r="D3">
        <v>914</v>
      </c>
      <c r="E3">
        <v>5</v>
      </c>
      <c r="F3" t="s">
        <v>376</v>
      </c>
      <c r="G3">
        <v>919</v>
      </c>
      <c r="H3">
        <v>9.65</v>
      </c>
      <c r="I3">
        <v>39600</v>
      </c>
      <c r="J3" t="s">
        <v>377</v>
      </c>
    </row>
    <row r="4" spans="1:10" x14ac:dyDescent="0.35">
      <c r="A4" t="s">
        <v>23</v>
      </c>
      <c r="B4" t="s">
        <v>520</v>
      </c>
      <c r="C4">
        <v>2020</v>
      </c>
      <c r="D4">
        <v>888</v>
      </c>
      <c r="E4">
        <v>5</v>
      </c>
      <c r="F4" t="s">
        <v>376</v>
      </c>
      <c r="G4">
        <v>893</v>
      </c>
      <c r="H4">
        <v>9.93</v>
      </c>
      <c r="I4">
        <v>37900</v>
      </c>
      <c r="J4" t="s">
        <v>377</v>
      </c>
    </row>
    <row r="5" spans="1:10" x14ac:dyDescent="0.35">
      <c r="A5" t="s">
        <v>23</v>
      </c>
      <c r="B5" t="s">
        <v>520</v>
      </c>
      <c r="C5">
        <v>2021</v>
      </c>
      <c r="D5">
        <v>942</v>
      </c>
      <c r="E5">
        <v>5</v>
      </c>
      <c r="F5" t="s">
        <v>376</v>
      </c>
      <c r="G5">
        <v>946</v>
      </c>
      <c r="H5">
        <v>10.36</v>
      </c>
      <c r="I5">
        <v>37800</v>
      </c>
      <c r="J5" t="s">
        <v>376</v>
      </c>
    </row>
    <row r="6" spans="1:10" x14ac:dyDescent="0.35">
      <c r="A6" t="s">
        <v>23</v>
      </c>
      <c r="B6" t="s">
        <v>520</v>
      </c>
      <c r="C6">
        <v>2022</v>
      </c>
      <c r="D6">
        <v>960</v>
      </c>
      <c r="E6">
        <v>4</v>
      </c>
      <c r="F6" t="s">
        <v>376</v>
      </c>
      <c r="G6">
        <v>960</v>
      </c>
      <c r="H6">
        <v>11</v>
      </c>
      <c r="I6">
        <v>37000</v>
      </c>
      <c r="J6" t="s">
        <v>376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J6"/>
  <sheetViews>
    <sheetView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127</v>
      </c>
      <c r="E1" s="1" t="s">
        <v>81</v>
      </c>
      <c r="F1" s="1" t="s">
        <v>82</v>
      </c>
      <c r="G1" s="1" t="s">
        <v>36</v>
      </c>
      <c r="H1" s="1" t="s">
        <v>83</v>
      </c>
      <c r="I1" s="1" t="s">
        <v>41</v>
      </c>
      <c r="J1" s="1" t="s">
        <v>521</v>
      </c>
    </row>
    <row r="2" spans="1:10" x14ac:dyDescent="0.35">
      <c r="A2" t="s">
        <v>23</v>
      </c>
      <c r="B2" t="s">
        <v>522</v>
      </c>
      <c r="C2">
        <v>2018</v>
      </c>
      <c r="D2">
        <v>126000</v>
      </c>
      <c r="E2">
        <v>392</v>
      </c>
      <c r="F2">
        <v>6550</v>
      </c>
      <c r="G2">
        <v>120000</v>
      </c>
      <c r="H2">
        <v>56.1</v>
      </c>
      <c r="I2">
        <v>8000</v>
      </c>
      <c r="J2" t="s">
        <v>26</v>
      </c>
    </row>
    <row r="3" spans="1:10" x14ac:dyDescent="0.35">
      <c r="A3" t="s">
        <v>23</v>
      </c>
      <c r="B3" t="s">
        <v>522</v>
      </c>
      <c r="C3">
        <v>2019</v>
      </c>
      <c r="D3">
        <v>108000</v>
      </c>
      <c r="E3">
        <v>389</v>
      </c>
      <c r="F3">
        <v>5620</v>
      </c>
      <c r="G3">
        <v>103000</v>
      </c>
      <c r="H3">
        <v>46.1</v>
      </c>
      <c r="I3">
        <v>7500</v>
      </c>
      <c r="J3" t="s">
        <v>26</v>
      </c>
    </row>
    <row r="4" spans="1:10" x14ac:dyDescent="0.35">
      <c r="A4" t="s">
        <v>23</v>
      </c>
      <c r="B4" t="s">
        <v>522</v>
      </c>
      <c r="C4">
        <v>2020</v>
      </c>
      <c r="D4">
        <v>75800</v>
      </c>
      <c r="E4">
        <v>417</v>
      </c>
      <c r="F4">
        <v>4070</v>
      </c>
      <c r="G4">
        <v>72100</v>
      </c>
      <c r="H4">
        <v>29.5</v>
      </c>
      <c r="I4">
        <v>4500</v>
      </c>
      <c r="J4" t="s">
        <v>26</v>
      </c>
    </row>
    <row r="5" spans="1:10" x14ac:dyDescent="0.35">
      <c r="A5" t="s">
        <v>23</v>
      </c>
      <c r="B5" t="s">
        <v>522</v>
      </c>
      <c r="C5">
        <v>2021</v>
      </c>
      <c r="D5">
        <v>74600</v>
      </c>
      <c r="E5">
        <v>350</v>
      </c>
      <c r="F5">
        <v>5430</v>
      </c>
      <c r="G5">
        <v>69500</v>
      </c>
      <c r="H5">
        <v>42.4</v>
      </c>
      <c r="I5">
        <v>5300</v>
      </c>
      <c r="J5" t="s">
        <v>26</v>
      </c>
    </row>
    <row r="6" spans="1:10" x14ac:dyDescent="0.35">
      <c r="A6" t="s">
        <v>23</v>
      </c>
      <c r="B6" t="s">
        <v>522</v>
      </c>
      <c r="C6">
        <v>2022</v>
      </c>
      <c r="D6">
        <v>97000</v>
      </c>
      <c r="E6">
        <v>350</v>
      </c>
      <c r="F6">
        <v>6400</v>
      </c>
      <c r="G6">
        <v>91000</v>
      </c>
      <c r="H6">
        <v>58</v>
      </c>
      <c r="I6">
        <v>6000</v>
      </c>
      <c r="J6" t="s">
        <v>26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6"/>
  <sheetViews>
    <sheetView workbookViewId="0"/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523</v>
      </c>
      <c r="E1" s="1" t="s">
        <v>524</v>
      </c>
      <c r="F1" s="1" t="s">
        <v>525</v>
      </c>
      <c r="G1" s="1" t="s">
        <v>526</v>
      </c>
      <c r="H1" s="1" t="s">
        <v>527</v>
      </c>
      <c r="I1" s="1" t="s">
        <v>528</v>
      </c>
      <c r="J1" s="1" t="s">
        <v>529</v>
      </c>
      <c r="K1" s="1" t="s">
        <v>530</v>
      </c>
      <c r="L1" s="1" t="s">
        <v>531</v>
      </c>
      <c r="M1" s="1" t="s">
        <v>42</v>
      </c>
    </row>
    <row r="2" spans="1:13" x14ac:dyDescent="0.35">
      <c r="A2" t="s">
        <v>23</v>
      </c>
      <c r="B2" t="s">
        <v>532</v>
      </c>
      <c r="C2">
        <v>2018</v>
      </c>
      <c r="D2">
        <v>44</v>
      </c>
      <c r="E2">
        <v>125</v>
      </c>
      <c r="F2">
        <v>206</v>
      </c>
      <c r="G2">
        <v>165</v>
      </c>
      <c r="H2">
        <v>4.5999999999999996</v>
      </c>
      <c r="I2">
        <v>226</v>
      </c>
      <c r="J2">
        <v>132</v>
      </c>
      <c r="K2">
        <v>360</v>
      </c>
      <c r="M2">
        <v>100</v>
      </c>
    </row>
    <row r="3" spans="1:13" x14ac:dyDescent="0.35">
      <c r="A3" t="s">
        <v>23</v>
      </c>
      <c r="B3" t="s">
        <v>532</v>
      </c>
      <c r="C3">
        <v>2019</v>
      </c>
      <c r="D3">
        <v>45</v>
      </c>
      <c r="E3">
        <v>129</v>
      </c>
      <c r="F3">
        <v>209</v>
      </c>
      <c r="G3">
        <v>157</v>
      </c>
      <c r="H3">
        <v>3.9</v>
      </c>
      <c r="I3">
        <v>233</v>
      </c>
      <c r="J3">
        <v>134</v>
      </c>
      <c r="K3">
        <v>300</v>
      </c>
      <c r="M3">
        <v>100</v>
      </c>
    </row>
    <row r="4" spans="1:13" x14ac:dyDescent="0.35">
      <c r="A4" t="s">
        <v>23</v>
      </c>
      <c r="B4" t="s">
        <v>532</v>
      </c>
      <c r="C4">
        <v>2020</v>
      </c>
      <c r="D4">
        <v>45</v>
      </c>
      <c r="E4">
        <v>133</v>
      </c>
      <c r="F4">
        <v>214</v>
      </c>
      <c r="G4">
        <v>161</v>
      </c>
      <c r="H4">
        <v>3.8</v>
      </c>
      <c r="I4">
        <v>233</v>
      </c>
      <c r="J4">
        <v>134</v>
      </c>
      <c r="K4">
        <v>340</v>
      </c>
      <c r="M4">
        <v>100</v>
      </c>
    </row>
    <row r="5" spans="1:13" x14ac:dyDescent="0.35">
      <c r="A5" t="s">
        <v>23</v>
      </c>
      <c r="B5" t="s">
        <v>532</v>
      </c>
      <c r="C5">
        <v>2021</v>
      </c>
      <c r="D5">
        <v>43</v>
      </c>
      <c r="E5">
        <v>137</v>
      </c>
      <c r="F5">
        <v>216</v>
      </c>
      <c r="G5">
        <v>161</v>
      </c>
      <c r="H5">
        <v>2.2000000000000002</v>
      </c>
      <c r="I5">
        <v>238</v>
      </c>
      <c r="J5">
        <v>137</v>
      </c>
      <c r="K5">
        <v>350</v>
      </c>
      <c r="M5">
        <v>100</v>
      </c>
    </row>
    <row r="6" spans="1:13" x14ac:dyDescent="0.35">
      <c r="A6" t="s">
        <v>23</v>
      </c>
      <c r="B6" t="s">
        <v>532</v>
      </c>
      <c r="C6">
        <v>2022</v>
      </c>
      <c r="D6">
        <v>46</v>
      </c>
      <c r="E6">
        <v>140</v>
      </c>
      <c r="F6">
        <v>250</v>
      </c>
      <c r="G6">
        <v>170</v>
      </c>
      <c r="H6">
        <v>2.1</v>
      </c>
      <c r="I6">
        <v>260</v>
      </c>
      <c r="J6">
        <v>150</v>
      </c>
      <c r="K6">
        <v>350</v>
      </c>
      <c r="L6">
        <v>98</v>
      </c>
      <c r="M6">
        <v>100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6"/>
  <sheetViews>
    <sheetView workbookViewId="0"/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117</v>
      </c>
      <c r="E1" s="1" t="s">
        <v>58</v>
      </c>
      <c r="F1" s="1" t="s">
        <v>533</v>
      </c>
      <c r="G1" s="1" t="s">
        <v>400</v>
      </c>
      <c r="H1" s="1" t="s">
        <v>534</v>
      </c>
      <c r="I1" s="1" t="s">
        <v>535</v>
      </c>
      <c r="J1" s="1" t="s">
        <v>536</v>
      </c>
      <c r="K1" s="1" t="s">
        <v>537</v>
      </c>
      <c r="L1" s="1" t="s">
        <v>42</v>
      </c>
    </row>
    <row r="2" spans="1:12" x14ac:dyDescent="0.35">
      <c r="A2" t="s">
        <v>23</v>
      </c>
      <c r="B2" t="s">
        <v>538</v>
      </c>
      <c r="C2">
        <v>2018</v>
      </c>
      <c r="D2" t="s">
        <v>87</v>
      </c>
      <c r="E2">
        <v>445</v>
      </c>
      <c r="F2">
        <v>12</v>
      </c>
      <c r="G2">
        <v>158</v>
      </c>
      <c r="H2" t="s">
        <v>87</v>
      </c>
      <c r="I2">
        <v>16.850000000000001</v>
      </c>
      <c r="J2">
        <v>17.68</v>
      </c>
      <c r="K2" t="s">
        <v>87</v>
      </c>
      <c r="L2" t="s">
        <v>25</v>
      </c>
    </row>
    <row r="3" spans="1:12" x14ac:dyDescent="0.35">
      <c r="A3" t="s">
        <v>23</v>
      </c>
      <c r="B3" t="s">
        <v>538</v>
      </c>
      <c r="C3">
        <v>2019</v>
      </c>
      <c r="D3" t="s">
        <v>87</v>
      </c>
      <c r="E3">
        <v>465</v>
      </c>
      <c r="F3">
        <v>5</v>
      </c>
      <c r="G3">
        <v>361</v>
      </c>
      <c r="H3" t="s">
        <v>87</v>
      </c>
      <c r="I3">
        <v>9.15</v>
      </c>
      <c r="J3">
        <v>9.27</v>
      </c>
      <c r="K3" t="s">
        <v>87</v>
      </c>
      <c r="L3" t="s">
        <v>327</v>
      </c>
    </row>
    <row r="4" spans="1:12" x14ac:dyDescent="0.35">
      <c r="A4" t="s">
        <v>23</v>
      </c>
      <c r="B4" t="s">
        <v>538</v>
      </c>
      <c r="C4">
        <v>2020</v>
      </c>
      <c r="D4" t="s">
        <v>87</v>
      </c>
      <c r="E4">
        <v>366</v>
      </c>
      <c r="F4">
        <v>18</v>
      </c>
      <c r="G4">
        <v>147</v>
      </c>
      <c r="H4" t="s">
        <v>87</v>
      </c>
      <c r="I4">
        <v>6.61</v>
      </c>
      <c r="J4">
        <v>6.67</v>
      </c>
      <c r="K4" t="s">
        <v>87</v>
      </c>
      <c r="L4" t="s">
        <v>25</v>
      </c>
    </row>
    <row r="5" spans="1:12" x14ac:dyDescent="0.35">
      <c r="A5" t="s">
        <v>23</v>
      </c>
      <c r="B5" t="s">
        <v>538</v>
      </c>
      <c r="C5">
        <v>2021</v>
      </c>
      <c r="D5" t="s">
        <v>87</v>
      </c>
      <c r="E5">
        <v>346</v>
      </c>
      <c r="F5">
        <v>71</v>
      </c>
      <c r="G5">
        <v>227</v>
      </c>
      <c r="H5" t="s">
        <v>87</v>
      </c>
      <c r="I5">
        <v>8.25</v>
      </c>
      <c r="J5">
        <v>8.3800000000000008</v>
      </c>
      <c r="K5" t="s">
        <v>87</v>
      </c>
      <c r="L5" t="s">
        <v>327</v>
      </c>
    </row>
    <row r="6" spans="1:12" x14ac:dyDescent="0.35">
      <c r="A6" t="s">
        <v>23</v>
      </c>
      <c r="B6" t="s">
        <v>538</v>
      </c>
      <c r="C6">
        <v>2022</v>
      </c>
      <c r="D6" t="s">
        <v>87</v>
      </c>
      <c r="E6">
        <v>360</v>
      </c>
      <c r="F6">
        <v>10</v>
      </c>
      <c r="G6">
        <v>270</v>
      </c>
      <c r="H6" t="s">
        <v>87</v>
      </c>
      <c r="I6">
        <v>10</v>
      </c>
      <c r="J6">
        <v>9</v>
      </c>
      <c r="K6" t="s">
        <v>87</v>
      </c>
      <c r="L6" t="s">
        <v>327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T18"/>
  <sheetViews>
    <sheetView workbookViewId="0">
      <selection activeCell="C11" sqref="C11:G18"/>
    </sheetView>
  </sheetViews>
  <sheetFormatPr defaultRowHeight="14.5" x14ac:dyDescent="0.35"/>
  <sheetData>
    <row r="1" spans="1:20" ht="58" x14ac:dyDescent="0.35">
      <c r="A1" s="1" t="s">
        <v>0</v>
      </c>
      <c r="B1" s="1" t="s">
        <v>1</v>
      </c>
      <c r="C1" s="1" t="s">
        <v>2</v>
      </c>
      <c r="D1" s="3" t="s">
        <v>44</v>
      </c>
      <c r="E1" s="3" t="s">
        <v>328</v>
      </c>
      <c r="F1" s="3" t="s">
        <v>329</v>
      </c>
      <c r="G1" s="3" t="s">
        <v>67</v>
      </c>
      <c r="H1" s="3" t="s">
        <v>68</v>
      </c>
      <c r="I1" s="3" t="s">
        <v>55</v>
      </c>
      <c r="J1" s="3" t="s">
        <v>539</v>
      </c>
      <c r="K1" s="3" t="s">
        <v>207</v>
      </c>
      <c r="L1" s="3" t="s">
        <v>330</v>
      </c>
      <c r="M1" s="3" t="s">
        <v>540</v>
      </c>
      <c r="N1" s="3" t="s">
        <v>41</v>
      </c>
      <c r="O1" s="3" t="s">
        <v>42</v>
      </c>
      <c r="P1" s="3" t="s">
        <v>268</v>
      </c>
      <c r="Q1" s="1" t="s">
        <v>269</v>
      </c>
      <c r="R1" s="1" t="s">
        <v>270</v>
      </c>
      <c r="S1" s="1" t="s">
        <v>271</v>
      </c>
      <c r="T1" s="1" t="s">
        <v>272</v>
      </c>
    </row>
    <row r="2" spans="1:20" x14ac:dyDescent="0.35">
      <c r="A2" t="s">
        <v>23</v>
      </c>
      <c r="B2" t="s">
        <v>541</v>
      </c>
      <c r="C2">
        <v>2018</v>
      </c>
      <c r="D2">
        <v>934</v>
      </c>
      <c r="E2">
        <v>1420</v>
      </c>
      <c r="F2">
        <v>632</v>
      </c>
      <c r="G2">
        <v>4840</v>
      </c>
      <c r="H2">
        <v>604</v>
      </c>
      <c r="I2">
        <v>5780</v>
      </c>
      <c r="J2">
        <v>16</v>
      </c>
      <c r="K2">
        <v>170</v>
      </c>
      <c r="L2">
        <v>498</v>
      </c>
      <c r="M2">
        <v>9150</v>
      </c>
      <c r="N2">
        <v>971</v>
      </c>
      <c r="O2">
        <v>73</v>
      </c>
    </row>
    <row r="3" spans="1:20" x14ac:dyDescent="0.35">
      <c r="A3" t="s">
        <v>23</v>
      </c>
      <c r="B3" t="s">
        <v>541</v>
      </c>
      <c r="C3">
        <v>2019</v>
      </c>
      <c r="D3">
        <v>981</v>
      </c>
      <c r="E3">
        <v>1360</v>
      </c>
      <c r="F3">
        <v>627</v>
      </c>
      <c r="G3">
        <v>4760</v>
      </c>
      <c r="H3">
        <v>220</v>
      </c>
      <c r="I3">
        <v>6270</v>
      </c>
      <c r="J3">
        <v>16</v>
      </c>
      <c r="K3">
        <v>52</v>
      </c>
      <c r="L3">
        <v>498</v>
      </c>
      <c r="M3">
        <v>9860</v>
      </c>
      <c r="N3">
        <v>995</v>
      </c>
      <c r="O3">
        <v>74</v>
      </c>
    </row>
    <row r="4" spans="1:20" x14ac:dyDescent="0.35">
      <c r="A4" t="s">
        <v>23</v>
      </c>
      <c r="B4" t="s">
        <v>541</v>
      </c>
      <c r="C4">
        <v>2020</v>
      </c>
      <c r="D4">
        <v>1080</v>
      </c>
      <c r="E4">
        <v>1400</v>
      </c>
      <c r="F4">
        <v>582</v>
      </c>
      <c r="G4">
        <v>6730</v>
      </c>
      <c r="H4">
        <v>140</v>
      </c>
      <c r="I4">
        <v>8250</v>
      </c>
      <c r="J4">
        <v>21</v>
      </c>
      <c r="K4">
        <v>55</v>
      </c>
      <c r="L4">
        <v>498</v>
      </c>
      <c r="M4">
        <v>12334</v>
      </c>
      <c r="N4">
        <v>1180</v>
      </c>
      <c r="O4">
        <v>80</v>
      </c>
    </row>
    <row r="5" spans="1:20" x14ac:dyDescent="0.35">
      <c r="A5" t="s">
        <v>23</v>
      </c>
      <c r="B5" t="s">
        <v>541</v>
      </c>
      <c r="C5">
        <v>2021</v>
      </c>
      <c r="D5">
        <v>1020</v>
      </c>
      <c r="E5">
        <v>1920</v>
      </c>
      <c r="F5">
        <v>908</v>
      </c>
      <c r="G5">
        <v>6160</v>
      </c>
      <c r="H5">
        <v>137</v>
      </c>
      <c r="I5">
        <v>7950</v>
      </c>
      <c r="J5">
        <v>25</v>
      </c>
      <c r="K5">
        <v>56</v>
      </c>
      <c r="L5">
        <v>498</v>
      </c>
      <c r="M5">
        <v>11064</v>
      </c>
      <c r="N5">
        <v>1440</v>
      </c>
      <c r="O5">
        <v>76</v>
      </c>
    </row>
    <row r="6" spans="1:20" x14ac:dyDescent="0.35">
      <c r="A6" t="s">
        <v>23</v>
      </c>
      <c r="B6" t="s">
        <v>541</v>
      </c>
      <c r="C6">
        <v>2022</v>
      </c>
      <c r="D6">
        <v>1100</v>
      </c>
      <c r="E6">
        <v>1800</v>
      </c>
      <c r="F6">
        <v>900</v>
      </c>
      <c r="G6">
        <v>4600</v>
      </c>
      <c r="H6">
        <v>230</v>
      </c>
      <c r="I6">
        <v>6400</v>
      </c>
      <c r="J6">
        <v>21</v>
      </c>
      <c r="K6">
        <v>50</v>
      </c>
      <c r="L6">
        <v>498</v>
      </c>
      <c r="M6">
        <v>9200</v>
      </c>
      <c r="N6">
        <v>1300</v>
      </c>
      <c r="O6">
        <v>69</v>
      </c>
    </row>
    <row r="11" spans="1:20" x14ac:dyDescent="0.35">
      <c r="C11" t="s">
        <v>747</v>
      </c>
      <c r="D11" t="s">
        <v>715</v>
      </c>
      <c r="E11">
        <v>2022</v>
      </c>
      <c r="F11">
        <v>1900</v>
      </c>
      <c r="G11" t="s">
        <v>739</v>
      </c>
    </row>
    <row r="12" spans="1:20" x14ac:dyDescent="0.35">
      <c r="C12" t="s">
        <v>747</v>
      </c>
      <c r="D12" t="s">
        <v>744</v>
      </c>
      <c r="E12">
        <v>2022</v>
      </c>
      <c r="F12">
        <v>2460</v>
      </c>
      <c r="G12" t="s">
        <v>745</v>
      </c>
    </row>
    <row r="13" spans="1:20" x14ac:dyDescent="0.35">
      <c r="C13" t="s">
        <v>746</v>
      </c>
      <c r="D13" t="s">
        <v>748</v>
      </c>
      <c r="E13">
        <v>2022</v>
      </c>
      <c r="F13">
        <v>890</v>
      </c>
      <c r="G13" t="s">
        <v>745</v>
      </c>
    </row>
    <row r="14" spans="1:20" x14ac:dyDescent="0.35">
      <c r="C14" t="s">
        <v>746</v>
      </c>
      <c r="D14" t="s">
        <v>749</v>
      </c>
      <c r="E14">
        <v>2022</v>
      </c>
      <c r="F14">
        <v>0</v>
      </c>
      <c r="G14" t="s">
        <v>745</v>
      </c>
    </row>
    <row r="15" spans="1:20" x14ac:dyDescent="0.35">
      <c r="C15" t="s">
        <v>740</v>
      </c>
      <c r="D15" t="s">
        <v>715</v>
      </c>
      <c r="F15">
        <v>220000</v>
      </c>
      <c r="G15" t="s">
        <v>741</v>
      </c>
    </row>
    <row r="16" spans="1:20" x14ac:dyDescent="0.35">
      <c r="C16" t="s">
        <v>740</v>
      </c>
      <c r="D16" t="s">
        <v>749</v>
      </c>
      <c r="E16">
        <v>2022</v>
      </c>
      <c r="F16">
        <v>18000</v>
      </c>
      <c r="G16" t="s">
        <v>741</v>
      </c>
    </row>
    <row r="17" spans="3:7" x14ac:dyDescent="0.35">
      <c r="C17" t="s">
        <v>750</v>
      </c>
      <c r="D17" t="s">
        <v>744</v>
      </c>
      <c r="E17">
        <v>2022</v>
      </c>
      <c r="F17">
        <f>D6+E6+F6</f>
        <v>3800</v>
      </c>
      <c r="G17" t="s">
        <v>741</v>
      </c>
    </row>
    <row r="18" spans="3:7" x14ac:dyDescent="0.35">
      <c r="C18" t="s">
        <v>751</v>
      </c>
      <c r="D18" t="s">
        <v>715</v>
      </c>
      <c r="E18">
        <v>2022</v>
      </c>
      <c r="F18">
        <v>6400</v>
      </c>
      <c r="G18" t="s">
        <v>741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P6"/>
  <sheetViews>
    <sheetView workbookViewId="0"/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s="1" t="s">
        <v>2</v>
      </c>
      <c r="D1" s="1" t="s">
        <v>542</v>
      </c>
      <c r="E1" s="1" t="s">
        <v>543</v>
      </c>
      <c r="F1" s="1" t="s">
        <v>544</v>
      </c>
      <c r="G1" s="1" t="s">
        <v>545</v>
      </c>
      <c r="H1" s="1" t="s">
        <v>546</v>
      </c>
      <c r="I1" s="1" t="s">
        <v>547</v>
      </c>
      <c r="J1" s="1" t="s">
        <v>548</v>
      </c>
      <c r="K1" s="1" t="s">
        <v>549</v>
      </c>
      <c r="L1" s="1" t="s">
        <v>550</v>
      </c>
      <c r="M1" s="1" t="s">
        <v>551</v>
      </c>
      <c r="N1" s="1" t="s">
        <v>552</v>
      </c>
      <c r="O1" s="1" t="s">
        <v>553</v>
      </c>
      <c r="P1" s="1" t="s">
        <v>554</v>
      </c>
    </row>
    <row r="2" spans="1:16" x14ac:dyDescent="0.35">
      <c r="A2" t="s">
        <v>23</v>
      </c>
      <c r="B2" t="s">
        <v>555</v>
      </c>
      <c r="C2">
        <v>2018</v>
      </c>
      <c r="D2">
        <v>430</v>
      </c>
      <c r="E2">
        <v>140</v>
      </c>
      <c r="F2">
        <v>116</v>
      </c>
      <c r="G2">
        <v>12</v>
      </c>
      <c r="H2">
        <v>45</v>
      </c>
      <c r="I2">
        <v>637</v>
      </c>
      <c r="J2">
        <v>104.24</v>
      </c>
      <c r="K2">
        <v>107.58</v>
      </c>
      <c r="L2">
        <v>134.15</v>
      </c>
      <c r="M2">
        <v>19</v>
      </c>
      <c r="N2" t="s">
        <v>155</v>
      </c>
      <c r="O2" t="s">
        <v>141</v>
      </c>
      <c r="P2">
        <v>32</v>
      </c>
    </row>
    <row r="3" spans="1:16" x14ac:dyDescent="0.35">
      <c r="A3" t="s">
        <v>23</v>
      </c>
      <c r="B3" t="s">
        <v>555</v>
      </c>
      <c r="C3">
        <v>2019</v>
      </c>
      <c r="D3">
        <v>310</v>
      </c>
      <c r="E3">
        <v>127</v>
      </c>
      <c r="F3">
        <v>124</v>
      </c>
      <c r="G3">
        <v>8</v>
      </c>
      <c r="H3">
        <v>40</v>
      </c>
      <c r="I3">
        <v>517</v>
      </c>
      <c r="J3">
        <v>102.35</v>
      </c>
      <c r="K3">
        <v>89.15</v>
      </c>
      <c r="L3">
        <v>105.7</v>
      </c>
      <c r="M3">
        <v>15</v>
      </c>
      <c r="N3" t="s">
        <v>155</v>
      </c>
      <c r="O3" t="s">
        <v>155</v>
      </c>
      <c r="P3">
        <v>40</v>
      </c>
    </row>
    <row r="4" spans="1:16" x14ac:dyDescent="0.35">
      <c r="A4" t="s">
        <v>23</v>
      </c>
      <c r="B4" t="s">
        <v>555</v>
      </c>
      <c r="C4">
        <v>2020</v>
      </c>
      <c r="D4">
        <v>277</v>
      </c>
      <c r="E4">
        <v>140</v>
      </c>
      <c r="F4">
        <v>97</v>
      </c>
      <c r="G4">
        <v>4</v>
      </c>
      <c r="H4">
        <v>31</v>
      </c>
      <c r="I4">
        <v>481</v>
      </c>
      <c r="J4">
        <v>103.38</v>
      </c>
      <c r="K4">
        <v>87.4</v>
      </c>
      <c r="L4">
        <v>96.84</v>
      </c>
      <c r="M4">
        <v>12</v>
      </c>
      <c r="N4" t="s">
        <v>327</v>
      </c>
      <c r="O4" t="s">
        <v>155</v>
      </c>
      <c r="P4">
        <v>42</v>
      </c>
    </row>
    <row r="5" spans="1:16" x14ac:dyDescent="0.35">
      <c r="A5" t="s">
        <v>23</v>
      </c>
      <c r="B5" t="s">
        <v>555</v>
      </c>
      <c r="C5">
        <v>2021</v>
      </c>
      <c r="D5">
        <v>313</v>
      </c>
      <c r="E5">
        <v>125</v>
      </c>
      <c r="F5">
        <v>96</v>
      </c>
      <c r="G5">
        <v>7</v>
      </c>
      <c r="H5">
        <v>53</v>
      </c>
      <c r="I5">
        <v>475</v>
      </c>
      <c r="J5">
        <v>137.94</v>
      </c>
      <c r="K5">
        <v>192.28</v>
      </c>
      <c r="L5">
        <v>220.31</v>
      </c>
      <c r="M5">
        <v>11</v>
      </c>
      <c r="N5" t="s">
        <v>155</v>
      </c>
      <c r="O5" t="s">
        <v>141</v>
      </c>
      <c r="P5">
        <v>34</v>
      </c>
    </row>
    <row r="6" spans="1:16" x14ac:dyDescent="0.35">
      <c r="A6" t="s">
        <v>23</v>
      </c>
      <c r="B6" t="s">
        <v>555</v>
      </c>
      <c r="C6">
        <v>2022</v>
      </c>
      <c r="D6">
        <v>310</v>
      </c>
      <c r="E6">
        <v>200</v>
      </c>
      <c r="F6">
        <v>120</v>
      </c>
      <c r="G6">
        <v>8</v>
      </c>
      <c r="H6">
        <v>49</v>
      </c>
      <c r="I6">
        <v>570</v>
      </c>
      <c r="K6">
        <v>350</v>
      </c>
      <c r="L6">
        <v>400</v>
      </c>
      <c r="M6">
        <v>17</v>
      </c>
      <c r="N6" t="s">
        <v>327</v>
      </c>
      <c r="O6" t="s">
        <v>155</v>
      </c>
      <c r="P6">
        <v>45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6"/>
  <sheetViews>
    <sheetView workbookViewId="0"/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127</v>
      </c>
      <c r="E1" s="1" t="s">
        <v>81</v>
      </c>
      <c r="F1" s="1" t="s">
        <v>82</v>
      </c>
      <c r="G1" s="1" t="s">
        <v>169</v>
      </c>
      <c r="H1" s="1" t="s">
        <v>168</v>
      </c>
      <c r="I1" s="1" t="s">
        <v>83</v>
      </c>
      <c r="J1" s="1" t="s">
        <v>445</v>
      </c>
      <c r="K1" s="1" t="s">
        <v>444</v>
      </c>
      <c r="L1" s="1" t="s">
        <v>41</v>
      </c>
      <c r="M1" s="1" t="s">
        <v>42</v>
      </c>
    </row>
    <row r="2" spans="1:13" x14ac:dyDescent="0.35">
      <c r="A2" t="s">
        <v>23</v>
      </c>
      <c r="B2" t="s">
        <v>556</v>
      </c>
      <c r="C2">
        <v>2018</v>
      </c>
      <c r="D2">
        <v>11900</v>
      </c>
      <c r="E2">
        <v>51</v>
      </c>
      <c r="F2">
        <v>6960</v>
      </c>
      <c r="G2">
        <v>4980</v>
      </c>
      <c r="H2">
        <v>4850</v>
      </c>
      <c r="I2">
        <v>149</v>
      </c>
      <c r="J2">
        <v>135</v>
      </c>
      <c r="K2">
        <v>297</v>
      </c>
      <c r="L2">
        <v>2600</v>
      </c>
      <c r="M2" t="s">
        <v>26</v>
      </c>
    </row>
    <row r="3" spans="1:13" x14ac:dyDescent="0.35">
      <c r="A3" t="s">
        <v>23</v>
      </c>
      <c r="B3" t="s">
        <v>556</v>
      </c>
      <c r="C3">
        <v>2019</v>
      </c>
      <c r="D3">
        <v>11700</v>
      </c>
      <c r="E3">
        <v>115</v>
      </c>
      <c r="F3">
        <v>7020</v>
      </c>
      <c r="G3">
        <v>4810</v>
      </c>
      <c r="H3">
        <v>4720</v>
      </c>
      <c r="I3">
        <v>153</v>
      </c>
      <c r="J3">
        <v>139</v>
      </c>
      <c r="K3">
        <v>289</v>
      </c>
      <c r="L3">
        <v>2600</v>
      </c>
      <c r="M3" t="s">
        <v>26</v>
      </c>
    </row>
    <row r="4" spans="1:13" x14ac:dyDescent="0.35">
      <c r="A4" t="s">
        <v>23</v>
      </c>
      <c r="B4" t="s">
        <v>556</v>
      </c>
      <c r="C4">
        <v>2020</v>
      </c>
      <c r="D4">
        <v>9990</v>
      </c>
      <c r="E4">
        <v>98</v>
      </c>
      <c r="F4">
        <v>5590</v>
      </c>
      <c r="G4">
        <v>4480</v>
      </c>
      <c r="H4">
        <v>4440</v>
      </c>
      <c r="I4">
        <v>141</v>
      </c>
      <c r="J4">
        <v>128</v>
      </c>
      <c r="K4">
        <v>305</v>
      </c>
      <c r="L4">
        <v>2400</v>
      </c>
      <c r="M4" t="s">
        <v>26</v>
      </c>
    </row>
    <row r="5" spans="1:13" x14ac:dyDescent="0.35">
      <c r="A5" t="s">
        <v>23</v>
      </c>
      <c r="B5" t="s">
        <v>556</v>
      </c>
      <c r="C5">
        <v>2021</v>
      </c>
      <c r="D5">
        <v>11300</v>
      </c>
      <c r="E5">
        <v>130</v>
      </c>
      <c r="F5">
        <v>6900</v>
      </c>
      <c r="G5">
        <v>4450</v>
      </c>
      <c r="H5">
        <v>4640</v>
      </c>
      <c r="I5">
        <v>133</v>
      </c>
      <c r="J5">
        <v>121</v>
      </c>
      <c r="K5">
        <v>278</v>
      </c>
      <c r="L5">
        <v>2400</v>
      </c>
      <c r="M5" t="s">
        <v>26</v>
      </c>
    </row>
    <row r="6" spans="1:13" x14ac:dyDescent="0.35">
      <c r="A6" t="s">
        <v>23</v>
      </c>
      <c r="B6" t="s">
        <v>556</v>
      </c>
      <c r="C6">
        <v>2022</v>
      </c>
      <c r="D6">
        <v>11000</v>
      </c>
      <c r="E6">
        <v>100</v>
      </c>
      <c r="F6">
        <v>6400</v>
      </c>
      <c r="G6">
        <v>4600</v>
      </c>
      <c r="H6">
        <v>4600</v>
      </c>
      <c r="I6">
        <v>140</v>
      </c>
      <c r="J6">
        <v>130</v>
      </c>
      <c r="K6">
        <v>260</v>
      </c>
      <c r="L6">
        <v>2400</v>
      </c>
      <c r="M6" t="s">
        <v>26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K6"/>
  <sheetViews>
    <sheetView workbookViewId="0"/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519</v>
      </c>
      <c r="E1" s="1" t="s">
        <v>557</v>
      </c>
      <c r="F1" s="1" t="s">
        <v>259</v>
      </c>
      <c r="G1" s="1" t="s">
        <v>260</v>
      </c>
      <c r="H1" s="1" t="s">
        <v>266</v>
      </c>
      <c r="I1" s="1" t="s">
        <v>558</v>
      </c>
      <c r="J1" s="1" t="s">
        <v>41</v>
      </c>
      <c r="K1" s="1" t="s">
        <v>42</v>
      </c>
    </row>
    <row r="2" spans="1:11" x14ac:dyDescent="0.35">
      <c r="A2" t="s">
        <v>23</v>
      </c>
      <c r="B2" t="s">
        <v>559</v>
      </c>
      <c r="C2">
        <v>2018</v>
      </c>
      <c r="D2">
        <v>1390</v>
      </c>
      <c r="E2">
        <v>30</v>
      </c>
      <c r="F2">
        <v>21</v>
      </c>
      <c r="G2" t="s">
        <v>376</v>
      </c>
      <c r="H2">
        <v>1440</v>
      </c>
      <c r="I2">
        <v>11.61</v>
      </c>
      <c r="J2">
        <v>68500</v>
      </c>
      <c r="K2">
        <v>1</v>
      </c>
    </row>
    <row r="3" spans="1:11" x14ac:dyDescent="0.35">
      <c r="A3" t="s">
        <v>23</v>
      </c>
      <c r="B3" t="s">
        <v>559</v>
      </c>
      <c r="C3">
        <v>2019</v>
      </c>
      <c r="D3">
        <v>1460</v>
      </c>
      <c r="E3">
        <v>31</v>
      </c>
      <c r="F3">
        <v>24</v>
      </c>
      <c r="G3" t="s">
        <v>376</v>
      </c>
      <c r="H3">
        <v>1510</v>
      </c>
      <c r="I3">
        <v>12.33</v>
      </c>
      <c r="J3">
        <v>69000</v>
      </c>
      <c r="K3">
        <v>2</v>
      </c>
    </row>
    <row r="4" spans="1:11" x14ac:dyDescent="0.35">
      <c r="A4" t="s">
        <v>23</v>
      </c>
      <c r="B4" t="s">
        <v>559</v>
      </c>
      <c r="C4">
        <v>2020</v>
      </c>
      <c r="D4">
        <v>1440</v>
      </c>
      <c r="E4">
        <v>32</v>
      </c>
      <c r="F4">
        <v>20</v>
      </c>
      <c r="G4" t="s">
        <v>376</v>
      </c>
      <c r="H4">
        <v>1490</v>
      </c>
      <c r="I4">
        <v>12.69</v>
      </c>
      <c r="J4">
        <v>68000</v>
      </c>
      <c r="K4">
        <v>1</v>
      </c>
    </row>
    <row r="5" spans="1:11" x14ac:dyDescent="0.35">
      <c r="A5" t="s">
        <v>23</v>
      </c>
      <c r="B5" t="s">
        <v>559</v>
      </c>
      <c r="C5">
        <v>2021</v>
      </c>
      <c r="D5">
        <v>1500</v>
      </c>
      <c r="E5">
        <v>33</v>
      </c>
      <c r="F5">
        <v>19</v>
      </c>
      <c r="G5" t="s">
        <v>376</v>
      </c>
      <c r="H5">
        <v>1550</v>
      </c>
      <c r="I5">
        <v>13.21</v>
      </c>
      <c r="J5">
        <v>68900</v>
      </c>
      <c r="K5">
        <v>1</v>
      </c>
    </row>
    <row r="6" spans="1:11" x14ac:dyDescent="0.35">
      <c r="A6" t="s">
        <v>23</v>
      </c>
      <c r="B6" t="s">
        <v>559</v>
      </c>
      <c r="C6">
        <v>2022</v>
      </c>
      <c r="D6">
        <v>1500</v>
      </c>
      <c r="E6">
        <v>33</v>
      </c>
      <c r="F6">
        <v>18</v>
      </c>
      <c r="G6" t="s">
        <v>376</v>
      </c>
      <c r="H6">
        <v>1600</v>
      </c>
      <c r="I6">
        <v>14</v>
      </c>
      <c r="J6">
        <v>69000</v>
      </c>
      <c r="K6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6"/>
  <sheetViews>
    <sheetView workbookViewId="0"/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136</v>
      </c>
      <c r="E1" s="1" t="s">
        <v>560</v>
      </c>
      <c r="F1" s="1" t="s">
        <v>489</v>
      </c>
      <c r="G1" s="1" t="s">
        <v>561</v>
      </c>
      <c r="H1" s="1" t="s">
        <v>562</v>
      </c>
      <c r="I1" s="1" t="s">
        <v>563</v>
      </c>
      <c r="J1" s="1" t="s">
        <v>564</v>
      </c>
      <c r="K1" s="1" t="s">
        <v>83</v>
      </c>
      <c r="L1" s="1" t="s">
        <v>42</v>
      </c>
    </row>
    <row r="2" spans="1:12" x14ac:dyDescent="0.35">
      <c r="A2" t="s">
        <v>23</v>
      </c>
      <c r="B2" t="s">
        <v>565</v>
      </c>
      <c r="C2">
        <v>2018</v>
      </c>
      <c r="D2">
        <v>0</v>
      </c>
      <c r="E2">
        <v>16900</v>
      </c>
      <c r="F2">
        <v>6350</v>
      </c>
      <c r="G2">
        <v>32</v>
      </c>
      <c r="H2">
        <v>16900</v>
      </c>
      <c r="I2">
        <v>6320</v>
      </c>
      <c r="J2">
        <v>23200</v>
      </c>
      <c r="K2">
        <v>78</v>
      </c>
      <c r="L2">
        <v>100</v>
      </c>
    </row>
    <row r="3" spans="1:12" x14ac:dyDescent="0.35">
      <c r="A3" t="s">
        <v>23</v>
      </c>
      <c r="B3" t="s">
        <v>565</v>
      </c>
      <c r="C3">
        <v>2019</v>
      </c>
      <c r="D3">
        <v>0</v>
      </c>
      <c r="E3">
        <v>7960</v>
      </c>
      <c r="F3">
        <v>5560</v>
      </c>
      <c r="G3">
        <v>20</v>
      </c>
      <c r="H3">
        <v>7960</v>
      </c>
      <c r="I3">
        <v>5540</v>
      </c>
      <c r="J3">
        <v>13500</v>
      </c>
      <c r="K3">
        <v>82</v>
      </c>
      <c r="L3">
        <v>100</v>
      </c>
    </row>
    <row r="4" spans="1:12" x14ac:dyDescent="0.35">
      <c r="A4" t="s">
        <v>23</v>
      </c>
      <c r="B4" t="s">
        <v>565</v>
      </c>
      <c r="C4">
        <v>2020</v>
      </c>
      <c r="D4">
        <v>0</v>
      </c>
      <c r="E4">
        <v>1060</v>
      </c>
      <c r="F4">
        <v>4440</v>
      </c>
      <c r="G4">
        <v>32</v>
      </c>
      <c r="H4">
        <v>1060</v>
      </c>
      <c r="I4">
        <v>4410</v>
      </c>
      <c r="J4">
        <v>5470</v>
      </c>
      <c r="K4">
        <v>89</v>
      </c>
      <c r="L4">
        <v>100</v>
      </c>
    </row>
    <row r="5" spans="1:12" x14ac:dyDescent="0.35">
      <c r="A5" t="s">
        <v>23</v>
      </c>
      <c r="B5" t="s">
        <v>565</v>
      </c>
      <c r="C5">
        <v>2021</v>
      </c>
      <c r="D5">
        <v>0</v>
      </c>
      <c r="E5">
        <v>106</v>
      </c>
      <c r="F5">
        <v>5020</v>
      </c>
      <c r="G5">
        <v>6</v>
      </c>
      <c r="H5">
        <v>106</v>
      </c>
      <c r="I5">
        <v>5010</v>
      </c>
      <c r="J5">
        <v>5120</v>
      </c>
      <c r="K5">
        <v>209</v>
      </c>
      <c r="L5">
        <v>100</v>
      </c>
    </row>
    <row r="6" spans="1:12" x14ac:dyDescent="0.35">
      <c r="A6" t="s">
        <v>23</v>
      </c>
      <c r="B6" t="s">
        <v>565</v>
      </c>
      <c r="C6">
        <v>2022</v>
      </c>
      <c r="D6">
        <v>0</v>
      </c>
      <c r="E6">
        <v>7200</v>
      </c>
      <c r="F6">
        <v>5100</v>
      </c>
      <c r="G6">
        <v>13</v>
      </c>
      <c r="H6">
        <v>7200</v>
      </c>
      <c r="I6">
        <v>5100</v>
      </c>
      <c r="J6">
        <v>12000</v>
      </c>
      <c r="K6">
        <v>140</v>
      </c>
      <c r="L6">
        <v>100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P6"/>
  <sheetViews>
    <sheetView workbookViewId="0"/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s="1" t="s">
        <v>2</v>
      </c>
      <c r="D1" s="1" t="s">
        <v>566</v>
      </c>
      <c r="E1" s="1" t="s">
        <v>567</v>
      </c>
      <c r="F1" s="1" t="s">
        <v>568</v>
      </c>
      <c r="G1" s="1" t="s">
        <v>569</v>
      </c>
      <c r="H1" s="1" t="s">
        <v>570</v>
      </c>
      <c r="I1" s="1" t="s">
        <v>571</v>
      </c>
      <c r="J1" s="1" t="s">
        <v>572</v>
      </c>
      <c r="K1" s="1" t="s">
        <v>573</v>
      </c>
      <c r="L1" s="1" t="s">
        <v>574</v>
      </c>
      <c r="M1" s="1" t="s">
        <v>575</v>
      </c>
      <c r="N1" s="1" t="s">
        <v>576</v>
      </c>
      <c r="O1" s="1" t="s">
        <v>41</v>
      </c>
      <c r="P1" s="1" t="s">
        <v>577</v>
      </c>
    </row>
    <row r="2" spans="1:16" x14ac:dyDescent="0.35">
      <c r="A2" t="s">
        <v>23</v>
      </c>
      <c r="B2" t="s">
        <v>578</v>
      </c>
      <c r="C2">
        <v>2018</v>
      </c>
      <c r="D2">
        <v>9000</v>
      </c>
      <c r="E2">
        <v>672</v>
      </c>
      <c r="F2">
        <v>9670</v>
      </c>
      <c r="G2">
        <v>9690</v>
      </c>
      <c r="H2">
        <v>2230</v>
      </c>
      <c r="I2">
        <v>996</v>
      </c>
      <c r="J2">
        <v>2390</v>
      </c>
      <c r="K2">
        <v>112</v>
      </c>
      <c r="L2">
        <v>10400</v>
      </c>
      <c r="M2">
        <v>81.2</v>
      </c>
      <c r="N2">
        <v>118</v>
      </c>
      <c r="O2">
        <v>2400</v>
      </c>
      <c r="P2">
        <v>7</v>
      </c>
    </row>
    <row r="3" spans="1:16" x14ac:dyDescent="0.35">
      <c r="A3" t="s">
        <v>23</v>
      </c>
      <c r="B3" t="s">
        <v>578</v>
      </c>
      <c r="C3">
        <v>2019</v>
      </c>
      <c r="D3">
        <v>8110</v>
      </c>
      <c r="E3">
        <v>596</v>
      </c>
      <c r="F3">
        <v>8710</v>
      </c>
      <c r="G3">
        <v>8700</v>
      </c>
      <c r="H3">
        <v>1840</v>
      </c>
      <c r="I3">
        <v>971</v>
      </c>
      <c r="J3">
        <v>2200</v>
      </c>
      <c r="K3">
        <v>72</v>
      </c>
      <c r="L3">
        <v>9240</v>
      </c>
      <c r="M3">
        <v>51.1</v>
      </c>
      <c r="N3">
        <v>124</v>
      </c>
      <c r="O3">
        <v>2400</v>
      </c>
      <c r="P3">
        <v>6</v>
      </c>
    </row>
    <row r="4" spans="1:16" x14ac:dyDescent="0.35">
      <c r="A4" t="s">
        <v>23</v>
      </c>
      <c r="B4" t="s">
        <v>578</v>
      </c>
      <c r="C4">
        <v>2020</v>
      </c>
      <c r="D4">
        <v>7310</v>
      </c>
      <c r="E4">
        <v>581</v>
      </c>
      <c r="F4">
        <v>7890</v>
      </c>
      <c r="G4">
        <v>7900</v>
      </c>
      <c r="H4">
        <v>2230</v>
      </c>
      <c r="I4">
        <v>1190</v>
      </c>
      <c r="J4">
        <v>1310</v>
      </c>
      <c r="K4">
        <v>64</v>
      </c>
      <c r="L4">
        <v>9950</v>
      </c>
      <c r="M4">
        <v>24.6</v>
      </c>
      <c r="N4">
        <v>109</v>
      </c>
      <c r="O4">
        <v>2400</v>
      </c>
      <c r="P4">
        <v>21</v>
      </c>
    </row>
    <row r="5" spans="1:16" x14ac:dyDescent="0.35">
      <c r="A5" t="s">
        <v>23</v>
      </c>
      <c r="B5" t="s">
        <v>578</v>
      </c>
      <c r="C5">
        <v>2021</v>
      </c>
      <c r="D5">
        <v>7470</v>
      </c>
      <c r="E5">
        <v>600</v>
      </c>
      <c r="F5">
        <v>8070</v>
      </c>
      <c r="G5">
        <v>8060</v>
      </c>
      <c r="H5">
        <v>2370</v>
      </c>
      <c r="I5">
        <v>1070</v>
      </c>
      <c r="J5">
        <v>1900</v>
      </c>
      <c r="K5">
        <v>129</v>
      </c>
      <c r="L5">
        <v>9470</v>
      </c>
      <c r="M5">
        <v>92.3</v>
      </c>
      <c r="N5">
        <v>113</v>
      </c>
      <c r="O5">
        <v>2400</v>
      </c>
      <c r="P5">
        <v>15</v>
      </c>
    </row>
    <row r="6" spans="1:16" x14ac:dyDescent="0.35">
      <c r="A6" t="s">
        <v>23</v>
      </c>
      <c r="B6" t="s">
        <v>578</v>
      </c>
      <c r="C6">
        <v>2022</v>
      </c>
      <c r="D6">
        <v>8000</v>
      </c>
      <c r="E6">
        <v>600</v>
      </c>
      <c r="F6">
        <v>8600</v>
      </c>
      <c r="G6">
        <v>8500</v>
      </c>
      <c r="H6">
        <v>1900</v>
      </c>
      <c r="I6">
        <v>1100</v>
      </c>
      <c r="J6">
        <v>1600</v>
      </c>
      <c r="K6">
        <v>100</v>
      </c>
      <c r="L6">
        <v>9800</v>
      </c>
      <c r="M6">
        <v>150</v>
      </c>
      <c r="N6">
        <v>120</v>
      </c>
      <c r="O6">
        <v>2400</v>
      </c>
      <c r="P6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"/>
  <sheetViews>
    <sheetView workbookViewId="0"/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36</v>
      </c>
      <c r="I1" s="1" t="s">
        <v>83</v>
      </c>
      <c r="J1" s="1" t="s">
        <v>41</v>
      </c>
      <c r="K1" s="1" t="s">
        <v>42</v>
      </c>
    </row>
    <row r="2" spans="1:11" x14ac:dyDescent="0.35">
      <c r="A2" t="s">
        <v>23</v>
      </c>
      <c r="B2" t="s">
        <v>84</v>
      </c>
      <c r="C2">
        <v>2018</v>
      </c>
      <c r="D2" t="s">
        <v>85</v>
      </c>
      <c r="E2">
        <v>2420</v>
      </c>
      <c r="F2">
        <v>2460</v>
      </c>
      <c r="G2">
        <v>67</v>
      </c>
      <c r="H2" t="s">
        <v>88</v>
      </c>
      <c r="I2">
        <v>176</v>
      </c>
      <c r="J2">
        <v>520</v>
      </c>
      <c r="K2" t="s">
        <v>90</v>
      </c>
    </row>
    <row r="3" spans="1:11" x14ac:dyDescent="0.35">
      <c r="A3" t="s">
        <v>23</v>
      </c>
      <c r="B3" t="s">
        <v>84</v>
      </c>
      <c r="C3">
        <v>2019</v>
      </c>
      <c r="D3" t="s">
        <v>86</v>
      </c>
      <c r="E3">
        <v>2350</v>
      </c>
      <c r="F3">
        <v>2500</v>
      </c>
      <c r="G3">
        <v>38</v>
      </c>
      <c r="H3" t="s">
        <v>89</v>
      </c>
      <c r="I3">
        <v>179</v>
      </c>
      <c r="J3">
        <v>480</v>
      </c>
      <c r="K3" t="s">
        <v>91</v>
      </c>
    </row>
    <row r="4" spans="1:11" x14ac:dyDescent="0.35">
      <c r="A4" t="s">
        <v>23</v>
      </c>
      <c r="B4" t="s">
        <v>84</v>
      </c>
      <c r="C4">
        <v>2020</v>
      </c>
      <c r="D4" t="s">
        <v>87</v>
      </c>
      <c r="E4">
        <v>1410</v>
      </c>
      <c r="F4">
        <v>1480</v>
      </c>
      <c r="G4">
        <v>48</v>
      </c>
      <c r="H4" t="s">
        <v>87</v>
      </c>
      <c r="I4">
        <v>183</v>
      </c>
      <c r="J4">
        <v>350</v>
      </c>
      <c r="K4" t="s">
        <v>25</v>
      </c>
    </row>
    <row r="5" spans="1:11" x14ac:dyDescent="0.35">
      <c r="A5" t="s">
        <v>23</v>
      </c>
      <c r="B5" t="s">
        <v>84</v>
      </c>
      <c r="C5">
        <v>2021</v>
      </c>
      <c r="D5" t="s">
        <v>87</v>
      </c>
      <c r="E5">
        <v>1670</v>
      </c>
      <c r="F5">
        <v>1660</v>
      </c>
      <c r="G5">
        <v>62</v>
      </c>
      <c r="H5" t="s">
        <v>87</v>
      </c>
      <c r="I5">
        <v>167</v>
      </c>
      <c r="J5">
        <v>330</v>
      </c>
      <c r="K5" t="s">
        <v>25</v>
      </c>
    </row>
    <row r="6" spans="1:11" x14ac:dyDescent="0.35">
      <c r="A6" t="s">
        <v>23</v>
      </c>
      <c r="B6" t="s">
        <v>84</v>
      </c>
      <c r="C6">
        <v>2022</v>
      </c>
      <c r="D6" t="s">
        <v>87</v>
      </c>
      <c r="E6">
        <v>2100</v>
      </c>
      <c r="F6">
        <v>2300</v>
      </c>
      <c r="G6">
        <v>89</v>
      </c>
      <c r="H6" t="s">
        <v>87</v>
      </c>
      <c r="I6">
        <v>170</v>
      </c>
      <c r="J6">
        <v>360</v>
      </c>
      <c r="K6" t="s">
        <v>25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L6"/>
  <sheetViews>
    <sheetView workbookViewId="0"/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165</v>
      </c>
      <c r="E1" s="1" t="s">
        <v>579</v>
      </c>
      <c r="F1" s="1" t="s">
        <v>81</v>
      </c>
      <c r="G1" s="1" t="s">
        <v>82</v>
      </c>
      <c r="H1" s="1" t="s">
        <v>36</v>
      </c>
      <c r="I1" s="1" t="s">
        <v>83</v>
      </c>
      <c r="J1" s="1" t="s">
        <v>580</v>
      </c>
      <c r="K1" s="1" t="s">
        <v>581</v>
      </c>
      <c r="L1" s="1" t="s">
        <v>42</v>
      </c>
    </row>
    <row r="2" spans="1:12" x14ac:dyDescent="0.35">
      <c r="A2" t="s">
        <v>23</v>
      </c>
      <c r="B2" t="s">
        <v>582</v>
      </c>
      <c r="C2">
        <v>2018</v>
      </c>
      <c r="D2">
        <v>648</v>
      </c>
      <c r="E2">
        <v>537</v>
      </c>
      <c r="F2">
        <v>313</v>
      </c>
      <c r="G2">
        <v>260</v>
      </c>
      <c r="H2">
        <v>590</v>
      </c>
      <c r="I2">
        <v>227</v>
      </c>
      <c r="J2">
        <v>208</v>
      </c>
      <c r="K2">
        <v>30</v>
      </c>
      <c r="L2">
        <v>9</v>
      </c>
    </row>
    <row r="3" spans="1:12" x14ac:dyDescent="0.35">
      <c r="A3" t="s">
        <v>23</v>
      </c>
      <c r="B3" t="s">
        <v>582</v>
      </c>
      <c r="C3">
        <v>2019</v>
      </c>
      <c r="D3">
        <v>578</v>
      </c>
      <c r="E3">
        <v>515</v>
      </c>
      <c r="F3">
        <v>280</v>
      </c>
      <c r="G3">
        <v>229</v>
      </c>
      <c r="H3">
        <v>566</v>
      </c>
      <c r="I3">
        <v>240</v>
      </c>
      <c r="J3">
        <v>202</v>
      </c>
      <c r="K3">
        <v>31</v>
      </c>
      <c r="L3">
        <v>9</v>
      </c>
    </row>
    <row r="4" spans="1:12" x14ac:dyDescent="0.35">
      <c r="A4" t="s">
        <v>23</v>
      </c>
      <c r="B4" t="s">
        <v>582</v>
      </c>
      <c r="C4">
        <v>2020</v>
      </c>
      <c r="D4">
        <v>491</v>
      </c>
      <c r="E4">
        <v>461</v>
      </c>
      <c r="F4">
        <v>189</v>
      </c>
      <c r="G4">
        <v>186</v>
      </c>
      <c r="H4">
        <v>464</v>
      </c>
      <c r="I4">
        <v>265</v>
      </c>
      <c r="J4">
        <v>187</v>
      </c>
      <c r="K4">
        <v>31</v>
      </c>
      <c r="L4">
        <v>1</v>
      </c>
    </row>
    <row r="5" spans="1:12" x14ac:dyDescent="0.35">
      <c r="A5" t="s">
        <v>23</v>
      </c>
      <c r="B5" t="s">
        <v>582</v>
      </c>
      <c r="C5">
        <v>2021</v>
      </c>
      <c r="D5">
        <v>577</v>
      </c>
      <c r="E5">
        <v>556</v>
      </c>
      <c r="F5">
        <v>278</v>
      </c>
      <c r="G5">
        <v>232</v>
      </c>
      <c r="H5">
        <v>602</v>
      </c>
      <c r="I5">
        <v>321</v>
      </c>
      <c r="J5">
        <v>154</v>
      </c>
      <c r="K5">
        <v>32</v>
      </c>
      <c r="L5">
        <v>8</v>
      </c>
    </row>
    <row r="6" spans="1:12" x14ac:dyDescent="0.35">
      <c r="A6" t="s">
        <v>23</v>
      </c>
      <c r="B6" t="s">
        <v>582</v>
      </c>
      <c r="C6">
        <v>2022</v>
      </c>
      <c r="D6">
        <v>580</v>
      </c>
      <c r="E6">
        <v>560</v>
      </c>
      <c r="F6">
        <v>330</v>
      </c>
      <c r="G6">
        <v>200</v>
      </c>
      <c r="H6">
        <v>690</v>
      </c>
      <c r="I6">
        <v>320</v>
      </c>
      <c r="J6">
        <v>150</v>
      </c>
      <c r="K6">
        <v>30</v>
      </c>
      <c r="L6">
        <v>19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K6"/>
  <sheetViews>
    <sheetView workbookViewId="0"/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44</v>
      </c>
      <c r="E1" s="1" t="s">
        <v>203</v>
      </c>
      <c r="F1" s="1" t="s">
        <v>67</v>
      </c>
      <c r="G1" s="1" t="s">
        <v>68</v>
      </c>
      <c r="H1" s="1" t="s">
        <v>109</v>
      </c>
      <c r="I1" s="1" t="s">
        <v>55</v>
      </c>
      <c r="J1" s="1" t="s">
        <v>583</v>
      </c>
      <c r="K1" s="1" t="s">
        <v>42</v>
      </c>
    </row>
    <row r="2" spans="1:11" x14ac:dyDescent="0.35">
      <c r="A2" t="s">
        <v>23</v>
      </c>
      <c r="B2" t="s">
        <v>584</v>
      </c>
      <c r="C2">
        <v>2018</v>
      </c>
      <c r="D2">
        <v>0</v>
      </c>
      <c r="F2">
        <v>1660</v>
      </c>
      <c r="G2">
        <v>681</v>
      </c>
      <c r="H2" t="s">
        <v>153</v>
      </c>
      <c r="I2">
        <v>975</v>
      </c>
      <c r="J2">
        <v>214</v>
      </c>
      <c r="K2">
        <v>100</v>
      </c>
    </row>
    <row r="3" spans="1:11" x14ac:dyDescent="0.35">
      <c r="A3" t="s">
        <v>23</v>
      </c>
      <c r="B3" t="s">
        <v>584</v>
      </c>
      <c r="C3">
        <v>2019</v>
      </c>
      <c r="D3">
        <v>0</v>
      </c>
      <c r="F3">
        <v>1380</v>
      </c>
      <c r="G3">
        <v>423</v>
      </c>
      <c r="H3" t="s">
        <v>153</v>
      </c>
      <c r="I3">
        <v>956</v>
      </c>
      <c r="J3">
        <v>161</v>
      </c>
      <c r="K3">
        <v>100</v>
      </c>
    </row>
    <row r="4" spans="1:11" x14ac:dyDescent="0.35">
      <c r="A4" t="s">
        <v>23</v>
      </c>
      <c r="B4" t="s">
        <v>584</v>
      </c>
      <c r="C4">
        <v>2020</v>
      </c>
      <c r="D4">
        <v>0</v>
      </c>
      <c r="F4">
        <v>1230</v>
      </c>
      <c r="G4">
        <v>417</v>
      </c>
      <c r="H4" t="s">
        <v>585</v>
      </c>
      <c r="I4">
        <v>814</v>
      </c>
      <c r="J4">
        <v>158</v>
      </c>
      <c r="K4">
        <v>100</v>
      </c>
    </row>
    <row r="5" spans="1:11" x14ac:dyDescent="0.35">
      <c r="A5" t="s">
        <v>23</v>
      </c>
      <c r="B5" t="s">
        <v>584</v>
      </c>
      <c r="C5">
        <v>2021</v>
      </c>
      <c r="D5">
        <v>0</v>
      </c>
      <c r="F5">
        <v>1380</v>
      </c>
      <c r="G5">
        <v>628</v>
      </c>
      <c r="H5" t="s">
        <v>586</v>
      </c>
      <c r="I5">
        <v>740</v>
      </c>
      <c r="J5">
        <v>158</v>
      </c>
      <c r="K5">
        <v>100</v>
      </c>
    </row>
    <row r="6" spans="1:11" x14ac:dyDescent="0.35">
      <c r="A6" t="s">
        <v>23</v>
      </c>
      <c r="B6" t="s">
        <v>584</v>
      </c>
      <c r="C6">
        <v>2022</v>
      </c>
      <c r="D6">
        <v>0</v>
      </c>
      <c r="F6">
        <v>1700</v>
      </c>
      <c r="G6">
        <v>480</v>
      </c>
      <c r="H6" t="s">
        <v>153</v>
      </c>
      <c r="I6">
        <v>1200</v>
      </c>
      <c r="J6">
        <v>150</v>
      </c>
      <c r="K6">
        <v>100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6"/>
  <sheetViews>
    <sheetView workbookViewId="0"/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587</v>
      </c>
      <c r="E1" s="1" t="s">
        <v>588</v>
      </c>
      <c r="F1" s="1" t="s">
        <v>589</v>
      </c>
      <c r="G1" s="1" t="s">
        <v>590</v>
      </c>
      <c r="H1" s="1" t="s">
        <v>591</v>
      </c>
      <c r="I1" s="1" t="s">
        <v>592</v>
      </c>
      <c r="J1" s="1" t="s">
        <v>593</v>
      </c>
      <c r="K1" s="1" t="s">
        <v>305</v>
      </c>
      <c r="L1" s="1" t="s">
        <v>324</v>
      </c>
      <c r="M1" s="1" t="s">
        <v>42</v>
      </c>
    </row>
    <row r="2" spans="1:13" x14ac:dyDescent="0.35">
      <c r="A2" t="s">
        <v>23</v>
      </c>
      <c r="B2" t="s">
        <v>594</v>
      </c>
      <c r="C2">
        <v>2018</v>
      </c>
      <c r="D2">
        <v>0</v>
      </c>
      <c r="E2">
        <v>0</v>
      </c>
      <c r="F2">
        <v>23</v>
      </c>
      <c r="G2">
        <v>41</v>
      </c>
      <c r="H2">
        <v>100</v>
      </c>
      <c r="I2">
        <v>853</v>
      </c>
      <c r="J2">
        <v>31400</v>
      </c>
      <c r="K2">
        <v>64</v>
      </c>
    </row>
    <row r="3" spans="1:13" x14ac:dyDescent="0.35">
      <c r="A3" t="s">
        <v>23</v>
      </c>
      <c r="B3" t="s">
        <v>594</v>
      </c>
      <c r="C3">
        <v>2019</v>
      </c>
      <c r="D3">
        <v>0</v>
      </c>
      <c r="E3">
        <v>0</v>
      </c>
      <c r="F3">
        <v>27</v>
      </c>
      <c r="G3">
        <v>38</v>
      </c>
      <c r="H3">
        <v>290</v>
      </c>
      <c r="I3">
        <v>133</v>
      </c>
      <c r="J3">
        <v>79100</v>
      </c>
      <c r="K3">
        <v>65</v>
      </c>
      <c r="L3">
        <v>7600</v>
      </c>
    </row>
    <row r="4" spans="1:13" x14ac:dyDescent="0.35">
      <c r="A4" t="s">
        <v>23</v>
      </c>
      <c r="B4" t="s">
        <v>594</v>
      </c>
      <c r="C4">
        <v>2020</v>
      </c>
      <c r="D4">
        <v>0</v>
      </c>
      <c r="E4">
        <v>57</v>
      </c>
      <c r="F4">
        <v>0</v>
      </c>
      <c r="G4">
        <v>0</v>
      </c>
      <c r="H4">
        <v>300</v>
      </c>
      <c r="I4">
        <v>359</v>
      </c>
      <c r="J4">
        <v>580</v>
      </c>
      <c r="K4">
        <v>57</v>
      </c>
      <c r="L4">
        <v>8200</v>
      </c>
    </row>
    <row r="5" spans="1:13" x14ac:dyDescent="0.35">
      <c r="A5" t="s">
        <v>23</v>
      </c>
      <c r="B5" t="s">
        <v>594</v>
      </c>
      <c r="C5">
        <v>2021</v>
      </c>
      <c r="D5">
        <v>0</v>
      </c>
      <c r="E5">
        <v>0</v>
      </c>
      <c r="F5">
        <v>0</v>
      </c>
      <c r="G5">
        <v>7</v>
      </c>
      <c r="H5">
        <v>190</v>
      </c>
      <c r="I5">
        <v>0</v>
      </c>
      <c r="J5">
        <v>378</v>
      </c>
      <c r="K5">
        <v>7</v>
      </c>
      <c r="L5">
        <v>8400</v>
      </c>
    </row>
    <row r="6" spans="1:13" x14ac:dyDescent="0.35">
      <c r="A6" t="s">
        <v>23</v>
      </c>
      <c r="B6" t="s">
        <v>594</v>
      </c>
      <c r="C6">
        <v>2022</v>
      </c>
      <c r="D6">
        <v>0</v>
      </c>
      <c r="E6">
        <v>0</v>
      </c>
      <c r="F6">
        <v>13</v>
      </c>
      <c r="G6">
        <v>0</v>
      </c>
      <c r="H6">
        <v>0</v>
      </c>
      <c r="I6">
        <v>0</v>
      </c>
      <c r="J6">
        <v>400</v>
      </c>
      <c r="K6">
        <v>13</v>
      </c>
      <c r="L6">
        <v>9400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6"/>
  <sheetViews>
    <sheetView workbookViewId="0"/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595</v>
      </c>
      <c r="E1" s="1" t="s">
        <v>596</v>
      </c>
      <c r="F1" s="1" t="s">
        <v>597</v>
      </c>
      <c r="G1" s="1" t="s">
        <v>598</v>
      </c>
      <c r="H1" s="1" t="s">
        <v>599</v>
      </c>
      <c r="I1" s="1" t="s">
        <v>600</v>
      </c>
      <c r="J1" s="1" t="s">
        <v>601</v>
      </c>
      <c r="K1" s="1" t="s">
        <v>602</v>
      </c>
      <c r="L1" s="1" t="s">
        <v>603</v>
      </c>
      <c r="M1" s="1" t="s">
        <v>42</v>
      </c>
    </row>
    <row r="2" spans="1:13" x14ac:dyDescent="0.35">
      <c r="A2" t="s">
        <v>23</v>
      </c>
      <c r="B2" t="s">
        <v>604</v>
      </c>
      <c r="C2">
        <v>2018</v>
      </c>
      <c r="D2" t="s">
        <v>605</v>
      </c>
      <c r="E2">
        <v>1000</v>
      </c>
      <c r="F2">
        <v>9000</v>
      </c>
      <c r="G2" t="s">
        <v>605</v>
      </c>
      <c r="H2">
        <v>21000</v>
      </c>
      <c r="I2" t="s">
        <v>609</v>
      </c>
      <c r="K2">
        <v>72</v>
      </c>
      <c r="L2">
        <v>29</v>
      </c>
    </row>
    <row r="3" spans="1:13" x14ac:dyDescent="0.35">
      <c r="A3" t="s">
        <v>23</v>
      </c>
      <c r="B3" t="s">
        <v>604</v>
      </c>
      <c r="C3">
        <v>2019</v>
      </c>
      <c r="D3" t="s">
        <v>606</v>
      </c>
      <c r="E3">
        <v>0</v>
      </c>
      <c r="F3">
        <v>3970</v>
      </c>
      <c r="G3" t="s">
        <v>606</v>
      </c>
      <c r="H3">
        <v>154000</v>
      </c>
      <c r="I3" t="s">
        <v>153</v>
      </c>
      <c r="K3">
        <v>72</v>
      </c>
      <c r="L3">
        <v>29</v>
      </c>
    </row>
    <row r="4" spans="1:13" x14ac:dyDescent="0.35">
      <c r="A4" t="s">
        <v>23</v>
      </c>
      <c r="B4" t="s">
        <v>604</v>
      </c>
      <c r="C4">
        <v>2020</v>
      </c>
      <c r="D4" t="s">
        <v>607</v>
      </c>
      <c r="E4">
        <v>3000</v>
      </c>
      <c r="F4">
        <v>1920</v>
      </c>
      <c r="G4" t="s">
        <v>607</v>
      </c>
      <c r="H4">
        <v>60000</v>
      </c>
      <c r="I4" t="s">
        <v>610</v>
      </c>
      <c r="L4">
        <v>29</v>
      </c>
    </row>
    <row r="5" spans="1:13" x14ac:dyDescent="0.35">
      <c r="A5" t="s">
        <v>23</v>
      </c>
      <c r="B5" t="s">
        <v>604</v>
      </c>
      <c r="C5">
        <v>2021</v>
      </c>
      <c r="D5" t="s">
        <v>87</v>
      </c>
      <c r="E5">
        <v>16000</v>
      </c>
      <c r="F5">
        <v>5790</v>
      </c>
      <c r="G5" t="s">
        <v>87</v>
      </c>
      <c r="H5">
        <v>46000</v>
      </c>
      <c r="I5" t="s">
        <v>87</v>
      </c>
      <c r="L5">
        <v>29</v>
      </c>
    </row>
    <row r="6" spans="1:13" x14ac:dyDescent="0.35">
      <c r="A6" t="s">
        <v>23</v>
      </c>
      <c r="B6" t="s">
        <v>604</v>
      </c>
      <c r="C6">
        <v>2022</v>
      </c>
      <c r="D6" t="s">
        <v>87</v>
      </c>
      <c r="E6">
        <v>0</v>
      </c>
      <c r="F6">
        <v>2900</v>
      </c>
      <c r="G6" t="s">
        <v>608</v>
      </c>
      <c r="H6">
        <v>31000</v>
      </c>
      <c r="I6" t="s">
        <v>87</v>
      </c>
      <c r="L6">
        <v>26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T6"/>
  <sheetViews>
    <sheetView workbookViewId="0"/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127</v>
      </c>
      <c r="E1" s="1" t="s">
        <v>81</v>
      </c>
      <c r="F1" s="1" t="s">
        <v>82</v>
      </c>
      <c r="G1" s="1" t="s">
        <v>36</v>
      </c>
      <c r="H1" s="1" t="s">
        <v>611</v>
      </c>
      <c r="I1" s="1" t="s">
        <v>612</v>
      </c>
      <c r="J1" s="1" t="s">
        <v>613</v>
      </c>
      <c r="K1" s="1" t="s">
        <v>614</v>
      </c>
      <c r="L1" s="1" t="s">
        <v>41</v>
      </c>
      <c r="M1" s="1" t="s">
        <v>42</v>
      </c>
      <c r="N1" s="1" t="s">
        <v>115</v>
      </c>
      <c r="O1" s="1" t="s">
        <v>267</v>
      </c>
      <c r="P1" s="1" t="s">
        <v>268</v>
      </c>
      <c r="Q1" s="1" t="s">
        <v>269</v>
      </c>
      <c r="R1" s="1" t="s">
        <v>270</v>
      </c>
      <c r="S1" s="1" t="s">
        <v>271</v>
      </c>
      <c r="T1" s="1" t="s">
        <v>272</v>
      </c>
    </row>
    <row r="2" spans="1:20" x14ac:dyDescent="0.35">
      <c r="A2" t="s">
        <v>23</v>
      </c>
      <c r="B2" t="s">
        <v>615</v>
      </c>
      <c r="C2">
        <v>2018</v>
      </c>
      <c r="D2">
        <v>100</v>
      </c>
      <c r="E2">
        <v>1090</v>
      </c>
      <c r="F2">
        <v>32</v>
      </c>
      <c r="G2">
        <v>1200</v>
      </c>
      <c r="H2">
        <v>1025</v>
      </c>
      <c r="I2">
        <v>407</v>
      </c>
      <c r="J2">
        <v>219</v>
      </c>
      <c r="K2">
        <v>738</v>
      </c>
      <c r="L2">
        <v>296</v>
      </c>
      <c r="M2">
        <v>91</v>
      </c>
    </row>
    <row r="3" spans="1:20" x14ac:dyDescent="0.35">
      <c r="A3" t="s">
        <v>23</v>
      </c>
      <c r="B3" t="s">
        <v>615</v>
      </c>
      <c r="C3">
        <v>2019</v>
      </c>
      <c r="D3">
        <v>100</v>
      </c>
      <c r="E3">
        <v>1160</v>
      </c>
      <c r="F3">
        <v>8</v>
      </c>
      <c r="G3">
        <v>1300</v>
      </c>
      <c r="H3">
        <v>1150</v>
      </c>
      <c r="I3">
        <v>478</v>
      </c>
      <c r="J3">
        <v>186</v>
      </c>
      <c r="K3">
        <v>792</v>
      </c>
      <c r="L3">
        <v>310</v>
      </c>
      <c r="M3">
        <v>92</v>
      </c>
    </row>
    <row r="4" spans="1:20" x14ac:dyDescent="0.35">
      <c r="A4" t="s">
        <v>23</v>
      </c>
      <c r="B4" t="s">
        <v>615</v>
      </c>
      <c r="C4">
        <v>2020</v>
      </c>
      <c r="D4">
        <v>100</v>
      </c>
      <c r="E4">
        <v>807</v>
      </c>
      <c r="F4">
        <v>18</v>
      </c>
      <c r="G4">
        <v>900</v>
      </c>
      <c r="H4">
        <v>1175</v>
      </c>
      <c r="I4">
        <v>459</v>
      </c>
      <c r="J4">
        <v>215</v>
      </c>
      <c r="K4">
        <v>757</v>
      </c>
      <c r="L4">
        <v>315</v>
      </c>
      <c r="M4">
        <v>89</v>
      </c>
    </row>
    <row r="5" spans="1:20" x14ac:dyDescent="0.35">
      <c r="A5" t="s">
        <v>23</v>
      </c>
      <c r="B5" t="s">
        <v>615</v>
      </c>
      <c r="C5">
        <v>2021</v>
      </c>
      <c r="D5">
        <v>100</v>
      </c>
      <c r="E5">
        <v>969</v>
      </c>
      <c r="F5">
        <v>30</v>
      </c>
      <c r="G5">
        <v>1000</v>
      </c>
      <c r="H5">
        <v>1450</v>
      </c>
      <c r="I5">
        <v>595</v>
      </c>
      <c r="J5">
        <v>240</v>
      </c>
      <c r="K5">
        <v>774</v>
      </c>
      <c r="L5">
        <v>290</v>
      </c>
      <c r="M5">
        <v>90</v>
      </c>
    </row>
    <row r="6" spans="1:20" x14ac:dyDescent="0.35">
      <c r="A6" t="s">
        <v>23</v>
      </c>
      <c r="B6" t="s">
        <v>615</v>
      </c>
      <c r="C6">
        <v>2022</v>
      </c>
      <c r="D6">
        <v>200</v>
      </c>
      <c r="E6">
        <v>950</v>
      </c>
      <c r="F6">
        <v>120</v>
      </c>
      <c r="G6">
        <v>1000</v>
      </c>
      <c r="H6">
        <v>1500</v>
      </c>
      <c r="I6">
        <v>580</v>
      </c>
      <c r="J6">
        <v>290</v>
      </c>
      <c r="K6">
        <v>830</v>
      </c>
      <c r="L6">
        <v>330</v>
      </c>
      <c r="M6">
        <v>81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Q6"/>
  <sheetViews>
    <sheetView workbookViewId="0"/>
  </sheetViews>
  <sheetFormatPr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 t="s">
        <v>616</v>
      </c>
      <c r="E1" s="1" t="s">
        <v>617</v>
      </c>
      <c r="F1" s="1" t="s">
        <v>618</v>
      </c>
      <c r="G1" s="1" t="s">
        <v>490</v>
      </c>
      <c r="H1" s="1" t="s">
        <v>50</v>
      </c>
      <c r="I1" s="1" t="s">
        <v>619</v>
      </c>
      <c r="J1" s="1" t="s">
        <v>493</v>
      </c>
      <c r="K1" s="1" t="s">
        <v>54</v>
      </c>
      <c r="L1" s="1" t="s">
        <v>109</v>
      </c>
      <c r="M1" s="1" t="s">
        <v>55</v>
      </c>
      <c r="N1" s="1" t="s">
        <v>620</v>
      </c>
      <c r="O1" s="1" t="s">
        <v>217</v>
      </c>
      <c r="P1" s="1" t="s">
        <v>621</v>
      </c>
      <c r="Q1" s="1" t="s">
        <v>622</v>
      </c>
    </row>
    <row r="2" spans="1:17" x14ac:dyDescent="0.35">
      <c r="A2" t="s">
        <v>23</v>
      </c>
      <c r="B2" t="s">
        <v>623</v>
      </c>
      <c r="C2">
        <v>2018</v>
      </c>
      <c r="D2">
        <v>9890</v>
      </c>
      <c r="E2">
        <v>8100</v>
      </c>
      <c r="F2">
        <v>36800</v>
      </c>
      <c r="G2">
        <v>1430</v>
      </c>
      <c r="H2">
        <v>47700</v>
      </c>
      <c r="I2">
        <v>941</v>
      </c>
      <c r="J2">
        <v>885</v>
      </c>
      <c r="K2">
        <v>5980</v>
      </c>
      <c r="L2">
        <v>13</v>
      </c>
      <c r="M2">
        <v>42300</v>
      </c>
      <c r="N2">
        <v>936</v>
      </c>
      <c r="O2">
        <v>914</v>
      </c>
      <c r="P2">
        <v>10100</v>
      </c>
      <c r="Q2">
        <v>77</v>
      </c>
    </row>
    <row r="3" spans="1:17" x14ac:dyDescent="0.35">
      <c r="A3" t="s">
        <v>23</v>
      </c>
      <c r="B3" t="s">
        <v>623</v>
      </c>
      <c r="C3">
        <v>2019</v>
      </c>
      <c r="D3">
        <v>10500</v>
      </c>
      <c r="E3">
        <v>8100</v>
      </c>
      <c r="F3">
        <v>34100</v>
      </c>
      <c r="G3">
        <v>1020</v>
      </c>
      <c r="H3">
        <v>30400</v>
      </c>
      <c r="I3">
        <v>1300</v>
      </c>
      <c r="J3">
        <v>1200</v>
      </c>
      <c r="K3">
        <v>2470</v>
      </c>
      <c r="L3">
        <v>18</v>
      </c>
      <c r="M3">
        <v>43200</v>
      </c>
      <c r="N3">
        <v>868</v>
      </c>
      <c r="O3">
        <v>846</v>
      </c>
      <c r="P3">
        <v>10300</v>
      </c>
      <c r="Q3">
        <v>76</v>
      </c>
    </row>
    <row r="4" spans="1:17" x14ac:dyDescent="0.35">
      <c r="A4" t="s">
        <v>23</v>
      </c>
      <c r="B4" t="s">
        <v>623</v>
      </c>
      <c r="C4">
        <v>2020</v>
      </c>
      <c r="D4">
        <v>9550</v>
      </c>
      <c r="E4">
        <v>8000</v>
      </c>
      <c r="F4">
        <v>31600</v>
      </c>
      <c r="G4">
        <v>843</v>
      </c>
      <c r="H4">
        <v>20700</v>
      </c>
      <c r="I4">
        <v>519</v>
      </c>
      <c r="J4">
        <v>1130</v>
      </c>
      <c r="K4">
        <v>1200</v>
      </c>
      <c r="L4">
        <v>-7</v>
      </c>
      <c r="M4">
        <v>40600</v>
      </c>
      <c r="N4">
        <v>799</v>
      </c>
      <c r="O4">
        <v>777</v>
      </c>
      <c r="P4">
        <v>10400</v>
      </c>
      <c r="Q4">
        <v>76</v>
      </c>
    </row>
    <row r="5" spans="1:17" x14ac:dyDescent="0.35">
      <c r="A5" t="s">
        <v>23</v>
      </c>
      <c r="B5" t="s">
        <v>623</v>
      </c>
      <c r="C5">
        <v>2021</v>
      </c>
      <c r="D5">
        <v>9030</v>
      </c>
      <c r="E5">
        <v>7600</v>
      </c>
      <c r="F5">
        <v>38100</v>
      </c>
      <c r="G5">
        <v>1100</v>
      </c>
      <c r="H5">
        <v>18600</v>
      </c>
      <c r="I5">
        <v>1290</v>
      </c>
      <c r="J5">
        <v>630</v>
      </c>
      <c r="K5">
        <v>2800</v>
      </c>
      <c r="L5">
        <v>437</v>
      </c>
      <c r="M5">
        <v>47800</v>
      </c>
      <c r="N5">
        <v>1580</v>
      </c>
      <c r="O5">
        <v>1478</v>
      </c>
      <c r="P5">
        <v>8900</v>
      </c>
      <c r="Q5">
        <v>81</v>
      </c>
    </row>
    <row r="6" spans="1:17" x14ac:dyDescent="0.35">
      <c r="A6" t="s">
        <v>23</v>
      </c>
      <c r="B6" t="s">
        <v>623</v>
      </c>
      <c r="C6">
        <v>2022</v>
      </c>
      <c r="D6">
        <v>10000</v>
      </c>
      <c r="E6">
        <v>8000</v>
      </c>
      <c r="F6">
        <v>34000</v>
      </c>
      <c r="G6">
        <v>720</v>
      </c>
      <c r="H6">
        <v>11000</v>
      </c>
      <c r="I6">
        <v>1400</v>
      </c>
      <c r="J6">
        <v>470</v>
      </c>
      <c r="K6">
        <v>2900</v>
      </c>
      <c r="L6">
        <v>0</v>
      </c>
      <c r="M6">
        <v>43000</v>
      </c>
      <c r="N6">
        <v>1600</v>
      </c>
      <c r="O6">
        <v>1500</v>
      </c>
      <c r="P6">
        <v>8600</v>
      </c>
      <c r="Q6">
        <v>77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T6"/>
  <sheetViews>
    <sheetView workbookViewId="0"/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624</v>
      </c>
      <c r="E1" s="1" t="s">
        <v>625</v>
      </c>
      <c r="F1" s="1" t="s">
        <v>626</v>
      </c>
      <c r="G1" s="1" t="s">
        <v>627</v>
      </c>
      <c r="H1" s="1" t="s">
        <v>628</v>
      </c>
      <c r="I1" s="1" t="s">
        <v>629</v>
      </c>
      <c r="J1" s="1" t="s">
        <v>630</v>
      </c>
      <c r="K1" s="1" t="s">
        <v>631</v>
      </c>
      <c r="L1" s="1" t="s">
        <v>632</v>
      </c>
      <c r="M1" s="1" t="s">
        <v>633</v>
      </c>
      <c r="N1" s="1" t="s">
        <v>634</v>
      </c>
      <c r="O1" s="1" t="s">
        <v>635</v>
      </c>
      <c r="P1" s="1" t="s">
        <v>636</v>
      </c>
      <c r="Q1" s="1" t="s">
        <v>637</v>
      </c>
      <c r="R1" s="1" t="s">
        <v>638</v>
      </c>
      <c r="S1" s="1" t="s">
        <v>639</v>
      </c>
      <c r="T1" s="1" t="s">
        <v>640</v>
      </c>
    </row>
    <row r="2" spans="1:20" x14ac:dyDescent="0.35">
      <c r="A2" t="s">
        <v>23</v>
      </c>
      <c r="B2" t="s">
        <v>641</v>
      </c>
      <c r="C2">
        <v>2018</v>
      </c>
      <c r="D2" t="s">
        <v>87</v>
      </c>
      <c r="E2">
        <v>23700</v>
      </c>
      <c r="F2">
        <v>533</v>
      </c>
      <c r="G2" t="s">
        <v>87</v>
      </c>
      <c r="H2" t="s">
        <v>644</v>
      </c>
      <c r="I2">
        <v>11</v>
      </c>
      <c r="J2" t="s">
        <v>645</v>
      </c>
      <c r="K2">
        <v>150</v>
      </c>
      <c r="L2" t="s">
        <v>327</v>
      </c>
      <c r="M2">
        <v>1150000</v>
      </c>
      <c r="N2">
        <v>268000</v>
      </c>
      <c r="O2">
        <v>528000</v>
      </c>
      <c r="P2">
        <v>890000</v>
      </c>
      <c r="Q2">
        <v>2730</v>
      </c>
      <c r="R2">
        <v>205</v>
      </c>
      <c r="S2">
        <v>3050</v>
      </c>
      <c r="T2" t="s">
        <v>26</v>
      </c>
    </row>
    <row r="3" spans="1:20" x14ac:dyDescent="0.35">
      <c r="A3" t="s">
        <v>23</v>
      </c>
      <c r="B3" t="s">
        <v>641</v>
      </c>
      <c r="C3">
        <v>2019</v>
      </c>
      <c r="D3" t="s">
        <v>87</v>
      </c>
      <c r="E3">
        <v>30000</v>
      </c>
      <c r="F3">
        <v>869</v>
      </c>
      <c r="G3" t="s">
        <v>87</v>
      </c>
      <c r="H3" t="s">
        <v>87</v>
      </c>
      <c r="I3">
        <v>11</v>
      </c>
      <c r="J3" t="s">
        <v>87</v>
      </c>
      <c r="K3">
        <v>150</v>
      </c>
      <c r="L3" t="s">
        <v>327</v>
      </c>
      <c r="M3">
        <v>1000000</v>
      </c>
      <c r="N3">
        <v>226000</v>
      </c>
      <c r="O3">
        <v>401000</v>
      </c>
      <c r="P3">
        <v>825000</v>
      </c>
      <c r="Q3">
        <v>2750</v>
      </c>
      <c r="S3">
        <v>3050</v>
      </c>
      <c r="T3" t="s">
        <v>26</v>
      </c>
    </row>
    <row r="4" spans="1:20" x14ac:dyDescent="0.35">
      <c r="A4" t="s">
        <v>23</v>
      </c>
      <c r="B4" t="s">
        <v>641</v>
      </c>
      <c r="C4">
        <v>2020</v>
      </c>
      <c r="D4" t="s">
        <v>87</v>
      </c>
      <c r="E4">
        <v>19200</v>
      </c>
      <c r="F4">
        <v>711</v>
      </c>
      <c r="G4" t="s">
        <v>87</v>
      </c>
      <c r="H4" t="s">
        <v>87</v>
      </c>
      <c r="I4">
        <v>11</v>
      </c>
      <c r="J4" t="s">
        <v>87</v>
      </c>
      <c r="K4">
        <v>150</v>
      </c>
      <c r="L4" t="s">
        <v>327</v>
      </c>
      <c r="M4">
        <v>1000000</v>
      </c>
      <c r="N4">
        <v>262000</v>
      </c>
      <c r="O4">
        <v>386000</v>
      </c>
      <c r="P4">
        <v>876000</v>
      </c>
      <c r="Q4">
        <v>2710</v>
      </c>
      <c r="S4">
        <v>3100</v>
      </c>
      <c r="T4" t="s">
        <v>26</v>
      </c>
    </row>
    <row r="5" spans="1:20" x14ac:dyDescent="0.35">
      <c r="A5" t="s">
        <v>23</v>
      </c>
      <c r="B5" t="s">
        <v>641</v>
      </c>
      <c r="C5">
        <v>2021</v>
      </c>
      <c r="D5" t="s">
        <v>87</v>
      </c>
      <c r="E5">
        <v>16000</v>
      </c>
      <c r="F5">
        <v>117</v>
      </c>
      <c r="G5" t="s">
        <v>642</v>
      </c>
      <c r="H5" t="s">
        <v>87</v>
      </c>
      <c r="I5">
        <v>11</v>
      </c>
      <c r="J5" t="s">
        <v>87</v>
      </c>
      <c r="K5">
        <v>20</v>
      </c>
      <c r="L5" t="s">
        <v>249</v>
      </c>
      <c r="M5">
        <v>1100000</v>
      </c>
      <c r="N5">
        <v>251000</v>
      </c>
      <c r="O5">
        <v>494000</v>
      </c>
      <c r="P5">
        <v>857000</v>
      </c>
      <c r="Q5">
        <v>2920</v>
      </c>
      <c r="S5">
        <v>3200</v>
      </c>
      <c r="T5" t="s">
        <v>26</v>
      </c>
    </row>
    <row r="6" spans="1:20" x14ac:dyDescent="0.35">
      <c r="A6" t="s">
        <v>23</v>
      </c>
      <c r="B6" t="s">
        <v>641</v>
      </c>
      <c r="C6">
        <v>2022</v>
      </c>
      <c r="D6" t="s">
        <v>87</v>
      </c>
      <c r="E6">
        <v>28000</v>
      </c>
      <c r="F6">
        <v>120</v>
      </c>
      <c r="G6" t="s">
        <v>643</v>
      </c>
      <c r="H6" t="s">
        <v>87</v>
      </c>
      <c r="I6">
        <v>11</v>
      </c>
      <c r="J6" t="s">
        <v>87</v>
      </c>
      <c r="K6">
        <v>20</v>
      </c>
      <c r="L6" t="s">
        <v>249</v>
      </c>
      <c r="M6">
        <v>1100000</v>
      </c>
      <c r="N6">
        <v>260000</v>
      </c>
      <c r="O6">
        <v>420000</v>
      </c>
      <c r="P6">
        <v>940000</v>
      </c>
      <c r="Q6">
        <v>3400</v>
      </c>
      <c r="S6">
        <v>3200</v>
      </c>
      <c r="T6" t="s">
        <v>26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P6"/>
  <sheetViews>
    <sheetView workbookViewId="0"/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s="1" t="s">
        <v>2</v>
      </c>
      <c r="D1" s="1" t="s">
        <v>44</v>
      </c>
      <c r="E1" s="1" t="s">
        <v>203</v>
      </c>
      <c r="F1" s="1" t="s">
        <v>646</v>
      </c>
      <c r="G1" s="1" t="s">
        <v>647</v>
      </c>
      <c r="H1" s="1" t="s">
        <v>648</v>
      </c>
      <c r="I1" s="1" t="s">
        <v>649</v>
      </c>
      <c r="J1" s="1" t="s">
        <v>650</v>
      </c>
      <c r="K1" s="1" t="s">
        <v>651</v>
      </c>
      <c r="L1" s="1" t="s">
        <v>122</v>
      </c>
      <c r="M1" s="1" t="s">
        <v>110</v>
      </c>
      <c r="N1" s="1" t="s">
        <v>652</v>
      </c>
      <c r="O1" s="1" t="s">
        <v>124</v>
      </c>
      <c r="P1" s="1" t="s">
        <v>42</v>
      </c>
    </row>
    <row r="2" spans="1:16" x14ac:dyDescent="0.35">
      <c r="A2" t="s">
        <v>23</v>
      </c>
      <c r="B2" t="s">
        <v>653</v>
      </c>
      <c r="C2">
        <v>2018</v>
      </c>
      <c r="D2">
        <v>0</v>
      </c>
      <c r="E2" t="s">
        <v>87</v>
      </c>
      <c r="F2">
        <v>4050</v>
      </c>
      <c r="G2">
        <v>10400</v>
      </c>
      <c r="H2">
        <v>284</v>
      </c>
      <c r="I2">
        <v>3210</v>
      </c>
      <c r="J2">
        <v>1180</v>
      </c>
      <c r="K2">
        <v>0</v>
      </c>
      <c r="L2" t="s">
        <v>87</v>
      </c>
      <c r="M2" t="s">
        <v>87</v>
      </c>
      <c r="N2">
        <v>261</v>
      </c>
      <c r="O2" t="s">
        <v>87</v>
      </c>
      <c r="P2" t="s">
        <v>327</v>
      </c>
    </row>
    <row r="3" spans="1:16" x14ac:dyDescent="0.35">
      <c r="A3" t="s">
        <v>23</v>
      </c>
      <c r="B3" t="s">
        <v>653</v>
      </c>
      <c r="C3">
        <v>2019</v>
      </c>
      <c r="D3">
        <v>0</v>
      </c>
      <c r="E3" t="s">
        <v>87</v>
      </c>
      <c r="F3">
        <v>2760</v>
      </c>
      <c r="G3">
        <v>11100</v>
      </c>
      <c r="H3">
        <v>583</v>
      </c>
      <c r="I3">
        <v>2780</v>
      </c>
      <c r="J3">
        <v>663</v>
      </c>
      <c r="K3">
        <v>0</v>
      </c>
      <c r="L3" t="s">
        <v>87</v>
      </c>
      <c r="M3" t="s">
        <v>87</v>
      </c>
      <c r="N3">
        <v>198</v>
      </c>
      <c r="O3" t="s">
        <v>87</v>
      </c>
      <c r="P3" t="s">
        <v>327</v>
      </c>
    </row>
    <row r="4" spans="1:16" x14ac:dyDescent="0.35">
      <c r="A4" t="s">
        <v>23</v>
      </c>
      <c r="B4" t="s">
        <v>653</v>
      </c>
      <c r="C4">
        <v>2020</v>
      </c>
      <c r="D4">
        <v>0</v>
      </c>
      <c r="E4" t="s">
        <v>87</v>
      </c>
      <c r="F4">
        <v>2020</v>
      </c>
      <c r="G4">
        <v>8660</v>
      </c>
      <c r="H4">
        <v>480</v>
      </c>
      <c r="I4">
        <v>2470</v>
      </c>
      <c r="J4">
        <v>728</v>
      </c>
      <c r="K4">
        <v>34</v>
      </c>
      <c r="L4" t="s">
        <v>87</v>
      </c>
      <c r="M4" t="s">
        <v>87</v>
      </c>
      <c r="N4">
        <v>172</v>
      </c>
      <c r="O4" t="s">
        <v>87</v>
      </c>
      <c r="P4" t="s">
        <v>327</v>
      </c>
    </row>
    <row r="5" spans="1:16" x14ac:dyDescent="0.35">
      <c r="A5" t="s">
        <v>23</v>
      </c>
      <c r="B5" t="s">
        <v>653</v>
      </c>
      <c r="C5">
        <v>2021</v>
      </c>
      <c r="D5">
        <v>0</v>
      </c>
      <c r="E5" t="s">
        <v>87</v>
      </c>
      <c r="F5">
        <v>1590</v>
      </c>
      <c r="G5">
        <v>10400</v>
      </c>
      <c r="H5">
        <v>441</v>
      </c>
      <c r="I5">
        <v>2970</v>
      </c>
      <c r="J5">
        <v>1030</v>
      </c>
      <c r="K5">
        <v>93</v>
      </c>
      <c r="L5" t="s">
        <v>87</v>
      </c>
      <c r="M5" t="s">
        <v>87</v>
      </c>
      <c r="N5">
        <v>225</v>
      </c>
      <c r="O5" t="s">
        <v>87</v>
      </c>
      <c r="P5" t="s">
        <v>327</v>
      </c>
    </row>
    <row r="6" spans="1:16" x14ac:dyDescent="0.35">
      <c r="A6" t="s">
        <v>23</v>
      </c>
      <c r="B6" t="s">
        <v>653</v>
      </c>
      <c r="C6">
        <v>2022</v>
      </c>
      <c r="D6">
        <v>0</v>
      </c>
      <c r="E6" t="s">
        <v>87</v>
      </c>
      <c r="F6">
        <v>2000</v>
      </c>
      <c r="G6">
        <v>12000</v>
      </c>
      <c r="H6">
        <v>600</v>
      </c>
      <c r="I6">
        <v>4200</v>
      </c>
      <c r="J6">
        <v>700</v>
      </c>
      <c r="K6">
        <v>0</v>
      </c>
      <c r="L6" t="s">
        <v>87</v>
      </c>
      <c r="M6" t="s">
        <v>87</v>
      </c>
      <c r="N6">
        <v>270</v>
      </c>
      <c r="O6" t="s">
        <v>87</v>
      </c>
      <c r="P6" t="s">
        <v>327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Y6"/>
  <sheetViews>
    <sheetView workbookViewId="0"/>
  </sheetViews>
  <sheetFormatPr defaultRowHeight="14.5" x14ac:dyDescent="0.35"/>
  <sheetData>
    <row r="1" spans="1:25" x14ac:dyDescent="0.35">
      <c r="A1" s="1" t="s">
        <v>0</v>
      </c>
      <c r="B1" s="1" t="s">
        <v>1</v>
      </c>
      <c r="C1" s="1" t="s">
        <v>2</v>
      </c>
      <c r="D1" s="1" t="s">
        <v>654</v>
      </c>
      <c r="E1" s="1" t="s">
        <v>203</v>
      </c>
      <c r="F1" s="1" t="s">
        <v>655</v>
      </c>
      <c r="G1" s="1" t="s">
        <v>656</v>
      </c>
      <c r="H1" s="1" t="s">
        <v>657</v>
      </c>
      <c r="I1" s="1" t="s">
        <v>48</v>
      </c>
      <c r="J1" s="1" t="s">
        <v>658</v>
      </c>
      <c r="K1" s="1" t="s">
        <v>58</v>
      </c>
      <c r="L1" s="1" t="s">
        <v>47</v>
      </c>
      <c r="M1" s="1" t="s">
        <v>659</v>
      </c>
      <c r="N1" s="1" t="s">
        <v>660</v>
      </c>
      <c r="O1" s="1" t="s">
        <v>661</v>
      </c>
      <c r="P1" s="1" t="s">
        <v>662</v>
      </c>
      <c r="Q1" s="1" t="s">
        <v>52</v>
      </c>
      <c r="R1" s="1" t="s">
        <v>400</v>
      </c>
      <c r="S1" s="1" t="s">
        <v>51</v>
      </c>
      <c r="T1" s="1" t="s">
        <v>663</v>
      </c>
      <c r="U1" s="1" t="s">
        <v>121</v>
      </c>
      <c r="V1" s="1" t="s">
        <v>664</v>
      </c>
      <c r="W1" s="1" t="s">
        <v>665</v>
      </c>
      <c r="X1" s="1" t="s">
        <v>124</v>
      </c>
      <c r="Y1" s="1" t="s">
        <v>42</v>
      </c>
    </row>
    <row r="2" spans="1:25" x14ac:dyDescent="0.35">
      <c r="A2" t="s">
        <v>23</v>
      </c>
      <c r="B2" t="s">
        <v>666</v>
      </c>
      <c r="C2">
        <v>2018</v>
      </c>
      <c r="D2">
        <v>0</v>
      </c>
      <c r="E2">
        <v>2600</v>
      </c>
      <c r="F2">
        <v>281</v>
      </c>
      <c r="G2">
        <v>2810</v>
      </c>
      <c r="H2">
        <v>2970</v>
      </c>
      <c r="I2">
        <v>98</v>
      </c>
      <c r="J2">
        <v>992</v>
      </c>
      <c r="K2" t="s">
        <v>667</v>
      </c>
      <c r="L2">
        <v>330</v>
      </c>
      <c r="M2">
        <v>4600</v>
      </c>
      <c r="N2">
        <v>90</v>
      </c>
      <c r="O2">
        <v>1430</v>
      </c>
      <c r="P2">
        <v>575</v>
      </c>
      <c r="Q2">
        <v>53</v>
      </c>
      <c r="R2">
        <v>39</v>
      </c>
      <c r="S2">
        <v>48</v>
      </c>
      <c r="T2">
        <v>563</v>
      </c>
      <c r="U2">
        <v>11900</v>
      </c>
      <c r="V2">
        <v>9280</v>
      </c>
      <c r="W2">
        <v>16.399999999999999</v>
      </c>
      <c r="X2">
        <v>250</v>
      </c>
      <c r="Y2">
        <v>78</v>
      </c>
    </row>
    <row r="3" spans="1:25" x14ac:dyDescent="0.35">
      <c r="A3" t="s">
        <v>23</v>
      </c>
      <c r="B3" t="s">
        <v>666</v>
      </c>
      <c r="C3">
        <v>2019</v>
      </c>
      <c r="D3">
        <v>460</v>
      </c>
      <c r="E3">
        <v>3000</v>
      </c>
      <c r="F3">
        <v>222</v>
      </c>
      <c r="G3">
        <v>2120</v>
      </c>
      <c r="H3">
        <v>2280</v>
      </c>
      <c r="I3">
        <v>105</v>
      </c>
      <c r="J3">
        <v>733</v>
      </c>
      <c r="K3" t="s">
        <v>668</v>
      </c>
      <c r="L3">
        <v>108</v>
      </c>
      <c r="M3">
        <v>3620</v>
      </c>
      <c r="N3">
        <v>29</v>
      </c>
      <c r="O3">
        <v>1280</v>
      </c>
      <c r="P3">
        <v>295</v>
      </c>
      <c r="Q3">
        <v>750</v>
      </c>
      <c r="R3">
        <v>27</v>
      </c>
      <c r="S3">
        <v>95</v>
      </c>
      <c r="T3">
        <v>423</v>
      </c>
      <c r="U3">
        <v>9790</v>
      </c>
      <c r="V3">
        <v>9900</v>
      </c>
      <c r="W3">
        <v>12.17</v>
      </c>
      <c r="X3">
        <v>257</v>
      </c>
      <c r="Y3">
        <v>65</v>
      </c>
    </row>
    <row r="4" spans="1:25" x14ac:dyDescent="0.35">
      <c r="A4" t="s">
        <v>23</v>
      </c>
      <c r="B4" t="s">
        <v>666</v>
      </c>
      <c r="C4">
        <v>2020</v>
      </c>
      <c r="D4">
        <v>17</v>
      </c>
      <c r="E4">
        <v>2900</v>
      </c>
      <c r="F4">
        <v>101</v>
      </c>
      <c r="G4">
        <v>1550</v>
      </c>
      <c r="H4">
        <v>1360</v>
      </c>
      <c r="I4">
        <v>67</v>
      </c>
      <c r="J4">
        <v>942</v>
      </c>
      <c r="K4" t="s">
        <v>376</v>
      </c>
      <c r="L4">
        <v>2</v>
      </c>
      <c r="M4">
        <v>1670</v>
      </c>
      <c r="N4">
        <v>13</v>
      </c>
      <c r="O4">
        <v>503</v>
      </c>
      <c r="P4">
        <v>210</v>
      </c>
      <c r="Q4">
        <v>51</v>
      </c>
      <c r="R4">
        <v>1</v>
      </c>
      <c r="S4">
        <v>92</v>
      </c>
      <c r="T4">
        <v>50</v>
      </c>
      <c r="U4">
        <v>7670</v>
      </c>
      <c r="V4">
        <v>7920</v>
      </c>
      <c r="W4">
        <v>6.68</v>
      </c>
      <c r="X4">
        <v>269</v>
      </c>
      <c r="Y4">
        <v>62</v>
      </c>
    </row>
    <row r="5" spans="1:25" x14ac:dyDescent="0.35">
      <c r="A5" t="s">
        <v>23</v>
      </c>
      <c r="B5" t="s">
        <v>666</v>
      </c>
      <c r="C5">
        <v>2021</v>
      </c>
      <c r="D5">
        <v>0</v>
      </c>
      <c r="E5">
        <v>3200</v>
      </c>
      <c r="F5">
        <v>35</v>
      </c>
      <c r="G5">
        <v>1680</v>
      </c>
      <c r="H5">
        <v>2170</v>
      </c>
      <c r="I5">
        <v>69</v>
      </c>
      <c r="J5">
        <v>957</v>
      </c>
      <c r="K5" t="s">
        <v>377</v>
      </c>
      <c r="L5">
        <v>4</v>
      </c>
      <c r="M5">
        <v>1740</v>
      </c>
      <c r="N5">
        <v>72</v>
      </c>
      <c r="O5">
        <v>930</v>
      </c>
      <c r="P5">
        <v>173</v>
      </c>
      <c r="Q5">
        <v>235</v>
      </c>
      <c r="R5">
        <v>4</v>
      </c>
      <c r="S5">
        <v>81</v>
      </c>
      <c r="T5">
        <v>17</v>
      </c>
      <c r="U5">
        <v>8340</v>
      </c>
      <c r="V5">
        <v>8030</v>
      </c>
      <c r="W5">
        <v>8.17</v>
      </c>
      <c r="X5">
        <v>271</v>
      </c>
      <c r="Y5">
        <v>62</v>
      </c>
    </row>
    <row r="6" spans="1:25" x14ac:dyDescent="0.35">
      <c r="A6" t="s">
        <v>23</v>
      </c>
      <c r="B6" t="s">
        <v>666</v>
      </c>
      <c r="C6">
        <v>2022</v>
      </c>
      <c r="D6">
        <v>0</v>
      </c>
      <c r="E6">
        <v>4400</v>
      </c>
      <c r="F6">
        <v>30</v>
      </c>
      <c r="G6">
        <v>1800</v>
      </c>
      <c r="H6">
        <v>2700</v>
      </c>
      <c r="I6">
        <v>100</v>
      </c>
      <c r="J6">
        <v>790</v>
      </c>
      <c r="K6" t="s">
        <v>669</v>
      </c>
      <c r="L6">
        <v>67</v>
      </c>
      <c r="M6">
        <v>1500</v>
      </c>
      <c r="N6">
        <v>40</v>
      </c>
      <c r="O6">
        <v>910</v>
      </c>
      <c r="P6">
        <v>220</v>
      </c>
      <c r="Q6">
        <v>400</v>
      </c>
      <c r="R6">
        <v>10</v>
      </c>
      <c r="S6">
        <v>140</v>
      </c>
      <c r="T6">
        <v>170</v>
      </c>
      <c r="U6">
        <v>9500</v>
      </c>
      <c r="V6">
        <v>8400</v>
      </c>
      <c r="W6">
        <v>9.1999999999999993</v>
      </c>
      <c r="X6">
        <v>270</v>
      </c>
      <c r="Y6">
        <v>54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K6"/>
  <sheetViews>
    <sheetView workbookViewId="0"/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127</v>
      </c>
      <c r="E1" s="1" t="s">
        <v>81</v>
      </c>
      <c r="F1" s="1" t="s">
        <v>82</v>
      </c>
      <c r="G1" s="1" t="s">
        <v>169</v>
      </c>
      <c r="H1" s="1" t="s">
        <v>168</v>
      </c>
      <c r="I1" s="1" t="s">
        <v>670</v>
      </c>
      <c r="J1" s="1" t="s">
        <v>41</v>
      </c>
      <c r="K1" s="1" t="s">
        <v>42</v>
      </c>
    </row>
    <row r="2" spans="1:11" x14ac:dyDescent="0.35">
      <c r="A2" t="s">
        <v>23</v>
      </c>
      <c r="B2" t="s">
        <v>671</v>
      </c>
      <c r="C2">
        <v>2018</v>
      </c>
      <c r="D2">
        <v>100</v>
      </c>
      <c r="E2">
        <v>37</v>
      </c>
      <c r="F2">
        <v>13</v>
      </c>
      <c r="G2">
        <v>120</v>
      </c>
      <c r="H2">
        <v>79</v>
      </c>
      <c r="I2" t="s">
        <v>672</v>
      </c>
      <c r="J2">
        <v>70</v>
      </c>
      <c r="K2">
        <v>20</v>
      </c>
    </row>
    <row r="3" spans="1:11" x14ac:dyDescent="0.35">
      <c r="A3" t="s">
        <v>23</v>
      </c>
      <c r="B3" t="s">
        <v>671</v>
      </c>
      <c r="C3">
        <v>2019</v>
      </c>
      <c r="D3">
        <v>100</v>
      </c>
      <c r="E3">
        <v>39</v>
      </c>
      <c r="F3">
        <v>8</v>
      </c>
      <c r="G3">
        <v>130</v>
      </c>
      <c r="H3">
        <v>79</v>
      </c>
      <c r="J3">
        <v>70</v>
      </c>
      <c r="K3">
        <v>20</v>
      </c>
    </row>
    <row r="4" spans="1:11" x14ac:dyDescent="0.35">
      <c r="A4" t="s">
        <v>23</v>
      </c>
      <c r="B4" t="s">
        <v>671</v>
      </c>
      <c r="C4">
        <v>2020</v>
      </c>
      <c r="D4">
        <v>100</v>
      </c>
      <c r="E4">
        <v>40</v>
      </c>
      <c r="F4">
        <v>8</v>
      </c>
      <c r="G4">
        <v>130</v>
      </c>
      <c r="H4">
        <v>81</v>
      </c>
      <c r="J4">
        <v>70</v>
      </c>
      <c r="K4">
        <v>20</v>
      </c>
    </row>
    <row r="5" spans="1:11" x14ac:dyDescent="0.35">
      <c r="A5" t="s">
        <v>23</v>
      </c>
      <c r="B5" t="s">
        <v>671</v>
      </c>
      <c r="C5">
        <v>2021</v>
      </c>
      <c r="D5">
        <v>100</v>
      </c>
      <c r="E5">
        <v>33</v>
      </c>
      <c r="F5">
        <v>10</v>
      </c>
      <c r="G5">
        <v>120</v>
      </c>
      <c r="H5">
        <v>78</v>
      </c>
      <c r="J5">
        <v>70</v>
      </c>
      <c r="K5">
        <v>20</v>
      </c>
    </row>
    <row r="6" spans="1:11" x14ac:dyDescent="0.35">
      <c r="A6" t="s">
        <v>23</v>
      </c>
      <c r="B6" t="s">
        <v>671</v>
      </c>
      <c r="C6">
        <v>2022</v>
      </c>
      <c r="D6">
        <v>100</v>
      </c>
      <c r="E6">
        <v>30</v>
      </c>
      <c r="F6">
        <v>7</v>
      </c>
      <c r="G6">
        <v>120</v>
      </c>
      <c r="H6">
        <v>80</v>
      </c>
      <c r="J6">
        <v>50</v>
      </c>
      <c r="K6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"/>
  <sheetViews>
    <sheetView workbookViewId="0"/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102</v>
      </c>
      <c r="O1" s="1" t="s">
        <v>103</v>
      </c>
      <c r="P1" s="1" t="s">
        <v>104</v>
      </c>
      <c r="Q1" s="1" t="s">
        <v>105</v>
      </c>
      <c r="R1" s="1" t="s">
        <v>106</v>
      </c>
    </row>
    <row r="2" spans="1:18" x14ac:dyDescent="0.35">
      <c r="A2" t="s">
        <v>23</v>
      </c>
      <c r="B2" t="s">
        <v>107</v>
      </c>
      <c r="C2">
        <v>2018</v>
      </c>
      <c r="D2" t="s">
        <v>87</v>
      </c>
      <c r="E2">
        <v>3980</v>
      </c>
      <c r="F2">
        <v>16</v>
      </c>
      <c r="G2">
        <v>600</v>
      </c>
      <c r="H2" t="s">
        <v>87</v>
      </c>
      <c r="I2">
        <v>4460</v>
      </c>
      <c r="J2">
        <v>31</v>
      </c>
      <c r="K2" t="s">
        <v>25</v>
      </c>
      <c r="L2">
        <v>1570</v>
      </c>
      <c r="M2">
        <v>1530</v>
      </c>
      <c r="N2">
        <v>288</v>
      </c>
      <c r="O2">
        <v>275</v>
      </c>
      <c r="P2">
        <v>2800</v>
      </c>
      <c r="Q2">
        <v>592</v>
      </c>
      <c r="R2">
        <v>44</v>
      </c>
    </row>
    <row r="3" spans="1:18" x14ac:dyDescent="0.35">
      <c r="A3" t="s">
        <v>23</v>
      </c>
      <c r="B3" t="s">
        <v>107</v>
      </c>
      <c r="C3">
        <v>2019</v>
      </c>
      <c r="D3" t="s">
        <v>87</v>
      </c>
      <c r="E3">
        <v>4620</v>
      </c>
      <c r="F3">
        <v>15</v>
      </c>
      <c r="G3">
        <v>300</v>
      </c>
      <c r="H3" t="s">
        <v>87</v>
      </c>
      <c r="I3">
        <v>3680</v>
      </c>
      <c r="J3">
        <v>32</v>
      </c>
      <c r="K3" t="s">
        <v>25</v>
      </c>
      <c r="L3">
        <v>1410</v>
      </c>
      <c r="M3">
        <v>1930</v>
      </c>
      <c r="N3">
        <v>200</v>
      </c>
      <c r="O3">
        <v>275</v>
      </c>
      <c r="P3">
        <v>3140</v>
      </c>
      <c r="Q3">
        <v>472</v>
      </c>
      <c r="R3">
        <v>55</v>
      </c>
    </row>
    <row r="4" spans="1:18" x14ac:dyDescent="0.35">
      <c r="A4" t="s">
        <v>23</v>
      </c>
      <c r="B4" t="s">
        <v>107</v>
      </c>
      <c r="C4">
        <v>2020</v>
      </c>
      <c r="D4" t="s">
        <v>87</v>
      </c>
      <c r="E4">
        <v>3760</v>
      </c>
      <c r="F4">
        <v>15</v>
      </c>
      <c r="G4">
        <v>250</v>
      </c>
      <c r="H4" t="s">
        <v>87</v>
      </c>
      <c r="I4">
        <v>3330</v>
      </c>
      <c r="J4">
        <v>30</v>
      </c>
      <c r="K4" t="s">
        <v>25</v>
      </c>
      <c r="L4">
        <v>1340</v>
      </c>
      <c r="M4">
        <v>1340</v>
      </c>
      <c r="N4">
        <v>153</v>
      </c>
      <c r="O4">
        <v>234</v>
      </c>
      <c r="P4">
        <v>2570</v>
      </c>
      <c r="Q4">
        <v>394</v>
      </c>
      <c r="R4">
        <v>48</v>
      </c>
    </row>
    <row r="5" spans="1:18" x14ac:dyDescent="0.35">
      <c r="A5" t="s">
        <v>23</v>
      </c>
      <c r="B5" t="s">
        <v>107</v>
      </c>
      <c r="C5">
        <v>2021</v>
      </c>
      <c r="D5" t="s">
        <v>87</v>
      </c>
      <c r="E5">
        <v>3880</v>
      </c>
      <c r="F5">
        <v>12</v>
      </c>
      <c r="G5">
        <v>200</v>
      </c>
      <c r="H5" t="s">
        <v>87</v>
      </c>
      <c r="I5">
        <v>2790</v>
      </c>
      <c r="J5">
        <v>31</v>
      </c>
      <c r="K5" t="s">
        <v>25</v>
      </c>
      <c r="L5">
        <v>1180</v>
      </c>
      <c r="M5">
        <v>1550</v>
      </c>
      <c r="N5">
        <v>180</v>
      </c>
      <c r="O5">
        <v>202</v>
      </c>
      <c r="P5">
        <v>2580</v>
      </c>
      <c r="Q5">
        <v>462</v>
      </c>
      <c r="R5">
        <v>54</v>
      </c>
    </row>
    <row r="6" spans="1:18" x14ac:dyDescent="0.35">
      <c r="A6" t="s">
        <v>23</v>
      </c>
      <c r="B6" t="s">
        <v>107</v>
      </c>
      <c r="C6">
        <v>2022</v>
      </c>
      <c r="D6" t="s">
        <v>87</v>
      </c>
      <c r="E6">
        <v>3600</v>
      </c>
      <c r="F6">
        <v>12</v>
      </c>
      <c r="G6">
        <v>200</v>
      </c>
      <c r="H6" t="s">
        <v>87</v>
      </c>
      <c r="I6">
        <v>2900</v>
      </c>
      <c r="J6">
        <v>30</v>
      </c>
      <c r="K6" t="s">
        <v>25</v>
      </c>
      <c r="L6">
        <v>1200</v>
      </c>
      <c r="M6">
        <v>2000</v>
      </c>
      <c r="N6">
        <v>160</v>
      </c>
      <c r="O6">
        <v>300</v>
      </c>
      <c r="P6">
        <v>2900</v>
      </c>
      <c r="Q6">
        <v>550</v>
      </c>
      <c r="R6">
        <v>59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J6"/>
  <sheetViews>
    <sheetView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44</v>
      </c>
      <c r="E1" s="1" t="s">
        <v>673</v>
      </c>
      <c r="F1" s="1" t="s">
        <v>561</v>
      </c>
      <c r="G1" s="1" t="s">
        <v>55</v>
      </c>
      <c r="H1" s="1" t="s">
        <v>674</v>
      </c>
      <c r="I1" s="1" t="s">
        <v>324</v>
      </c>
      <c r="J1" s="1" t="s">
        <v>42</v>
      </c>
    </row>
    <row r="2" spans="1:10" x14ac:dyDescent="0.35">
      <c r="A2" t="s">
        <v>23</v>
      </c>
      <c r="B2" t="s">
        <v>675</v>
      </c>
      <c r="C2">
        <v>2018</v>
      </c>
      <c r="E2">
        <v>450</v>
      </c>
      <c r="F2">
        <v>14</v>
      </c>
      <c r="G2">
        <v>400</v>
      </c>
      <c r="H2">
        <v>3</v>
      </c>
      <c r="I2">
        <v>36</v>
      </c>
      <c r="J2">
        <v>100</v>
      </c>
    </row>
    <row r="3" spans="1:10" x14ac:dyDescent="0.35">
      <c r="A3" t="s">
        <v>23</v>
      </c>
      <c r="B3" t="s">
        <v>675</v>
      </c>
      <c r="C3">
        <v>2019</v>
      </c>
      <c r="E3">
        <v>360</v>
      </c>
      <c r="F3">
        <v>6</v>
      </c>
      <c r="G3">
        <v>400</v>
      </c>
      <c r="H3">
        <v>3</v>
      </c>
      <c r="I3">
        <v>34</v>
      </c>
      <c r="J3">
        <v>100</v>
      </c>
    </row>
    <row r="4" spans="1:10" x14ac:dyDescent="0.35">
      <c r="A4" t="s">
        <v>23</v>
      </c>
      <c r="B4" t="s">
        <v>675</v>
      </c>
      <c r="C4">
        <v>2020</v>
      </c>
      <c r="E4">
        <v>650</v>
      </c>
      <c r="F4">
        <v>1</v>
      </c>
      <c r="G4">
        <v>600</v>
      </c>
      <c r="H4">
        <v>3</v>
      </c>
      <c r="I4">
        <v>34</v>
      </c>
      <c r="J4">
        <v>100</v>
      </c>
    </row>
    <row r="5" spans="1:10" x14ac:dyDescent="0.35">
      <c r="A5" t="s">
        <v>23</v>
      </c>
      <c r="B5" t="s">
        <v>675</v>
      </c>
      <c r="C5">
        <v>2021</v>
      </c>
      <c r="E5">
        <v>670</v>
      </c>
      <c r="F5">
        <v>9</v>
      </c>
      <c r="G5">
        <v>700</v>
      </c>
      <c r="H5">
        <v>6</v>
      </c>
      <c r="I5">
        <v>39</v>
      </c>
      <c r="J5">
        <v>100</v>
      </c>
    </row>
    <row r="6" spans="1:10" x14ac:dyDescent="0.35">
      <c r="A6" t="s">
        <v>23</v>
      </c>
      <c r="B6" t="s">
        <v>675</v>
      </c>
      <c r="C6">
        <v>2022</v>
      </c>
      <c r="E6">
        <v>1000</v>
      </c>
      <c r="F6">
        <v>4</v>
      </c>
      <c r="G6">
        <v>1000</v>
      </c>
      <c r="H6">
        <v>13</v>
      </c>
      <c r="I6">
        <v>43</v>
      </c>
      <c r="J6">
        <v>100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K6"/>
  <sheetViews>
    <sheetView workbookViewId="0"/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44</v>
      </c>
      <c r="E1" s="1" t="s">
        <v>676</v>
      </c>
      <c r="F1" s="1" t="s">
        <v>67</v>
      </c>
      <c r="G1" s="1" t="s">
        <v>68</v>
      </c>
      <c r="H1" s="1" t="s">
        <v>55</v>
      </c>
      <c r="I1" s="1" t="s">
        <v>670</v>
      </c>
      <c r="J1" s="1" t="s">
        <v>41</v>
      </c>
      <c r="K1" s="1" t="s">
        <v>42</v>
      </c>
    </row>
    <row r="2" spans="1:11" x14ac:dyDescent="0.35">
      <c r="A2" t="s">
        <v>23</v>
      </c>
      <c r="B2" t="s">
        <v>677</v>
      </c>
      <c r="C2">
        <v>2018</v>
      </c>
      <c r="D2">
        <v>86100</v>
      </c>
      <c r="E2">
        <v>80500</v>
      </c>
      <c r="F2" t="s">
        <v>678</v>
      </c>
      <c r="G2" t="s">
        <v>678</v>
      </c>
      <c r="H2">
        <v>80500</v>
      </c>
      <c r="I2" t="s">
        <v>679</v>
      </c>
      <c r="J2">
        <v>110</v>
      </c>
      <c r="K2" t="s">
        <v>26</v>
      </c>
    </row>
    <row r="3" spans="1:11" x14ac:dyDescent="0.35">
      <c r="A3" t="s">
        <v>23</v>
      </c>
      <c r="B3" t="s">
        <v>677</v>
      </c>
      <c r="C3">
        <v>2019</v>
      </c>
      <c r="D3">
        <v>87800</v>
      </c>
      <c r="E3">
        <v>77100</v>
      </c>
      <c r="F3" t="s">
        <v>678</v>
      </c>
      <c r="G3" t="s">
        <v>678</v>
      </c>
      <c r="H3">
        <v>77100</v>
      </c>
      <c r="I3" t="s">
        <v>679</v>
      </c>
      <c r="J3">
        <v>120</v>
      </c>
      <c r="K3" t="s">
        <v>26</v>
      </c>
    </row>
    <row r="4" spans="1:11" x14ac:dyDescent="0.35">
      <c r="A4" t="s">
        <v>23</v>
      </c>
      <c r="B4" t="s">
        <v>677</v>
      </c>
      <c r="C4">
        <v>2020</v>
      </c>
      <c r="D4">
        <v>86700</v>
      </c>
      <c r="E4">
        <v>75300</v>
      </c>
      <c r="F4" t="s">
        <v>678</v>
      </c>
      <c r="G4" t="s">
        <v>678</v>
      </c>
      <c r="H4">
        <v>75300</v>
      </c>
      <c r="I4" t="s">
        <v>679</v>
      </c>
      <c r="J4">
        <v>120</v>
      </c>
      <c r="K4" t="s">
        <v>26</v>
      </c>
    </row>
    <row r="5" spans="1:11" x14ac:dyDescent="0.35">
      <c r="A5" t="s">
        <v>23</v>
      </c>
      <c r="B5" t="s">
        <v>677</v>
      </c>
      <c r="C5">
        <v>2021</v>
      </c>
      <c r="D5">
        <v>85300</v>
      </c>
      <c r="E5">
        <v>73900</v>
      </c>
      <c r="F5" t="s">
        <v>678</v>
      </c>
      <c r="G5" t="s">
        <v>678</v>
      </c>
      <c r="H5">
        <v>74000</v>
      </c>
      <c r="I5" t="s">
        <v>679</v>
      </c>
      <c r="J5">
        <v>120</v>
      </c>
      <c r="K5" t="s">
        <v>26</v>
      </c>
    </row>
    <row r="6" spans="1:11" x14ac:dyDescent="0.35">
      <c r="A6" t="s">
        <v>23</v>
      </c>
      <c r="B6" t="s">
        <v>677</v>
      </c>
      <c r="C6">
        <v>2022</v>
      </c>
      <c r="D6">
        <v>86000</v>
      </c>
      <c r="E6">
        <v>79000</v>
      </c>
      <c r="F6" t="s">
        <v>678</v>
      </c>
      <c r="G6" t="s">
        <v>678</v>
      </c>
      <c r="H6">
        <v>79000</v>
      </c>
      <c r="I6" t="s">
        <v>679</v>
      </c>
      <c r="J6">
        <v>120</v>
      </c>
      <c r="K6" t="s">
        <v>26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R6"/>
  <sheetViews>
    <sheetView workbookViewId="0"/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680</v>
      </c>
      <c r="E1" s="1" t="s">
        <v>681</v>
      </c>
      <c r="F1" s="1" t="s">
        <v>213</v>
      </c>
      <c r="G1" s="1" t="s">
        <v>128</v>
      </c>
      <c r="H1" s="1" t="s">
        <v>214</v>
      </c>
      <c r="I1" s="1" t="s">
        <v>133</v>
      </c>
      <c r="J1" s="1" t="s">
        <v>167</v>
      </c>
      <c r="K1" s="1" t="s">
        <v>682</v>
      </c>
      <c r="L1" s="1" t="s">
        <v>683</v>
      </c>
      <c r="M1" s="1" t="s">
        <v>217</v>
      </c>
      <c r="N1" s="1" t="s">
        <v>684</v>
      </c>
      <c r="O1" s="1" t="s">
        <v>313</v>
      </c>
      <c r="P1" s="1" t="s">
        <v>685</v>
      </c>
      <c r="Q1" s="1" t="s">
        <v>686</v>
      </c>
      <c r="R1" s="1" t="s">
        <v>622</v>
      </c>
    </row>
    <row r="2" spans="1:18" x14ac:dyDescent="0.35">
      <c r="A2" t="s">
        <v>23</v>
      </c>
      <c r="B2" t="s">
        <v>687</v>
      </c>
      <c r="C2">
        <v>2018</v>
      </c>
      <c r="D2">
        <v>824</v>
      </c>
      <c r="E2">
        <v>116</v>
      </c>
      <c r="F2" t="s">
        <v>151</v>
      </c>
      <c r="G2">
        <v>775</v>
      </c>
      <c r="H2">
        <v>806</v>
      </c>
      <c r="I2">
        <v>23</v>
      </c>
      <c r="J2">
        <v>0</v>
      </c>
      <c r="K2">
        <v>868</v>
      </c>
      <c r="L2">
        <v>141</v>
      </c>
      <c r="M2">
        <v>132.69999999999999</v>
      </c>
      <c r="N2">
        <v>119</v>
      </c>
      <c r="O2">
        <v>2630</v>
      </c>
      <c r="P2">
        <v>250</v>
      </c>
      <c r="Q2" t="s">
        <v>26</v>
      </c>
      <c r="R2">
        <v>87</v>
      </c>
    </row>
    <row r="3" spans="1:18" x14ac:dyDescent="0.35">
      <c r="A3" t="s">
        <v>23</v>
      </c>
      <c r="B3" t="s">
        <v>687</v>
      </c>
      <c r="C3">
        <v>2019</v>
      </c>
      <c r="D3">
        <v>753</v>
      </c>
      <c r="E3">
        <v>115</v>
      </c>
      <c r="F3" t="s">
        <v>151</v>
      </c>
      <c r="G3">
        <v>830</v>
      </c>
      <c r="H3">
        <v>792</v>
      </c>
      <c r="I3">
        <v>5</v>
      </c>
      <c r="J3">
        <v>0</v>
      </c>
      <c r="K3">
        <v>939</v>
      </c>
      <c r="L3">
        <v>124.1</v>
      </c>
      <c r="M3">
        <v>115.6</v>
      </c>
      <c r="N3">
        <v>116</v>
      </c>
      <c r="O3">
        <v>2470</v>
      </c>
      <c r="P3">
        <v>250</v>
      </c>
      <c r="Q3" t="s">
        <v>26</v>
      </c>
      <c r="R3">
        <v>88</v>
      </c>
    </row>
    <row r="4" spans="1:18" x14ac:dyDescent="0.35">
      <c r="A4" t="s">
        <v>23</v>
      </c>
      <c r="B4" t="s">
        <v>687</v>
      </c>
      <c r="C4">
        <v>2020</v>
      </c>
      <c r="D4">
        <v>723</v>
      </c>
      <c r="E4">
        <v>180</v>
      </c>
      <c r="F4" t="s">
        <v>28</v>
      </c>
      <c r="G4">
        <v>700</v>
      </c>
      <c r="H4">
        <v>546</v>
      </c>
      <c r="I4">
        <v>2</v>
      </c>
      <c r="J4">
        <v>0</v>
      </c>
      <c r="K4">
        <v>878</v>
      </c>
      <c r="L4">
        <v>110.8</v>
      </c>
      <c r="M4">
        <v>102.7</v>
      </c>
      <c r="N4">
        <v>120</v>
      </c>
      <c r="O4">
        <v>2360</v>
      </c>
      <c r="P4">
        <v>220</v>
      </c>
      <c r="Q4" t="s">
        <v>26</v>
      </c>
      <c r="R4">
        <v>79</v>
      </c>
    </row>
    <row r="5" spans="1:18" x14ac:dyDescent="0.35">
      <c r="A5" t="s">
        <v>23</v>
      </c>
      <c r="B5" t="s">
        <v>687</v>
      </c>
      <c r="C5">
        <v>2021</v>
      </c>
      <c r="D5">
        <v>704</v>
      </c>
      <c r="E5">
        <v>220</v>
      </c>
      <c r="F5" t="s">
        <v>688</v>
      </c>
      <c r="G5">
        <v>702</v>
      </c>
      <c r="H5">
        <v>644</v>
      </c>
      <c r="I5">
        <v>13</v>
      </c>
      <c r="J5">
        <v>0</v>
      </c>
      <c r="K5">
        <v>908</v>
      </c>
      <c r="L5">
        <v>145.80000000000001</v>
      </c>
      <c r="M5">
        <v>136.30000000000001</v>
      </c>
      <c r="N5">
        <v>110</v>
      </c>
      <c r="O5">
        <v>2470</v>
      </c>
      <c r="P5">
        <v>220</v>
      </c>
      <c r="Q5" t="s">
        <v>26</v>
      </c>
      <c r="R5">
        <v>76</v>
      </c>
    </row>
    <row r="6" spans="1:18" x14ac:dyDescent="0.35">
      <c r="A6" t="s">
        <v>23</v>
      </c>
      <c r="B6" t="s">
        <v>687</v>
      </c>
      <c r="C6">
        <v>2022</v>
      </c>
      <c r="D6">
        <v>770</v>
      </c>
      <c r="E6">
        <v>220</v>
      </c>
      <c r="F6" t="s">
        <v>152</v>
      </c>
      <c r="G6">
        <v>700</v>
      </c>
      <c r="H6">
        <v>660</v>
      </c>
      <c r="I6">
        <v>10</v>
      </c>
      <c r="J6">
        <v>1</v>
      </c>
      <c r="K6">
        <v>910</v>
      </c>
      <c r="L6">
        <v>190</v>
      </c>
      <c r="M6">
        <v>160</v>
      </c>
      <c r="N6">
        <v>100</v>
      </c>
      <c r="O6">
        <v>2600</v>
      </c>
      <c r="P6">
        <v>220</v>
      </c>
      <c r="Q6" t="s">
        <v>26</v>
      </c>
      <c r="R6">
        <v>76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S6"/>
  <sheetViews>
    <sheetView workbookViewId="0"/>
  </sheetViews>
  <sheetFormatPr defaultRowHeight="14.5" x14ac:dyDescent="0.35"/>
  <sheetData>
    <row r="1" spans="1:19" x14ac:dyDescent="0.35">
      <c r="A1" s="1" t="s">
        <v>0</v>
      </c>
      <c r="B1" s="1" t="s">
        <v>1</v>
      </c>
      <c r="C1" s="1" t="s">
        <v>2</v>
      </c>
      <c r="D1" s="1" t="s">
        <v>689</v>
      </c>
      <c r="E1" s="1" t="s">
        <v>690</v>
      </c>
      <c r="F1" s="1" t="s">
        <v>691</v>
      </c>
      <c r="G1" s="1" t="s">
        <v>692</v>
      </c>
      <c r="H1" s="1" t="s">
        <v>693</v>
      </c>
      <c r="I1" s="1" t="s">
        <v>694</v>
      </c>
      <c r="J1" s="1" t="s">
        <v>695</v>
      </c>
      <c r="K1" s="1" t="s">
        <v>696</v>
      </c>
      <c r="L1" s="1" t="s">
        <v>697</v>
      </c>
      <c r="M1" s="1" t="s">
        <v>698</v>
      </c>
      <c r="N1" s="1" t="s">
        <v>699</v>
      </c>
      <c r="O1" s="1" t="s">
        <v>700</v>
      </c>
      <c r="P1" s="1" t="s">
        <v>701</v>
      </c>
      <c r="Q1" s="1" t="s">
        <v>702</v>
      </c>
      <c r="R1" s="1" t="s">
        <v>703</v>
      </c>
      <c r="S1" s="1" t="s">
        <v>704</v>
      </c>
    </row>
    <row r="2" spans="1:19" x14ac:dyDescent="0.35">
      <c r="A2" t="s">
        <v>23</v>
      </c>
      <c r="B2" t="s">
        <v>705</v>
      </c>
      <c r="C2">
        <v>2018</v>
      </c>
      <c r="D2" t="s">
        <v>706</v>
      </c>
      <c r="E2">
        <v>26400</v>
      </c>
      <c r="F2">
        <v>1880</v>
      </c>
      <c r="G2">
        <v>282</v>
      </c>
      <c r="H2">
        <v>42</v>
      </c>
      <c r="J2">
        <v>77500</v>
      </c>
      <c r="K2">
        <v>556</v>
      </c>
      <c r="L2">
        <v>1150</v>
      </c>
      <c r="M2" t="s">
        <v>706</v>
      </c>
      <c r="N2">
        <v>1948</v>
      </c>
      <c r="O2">
        <v>1290</v>
      </c>
      <c r="P2">
        <v>35</v>
      </c>
      <c r="Q2">
        <v>838</v>
      </c>
      <c r="R2" t="s">
        <v>26</v>
      </c>
    </row>
    <row r="3" spans="1:19" x14ac:dyDescent="0.35">
      <c r="A3" t="s">
        <v>23</v>
      </c>
      <c r="B3" t="s">
        <v>705</v>
      </c>
      <c r="C3">
        <v>2019</v>
      </c>
      <c r="D3" t="s">
        <v>707</v>
      </c>
      <c r="E3">
        <v>22600</v>
      </c>
      <c r="F3">
        <v>1820</v>
      </c>
      <c r="G3">
        <v>289</v>
      </c>
      <c r="H3">
        <v>32</v>
      </c>
      <c r="J3">
        <v>40500</v>
      </c>
      <c r="K3">
        <v>897</v>
      </c>
      <c r="L3">
        <v>816</v>
      </c>
      <c r="M3" t="s">
        <v>707</v>
      </c>
      <c r="N3">
        <v>1933</v>
      </c>
      <c r="O3">
        <v>1490</v>
      </c>
      <c r="P3">
        <v>33</v>
      </c>
      <c r="Q3">
        <v>775</v>
      </c>
      <c r="R3" t="s">
        <v>26</v>
      </c>
    </row>
    <row r="4" spans="1:19" x14ac:dyDescent="0.35">
      <c r="A4" t="s">
        <v>23</v>
      </c>
      <c r="B4" t="s">
        <v>705</v>
      </c>
      <c r="C4">
        <v>2020</v>
      </c>
      <c r="D4" t="s">
        <v>707</v>
      </c>
      <c r="E4">
        <v>15600</v>
      </c>
      <c r="F4">
        <v>2030</v>
      </c>
      <c r="G4">
        <v>302</v>
      </c>
      <c r="H4">
        <v>16</v>
      </c>
      <c r="J4">
        <v>12200</v>
      </c>
      <c r="K4">
        <v>664</v>
      </c>
      <c r="L4">
        <v>838</v>
      </c>
      <c r="M4" t="s">
        <v>707</v>
      </c>
      <c r="N4">
        <v>1843</v>
      </c>
      <c r="O4">
        <v>1380</v>
      </c>
      <c r="P4">
        <v>21</v>
      </c>
      <c r="Q4">
        <v>750</v>
      </c>
      <c r="R4" t="s">
        <v>141</v>
      </c>
    </row>
    <row r="5" spans="1:19" x14ac:dyDescent="0.35">
      <c r="A5" t="s">
        <v>23</v>
      </c>
      <c r="B5" t="s">
        <v>705</v>
      </c>
      <c r="C5">
        <v>2021</v>
      </c>
      <c r="D5" t="s">
        <v>707</v>
      </c>
      <c r="E5">
        <v>18500</v>
      </c>
      <c r="F5">
        <v>746</v>
      </c>
      <c r="G5">
        <v>265</v>
      </c>
      <c r="H5">
        <v>23</v>
      </c>
      <c r="J5">
        <v>10000</v>
      </c>
      <c r="K5">
        <v>589</v>
      </c>
      <c r="L5">
        <v>966</v>
      </c>
      <c r="M5" t="s">
        <v>707</v>
      </c>
      <c r="N5">
        <v>2025</v>
      </c>
      <c r="O5">
        <v>1380</v>
      </c>
      <c r="P5">
        <v>31</v>
      </c>
      <c r="Q5">
        <v>950</v>
      </c>
      <c r="R5" t="s">
        <v>141</v>
      </c>
    </row>
    <row r="6" spans="1:19" x14ac:dyDescent="0.35">
      <c r="A6" t="s">
        <v>23</v>
      </c>
      <c r="B6" t="s">
        <v>705</v>
      </c>
      <c r="C6">
        <v>2022</v>
      </c>
      <c r="D6" t="s">
        <v>707</v>
      </c>
      <c r="E6">
        <v>35000</v>
      </c>
      <c r="F6">
        <v>290</v>
      </c>
      <c r="G6">
        <v>300</v>
      </c>
      <c r="H6">
        <v>33</v>
      </c>
      <c r="I6">
        <v>2</v>
      </c>
      <c r="J6">
        <v>14000</v>
      </c>
      <c r="K6">
        <v>1200</v>
      </c>
      <c r="L6">
        <v>820</v>
      </c>
      <c r="M6" t="s">
        <v>707</v>
      </c>
      <c r="N6">
        <v>2270</v>
      </c>
      <c r="O6">
        <v>1950</v>
      </c>
      <c r="P6">
        <v>29</v>
      </c>
      <c r="Q6">
        <v>1900</v>
      </c>
      <c r="R6" t="s">
        <v>155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K6"/>
  <sheetViews>
    <sheetView workbookViewId="0"/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136</v>
      </c>
      <c r="E1" s="1" t="s">
        <v>67</v>
      </c>
      <c r="F1" s="1" t="s">
        <v>68</v>
      </c>
      <c r="G1" s="1" t="s">
        <v>55</v>
      </c>
      <c r="H1" s="1" t="s">
        <v>708</v>
      </c>
      <c r="I1" s="1" t="s">
        <v>709</v>
      </c>
      <c r="J1" s="1" t="s">
        <v>124</v>
      </c>
      <c r="K1" s="1" t="s">
        <v>42</v>
      </c>
    </row>
    <row r="2" spans="1:11" x14ac:dyDescent="0.35">
      <c r="A2" t="s">
        <v>23</v>
      </c>
      <c r="B2" t="s">
        <v>710</v>
      </c>
      <c r="C2">
        <v>2018</v>
      </c>
      <c r="D2" t="s">
        <v>87</v>
      </c>
      <c r="E2">
        <v>192</v>
      </c>
      <c r="F2" t="s">
        <v>27</v>
      </c>
      <c r="G2" t="s">
        <v>87</v>
      </c>
      <c r="H2">
        <v>79.55</v>
      </c>
      <c r="I2">
        <v>73.67</v>
      </c>
      <c r="J2" t="s">
        <v>87</v>
      </c>
      <c r="K2" t="s">
        <v>249</v>
      </c>
    </row>
    <row r="3" spans="1:11" x14ac:dyDescent="0.35">
      <c r="A3" t="s">
        <v>23</v>
      </c>
      <c r="B3" t="s">
        <v>710</v>
      </c>
      <c r="C3">
        <v>2019</v>
      </c>
      <c r="D3" t="s">
        <v>87</v>
      </c>
      <c r="E3">
        <v>59</v>
      </c>
      <c r="F3" t="s">
        <v>377</v>
      </c>
      <c r="G3" t="s">
        <v>87</v>
      </c>
      <c r="H3">
        <v>68.11</v>
      </c>
      <c r="I3">
        <v>60.45</v>
      </c>
      <c r="J3" t="s">
        <v>87</v>
      </c>
      <c r="K3" t="s">
        <v>249</v>
      </c>
    </row>
    <row r="4" spans="1:11" x14ac:dyDescent="0.35">
      <c r="A4" t="s">
        <v>23</v>
      </c>
      <c r="B4" t="s">
        <v>710</v>
      </c>
      <c r="C4">
        <v>2020</v>
      </c>
      <c r="D4" t="s">
        <v>87</v>
      </c>
      <c r="E4">
        <v>12</v>
      </c>
      <c r="F4" t="s">
        <v>151</v>
      </c>
      <c r="G4" t="s">
        <v>87</v>
      </c>
      <c r="H4">
        <v>59.37</v>
      </c>
      <c r="I4">
        <v>56.05</v>
      </c>
      <c r="J4" t="s">
        <v>87</v>
      </c>
      <c r="K4" t="s">
        <v>249</v>
      </c>
    </row>
    <row r="5" spans="1:11" x14ac:dyDescent="0.35">
      <c r="A5" t="s">
        <v>23</v>
      </c>
      <c r="B5" t="s">
        <v>710</v>
      </c>
      <c r="C5">
        <v>2021</v>
      </c>
      <c r="D5" t="s">
        <v>87</v>
      </c>
      <c r="E5">
        <v>42</v>
      </c>
      <c r="F5" t="s">
        <v>669</v>
      </c>
      <c r="G5" t="s">
        <v>87</v>
      </c>
      <c r="H5">
        <v>69.72</v>
      </c>
      <c r="I5">
        <v>67.260000000000005</v>
      </c>
      <c r="J5" t="s">
        <v>87</v>
      </c>
      <c r="K5" t="s">
        <v>249</v>
      </c>
    </row>
    <row r="6" spans="1:11" x14ac:dyDescent="0.35">
      <c r="A6" t="s">
        <v>23</v>
      </c>
      <c r="B6" t="s">
        <v>710</v>
      </c>
      <c r="C6">
        <v>2022</v>
      </c>
      <c r="D6" t="s">
        <v>87</v>
      </c>
      <c r="E6">
        <v>50</v>
      </c>
      <c r="F6" t="s">
        <v>151</v>
      </c>
      <c r="G6" t="s">
        <v>87</v>
      </c>
      <c r="H6">
        <v>70</v>
      </c>
      <c r="I6">
        <v>66</v>
      </c>
      <c r="J6" t="s">
        <v>87</v>
      </c>
      <c r="K6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"/>
  <sheetViews>
    <sheetView workbookViewId="0"/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108</v>
      </c>
      <c r="E1" s="1" t="s">
        <v>67</v>
      </c>
      <c r="F1" s="1" t="s">
        <v>68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42</v>
      </c>
      <c r="M1" s="1" t="s">
        <v>114</v>
      </c>
      <c r="N1" s="1" t="s">
        <v>115</v>
      </c>
    </row>
    <row r="2" spans="1:14" x14ac:dyDescent="0.35">
      <c r="A2" t="s">
        <v>23</v>
      </c>
      <c r="B2" t="s">
        <v>116</v>
      </c>
      <c r="C2">
        <v>2018</v>
      </c>
      <c r="D2">
        <v>165</v>
      </c>
      <c r="E2">
        <v>67</v>
      </c>
      <c r="F2">
        <v>30</v>
      </c>
      <c r="G2">
        <v>0</v>
      </c>
      <c r="H2">
        <v>202</v>
      </c>
      <c r="I2">
        <v>170</v>
      </c>
      <c r="J2">
        <v>590</v>
      </c>
      <c r="K2">
        <v>30</v>
      </c>
      <c r="L2">
        <v>18</v>
      </c>
    </row>
    <row r="3" spans="1:14" x14ac:dyDescent="0.35">
      <c r="A3" t="s">
        <v>23</v>
      </c>
      <c r="B3" t="s">
        <v>116</v>
      </c>
      <c r="C3">
        <v>2019</v>
      </c>
      <c r="D3">
        <v>160</v>
      </c>
      <c r="E3">
        <v>49</v>
      </c>
      <c r="F3">
        <v>37</v>
      </c>
      <c r="G3">
        <v>0</v>
      </c>
      <c r="H3">
        <v>167</v>
      </c>
      <c r="I3">
        <v>160</v>
      </c>
      <c r="J3">
        <v>620</v>
      </c>
      <c r="K3">
        <v>35</v>
      </c>
      <c r="L3">
        <v>4</v>
      </c>
    </row>
    <row r="4" spans="1:14" x14ac:dyDescent="0.35">
      <c r="A4" t="s">
        <v>23</v>
      </c>
      <c r="B4" t="s">
        <v>116</v>
      </c>
      <c r="C4">
        <v>2020</v>
      </c>
      <c r="D4">
        <v>165</v>
      </c>
      <c r="E4">
        <v>48</v>
      </c>
      <c r="F4">
        <v>25</v>
      </c>
      <c r="G4">
        <v>3</v>
      </c>
      <c r="H4">
        <v>196</v>
      </c>
      <c r="I4">
        <v>170</v>
      </c>
      <c r="J4">
        <v>620</v>
      </c>
      <c r="K4">
        <v>30</v>
      </c>
      <c r="L4">
        <v>16</v>
      </c>
    </row>
    <row r="5" spans="1:14" x14ac:dyDescent="0.35">
      <c r="A5" t="s">
        <v>23</v>
      </c>
      <c r="B5" t="s">
        <v>116</v>
      </c>
      <c r="C5">
        <v>2021</v>
      </c>
      <c r="D5">
        <v>175</v>
      </c>
      <c r="E5">
        <v>49</v>
      </c>
      <c r="F5">
        <v>30</v>
      </c>
      <c r="G5">
        <v>7</v>
      </c>
      <c r="H5">
        <v>196</v>
      </c>
      <c r="I5">
        <v>170</v>
      </c>
      <c r="J5">
        <v>680</v>
      </c>
      <c r="K5">
        <v>35</v>
      </c>
      <c r="L5">
        <v>11</v>
      </c>
    </row>
    <row r="6" spans="1:14" x14ac:dyDescent="0.35">
      <c r="A6" t="s">
        <v>23</v>
      </c>
      <c r="B6" t="s">
        <v>116</v>
      </c>
      <c r="C6">
        <v>2022</v>
      </c>
      <c r="D6">
        <v>180</v>
      </c>
      <c r="E6">
        <v>41</v>
      </c>
      <c r="F6">
        <v>47</v>
      </c>
      <c r="G6">
        <v>7</v>
      </c>
      <c r="H6">
        <v>180</v>
      </c>
      <c r="I6">
        <v>180</v>
      </c>
      <c r="J6">
        <v>730</v>
      </c>
      <c r="K6">
        <v>35</v>
      </c>
      <c r="L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84</vt:i4>
      </vt:variant>
    </vt:vector>
  </HeadingPairs>
  <TitlesOfParts>
    <vt:vector size="84" baseType="lpstr">
      <vt:lpstr>Combined</vt:lpstr>
      <vt:lpstr>abras</vt:lpstr>
      <vt:lpstr>alumi</vt:lpstr>
      <vt:lpstr>antim</vt:lpstr>
      <vt:lpstr>arsen</vt:lpstr>
      <vt:lpstr>asbes</vt:lpstr>
      <vt:lpstr>barit</vt:lpstr>
      <vt:lpstr>bauxi</vt:lpstr>
      <vt:lpstr>beryl</vt:lpstr>
      <vt:lpstr>bismu</vt:lpstr>
      <vt:lpstr>boron</vt:lpstr>
      <vt:lpstr>bromi</vt:lpstr>
      <vt:lpstr>cadmi</vt:lpstr>
      <vt:lpstr>cemen</vt:lpstr>
      <vt:lpstr>chrom</vt:lpstr>
      <vt:lpstr>clays</vt:lpstr>
      <vt:lpstr>cobal</vt:lpstr>
      <vt:lpstr>coppe</vt:lpstr>
      <vt:lpstr>diamo</vt:lpstr>
      <vt:lpstr>diato</vt:lpstr>
      <vt:lpstr>felds</vt:lpstr>
      <vt:lpstr>feore</vt:lpstr>
      <vt:lpstr>fepig</vt:lpstr>
      <vt:lpstr>fescr</vt:lpstr>
      <vt:lpstr>fesla</vt:lpstr>
      <vt:lpstr>feste</vt:lpstr>
      <vt:lpstr>fluor</vt:lpstr>
      <vt:lpstr>galli</vt:lpstr>
      <vt:lpstr>garne</vt:lpstr>
      <vt:lpstr>gemst</vt:lpstr>
      <vt:lpstr>germa</vt:lpstr>
      <vt:lpstr>gold</vt:lpstr>
      <vt:lpstr>graph</vt:lpstr>
      <vt:lpstr>gypsu</vt:lpstr>
      <vt:lpstr>heliu</vt:lpstr>
      <vt:lpstr>indiu</vt:lpstr>
      <vt:lpstr>iodin</vt:lpstr>
      <vt:lpstr>kyani</vt:lpstr>
      <vt:lpstr>lead</vt:lpstr>
      <vt:lpstr>lime</vt:lpstr>
      <vt:lpstr>lithi</vt:lpstr>
      <vt:lpstr>manga</vt:lpstr>
      <vt:lpstr>mercu</vt:lpstr>
      <vt:lpstr>mgcomp</vt:lpstr>
      <vt:lpstr>mgmet</vt:lpstr>
      <vt:lpstr>mica</vt:lpstr>
      <vt:lpstr>molyb</vt:lpstr>
      <vt:lpstr>nicke</vt:lpstr>
      <vt:lpstr>niobi</vt:lpstr>
      <vt:lpstr>nitro</vt:lpstr>
      <vt:lpstr>peat</vt:lpstr>
      <vt:lpstr>perli</vt:lpstr>
      <vt:lpstr>phosp</vt:lpstr>
      <vt:lpstr>plati</vt:lpstr>
      <vt:lpstr>potas</vt:lpstr>
      <vt:lpstr>pumic</vt:lpstr>
      <vt:lpstr>raree</vt:lpstr>
      <vt:lpstr>rheni</vt:lpstr>
      <vt:lpstr>salt</vt:lpstr>
      <vt:lpstr>sandc</vt:lpstr>
      <vt:lpstr>sandi</vt:lpstr>
      <vt:lpstr>scandi</vt:lpstr>
      <vt:lpstr>selen</vt:lpstr>
      <vt:lpstr>silve</vt:lpstr>
      <vt:lpstr>simet</vt:lpstr>
      <vt:lpstr>sodaa</vt:lpstr>
      <vt:lpstr>stonec</vt:lpstr>
      <vt:lpstr>stron</vt:lpstr>
      <vt:lpstr>sulfu</vt:lpstr>
      <vt:lpstr>talc</vt:lpstr>
      <vt:lpstr>tanta</vt:lpstr>
      <vt:lpstr>thalli</vt:lpstr>
      <vt:lpstr>thori</vt:lpstr>
      <vt:lpstr>timin</vt:lpstr>
      <vt:lpstr>tin</vt:lpstr>
      <vt:lpstr>titan</vt:lpstr>
      <vt:lpstr>tungs</vt:lpstr>
      <vt:lpstr>vanad</vt:lpstr>
      <vt:lpstr>vermi</vt:lpstr>
      <vt:lpstr>yttri</vt:lpstr>
      <vt:lpstr>zeoli</vt:lpstr>
      <vt:lpstr>zinc</vt:lpstr>
      <vt:lpstr>zirco-hafni</vt:lpstr>
      <vt:lpstr>mcs2023tellu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Avery M</cp:lastModifiedBy>
  <dcterms:created xsi:type="dcterms:W3CDTF">2023-03-15T16:55:42Z</dcterms:created>
  <dcterms:modified xsi:type="dcterms:W3CDTF">2023-05-12T01:00:10Z</dcterms:modified>
</cp:coreProperties>
</file>