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sm\DSC-650 Big Data\dsc650-master\dsc650\assignments\assignment01\"/>
    </mc:Choice>
  </mc:AlternateContent>
  <xr:revisionPtr revIDLastSave="0" documentId="13_ncr:1_{655B297E-6A1D-4675-92CE-02184CA0A820}" xr6:coauthVersionLast="47" xr6:coauthVersionMax="47" xr10:uidLastSave="{00000000-0000-0000-0000-000000000000}"/>
  <bookViews>
    <workbookView xWindow="-120" yWindow="-120" windowWidth="29040" windowHeight="15840" xr2:uid="{FEB6EBC2-CFAA-4902-9930-7E8C878DF1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P19" i="1"/>
  <c r="J23" i="1"/>
  <c r="H30" i="1"/>
  <c r="H31" i="1"/>
  <c r="H32" i="1"/>
  <c r="H29" i="1"/>
  <c r="M5" i="2"/>
  <c r="M6" i="2"/>
  <c r="M7" i="2"/>
  <c r="M8" i="2"/>
  <c r="M9" i="2"/>
  <c r="M10" i="2"/>
  <c r="M11" i="2"/>
  <c r="M12" i="2"/>
  <c r="M13" i="2"/>
  <c r="M14" i="2"/>
  <c r="M15" i="2"/>
  <c r="M4" i="2"/>
  <c r="R4" i="2" s="1"/>
  <c r="T4" i="2" s="1"/>
  <c r="L5" i="2"/>
  <c r="L6" i="2"/>
  <c r="L7" i="2"/>
  <c r="L8" i="2"/>
  <c r="L9" i="2"/>
  <c r="L10" i="2"/>
  <c r="L11" i="2"/>
  <c r="O11" i="2" s="1"/>
  <c r="L12" i="2"/>
  <c r="L13" i="2"/>
  <c r="L14" i="2"/>
  <c r="L15" i="2"/>
  <c r="L4" i="2"/>
  <c r="P22" i="1"/>
  <c r="R22" i="1"/>
  <c r="L24" i="1"/>
  <c r="R20" i="1"/>
  <c r="R21" i="1"/>
  <c r="J19" i="1"/>
  <c r="H21" i="1"/>
  <c r="H20" i="1"/>
  <c r="J20" i="1" s="1"/>
  <c r="L20" i="1" s="1"/>
  <c r="N20" i="1" s="1"/>
  <c r="P20" i="1" s="1"/>
  <c r="J24" i="1" s="1"/>
  <c r="O24" i="1" s="1"/>
  <c r="E10" i="1"/>
  <c r="G10" i="1"/>
  <c r="G8" i="1"/>
  <c r="E8" i="1"/>
  <c r="E9" i="1"/>
  <c r="J21" i="1"/>
  <c r="L21" i="1" s="1"/>
  <c r="N21" i="1" s="1"/>
  <c r="P21" i="1" s="1"/>
  <c r="J17" i="1"/>
  <c r="L17" i="1" s="1"/>
  <c r="N17" i="1" s="1"/>
  <c r="P17" i="1" s="1"/>
  <c r="H17" i="1"/>
  <c r="G9" i="1"/>
  <c r="G7" i="1"/>
  <c r="E7" i="1"/>
  <c r="O15" i="2" l="1"/>
  <c r="O14" i="2"/>
  <c r="O4" i="2"/>
  <c r="O9" i="2"/>
  <c r="O7" i="2"/>
  <c r="O5" i="2"/>
  <c r="O8" i="2"/>
  <c r="N6" i="2"/>
  <c r="O13" i="2"/>
  <c r="O10" i="2"/>
  <c r="Q4" i="2"/>
  <c r="N12" i="2"/>
  <c r="O12" i="2"/>
  <c r="O6" i="2"/>
  <c r="M16" i="2"/>
  <c r="L16" i="2"/>
  <c r="N10" i="2"/>
  <c r="N14" i="2"/>
  <c r="N13" i="2"/>
  <c r="N7" i="2"/>
  <c r="N15" i="2"/>
  <c r="N9" i="2"/>
  <c r="N8" i="2"/>
  <c r="N11" i="2"/>
  <c r="N5" i="2"/>
  <c r="N4" i="2"/>
  <c r="L19" i="1"/>
  <c r="N19" i="1" s="1"/>
  <c r="U21" i="1"/>
  <c r="P18" i="1"/>
  <c r="R18" i="1" s="1"/>
  <c r="R17" i="1"/>
  <c r="R19" i="1" l="1"/>
  <c r="S4" i="2"/>
  <c r="U4" i="2"/>
  <c r="O16" i="2"/>
  <c r="N16" i="2"/>
  <c r="O23" i="1" l="1"/>
  <c r="L23" i="1"/>
</calcChain>
</file>

<file path=xl/sharedStrings.xml><?xml version="1.0" encoding="utf-8"?>
<sst xmlns="http://schemas.openxmlformats.org/spreadsheetml/2006/main" count="114" uniqueCount="79">
  <si>
    <t>Data Item</t>
  </si>
  <si>
    <t>Size per Item</t>
  </si>
  <si>
    <t>128 character message.</t>
  </si>
  <si>
    <t>1024x768 PNG image</t>
  </si>
  <si>
    <t>1024x768 RAW image</t>
  </si>
  <si>
    <t>HD (1080p) HEVC Video (15 minutes)</t>
  </si>
  <si>
    <t>HD (1080p) Uncompressed Video (15 minutes)</t>
  </si>
  <si>
    <t>4K UHD HEVC Video (15 minutes)</t>
  </si>
  <si>
    <t>4k UHD Uncompressed Video (15 minutes)</t>
  </si>
  <si>
    <t>Human Genome (Uncompressed)</t>
  </si>
  <si>
    <t>Bytes</t>
  </si>
  <si>
    <t>MB</t>
  </si>
  <si>
    <t>GB</t>
  </si>
  <si>
    <t>Reference: https://www.unitconverters.net/data-storage/character-to-byte.htm</t>
  </si>
  <si>
    <t>frames</t>
  </si>
  <si>
    <t>pixels</t>
  </si>
  <si>
    <t>bitrate=4Mbps</t>
  </si>
  <si>
    <t>Reference: https://toolstud.io/video/filesize.php?width=1920&amp;height=1080&amp;framerate=30&amp;timeduration=15&amp;timeduration_unit=minutes&amp;compression=0&amp;specificbitrate=4&amp;specificbitrate_unit=1000000</t>
  </si>
  <si>
    <t> Items</t>
  </si>
  <si>
    <t>Size</t>
  </si>
  <si>
    <t># HD</t>
  </si>
  <si>
    <t>Daily Twitter Tweets (Uncompressed)</t>
  </si>
  <si>
    <t>Daily Twitter Tweets (Snappy Compressed)</t>
  </si>
  <si>
    <t>Daily Instagram Photos</t>
  </si>
  <si>
    <t>Daily YouTube Videos</t>
  </si>
  <si>
    <t>Yearly Twitter Tweets (Uncompressed)</t>
  </si>
  <si>
    <t>Yearly Twitter Tweets (Snappy Compressed)</t>
  </si>
  <si>
    <t>Yearly Instagram Photos</t>
  </si>
  <si>
    <t>Yearly YouTube Videos</t>
  </si>
  <si>
    <t>128 bytes per tweet</t>
  </si>
  <si>
    <t>500 million tweets</t>
  </si>
  <si>
    <t>ASCII standard</t>
  </si>
  <si>
    <t>bytes</t>
  </si>
  <si>
    <t>KB</t>
  </si>
  <si>
    <t>TB</t>
  </si>
  <si>
    <t>0.174623 TB</t>
  </si>
  <si>
    <t>bitrate=8Mbps (Youtube)</t>
  </si>
  <si>
    <t>bitrate=45Mbps (Youtube)</t>
  </si>
  <si>
    <t>bitrate=22 Mbps</t>
  </si>
  <si>
    <t xml:space="preserve">Reference: </t>
  </si>
  <si>
    <t>https://bitesizebio.com/8378/how-much-information-is-stored-in-the-human-genome/</t>
  </si>
  <si>
    <t>75 million photos</t>
  </si>
  <si>
    <t>500 hours</t>
  </si>
  <si>
    <t>HD</t>
  </si>
  <si>
    <t>Estimating 2:1 compression</t>
  </si>
  <si>
    <t>9104.9194 TB</t>
  </si>
  <si>
    <t>3323295.5933 TB</t>
  </si>
  <si>
    <t>63.7374 TB</t>
  </si>
  <si>
    <t> Platform</t>
  </si>
  <si>
    <t># Failures</t>
  </si>
  <si>
    <t>Twitter Tweets (Uncompressed)</t>
  </si>
  <si>
    <t>Twitter Tweets (Snappy Compressed)</t>
  </si>
  <si>
    <t>Instagram Photos</t>
  </si>
  <si>
    <t>YouTube Videos</t>
  </si>
  <si>
    <t>CO</t>
  </si>
  <si>
    <t>Balance</t>
  </si>
  <si>
    <t>CO rate</t>
  </si>
  <si>
    <t>Annualized failure rate: 1.01%</t>
  </si>
  <si>
    <t>One Way Latency</t>
  </si>
  <si>
    <t>Los Angeles to Amsterdam</t>
  </si>
  <si>
    <t>Low Earth Orbit Satellite</t>
  </si>
  <si>
    <t>Geostationary Satellite</t>
  </si>
  <si>
    <t>Earth to the Moon</t>
  </si>
  <si>
    <t>Earth to Mars</t>
  </si>
  <si>
    <t>None</t>
  </si>
  <si>
    <t>Reference: https://wondernetwork.com/pings/Los%20Angeles/Amsterdam</t>
  </si>
  <si>
    <t>~134 ms</t>
  </si>
  <si>
    <t>40 ms</t>
  </si>
  <si>
    <t>Reference: https://www.omniaccess.com/leo/</t>
  </si>
  <si>
    <t>600 ms</t>
  </si>
  <si>
    <t>2500 ms</t>
  </si>
  <si>
    <t>Reference: https://en.wikipedia.org/wiki/Earth%E2%80%93Moon%E2%80%93Earth_communication</t>
  </si>
  <si>
    <t>20 minutes</t>
  </si>
  <si>
    <t>Reference: https://mars.nasa.gov/mer/mission/timeline/surfaceops/navigation/#:~:text=Moving%20safely%20from%20rock%20to,about%2020%20minutes%20on%20average.</t>
  </si>
  <si>
    <t>Reference: https://toolstud.io/photo/filesize.php?imagewidth=1024&amp;imageheight=768</t>
  </si>
  <si>
    <t>Reference: https://toolstud.io/photo/filesize.php?imagewidth=1024&amp;imageheight=769</t>
  </si>
  <si>
    <t>675.9167 TB</t>
  </si>
  <si>
    <t>246709.5852 TB</t>
  </si>
  <si>
    <t>31.8687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</si>
</sst>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70" formatCode="0.000000"/>
    <numFmt numFmtId="171" formatCode="0.0000"/>
    <numFmt numFmtId="173" formatCode="0.0%"/>
    <numFmt numFmtId="17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.3"/>
      <color rgb="FFD5DDE5"/>
      <name val="Arial"/>
      <family val="2"/>
    </font>
    <font>
      <sz val="11"/>
      <color rgb="FF000000"/>
      <name val="Arial"/>
      <family val="2"/>
    </font>
    <font>
      <sz val="11"/>
      <color rgb="FF202122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B1E24"/>
        <bgColor indexed="64"/>
      </patternFill>
    </fill>
    <fill>
      <patternFill patternType="solid">
        <fgColor rgb="FFDDDD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9EA7AF"/>
      </bottom>
      <diagonal/>
    </border>
    <border>
      <left/>
      <right style="medium">
        <color rgb="FFC1C3D1"/>
      </right>
      <top/>
      <bottom style="medium">
        <color rgb="FFC1C3D1"/>
      </bottom>
      <diagonal/>
    </border>
    <border>
      <left/>
      <right/>
      <top/>
      <bottom style="medium">
        <color rgb="FFC1C3D1"/>
      </bottom>
      <diagonal/>
    </border>
    <border>
      <left/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/>
      <right/>
      <top style="medium">
        <color rgb="FFC1C3D1"/>
      </top>
      <bottom style="medium">
        <color rgb="FFC1C3D1"/>
      </bottom>
      <diagonal/>
    </border>
    <border>
      <left/>
      <right style="medium">
        <color rgb="FFC1C3D1"/>
      </right>
      <top style="medium">
        <color rgb="FFC1C3D1"/>
      </top>
      <bottom/>
      <diagonal/>
    </border>
    <border>
      <left/>
      <right/>
      <top style="medium">
        <color rgb="FFC1C3D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 indent="1"/>
    </xf>
    <xf numFmtId="0" fontId="3" fillId="4" borderId="2" xfId="0" applyFont="1" applyFill="1" applyBorder="1" applyAlignment="1">
      <alignment horizontal="left" vertical="top" wrapText="1" indent="1"/>
    </xf>
    <xf numFmtId="0" fontId="3" fillId="4" borderId="3" xfId="0" applyFont="1" applyFill="1" applyBorder="1" applyAlignment="1">
      <alignment horizontal="righ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3" fillId="2" borderId="5" xfId="0" applyFont="1" applyFill="1" applyBorder="1" applyAlignment="1">
      <alignment horizontal="right" vertical="top" wrapText="1" indent="1"/>
    </xf>
    <xf numFmtId="0" fontId="3" fillId="4" borderId="4" xfId="0" applyFont="1" applyFill="1" applyBorder="1" applyAlignment="1">
      <alignment horizontal="left" vertical="top" wrapText="1" indent="1"/>
    </xf>
    <xf numFmtId="0" fontId="3" fillId="4" borderId="5" xfId="0" applyFont="1" applyFill="1" applyBorder="1" applyAlignment="1">
      <alignment horizontal="right" vertical="top" wrapText="1" indent="1"/>
    </xf>
    <xf numFmtId="0" fontId="3" fillId="2" borderId="6" xfId="0" applyFont="1" applyFill="1" applyBorder="1" applyAlignment="1">
      <alignment horizontal="left" vertical="top" wrapText="1" indent="1"/>
    </xf>
    <xf numFmtId="0" fontId="3" fillId="2" borderId="7" xfId="0" applyFont="1" applyFill="1" applyBorder="1" applyAlignment="1">
      <alignment horizontal="right" vertical="top" wrapText="1" inden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right" vertical="top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right" vertical="top"/>
    </xf>
    <xf numFmtId="0" fontId="4" fillId="0" borderId="0" xfId="0" applyFont="1"/>
    <xf numFmtId="0" fontId="3" fillId="4" borderId="2" xfId="0" applyFont="1" applyFill="1" applyBorder="1" applyAlignment="1">
      <alignment horizontal="right" vertical="top" wrapText="1" indent="1"/>
    </xf>
    <xf numFmtId="0" fontId="3" fillId="2" borderId="4" xfId="0" applyFont="1" applyFill="1" applyBorder="1" applyAlignment="1">
      <alignment horizontal="right" vertical="top" wrapText="1" indent="1"/>
    </xf>
    <xf numFmtId="0" fontId="3" fillId="4" borderId="4" xfId="0" applyFont="1" applyFill="1" applyBorder="1" applyAlignment="1">
      <alignment horizontal="right" vertical="top" wrapText="1" indent="1"/>
    </xf>
    <xf numFmtId="0" fontId="3" fillId="2" borderId="6" xfId="0" applyFont="1" applyFill="1" applyBorder="1" applyAlignment="1">
      <alignment horizontal="right" vertical="top" wrapText="1" indent="1"/>
    </xf>
    <xf numFmtId="170" fontId="0" fillId="0" borderId="0" xfId="0" applyNumberFormat="1"/>
    <xf numFmtId="171" fontId="0" fillId="0" borderId="0" xfId="0" applyNumberFormat="1"/>
    <xf numFmtId="9" fontId="0" fillId="0" borderId="0" xfId="2" applyFont="1"/>
    <xf numFmtId="173" fontId="0" fillId="0" borderId="0" xfId="2" applyNumberFormat="1" applyFont="1"/>
    <xf numFmtId="175" fontId="0" fillId="0" borderId="0" xfId="1" applyNumberFormat="1" applyFont="1"/>
    <xf numFmtId="175" fontId="0" fillId="0" borderId="0" xfId="0" applyNumberFormat="1"/>
    <xf numFmtId="0" fontId="3" fillId="4" borderId="6" xfId="0" applyFont="1" applyFill="1" applyBorder="1" applyAlignment="1">
      <alignment horizontal="left" vertical="top" wrapText="1" indent="1"/>
    </xf>
    <xf numFmtId="0" fontId="3" fillId="4" borderId="7" xfId="0" applyFont="1" applyFill="1" applyBorder="1" applyAlignment="1">
      <alignment horizontal="right" vertical="top" wrapText="1" indent="1"/>
    </xf>
    <xf numFmtId="0" fontId="6" fillId="2" borderId="5" xfId="0" applyFont="1" applyFill="1" applyBorder="1" applyAlignment="1">
      <alignment horizontal="right" vertical="top"/>
    </xf>
    <xf numFmtId="0" fontId="6" fillId="4" borderId="5" xfId="0" applyFont="1" applyFill="1" applyBorder="1" applyAlignment="1">
      <alignment horizontal="right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Sheet2!$N$4:$N$16</c:f>
              <c:numCache>
                <c:formatCode>0.0%</c:formatCode>
                <c:ptCount val="13"/>
                <c:pt idx="0">
                  <c:v>3.4925127257570993E-2</c:v>
                </c:pt>
                <c:pt idx="1">
                  <c:v>0.38835964682258239</c:v>
                </c:pt>
                <c:pt idx="2">
                  <c:v>6.4256919520357933E-2</c:v>
                </c:pt>
                <c:pt idx="3">
                  <c:v>5.4828290742378327E-2</c:v>
                </c:pt>
                <c:pt idx="4">
                  <c:v>0.14580593414176257</c:v>
                </c:pt>
                <c:pt idx="5">
                  <c:v>7.8828167134108285E-2</c:v>
                </c:pt>
                <c:pt idx="6">
                  <c:v>9.3167158228867952E-2</c:v>
                </c:pt>
                <c:pt idx="7">
                  <c:v>1.8268273134909484E-2</c:v>
                </c:pt>
                <c:pt idx="8">
                  <c:v>0.11444774054896432</c:v>
                </c:pt>
                <c:pt idx="9">
                  <c:v>0.12075901865638651</c:v>
                </c:pt>
                <c:pt idx="10">
                  <c:v>0.27808179109702807</c:v>
                </c:pt>
                <c:pt idx="11">
                  <c:v>1.7561538152030407E-2</c:v>
                </c:pt>
                <c:pt idx="12">
                  <c:v>8.3024330780463382E-2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3-43F5-8A9A-1F94D647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092544"/>
        <c:axId val="1746094208"/>
      </c:lineChart>
      <c:catAx>
        <c:axId val="17460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94208"/>
        <c:crosses val="autoZero"/>
        <c:auto val="1"/>
        <c:lblAlgn val="ctr"/>
        <c:lblOffset val="100"/>
        <c:noMultiLvlLbl val="0"/>
      </c:catAx>
      <c:valAx>
        <c:axId val="1746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18</xdr:row>
      <xdr:rowOff>176212</xdr:rowOff>
    </xdr:from>
    <xdr:to>
      <xdr:col>17</xdr:col>
      <xdr:colOff>400050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30262-5A84-468B-A454-A28DFBC6A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7DD9-DCCD-45F5-A637-118857996C8C}">
  <dimension ref="B3:U41"/>
  <sheetViews>
    <sheetView tabSelected="1" topLeftCell="A10" workbookViewId="0">
      <selection activeCell="D24" sqref="D24"/>
    </sheetView>
  </sheetViews>
  <sheetFormatPr defaultRowHeight="15" x14ac:dyDescent="0.25"/>
  <cols>
    <col min="2" max="2" width="50.42578125" customWidth="1"/>
    <col min="3" max="3" width="31.42578125" customWidth="1"/>
    <col min="4" max="4" width="14.5703125" customWidth="1"/>
    <col min="7" max="7" width="19.28515625" customWidth="1"/>
    <col min="8" max="8" width="12" bestFit="1" customWidth="1"/>
    <col min="9" max="9" width="8.28515625" customWidth="1"/>
    <col min="10" max="10" width="13.28515625" customWidth="1"/>
    <col min="11" max="11" width="6.5703125" customWidth="1"/>
    <col min="12" max="12" width="12.5703125" bestFit="1" customWidth="1"/>
    <col min="15" max="15" width="12" bestFit="1" customWidth="1"/>
    <col min="16" max="16" width="11.5703125" bestFit="1" customWidth="1"/>
    <col min="17" max="17" width="10.5703125" bestFit="1" customWidth="1"/>
    <col min="18" max="18" width="9.5703125" bestFit="1" customWidth="1"/>
  </cols>
  <sheetData>
    <row r="3" spans="2:13" ht="18.75" thickBot="1" x14ac:dyDescent="0.3">
      <c r="B3" s="12" t="s">
        <v>0</v>
      </c>
      <c r="C3" s="13" t="s">
        <v>1</v>
      </c>
    </row>
    <row r="4" spans="2:13" ht="16.5" thickTop="1" thickBot="1" x14ac:dyDescent="0.3">
      <c r="B4" s="14" t="s">
        <v>2</v>
      </c>
      <c r="C4" s="15">
        <v>128</v>
      </c>
      <c r="D4" t="s">
        <v>10</v>
      </c>
      <c r="E4" t="s">
        <v>13</v>
      </c>
      <c r="M4" t="s">
        <v>31</v>
      </c>
    </row>
    <row r="5" spans="2:13" ht="15.75" thickBot="1" x14ac:dyDescent="0.3">
      <c r="B5" s="16" t="s">
        <v>3</v>
      </c>
      <c r="C5" s="35">
        <v>3.15</v>
      </c>
      <c r="D5" t="s">
        <v>11</v>
      </c>
      <c r="E5" t="s">
        <v>74</v>
      </c>
    </row>
    <row r="6" spans="2:13" ht="15.75" thickBot="1" x14ac:dyDescent="0.3">
      <c r="B6" s="18" t="s">
        <v>4</v>
      </c>
      <c r="C6" s="36">
        <v>1.57</v>
      </c>
      <c r="D6" t="s">
        <v>11</v>
      </c>
      <c r="E6" t="s">
        <v>75</v>
      </c>
      <c r="F6" s="22"/>
    </row>
    <row r="7" spans="2:13" ht="15.75" thickBot="1" x14ac:dyDescent="0.3">
      <c r="B7" s="16" t="s">
        <v>5</v>
      </c>
      <c r="C7" s="17">
        <v>450</v>
      </c>
      <c r="D7" t="s">
        <v>11</v>
      </c>
      <c r="E7">
        <f>15*60*30</f>
        <v>27000</v>
      </c>
      <c r="F7" t="s">
        <v>14</v>
      </c>
      <c r="G7">
        <f>1920*1080</f>
        <v>2073600</v>
      </c>
      <c r="H7" t="s">
        <v>15</v>
      </c>
      <c r="J7" t="s">
        <v>16</v>
      </c>
      <c r="L7" t="s">
        <v>17</v>
      </c>
    </row>
    <row r="8" spans="2:13" ht="15.75" thickBot="1" x14ac:dyDescent="0.3">
      <c r="B8" s="18" t="s">
        <v>6</v>
      </c>
      <c r="C8" s="19">
        <v>1105</v>
      </c>
      <c r="D8" t="s">
        <v>11</v>
      </c>
      <c r="E8">
        <f>15*60*30</f>
        <v>27000</v>
      </c>
      <c r="F8" t="s">
        <v>14</v>
      </c>
      <c r="G8">
        <f>1920*1080</f>
        <v>2073600</v>
      </c>
      <c r="H8" t="s">
        <v>15</v>
      </c>
      <c r="J8" t="s">
        <v>36</v>
      </c>
    </row>
    <row r="9" spans="2:13" ht="15.75" thickBot="1" x14ac:dyDescent="0.3">
      <c r="B9" s="16" t="s">
        <v>7</v>
      </c>
      <c r="C9" s="17">
        <v>2539</v>
      </c>
      <c r="D9" t="s">
        <v>11</v>
      </c>
      <c r="E9">
        <f>15*60*30</f>
        <v>27000</v>
      </c>
      <c r="F9" t="s">
        <v>14</v>
      </c>
      <c r="G9">
        <f>3840*2160</f>
        <v>8294400</v>
      </c>
      <c r="H9" t="s">
        <v>15</v>
      </c>
      <c r="J9" t="s">
        <v>38</v>
      </c>
    </row>
    <row r="10" spans="2:13" ht="15.75" thickBot="1" x14ac:dyDescent="0.3">
      <c r="B10" s="18" t="s">
        <v>8</v>
      </c>
      <c r="C10" s="19">
        <v>5181.4399999999996</v>
      </c>
      <c r="D10" t="s">
        <v>11</v>
      </c>
      <c r="E10">
        <f>15*60*30</f>
        <v>27000</v>
      </c>
      <c r="F10" t="s">
        <v>14</v>
      </c>
      <c r="G10">
        <f>3840*2160</f>
        <v>8294400</v>
      </c>
      <c r="H10" t="s">
        <v>15</v>
      </c>
      <c r="J10" t="s">
        <v>37</v>
      </c>
    </row>
    <row r="11" spans="2:13" x14ac:dyDescent="0.25">
      <c r="B11" s="20" t="s">
        <v>9</v>
      </c>
      <c r="C11" s="21">
        <v>1.5</v>
      </c>
      <c r="D11" t="s">
        <v>12</v>
      </c>
      <c r="E11" t="s">
        <v>39</v>
      </c>
      <c r="F11" t="s">
        <v>40</v>
      </c>
    </row>
    <row r="15" spans="2:13" x14ac:dyDescent="0.25">
      <c r="B15" s="1"/>
      <c r="C15" s="1"/>
      <c r="D15" s="1"/>
    </row>
    <row r="16" spans="2:13" ht="18.75" thickBot="1" x14ac:dyDescent="0.3">
      <c r="B16" s="2" t="s">
        <v>18</v>
      </c>
      <c r="C16" s="3" t="s">
        <v>19</v>
      </c>
      <c r="D16" s="3" t="s">
        <v>20</v>
      </c>
    </row>
    <row r="17" spans="2:21" ht="16.5" thickTop="1" thickBot="1" x14ac:dyDescent="0.3">
      <c r="B17" s="4" t="s">
        <v>21</v>
      </c>
      <c r="C17" s="23" t="s">
        <v>35</v>
      </c>
      <c r="D17" s="5">
        <v>1</v>
      </c>
      <c r="E17" t="s">
        <v>29</v>
      </c>
      <c r="G17" t="s">
        <v>30</v>
      </c>
      <c r="H17">
        <f>128*500000000</f>
        <v>64000000000</v>
      </c>
      <c r="I17" t="s">
        <v>32</v>
      </c>
      <c r="J17">
        <f>H17/1024</f>
        <v>62500000</v>
      </c>
      <c r="K17" t="s">
        <v>33</v>
      </c>
      <c r="L17">
        <f>J17/1024</f>
        <v>61035.15625</v>
      </c>
      <c r="M17" t="s">
        <v>11</v>
      </c>
      <c r="N17">
        <f>L17/1024</f>
        <v>59.604644775390625</v>
      </c>
      <c r="O17" t="s">
        <v>12</v>
      </c>
      <c r="P17" s="27">
        <f>N17/1024</f>
        <v>5.8207660913467407E-2</v>
      </c>
      <c r="Q17" t="s">
        <v>34</v>
      </c>
      <c r="R17">
        <f>P17*3</f>
        <v>0.17462298274040222</v>
      </c>
    </row>
    <row r="18" spans="2:21" ht="15.75" thickBot="1" x14ac:dyDescent="0.3">
      <c r="B18" s="6" t="s">
        <v>22</v>
      </c>
      <c r="C18" s="24">
        <v>8.7311E-2</v>
      </c>
      <c r="D18" s="7">
        <v>1</v>
      </c>
      <c r="E18" t="s">
        <v>44</v>
      </c>
      <c r="P18" s="27">
        <f>P17/2</f>
        <v>2.9103830456733704E-2</v>
      </c>
      <c r="Q18" t="s">
        <v>34</v>
      </c>
      <c r="R18">
        <f>P18*3</f>
        <v>8.7311491370201111E-2</v>
      </c>
    </row>
    <row r="19" spans="2:21" ht="15.75" thickBot="1" x14ac:dyDescent="0.3">
      <c r="B19" s="8" t="s">
        <v>23</v>
      </c>
      <c r="C19" s="25" t="s">
        <v>76</v>
      </c>
      <c r="D19" s="9">
        <v>17</v>
      </c>
      <c r="E19" t="s">
        <v>41</v>
      </c>
      <c r="H19">
        <f>(C5*1024*1024)*75000000</f>
        <v>247726080000000</v>
      </c>
      <c r="J19">
        <f>H19/1024</f>
        <v>241920000000</v>
      </c>
      <c r="K19" t="s">
        <v>33</v>
      </c>
      <c r="L19">
        <f>J19/1024</f>
        <v>236250000</v>
      </c>
      <c r="M19" t="s">
        <v>11</v>
      </c>
      <c r="N19">
        <f>L19/1024</f>
        <v>230712.890625</v>
      </c>
      <c r="O19" t="s">
        <v>12</v>
      </c>
      <c r="P19" s="27">
        <f>N19/1024</f>
        <v>225.30555725097656</v>
      </c>
      <c r="Q19" t="s">
        <v>34</v>
      </c>
      <c r="R19">
        <f>P19*3</f>
        <v>675.91667175292969</v>
      </c>
    </row>
    <row r="20" spans="2:21" ht="15.75" thickBot="1" x14ac:dyDescent="0.3">
      <c r="B20" s="6" t="s">
        <v>24</v>
      </c>
      <c r="C20" s="24" t="s">
        <v>45</v>
      </c>
      <c r="D20" s="7">
        <v>304</v>
      </c>
      <c r="E20" t="s">
        <v>42</v>
      </c>
      <c r="H20">
        <f>(C8*1024*1024)*(500/0.25)*60*24</f>
        <v>3336988262400000</v>
      </c>
      <c r="J20">
        <f>H20/1024</f>
        <v>3258777600000</v>
      </c>
      <c r="K20" t="s">
        <v>33</v>
      </c>
      <c r="L20">
        <f>J20/1024</f>
        <v>3182400000</v>
      </c>
      <c r="M20" t="s">
        <v>11</v>
      </c>
      <c r="N20">
        <f>L20/1024</f>
        <v>3107812.5</v>
      </c>
      <c r="O20" t="s">
        <v>12</v>
      </c>
      <c r="P20" s="27">
        <f>N20/1024</f>
        <v>3034.97314453125</v>
      </c>
      <c r="Q20" t="s">
        <v>34</v>
      </c>
      <c r="R20" s="28">
        <f t="shared" ref="R20:R22" si="0">P20*3</f>
        <v>9104.91943359375</v>
      </c>
    </row>
    <row r="21" spans="2:21" ht="15.75" thickBot="1" x14ac:dyDescent="0.3">
      <c r="B21" s="8" t="s">
        <v>25</v>
      </c>
      <c r="C21" s="25" t="s">
        <v>47</v>
      </c>
      <c r="D21" s="9">
        <v>7</v>
      </c>
      <c r="H21">
        <f>128*500000000*365</f>
        <v>23360000000000</v>
      </c>
      <c r="I21" t="s">
        <v>32</v>
      </c>
      <c r="J21">
        <f>H21/1024</f>
        <v>22812500000</v>
      </c>
      <c r="K21" t="s">
        <v>33</v>
      </c>
      <c r="L21">
        <f>J21/1024</f>
        <v>22277832.03125</v>
      </c>
      <c r="M21" t="s">
        <v>11</v>
      </c>
      <c r="N21">
        <f>L21/1024</f>
        <v>21755.695343017578</v>
      </c>
      <c r="O21" t="s">
        <v>12</v>
      </c>
      <c r="P21" s="27">
        <f>N21/1024</f>
        <v>21.245796233415604</v>
      </c>
      <c r="R21">
        <f t="shared" si="0"/>
        <v>63.737388700246811</v>
      </c>
      <c r="S21" t="s">
        <v>34</v>
      </c>
      <c r="U21">
        <f>R17*365</f>
        <v>63.737388700246811</v>
      </c>
    </row>
    <row r="22" spans="2:21" ht="15.75" thickBot="1" x14ac:dyDescent="0.3">
      <c r="B22" s="6" t="s">
        <v>26</v>
      </c>
      <c r="C22" s="24" t="s">
        <v>78</v>
      </c>
      <c r="D22" s="7">
        <v>4</v>
      </c>
      <c r="E22" t="s">
        <v>44</v>
      </c>
      <c r="P22" s="27">
        <f>P21/2</f>
        <v>10.622898116707802</v>
      </c>
      <c r="R22">
        <f t="shared" si="0"/>
        <v>31.868694350123405</v>
      </c>
    </row>
    <row r="23" spans="2:21" ht="15.75" thickBot="1" x14ac:dyDescent="0.3">
      <c r="B23" s="8" t="s">
        <v>27</v>
      </c>
      <c r="C23" s="25" t="s">
        <v>77</v>
      </c>
      <c r="D23" s="9">
        <v>24671</v>
      </c>
      <c r="J23">
        <f>P19*365</f>
        <v>82236.528396606445</v>
      </c>
      <c r="K23" t="s">
        <v>34</v>
      </c>
      <c r="L23" s="28">
        <f>J23*3</f>
        <v>246709.58518981934</v>
      </c>
      <c r="O23">
        <f>J23/10</f>
        <v>8223.6528396606445</v>
      </c>
      <c r="P23" t="s">
        <v>43</v>
      </c>
    </row>
    <row r="24" spans="2:21" x14ac:dyDescent="0.25">
      <c r="B24" s="10" t="s">
        <v>28</v>
      </c>
      <c r="C24" s="26" t="s">
        <v>46</v>
      </c>
      <c r="D24" s="1">
        <v>332330</v>
      </c>
      <c r="J24" s="28">
        <f>P20*365</f>
        <v>1107765.1977539063</v>
      </c>
      <c r="K24" t="s">
        <v>34</v>
      </c>
      <c r="L24" s="28">
        <f>J24*3</f>
        <v>3323295.5932617188</v>
      </c>
      <c r="O24">
        <f>J24/10</f>
        <v>110776.51977539063</v>
      </c>
      <c r="P24" t="s">
        <v>43</v>
      </c>
    </row>
    <row r="28" spans="2:21" ht="36.75" thickBot="1" x14ac:dyDescent="0.3">
      <c r="B28" s="2" t="s">
        <v>48</v>
      </c>
      <c r="C28" s="3" t="s">
        <v>20</v>
      </c>
      <c r="D28" s="3" t="s">
        <v>49</v>
      </c>
    </row>
    <row r="29" spans="2:21" ht="16.5" thickTop="1" thickBot="1" x14ac:dyDescent="0.3">
      <c r="B29" s="4" t="s">
        <v>50</v>
      </c>
      <c r="C29" s="9">
        <v>7</v>
      </c>
      <c r="D29" s="5" t="s">
        <v>64</v>
      </c>
      <c r="E29" t="s">
        <v>57</v>
      </c>
      <c r="H29">
        <f>C29*1.01%</f>
        <v>7.0699999999999999E-2</v>
      </c>
    </row>
    <row r="30" spans="2:21" ht="15.75" thickBot="1" x14ac:dyDescent="0.3">
      <c r="B30" s="6" t="s">
        <v>51</v>
      </c>
      <c r="C30" s="7">
        <v>4</v>
      </c>
      <c r="D30" s="7" t="s">
        <v>64</v>
      </c>
      <c r="H30">
        <f t="shared" ref="H30:H32" si="1">C30*1.01%</f>
        <v>4.0399999999999998E-2</v>
      </c>
    </row>
    <row r="31" spans="2:21" ht="15.75" thickBot="1" x14ac:dyDescent="0.3">
      <c r="B31" s="8" t="s">
        <v>52</v>
      </c>
      <c r="C31" s="9">
        <v>17623</v>
      </c>
      <c r="D31" s="9">
        <v>178</v>
      </c>
      <c r="H31">
        <f t="shared" si="1"/>
        <v>177.9923</v>
      </c>
    </row>
    <row r="32" spans="2:21" x14ac:dyDescent="0.25">
      <c r="B32" s="10" t="s">
        <v>53</v>
      </c>
      <c r="C32" s="1">
        <v>332330</v>
      </c>
      <c r="D32" s="11">
        <v>3357</v>
      </c>
      <c r="H32">
        <f t="shared" si="1"/>
        <v>3356.5329999999999</v>
      </c>
    </row>
    <row r="36" spans="2:4" ht="18.75" thickBot="1" x14ac:dyDescent="0.3">
      <c r="B36" s="2" t="s">
        <v>18</v>
      </c>
      <c r="C36" s="3" t="s">
        <v>58</v>
      </c>
    </row>
    <row r="37" spans="2:4" ht="16.5" thickTop="1" thickBot="1" x14ac:dyDescent="0.3">
      <c r="B37" s="4" t="s">
        <v>59</v>
      </c>
      <c r="C37" s="5" t="s">
        <v>66</v>
      </c>
      <c r="D37" t="s">
        <v>65</v>
      </c>
    </row>
    <row r="38" spans="2:4" ht="15.75" thickBot="1" x14ac:dyDescent="0.3">
      <c r="B38" s="6" t="s">
        <v>60</v>
      </c>
      <c r="C38" s="7" t="s">
        <v>67</v>
      </c>
      <c r="D38" t="s">
        <v>68</v>
      </c>
    </row>
    <row r="39" spans="2:4" ht="15.75" thickBot="1" x14ac:dyDescent="0.3">
      <c r="B39" s="8" t="s">
        <v>61</v>
      </c>
      <c r="C39" s="9" t="s">
        <v>69</v>
      </c>
      <c r="D39" t="s">
        <v>68</v>
      </c>
    </row>
    <row r="40" spans="2:4" ht="15.75" thickBot="1" x14ac:dyDescent="0.3">
      <c r="B40" s="6" t="s">
        <v>62</v>
      </c>
      <c r="C40" s="7" t="s">
        <v>70</v>
      </c>
      <c r="D40" t="s">
        <v>71</v>
      </c>
    </row>
    <row r="41" spans="2:4" x14ac:dyDescent="0.25">
      <c r="B41" s="33" t="s">
        <v>63</v>
      </c>
      <c r="C41" s="34" t="s">
        <v>72</v>
      </c>
      <c r="D41" t="s">
        <v>73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CC45-A45F-4407-9F38-AE1D7629040B}">
  <dimension ref="K3:U16"/>
  <sheetViews>
    <sheetView workbookViewId="0">
      <selection activeCell="T5" sqref="T5"/>
    </sheetView>
  </sheetViews>
  <sheetFormatPr defaultRowHeight="15" x14ac:dyDescent="0.25"/>
  <cols>
    <col min="12" max="12" width="12.5703125" bestFit="1" customWidth="1"/>
    <col min="13" max="13" width="15.28515625" bestFit="1" customWidth="1"/>
    <col min="14" max="14" width="12" bestFit="1" customWidth="1"/>
    <col min="15" max="15" width="14.28515625" bestFit="1" customWidth="1"/>
    <col min="17" max="17" width="10" bestFit="1" customWidth="1"/>
    <col min="18" max="18" width="13.7109375" bestFit="1" customWidth="1"/>
    <col min="20" max="20" width="11.5703125" bestFit="1" customWidth="1"/>
  </cols>
  <sheetData>
    <row r="3" spans="11:21" x14ac:dyDescent="0.25">
      <c r="L3" t="s">
        <v>54</v>
      </c>
      <c r="M3" t="s">
        <v>55</v>
      </c>
      <c r="N3" t="s">
        <v>56</v>
      </c>
    </row>
    <row r="4" spans="11:21" x14ac:dyDescent="0.25">
      <c r="K4">
        <v>1</v>
      </c>
      <c r="L4" s="31">
        <f ca="1">RANDBETWEEN(10000,99999)</f>
        <v>26437</v>
      </c>
      <c r="M4" s="31">
        <f ca="1">RANDBETWEEN(1000000,9999999)</f>
        <v>9083546</v>
      </c>
      <c r="N4" s="30">
        <f ca="1">L4/M4*12</f>
        <v>3.4925127257570993E-2</v>
      </c>
      <c r="O4" s="30">
        <f ca="1">L4/M4</f>
        <v>2.9104272714642497E-3</v>
      </c>
      <c r="Q4" s="32">
        <f ca="1">L4*12</f>
        <v>317244</v>
      </c>
      <c r="R4" s="32">
        <f ca="1">M4*12</f>
        <v>109002552</v>
      </c>
      <c r="S4" s="30">
        <f ca="1">Q4/R4</f>
        <v>2.9104272714642497E-3</v>
      </c>
      <c r="T4" s="32">
        <f ca="1">R4/12</f>
        <v>9083546</v>
      </c>
      <c r="U4" s="29">
        <f ca="1">Q4/T4</f>
        <v>3.4925127257571E-2</v>
      </c>
    </row>
    <row r="5" spans="11:21" x14ac:dyDescent="0.25">
      <c r="K5">
        <v>2</v>
      </c>
      <c r="L5" s="31">
        <f t="shared" ref="L5:L15" ca="1" si="0">RANDBETWEEN(10000,99999)</f>
        <v>73557</v>
      </c>
      <c r="M5" s="31">
        <f t="shared" ref="M5:M15" ca="1" si="1">RANDBETWEEN(1000000,9999999)</f>
        <v>2272852</v>
      </c>
      <c r="N5" s="30">
        <f t="shared" ref="N5:O15" ca="1" si="2">L5/M5*12</f>
        <v>0.38835964682258239</v>
      </c>
      <c r="O5" s="30">
        <f t="shared" ref="O5:O16" ca="1" si="3">L5/M5</f>
        <v>3.2363303901881864E-2</v>
      </c>
      <c r="U5" s="29"/>
    </row>
    <row r="6" spans="11:21" x14ac:dyDescent="0.25">
      <c r="K6">
        <v>3</v>
      </c>
      <c r="L6" s="31">
        <f t="shared" ca="1" si="0"/>
        <v>51489</v>
      </c>
      <c r="M6" s="31">
        <f t="shared" ca="1" si="1"/>
        <v>9615587</v>
      </c>
      <c r="N6" s="30">
        <f t="shared" ca="1" si="2"/>
        <v>6.4256919520357933E-2</v>
      </c>
      <c r="O6" s="30">
        <f t="shared" ca="1" si="3"/>
        <v>5.3547432933631614E-3</v>
      </c>
    </row>
    <row r="7" spans="11:21" x14ac:dyDescent="0.25">
      <c r="K7">
        <v>4</v>
      </c>
      <c r="L7" s="31">
        <f t="shared" ca="1" si="0"/>
        <v>11150</v>
      </c>
      <c r="M7" s="31">
        <f t="shared" ca="1" si="1"/>
        <v>2440346</v>
      </c>
      <c r="N7" s="30">
        <f t="shared" ca="1" si="2"/>
        <v>5.4828290742378327E-2</v>
      </c>
      <c r="O7" s="30">
        <f t="shared" ca="1" si="3"/>
        <v>4.5690242285315276E-3</v>
      </c>
    </row>
    <row r="8" spans="11:21" x14ac:dyDescent="0.25">
      <c r="K8">
        <v>5</v>
      </c>
      <c r="L8" s="31">
        <f t="shared" ca="1" si="0"/>
        <v>36872</v>
      </c>
      <c r="M8" s="31">
        <f t="shared" ca="1" si="1"/>
        <v>3034609</v>
      </c>
      <c r="N8" s="30">
        <f t="shared" ca="1" si="2"/>
        <v>0.14580593414176257</v>
      </c>
      <c r="O8" s="30">
        <f t="shared" ca="1" si="3"/>
        <v>1.2150494511813548E-2</v>
      </c>
    </row>
    <row r="9" spans="11:21" x14ac:dyDescent="0.25">
      <c r="K9">
        <v>6</v>
      </c>
      <c r="L9" s="31">
        <f t="shared" ca="1" si="0"/>
        <v>58112</v>
      </c>
      <c r="M9" s="31">
        <f t="shared" ca="1" si="1"/>
        <v>8846381</v>
      </c>
      <c r="N9" s="30">
        <f t="shared" ca="1" si="2"/>
        <v>7.8828167134108285E-2</v>
      </c>
      <c r="O9" s="30">
        <f t="shared" ca="1" si="3"/>
        <v>6.569013927842357E-3</v>
      </c>
    </row>
    <row r="10" spans="11:21" x14ac:dyDescent="0.25">
      <c r="K10">
        <v>7</v>
      </c>
      <c r="L10" s="31">
        <f t="shared" ca="1" si="0"/>
        <v>34595</v>
      </c>
      <c r="M10" s="31">
        <f t="shared" ca="1" si="1"/>
        <v>4455862</v>
      </c>
      <c r="N10" s="30">
        <f t="shared" ca="1" si="2"/>
        <v>9.3167158228867952E-2</v>
      </c>
      <c r="O10" s="30">
        <f t="shared" ca="1" si="3"/>
        <v>7.7639298524056627E-3</v>
      </c>
    </row>
    <row r="11" spans="11:21" x14ac:dyDescent="0.25">
      <c r="K11">
        <v>8</v>
      </c>
      <c r="L11" s="31">
        <f t="shared" ca="1" si="0"/>
        <v>14717</v>
      </c>
      <c r="M11" s="31">
        <f t="shared" ca="1" si="1"/>
        <v>9667252</v>
      </c>
      <c r="N11" s="30">
        <f t="shared" ca="1" si="2"/>
        <v>1.8268273134909484E-2</v>
      </c>
      <c r="O11" s="30">
        <f t="shared" ca="1" si="3"/>
        <v>1.5223560945757904E-3</v>
      </c>
    </row>
    <row r="12" spans="11:21" x14ac:dyDescent="0.25">
      <c r="K12">
        <v>9</v>
      </c>
      <c r="L12" s="31">
        <f t="shared" ca="1" si="0"/>
        <v>54443</v>
      </c>
      <c r="M12" s="31">
        <f t="shared" ca="1" si="1"/>
        <v>5708422</v>
      </c>
      <c r="N12" s="30">
        <f t="shared" ca="1" si="2"/>
        <v>0.11444774054896432</v>
      </c>
      <c r="O12" s="30">
        <f t="shared" ca="1" si="3"/>
        <v>9.5373117124136937E-3</v>
      </c>
    </row>
    <row r="13" spans="11:21" x14ac:dyDescent="0.25">
      <c r="K13">
        <v>10</v>
      </c>
      <c r="L13" s="31">
        <f t="shared" ca="1" si="0"/>
        <v>61689</v>
      </c>
      <c r="M13" s="31">
        <f t="shared" ca="1" si="1"/>
        <v>6130126</v>
      </c>
      <c r="N13" s="30">
        <f t="shared" ca="1" si="2"/>
        <v>0.12075901865638651</v>
      </c>
      <c r="O13" s="30">
        <f t="shared" ca="1" si="3"/>
        <v>1.0063251554698876E-2</v>
      </c>
    </row>
    <row r="14" spans="11:21" x14ac:dyDescent="0.25">
      <c r="K14">
        <v>11</v>
      </c>
      <c r="L14" s="31">
        <f t="shared" ca="1" si="0"/>
        <v>71224</v>
      </c>
      <c r="M14" s="31">
        <f t="shared" ca="1" si="1"/>
        <v>3073513</v>
      </c>
      <c r="N14" s="30">
        <f t="shared" ca="1" si="2"/>
        <v>0.27808179109702807</v>
      </c>
      <c r="O14" s="30">
        <f t="shared" ca="1" si="3"/>
        <v>2.3173482591419006E-2</v>
      </c>
    </row>
    <row r="15" spans="11:21" x14ac:dyDescent="0.25">
      <c r="K15">
        <v>12</v>
      </c>
      <c r="L15" s="31">
        <f t="shared" ca="1" si="0"/>
        <v>13203</v>
      </c>
      <c r="M15" s="31">
        <f t="shared" ca="1" si="1"/>
        <v>9021761</v>
      </c>
      <c r="N15" s="30">
        <f t="shared" ca="1" si="2"/>
        <v>1.7561538152030407E-2</v>
      </c>
      <c r="O15" s="30">
        <f t="shared" ca="1" si="3"/>
        <v>1.4634615126692006E-3</v>
      </c>
    </row>
    <row r="16" spans="11:21" x14ac:dyDescent="0.25">
      <c r="L16" s="31">
        <f ca="1">SUM(L4:L15)</f>
        <v>507488</v>
      </c>
      <c r="M16" s="31">
        <f ca="1">SUM(M4:M15)</f>
        <v>73350257</v>
      </c>
      <c r="N16" s="30">
        <f ca="1">L16/M16*12</f>
        <v>8.3024330780463382E-2</v>
      </c>
      <c r="O16" s="30">
        <f t="shared" ca="1" si="3"/>
        <v>6.9186942317052821E-3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Mickey Loos</dc:creator>
  <cp:lastModifiedBy>Mickey Loos</cp:lastModifiedBy>
  <dcterms:created xsi:type="dcterms:W3CDTF">2021-09-05T01:52:20Z</dcterms:created>
  <dcterms:modified xsi:type="dcterms:W3CDTF">2021-09-06T01:34:01Z</dcterms:modified>
</cp:coreProperties>
</file>