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y_vertical_jump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<sst xmlns="http://schemas.openxmlformats.org/spreadsheetml/2006/main" count="96" uniqueCount="28">
  <si>
    <t xml:space="preserve">sub_id</t>
  </si>
  <si>
    <t xml:space="preserve">condition</t>
  </si>
  <si>
    <t xml:space="preserve">age</t>
  </si>
  <si>
    <t xml:space="preserve">sex</t>
  </si>
  <si>
    <t xml:space="preserve">order</t>
  </si>
  <si>
    <t xml:space="preserve">jump_diff</t>
  </si>
  <si>
    <t xml:space="preserve">pre_jump_height</t>
  </si>
  <si>
    <t xml:space="preserve">post_jump_height</t>
  </si>
  <si>
    <t xml:space="preserve">before_1</t>
  </si>
  <si>
    <t xml:space="preserve">before_2</t>
  </si>
  <si>
    <t xml:space="preserve">before_3</t>
  </si>
  <si>
    <t xml:space="preserve">after_1</t>
  </si>
  <si>
    <t xml:space="preserve">after_2</t>
  </si>
  <si>
    <t xml:space="preserve">after_3</t>
  </si>
  <si>
    <t xml:space="preserve">dynamic</t>
  </si>
  <si>
    <t xml:space="preserve">F</t>
  </si>
  <si>
    <t xml:space="preserve">M</t>
  </si>
  <si>
    <t xml:space="preserve">rest</t>
  </si>
  <si>
    <t xml:space="preserve">static</t>
  </si>
  <si>
    <t xml:space="preserve">Average</t>
  </si>
  <si>
    <t xml:space="preserve">SD</t>
  </si>
  <si>
    <t xml:space="preserve">Static</t>
  </si>
  <si>
    <t xml:space="preserve">Dynamic</t>
  </si>
  <si>
    <t xml:space="preserve">Control</t>
  </si>
  <si>
    <t xml:space="preserve">n=</t>
  </si>
  <si>
    <t xml:space="preserve">Female</t>
  </si>
  <si>
    <t xml:space="preserve">Male</t>
  </si>
  <si>
    <t xml:space="preserve">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</si>
</sst>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38" activeCellId="0" sqref="G38:H4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85"/>
    <col collapsed="false" customWidth="true" hidden="false" outlineLevel="0" max="2" min="2" style="1" width="8.8"/>
    <col collapsed="false" customWidth="true" hidden="false" outlineLevel="0" max="5" min="3" style="1" width="8.84"/>
    <col collapsed="false" customWidth="true" hidden="false" outlineLevel="0" max="6" min="6" style="1" width="8.8"/>
    <col collapsed="false" customWidth="true" hidden="false" outlineLevel="0" max="7" min="7" style="1" width="14.79"/>
    <col collapsed="false" customWidth="true" hidden="false" outlineLevel="0" max="8" min="8" style="1" width="15.76"/>
    <col collapsed="false" customWidth="true" hidden="false" outlineLevel="0" max="14" min="9" style="2" width="8.66"/>
    <col collapsed="false" customWidth="true" hidden="false" outlineLevel="0" max="15" min="15" style="1" width="5.6"/>
    <col collapsed="false" customWidth="true" hidden="false" outlineLevel="0" max="21" min="16" style="1" width="8.5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4</v>
      </c>
    </row>
    <row r="2" customFormat="false" ht="12.8" hidden="false" customHeight="false" outlineLevel="0" collapsed="false">
      <c r="A2" s="1" t="n">
        <v>1</v>
      </c>
      <c r="B2" s="1" t="s">
        <v>14</v>
      </c>
      <c r="C2" s="1" t="n">
        <v>29</v>
      </c>
      <c r="D2" s="1" t="s">
        <v>15</v>
      </c>
      <c r="E2" s="1" t="n">
        <v>2</v>
      </c>
      <c r="F2" s="2" t="n">
        <f aca="false">H2-G2</f>
        <v>1.73</v>
      </c>
      <c r="G2" s="2" t="n">
        <f aca="false">MAX(I2:K2)</f>
        <v>22.88</v>
      </c>
      <c r="H2" s="2" t="n">
        <f aca="false">MAX(L2:N2)</f>
        <v>24.61</v>
      </c>
      <c r="I2" s="2" t="n">
        <v>21.22</v>
      </c>
      <c r="J2" s="2" t="n">
        <v>22.88</v>
      </c>
      <c r="K2" s="2" t="n">
        <v>21.22</v>
      </c>
      <c r="L2" s="2" t="n">
        <v>24.61</v>
      </c>
      <c r="M2" s="2" t="n">
        <v>24.61</v>
      </c>
      <c r="N2" s="2" t="n">
        <v>21.22</v>
      </c>
      <c r="O2" s="1" t="n">
        <v>2</v>
      </c>
    </row>
    <row r="3" customFormat="false" ht="12.8" hidden="false" customHeight="false" outlineLevel="0" collapsed="false">
      <c r="A3" s="1" t="n">
        <v>2</v>
      </c>
      <c r="B3" s="1" t="s">
        <v>14</v>
      </c>
      <c r="C3" s="1" t="n">
        <v>37</v>
      </c>
      <c r="D3" s="1" t="s">
        <v>16</v>
      </c>
      <c r="E3" s="1" t="n">
        <v>1</v>
      </c>
      <c r="F3" s="2" t="n">
        <f aca="false">H3-G3</f>
        <v>2.395234125</v>
      </c>
      <c r="G3" s="2" t="n">
        <f aca="false">MAX(I3:K3)</f>
        <v>39.2836545</v>
      </c>
      <c r="H3" s="2" t="n">
        <f aca="false">MAX(L3:N3)</f>
        <v>41.678888625</v>
      </c>
      <c r="I3" s="2" t="n">
        <f aca="false">(P3^2)*1.22625*100</f>
        <v>39.2836545</v>
      </c>
      <c r="J3" s="2" t="n">
        <f aca="false">(Q3^2)*1.22625*100</f>
        <v>37.0940625</v>
      </c>
      <c r="K3" s="2" t="n">
        <f aca="false">(R3^2)*1.22625*100</f>
        <v>37.0940625</v>
      </c>
      <c r="L3" s="2" t="n">
        <f aca="false">(S3^2)*1.22625*100</f>
        <v>41.678888625</v>
      </c>
      <c r="M3" s="2" t="n">
        <f aca="false">(T3^2)*1.22625*100</f>
        <v>41.678888625</v>
      </c>
      <c r="N3" s="2" t="n">
        <f aca="false">(U3^2)*1.22625*100</f>
        <v>41.678888625</v>
      </c>
      <c r="O3" s="1" t="n">
        <v>1</v>
      </c>
      <c r="P3" s="1" t="n">
        <v>0.566</v>
      </c>
      <c r="Q3" s="1" t="n">
        <v>0.55</v>
      </c>
      <c r="R3" s="1" t="n">
        <v>0.55</v>
      </c>
      <c r="S3" s="1" t="n">
        <v>0.583</v>
      </c>
      <c r="T3" s="1" t="n">
        <v>0.583</v>
      </c>
      <c r="U3" s="1" t="n">
        <v>0.583</v>
      </c>
    </row>
    <row r="4" customFormat="false" ht="12.8" hidden="false" customHeight="false" outlineLevel="0" collapsed="false">
      <c r="A4" s="1" t="n">
        <v>3</v>
      </c>
      <c r="B4" s="1" t="s">
        <v>14</v>
      </c>
      <c r="C4" s="1" t="n">
        <v>55</v>
      </c>
      <c r="D4" s="1" t="s">
        <v>15</v>
      </c>
      <c r="E4" s="1" t="n">
        <v>3</v>
      </c>
      <c r="F4" s="2" t="n">
        <f aca="false">H4-G4</f>
        <v>0</v>
      </c>
      <c r="G4" s="2" t="n">
        <f aca="false">MAX(I4:K4)</f>
        <v>21.220992</v>
      </c>
      <c r="H4" s="2" t="n">
        <f aca="false">MAX(L4:N4)</f>
        <v>21.220992</v>
      </c>
      <c r="I4" s="2" t="n">
        <f aca="false">(P4^2)*1.22625*100</f>
        <v>21.220992</v>
      </c>
      <c r="J4" s="2" t="n">
        <f aca="false">(Q4^2)*1.22625*100</f>
        <v>19.62</v>
      </c>
      <c r="K4" s="2" t="n">
        <f aca="false">(R4^2)*1.22625*100</f>
        <v>17.987738625</v>
      </c>
      <c r="L4" s="2" t="n">
        <f aca="false">(S4^2)*1.22625*100</f>
        <v>19.62</v>
      </c>
      <c r="M4" s="2" t="n">
        <f aca="false">(T4^2)*1.22625*100</f>
        <v>21.220992</v>
      </c>
      <c r="N4" s="2" t="n">
        <f aca="false">(U4^2)*1.22625*100</f>
        <v>17.987738625</v>
      </c>
      <c r="O4" s="1" t="n">
        <v>3</v>
      </c>
      <c r="P4" s="1" t="n">
        <v>0.416</v>
      </c>
      <c r="Q4" s="1" t="n">
        <v>0.4</v>
      </c>
      <c r="R4" s="1" t="n">
        <v>0.383</v>
      </c>
      <c r="S4" s="1" t="n">
        <v>0.4</v>
      </c>
      <c r="T4" s="1" t="n">
        <v>0.416</v>
      </c>
      <c r="U4" s="1" t="n">
        <v>0.383</v>
      </c>
    </row>
    <row r="5" customFormat="false" ht="12.8" hidden="false" customHeight="false" outlineLevel="0" collapsed="false">
      <c r="A5" s="1" t="n">
        <v>4</v>
      </c>
      <c r="B5" s="1" t="s">
        <v>14</v>
      </c>
      <c r="C5" s="1" t="n">
        <v>32</v>
      </c>
      <c r="D5" s="1" t="s">
        <v>15</v>
      </c>
      <c r="E5" s="1" t="n">
        <v>2</v>
      </c>
      <c r="F5" s="2" t="n">
        <f aca="false">H5-G5</f>
        <v>0</v>
      </c>
      <c r="G5" s="2" t="n">
        <f aca="false">MAX(I5:K5)</f>
        <v>40.68</v>
      </c>
      <c r="H5" s="2" t="n">
        <f aca="false">MAX(L5:N5)</f>
        <v>40.68</v>
      </c>
      <c r="I5" s="2" t="n">
        <v>36.29</v>
      </c>
      <c r="J5" s="2" t="n">
        <v>36.29</v>
      </c>
      <c r="K5" s="2" t="n">
        <v>40.68</v>
      </c>
      <c r="L5" s="2" t="n">
        <v>36.29</v>
      </c>
      <c r="M5" s="2" t="n">
        <v>40.68</v>
      </c>
      <c r="N5" s="2" t="n">
        <v>38.46</v>
      </c>
      <c r="O5" s="1" t="n">
        <v>2</v>
      </c>
    </row>
    <row r="6" customFormat="false" ht="12.8" hidden="false" customHeight="false" outlineLevel="0" collapsed="false">
      <c r="A6" s="1" t="n">
        <v>5</v>
      </c>
      <c r="B6" s="1" t="s">
        <v>14</v>
      </c>
      <c r="C6" s="1" t="n">
        <v>43</v>
      </c>
      <c r="D6" s="1" t="s">
        <v>16</v>
      </c>
      <c r="E6" s="1" t="n">
        <v>1</v>
      </c>
      <c r="F6" s="2" t="n">
        <f aca="false">H6-G6</f>
        <v>0</v>
      </c>
      <c r="G6" s="2" t="n">
        <f aca="false">MAX(I6:K6)</f>
        <v>40.68</v>
      </c>
      <c r="H6" s="2" t="n">
        <f aca="false">MAX(L6:N6)</f>
        <v>40.68</v>
      </c>
      <c r="I6" s="2" t="n">
        <v>38.46</v>
      </c>
      <c r="J6" s="2" t="n">
        <v>36.29</v>
      </c>
      <c r="K6" s="2" t="n">
        <v>40.68</v>
      </c>
      <c r="L6" s="2" t="n">
        <v>40.68</v>
      </c>
      <c r="M6" s="2" t="n">
        <v>40.68</v>
      </c>
      <c r="N6" s="2" t="n">
        <v>38.46</v>
      </c>
      <c r="O6" s="1" t="n">
        <v>1</v>
      </c>
    </row>
    <row r="7" customFormat="false" ht="12.8" hidden="false" customHeight="false" outlineLevel="0" collapsed="false">
      <c r="A7" s="1" t="n">
        <v>6</v>
      </c>
      <c r="B7" s="1" t="s">
        <v>14</v>
      </c>
      <c r="C7" s="1" t="n">
        <v>42</v>
      </c>
      <c r="D7" s="1" t="s">
        <v>16</v>
      </c>
      <c r="E7" s="1" t="n">
        <v>3</v>
      </c>
      <c r="F7" s="2" t="n">
        <f aca="false">H7-G7</f>
        <v>0</v>
      </c>
      <c r="G7" s="2" t="n">
        <f aca="false">MAX(I7:K7)</f>
        <v>41.68</v>
      </c>
      <c r="H7" s="2" t="n">
        <f aca="false">MAX(L7:N7)</f>
        <v>41.68</v>
      </c>
      <c r="I7" s="2" t="n">
        <v>39.46</v>
      </c>
      <c r="J7" s="2" t="n">
        <v>37.29</v>
      </c>
      <c r="K7" s="2" t="n">
        <v>41.68</v>
      </c>
      <c r="L7" s="2" t="n">
        <v>41.68</v>
      </c>
      <c r="M7" s="2" t="n">
        <v>41.68</v>
      </c>
      <c r="N7" s="2" t="n">
        <v>39.46</v>
      </c>
      <c r="O7" s="1" t="n">
        <v>3</v>
      </c>
      <c r="P7" s="1" t="n">
        <v>0.516</v>
      </c>
      <c r="Q7" s="1" t="n">
        <v>0.55</v>
      </c>
      <c r="R7" s="1" t="n">
        <v>0.55</v>
      </c>
      <c r="S7" s="1" t="n">
        <v>0.566</v>
      </c>
      <c r="T7" s="1" t="n">
        <v>0.516</v>
      </c>
      <c r="U7" s="1" t="n">
        <v>0.533</v>
      </c>
    </row>
    <row r="8" customFormat="false" ht="12.8" hidden="false" customHeight="false" outlineLevel="0" collapsed="false">
      <c r="A8" s="1" t="n">
        <v>7</v>
      </c>
      <c r="B8" s="1" t="s">
        <v>14</v>
      </c>
      <c r="E8" s="1" t="n">
        <v>2</v>
      </c>
      <c r="F8" s="2" t="n">
        <f aca="false">H8-G8</f>
        <v>0</v>
      </c>
      <c r="G8" s="2"/>
      <c r="H8" s="2"/>
      <c r="O8" s="1" t="n">
        <v>2</v>
      </c>
    </row>
    <row r="9" customFormat="false" ht="12.8" hidden="false" customHeight="false" outlineLevel="0" collapsed="false">
      <c r="A9" s="1" t="n">
        <v>8</v>
      </c>
      <c r="B9" s="1" t="s">
        <v>14</v>
      </c>
      <c r="E9" s="1" t="n">
        <v>1</v>
      </c>
      <c r="F9" s="2" t="n">
        <f aca="false">H9-G9</f>
        <v>0</v>
      </c>
      <c r="G9" s="2"/>
      <c r="H9" s="2"/>
      <c r="O9" s="1" t="n">
        <v>1</v>
      </c>
    </row>
    <row r="10" customFormat="false" ht="12.8" hidden="false" customHeight="false" outlineLevel="0" collapsed="false">
      <c r="A10" s="1" t="n">
        <v>9</v>
      </c>
      <c r="B10" s="1" t="s">
        <v>14</v>
      </c>
      <c r="E10" s="1" t="n">
        <v>3</v>
      </c>
      <c r="F10" s="2" t="n">
        <f aca="false">H10-G10</f>
        <v>0</v>
      </c>
      <c r="G10" s="2"/>
      <c r="H10" s="2"/>
      <c r="O10" s="1" t="n">
        <v>3</v>
      </c>
    </row>
    <row r="11" customFormat="false" ht="12.8" hidden="false" customHeight="false" outlineLevel="0" collapsed="false">
      <c r="A11" s="1" t="n">
        <v>10</v>
      </c>
      <c r="B11" s="1" t="s">
        <v>14</v>
      </c>
      <c r="E11" s="1" t="n">
        <v>2</v>
      </c>
      <c r="F11" s="2" t="n">
        <f aca="false">H11-G11</f>
        <v>0</v>
      </c>
      <c r="G11" s="2"/>
      <c r="H11" s="2"/>
      <c r="O11" s="1" t="n">
        <v>2</v>
      </c>
    </row>
    <row r="12" customFormat="false" ht="12.8" hidden="false" customHeight="false" outlineLevel="0" collapsed="false">
      <c r="A12" s="1" t="n">
        <v>11</v>
      </c>
      <c r="B12" s="1" t="s">
        <v>14</v>
      </c>
      <c r="E12" s="1" t="n">
        <v>1</v>
      </c>
      <c r="F12" s="2" t="n">
        <f aca="false">H12-G12</f>
        <v>0</v>
      </c>
      <c r="G12" s="2"/>
      <c r="H12" s="2"/>
      <c r="O12" s="1" t="n">
        <v>1</v>
      </c>
    </row>
    <row r="13" customFormat="false" ht="12.8" hidden="false" customHeight="false" outlineLevel="0" collapsed="false">
      <c r="A13" s="1" t="n">
        <v>12</v>
      </c>
      <c r="B13" s="1" t="s">
        <v>14</v>
      </c>
      <c r="E13" s="1" t="n">
        <v>3</v>
      </c>
      <c r="F13" s="2" t="n">
        <f aca="false">H13-G13</f>
        <v>0</v>
      </c>
      <c r="G13" s="2"/>
      <c r="H13" s="2"/>
      <c r="O13" s="1" t="n">
        <v>3</v>
      </c>
    </row>
    <row r="14" customFormat="false" ht="12.8" hidden="false" customHeight="false" outlineLevel="0" collapsed="false">
      <c r="A14" s="1" t="n">
        <v>13</v>
      </c>
      <c r="B14" s="1" t="s">
        <v>14</v>
      </c>
      <c r="E14" s="1" t="n">
        <v>2</v>
      </c>
      <c r="F14" s="2" t="n">
        <f aca="false">H14-G14</f>
        <v>0</v>
      </c>
      <c r="G14" s="2"/>
      <c r="H14" s="2"/>
      <c r="O14" s="1" t="n">
        <v>2</v>
      </c>
    </row>
    <row r="15" customFormat="false" ht="12.8" hidden="false" customHeight="false" outlineLevel="0" collapsed="false">
      <c r="A15" s="1" t="n">
        <v>14</v>
      </c>
      <c r="B15" s="1" t="s">
        <v>14</v>
      </c>
      <c r="E15" s="1" t="n">
        <v>1</v>
      </c>
      <c r="F15" s="2" t="n">
        <f aca="false">H15-G15</f>
        <v>0</v>
      </c>
      <c r="G15" s="2"/>
      <c r="H15" s="2"/>
      <c r="O15" s="1" t="n">
        <v>1</v>
      </c>
    </row>
    <row r="16" customFormat="false" ht="12.8" hidden="false" customHeight="false" outlineLevel="0" collapsed="false">
      <c r="A16" s="1" t="n">
        <v>15</v>
      </c>
      <c r="B16" s="1" t="s">
        <v>14</v>
      </c>
      <c r="E16" s="1" t="n">
        <v>3</v>
      </c>
      <c r="F16" s="2" t="n">
        <f aca="false">H16-G16</f>
        <v>0</v>
      </c>
      <c r="G16" s="2"/>
      <c r="H16" s="2"/>
      <c r="O16" s="1" t="n">
        <v>3</v>
      </c>
    </row>
    <row r="17" customFormat="false" ht="12.8" hidden="false" customHeight="false" outlineLevel="0" collapsed="false">
      <c r="A17" s="1" t="n">
        <v>16</v>
      </c>
      <c r="B17" s="1" t="s">
        <v>14</v>
      </c>
      <c r="E17" s="1" t="n">
        <v>2</v>
      </c>
      <c r="F17" s="2" t="n">
        <f aca="false">H17-G17</f>
        <v>0</v>
      </c>
      <c r="G17" s="2"/>
      <c r="H17" s="2"/>
      <c r="O17" s="1" t="n">
        <v>2</v>
      </c>
    </row>
    <row r="18" customFormat="false" ht="12.8" hidden="false" customHeight="false" outlineLevel="0" collapsed="false">
      <c r="A18" s="1" t="n">
        <v>17</v>
      </c>
      <c r="B18" s="1" t="s">
        <v>14</v>
      </c>
      <c r="E18" s="1" t="n">
        <v>1</v>
      </c>
      <c r="F18" s="2" t="n">
        <f aca="false">H18-G18</f>
        <v>0</v>
      </c>
      <c r="G18" s="2"/>
      <c r="H18" s="2"/>
      <c r="O18" s="1" t="n">
        <v>1</v>
      </c>
    </row>
    <row r="19" customFormat="false" ht="12.8" hidden="false" customHeight="false" outlineLevel="0" collapsed="false">
      <c r="A19" s="1" t="n">
        <v>18</v>
      </c>
      <c r="B19" s="1" t="s">
        <v>14</v>
      </c>
      <c r="E19" s="1" t="n">
        <v>3</v>
      </c>
      <c r="F19" s="2" t="n">
        <f aca="false">H19-G19</f>
        <v>0</v>
      </c>
      <c r="G19" s="2"/>
      <c r="H19" s="2"/>
      <c r="O19" s="1" t="n">
        <v>3</v>
      </c>
    </row>
    <row r="20" customFormat="false" ht="12.8" hidden="false" customHeight="false" outlineLevel="0" collapsed="false">
      <c r="A20" s="1" t="n">
        <v>1</v>
      </c>
      <c r="B20" s="1" t="s">
        <v>17</v>
      </c>
      <c r="C20" s="1" t="n">
        <v>29</v>
      </c>
      <c r="D20" s="1" t="s">
        <v>15</v>
      </c>
      <c r="E20" s="1" t="n">
        <v>3</v>
      </c>
      <c r="F20" s="2" t="n">
        <f aca="false">H20-G20</f>
        <v>-3.6105705</v>
      </c>
      <c r="G20" s="2" t="n">
        <f aca="false">MAX(I20:K20)</f>
        <v>24.8315625</v>
      </c>
      <c r="H20" s="2" t="n">
        <f aca="false">MAX(L20:N20)</f>
        <v>21.220992</v>
      </c>
      <c r="I20" s="2" t="n">
        <f aca="false">(P20^2)*1.22625*100</f>
        <v>21.220992</v>
      </c>
      <c r="J20" s="2" t="n">
        <f aca="false">(Q20^2)*1.22625*100</f>
        <v>24.8315625</v>
      </c>
      <c r="K20" s="2" t="n">
        <f aca="false">(R20^2)*1.22625*100</f>
        <v>21.220992</v>
      </c>
      <c r="L20" s="2" t="n">
        <f aca="false">(S20^2)*1.22625*100</f>
        <v>21.220992</v>
      </c>
      <c r="M20" s="2" t="n">
        <f aca="false">(T20^2)*1.22625*100</f>
        <v>21.220992</v>
      </c>
      <c r="N20" s="2" t="n">
        <f aca="false">(U20^2)*1.22625*100</f>
        <v>19.62</v>
      </c>
      <c r="O20" s="1" t="n">
        <v>3</v>
      </c>
      <c r="P20" s="1" t="n">
        <v>0.416</v>
      </c>
      <c r="Q20" s="1" t="n">
        <v>0.45</v>
      </c>
      <c r="R20" s="1" t="n">
        <v>0.416</v>
      </c>
      <c r="S20" s="1" t="n">
        <v>0.416</v>
      </c>
      <c r="T20" s="1" t="n">
        <v>0.416</v>
      </c>
      <c r="U20" s="1" t="n">
        <v>0.4</v>
      </c>
    </row>
    <row r="21" customFormat="false" ht="12.8" hidden="false" customHeight="false" outlineLevel="0" collapsed="false">
      <c r="A21" s="1" t="n">
        <v>2</v>
      </c>
      <c r="B21" s="1" t="s">
        <v>17</v>
      </c>
      <c r="C21" s="1" t="n">
        <v>37</v>
      </c>
      <c r="D21" s="1" t="s">
        <v>16</v>
      </c>
      <c r="E21" s="1" t="n">
        <v>2</v>
      </c>
      <c r="F21" s="2" t="n">
        <f aca="false">H21-G21</f>
        <v>2.3</v>
      </c>
      <c r="G21" s="2" t="n">
        <f aca="false">MAX(I21:K21)</f>
        <v>40.68</v>
      </c>
      <c r="H21" s="2" t="n">
        <f aca="false">MAX(L21:N21)</f>
        <v>42.98</v>
      </c>
      <c r="I21" s="2" t="n">
        <v>38.46</v>
      </c>
      <c r="J21" s="2" t="n">
        <v>40.68</v>
      </c>
      <c r="K21" s="2" t="n">
        <v>38.46</v>
      </c>
      <c r="L21" s="2" t="n">
        <v>42.98</v>
      </c>
      <c r="M21" s="2" t="n">
        <v>38.46</v>
      </c>
      <c r="N21" s="2" t="n">
        <v>38.46</v>
      </c>
      <c r="O21" s="1" t="n">
        <v>2</v>
      </c>
      <c r="P21" s="1" t="n">
        <v>0.55</v>
      </c>
      <c r="Q21" s="1" t="n">
        <v>0.533</v>
      </c>
      <c r="R21" s="1" t="n">
        <v>0.533</v>
      </c>
      <c r="S21" s="1" t="n">
        <v>0.55</v>
      </c>
      <c r="T21" s="1" t="n">
        <v>0.55</v>
      </c>
      <c r="U21" s="1" t="n">
        <v>0.55</v>
      </c>
    </row>
    <row r="22" customFormat="false" ht="12.8" hidden="false" customHeight="false" outlineLevel="0" collapsed="false">
      <c r="A22" s="1" t="n">
        <v>3</v>
      </c>
      <c r="B22" s="1" t="s">
        <v>17</v>
      </c>
      <c r="C22" s="1" t="n">
        <v>55</v>
      </c>
      <c r="D22" s="1" t="s">
        <v>15</v>
      </c>
      <c r="E22" s="1" t="n">
        <v>1</v>
      </c>
      <c r="F22" s="2" t="n">
        <f aca="false">H22-G22</f>
        <v>-1.769846625</v>
      </c>
      <c r="G22" s="2" t="n">
        <f aca="false">MAX(I22:K22)</f>
        <v>22.990838625</v>
      </c>
      <c r="H22" s="2" t="n">
        <f aca="false">MAX(L22:N22)</f>
        <v>21.220992</v>
      </c>
      <c r="I22" s="2" t="n">
        <f aca="false">(P22^2)*1.22625*100</f>
        <v>21.220992</v>
      </c>
      <c r="J22" s="2" t="n">
        <f aca="false">(Q22^2)*1.22625*100</f>
        <v>22.990838625</v>
      </c>
      <c r="K22" s="2" t="n">
        <f aca="false">(R22^2)*1.22625*100</f>
        <v>19.62</v>
      </c>
      <c r="L22" s="2" t="n">
        <f aca="false">(S22^2)*1.22625*100</f>
        <v>21.220992</v>
      </c>
      <c r="M22" s="2" t="n">
        <f aca="false">(T22^2)*1.22625*100</f>
        <v>21.220992</v>
      </c>
      <c r="N22" s="2" t="n">
        <f aca="false">(U22^2)*1.22625*100</f>
        <v>21.220992</v>
      </c>
      <c r="O22" s="1" t="n">
        <v>1</v>
      </c>
      <c r="P22" s="1" t="n">
        <v>0.416</v>
      </c>
      <c r="Q22" s="1" t="n">
        <v>0.433</v>
      </c>
      <c r="R22" s="1" t="n">
        <v>0.4</v>
      </c>
      <c r="S22" s="1" t="n">
        <v>0.416</v>
      </c>
      <c r="T22" s="1" t="n">
        <v>0.416</v>
      </c>
      <c r="U22" s="1" t="n">
        <v>0.416</v>
      </c>
    </row>
    <row r="23" customFormat="false" ht="12.8" hidden="false" customHeight="false" outlineLevel="0" collapsed="false">
      <c r="A23" s="1" t="n">
        <v>4</v>
      </c>
      <c r="B23" s="1" t="s">
        <v>17</v>
      </c>
      <c r="C23" s="1" t="n">
        <v>32</v>
      </c>
      <c r="D23" s="1" t="s">
        <v>15</v>
      </c>
      <c r="E23" s="1" t="n">
        <v>3</v>
      </c>
      <c r="F23" s="2" t="n">
        <f aca="false">H23-G23</f>
        <v>2.257648875</v>
      </c>
      <c r="G23" s="2" t="n">
        <f aca="false">MAX(I23:K23)</f>
        <v>34.836413625</v>
      </c>
      <c r="H23" s="2" t="n">
        <f aca="false">MAX(L23:N23)</f>
        <v>37.0940625</v>
      </c>
      <c r="I23" s="2" t="n">
        <f aca="false">(P23^2)*1.22625*100</f>
        <v>34.836413625</v>
      </c>
      <c r="J23" s="2" t="n">
        <f aca="false">(Q23^2)*1.22625*100</f>
        <v>34.836413625</v>
      </c>
      <c r="K23" s="2" t="n">
        <f aca="false">(R23^2)*1.22625*100</f>
        <v>32.649642</v>
      </c>
      <c r="L23" s="2" t="n">
        <f aca="false">(S23^2)*1.22625*100</f>
        <v>37.0940625</v>
      </c>
      <c r="M23" s="2" t="n">
        <f aca="false">(T23^2)*1.22625*100</f>
        <v>32.649642</v>
      </c>
      <c r="N23" s="2" t="n">
        <f aca="false">(U23^2)*1.22625*100</f>
        <v>34.836413625</v>
      </c>
      <c r="O23" s="1" t="n">
        <v>3</v>
      </c>
      <c r="P23" s="1" t="n">
        <v>0.533</v>
      </c>
      <c r="Q23" s="1" t="n">
        <v>0.533</v>
      </c>
      <c r="R23" s="1" t="n">
        <v>0.516</v>
      </c>
      <c r="S23" s="1" t="n">
        <v>0.55</v>
      </c>
      <c r="T23" s="1" t="n">
        <v>0.516</v>
      </c>
      <c r="U23" s="1" t="n">
        <v>0.533</v>
      </c>
    </row>
    <row r="24" customFormat="false" ht="12.8" hidden="false" customHeight="false" outlineLevel="0" collapsed="false">
      <c r="A24" s="1" t="n">
        <v>5</v>
      </c>
      <c r="B24" s="1" t="s">
        <v>17</v>
      </c>
      <c r="C24" s="1" t="n">
        <v>43</v>
      </c>
      <c r="D24" s="1" t="s">
        <v>16</v>
      </c>
      <c r="E24" s="1" t="n">
        <v>2</v>
      </c>
      <c r="F24" s="2" t="n">
        <f aca="false">H24-G24</f>
        <v>2.189592</v>
      </c>
      <c r="G24" s="2" t="n">
        <f aca="false">MAX(I24:K24)</f>
        <v>37.0940625</v>
      </c>
      <c r="H24" s="2" t="n">
        <f aca="false">MAX(L24:N24)</f>
        <v>39.2836545</v>
      </c>
      <c r="I24" s="2" t="n">
        <f aca="false">(P24^2)*1.22625*100</f>
        <v>34.836413625</v>
      </c>
      <c r="J24" s="2" t="n">
        <f aca="false">(Q24^2)*1.22625*100</f>
        <v>37.0940625</v>
      </c>
      <c r="K24" s="2" t="n">
        <f aca="false">(R24^2)*1.22625*100</f>
        <v>34.836413625</v>
      </c>
      <c r="L24" s="2" t="n">
        <f aca="false">(S24^2)*1.22625*100</f>
        <v>39.2836545</v>
      </c>
      <c r="M24" s="2" t="n">
        <f aca="false">(T24^2)*1.22625*100</f>
        <v>37.0940625</v>
      </c>
      <c r="N24" s="2" t="n">
        <f aca="false">(U24^2)*1.22625*100</f>
        <v>37.0940625</v>
      </c>
      <c r="O24" s="1" t="n">
        <v>2</v>
      </c>
      <c r="P24" s="1" t="n">
        <v>0.533</v>
      </c>
      <c r="Q24" s="1" t="n">
        <v>0.55</v>
      </c>
      <c r="R24" s="1" t="n">
        <v>0.533</v>
      </c>
      <c r="S24" s="1" t="n">
        <v>0.566</v>
      </c>
      <c r="T24" s="1" t="n">
        <v>0.55</v>
      </c>
      <c r="U24" s="1" t="n">
        <v>0.55</v>
      </c>
    </row>
    <row r="25" customFormat="false" ht="12.8" hidden="false" customHeight="false" outlineLevel="0" collapsed="false">
      <c r="A25" s="1" t="n">
        <v>6</v>
      </c>
      <c r="B25" s="1" t="s">
        <v>17</v>
      </c>
      <c r="C25" s="1" t="n">
        <v>42</v>
      </c>
      <c r="D25" s="1" t="s">
        <v>16</v>
      </c>
      <c r="E25" s="1" t="n">
        <v>1</v>
      </c>
      <c r="F25" s="2" t="n">
        <f aca="false">H25-G25</f>
        <v>2.257648875</v>
      </c>
      <c r="G25" s="2" t="n">
        <f aca="false">MAX(I25:K25)</f>
        <v>34.836413625</v>
      </c>
      <c r="H25" s="2" t="n">
        <f aca="false">MAX(L25:N25)</f>
        <v>37.0940625</v>
      </c>
      <c r="I25" s="2" t="n">
        <f aca="false">(P25^2)*1.22625*100</f>
        <v>32.649642</v>
      </c>
      <c r="J25" s="2" t="n">
        <f aca="false">(Q25^2)*1.22625*100</f>
        <v>34.836413625</v>
      </c>
      <c r="K25" s="2" t="n">
        <f aca="false">(R25^2)*1.22625*100</f>
        <v>34.836413625</v>
      </c>
      <c r="L25" s="2" t="n">
        <f aca="false">(S25^2)*1.22625*100</f>
        <v>34.836413625</v>
      </c>
      <c r="M25" s="2" t="n">
        <f aca="false">(T25^2)*1.22625*100</f>
        <v>37.0940625</v>
      </c>
      <c r="N25" s="2" t="n">
        <f aca="false">(U25^2)*1.22625*100</f>
        <v>32.649642</v>
      </c>
      <c r="O25" s="1" t="n">
        <v>1</v>
      </c>
      <c r="P25" s="1" t="n">
        <v>0.516</v>
      </c>
      <c r="Q25" s="1" t="n">
        <v>0.533</v>
      </c>
      <c r="R25" s="1" t="n">
        <v>0.533</v>
      </c>
      <c r="S25" s="1" t="n">
        <v>0.533</v>
      </c>
      <c r="T25" s="1" t="n">
        <v>0.55</v>
      </c>
      <c r="U25" s="1" t="n">
        <v>0.516</v>
      </c>
    </row>
    <row r="26" customFormat="false" ht="12.8" hidden="false" customHeight="false" outlineLevel="0" collapsed="false">
      <c r="A26" s="1" t="n">
        <v>7</v>
      </c>
      <c r="B26" s="1" t="s">
        <v>17</v>
      </c>
      <c r="E26" s="1" t="n">
        <v>3</v>
      </c>
      <c r="F26" s="2" t="n">
        <f aca="false">H26-G26</f>
        <v>0</v>
      </c>
      <c r="G26" s="2"/>
      <c r="H26" s="2"/>
      <c r="O26" s="1" t="n">
        <v>3</v>
      </c>
    </row>
    <row r="27" customFormat="false" ht="12.8" hidden="false" customHeight="false" outlineLevel="0" collapsed="false">
      <c r="A27" s="1" t="n">
        <v>8</v>
      </c>
      <c r="B27" s="1" t="s">
        <v>17</v>
      </c>
      <c r="E27" s="1" t="n">
        <v>2</v>
      </c>
      <c r="F27" s="2" t="n">
        <f aca="false">H27-G27</f>
        <v>0</v>
      </c>
      <c r="G27" s="2"/>
      <c r="H27" s="2"/>
      <c r="O27" s="1" t="n">
        <v>2</v>
      </c>
    </row>
    <row r="28" customFormat="false" ht="12.8" hidden="false" customHeight="false" outlineLevel="0" collapsed="false">
      <c r="A28" s="1" t="n">
        <v>9</v>
      </c>
      <c r="B28" s="1" t="s">
        <v>17</v>
      </c>
      <c r="E28" s="1" t="n">
        <v>1</v>
      </c>
      <c r="F28" s="2" t="n">
        <f aca="false">H28-G28</f>
        <v>0</v>
      </c>
      <c r="G28" s="2"/>
      <c r="H28" s="2"/>
      <c r="O28" s="1" t="n">
        <v>1</v>
      </c>
    </row>
    <row r="29" customFormat="false" ht="12.8" hidden="false" customHeight="false" outlineLevel="0" collapsed="false">
      <c r="A29" s="1" t="n">
        <v>10</v>
      </c>
      <c r="B29" s="1" t="s">
        <v>17</v>
      </c>
      <c r="E29" s="1" t="n">
        <v>3</v>
      </c>
      <c r="F29" s="2" t="n">
        <f aca="false">H29-G29</f>
        <v>0</v>
      </c>
      <c r="G29" s="2"/>
      <c r="H29" s="2"/>
      <c r="O29" s="1" t="n">
        <v>3</v>
      </c>
    </row>
    <row r="30" customFormat="false" ht="12.8" hidden="false" customHeight="false" outlineLevel="0" collapsed="false">
      <c r="A30" s="1" t="n">
        <v>11</v>
      </c>
      <c r="B30" s="1" t="s">
        <v>17</v>
      </c>
      <c r="E30" s="1" t="n">
        <v>2</v>
      </c>
      <c r="F30" s="2" t="n">
        <f aca="false">H30-G30</f>
        <v>0</v>
      </c>
      <c r="G30" s="2"/>
      <c r="H30" s="2"/>
      <c r="O30" s="1" t="n">
        <v>2</v>
      </c>
    </row>
    <row r="31" customFormat="false" ht="12.8" hidden="false" customHeight="false" outlineLevel="0" collapsed="false">
      <c r="A31" s="1" t="n">
        <v>12</v>
      </c>
      <c r="B31" s="1" t="s">
        <v>17</v>
      </c>
      <c r="E31" s="1" t="n">
        <v>1</v>
      </c>
      <c r="F31" s="2" t="n">
        <f aca="false">H31-G31</f>
        <v>0</v>
      </c>
      <c r="G31" s="2"/>
      <c r="H31" s="2"/>
      <c r="O31" s="1" t="n">
        <v>1</v>
      </c>
    </row>
    <row r="32" customFormat="false" ht="12.8" hidden="false" customHeight="false" outlineLevel="0" collapsed="false">
      <c r="A32" s="1" t="n">
        <v>13</v>
      </c>
      <c r="B32" s="1" t="s">
        <v>17</v>
      </c>
      <c r="E32" s="1" t="n">
        <v>3</v>
      </c>
      <c r="F32" s="2" t="n">
        <f aca="false">H32-G32</f>
        <v>0</v>
      </c>
      <c r="G32" s="2"/>
      <c r="H32" s="2"/>
      <c r="O32" s="1" t="n">
        <v>3</v>
      </c>
    </row>
    <row r="33" customFormat="false" ht="12.8" hidden="false" customHeight="false" outlineLevel="0" collapsed="false">
      <c r="A33" s="1" t="n">
        <v>14</v>
      </c>
      <c r="B33" s="1" t="s">
        <v>17</v>
      </c>
      <c r="E33" s="1" t="n">
        <v>2</v>
      </c>
      <c r="F33" s="2" t="n">
        <f aca="false">H33-G33</f>
        <v>0</v>
      </c>
      <c r="G33" s="2"/>
      <c r="H33" s="2"/>
      <c r="O33" s="1" t="n">
        <v>2</v>
      </c>
    </row>
    <row r="34" customFormat="false" ht="12.8" hidden="false" customHeight="false" outlineLevel="0" collapsed="false">
      <c r="A34" s="1" t="n">
        <v>15</v>
      </c>
      <c r="B34" s="1" t="s">
        <v>17</v>
      </c>
      <c r="E34" s="1" t="n">
        <v>1</v>
      </c>
      <c r="F34" s="2" t="n">
        <f aca="false">H34-G34</f>
        <v>0</v>
      </c>
      <c r="G34" s="2"/>
      <c r="H34" s="2"/>
      <c r="O34" s="1" t="n">
        <v>1</v>
      </c>
    </row>
    <row r="35" customFormat="false" ht="12.8" hidden="false" customHeight="false" outlineLevel="0" collapsed="false">
      <c r="A35" s="1" t="n">
        <v>16</v>
      </c>
      <c r="B35" s="1" t="s">
        <v>17</v>
      </c>
      <c r="E35" s="1" t="n">
        <v>3</v>
      </c>
      <c r="F35" s="2" t="n">
        <f aca="false">H35-G35</f>
        <v>0</v>
      </c>
      <c r="G35" s="2"/>
      <c r="H35" s="2"/>
      <c r="O35" s="1" t="n">
        <v>3</v>
      </c>
    </row>
    <row r="36" customFormat="false" ht="12.8" hidden="false" customHeight="false" outlineLevel="0" collapsed="false">
      <c r="A36" s="1" t="n">
        <v>17</v>
      </c>
      <c r="B36" s="1" t="s">
        <v>17</v>
      </c>
      <c r="E36" s="1" t="n">
        <v>2</v>
      </c>
      <c r="F36" s="2" t="n">
        <f aca="false">H36-G36</f>
        <v>0</v>
      </c>
      <c r="G36" s="2"/>
      <c r="H36" s="2"/>
      <c r="O36" s="1" t="n">
        <v>2</v>
      </c>
    </row>
    <row r="37" customFormat="false" ht="12.8" hidden="false" customHeight="false" outlineLevel="0" collapsed="false">
      <c r="A37" s="1" t="n">
        <v>18</v>
      </c>
      <c r="B37" s="1" t="s">
        <v>17</v>
      </c>
      <c r="E37" s="1" t="n">
        <v>1</v>
      </c>
      <c r="F37" s="2" t="n">
        <f aca="false">H37-G37</f>
        <v>0</v>
      </c>
      <c r="G37" s="2"/>
      <c r="H37" s="2"/>
      <c r="O37" s="1" t="n">
        <v>1</v>
      </c>
    </row>
    <row r="38" customFormat="false" ht="12.8" hidden="false" customHeight="false" outlineLevel="0" collapsed="false">
      <c r="A38" s="1" t="n">
        <v>1</v>
      </c>
      <c r="B38" s="1" t="s">
        <v>18</v>
      </c>
      <c r="C38" s="1" t="n">
        <v>29</v>
      </c>
      <c r="D38" s="1" t="s">
        <v>15</v>
      </c>
      <c r="E38" s="1" t="n">
        <v>1</v>
      </c>
      <c r="F38" s="2" t="n">
        <f aca="false">H38-G38</f>
        <v>-3.775501125</v>
      </c>
      <c r="G38" s="2" t="n">
        <f aca="false">MAX(I38:K38)</f>
        <v>28.607063625</v>
      </c>
      <c r="H38" s="2" t="n">
        <f aca="false">MAX(L38:N38)</f>
        <v>24.8315625</v>
      </c>
      <c r="I38" s="2" t="n">
        <f aca="false">(P38^2)*1.22625*100</f>
        <v>28.607063625</v>
      </c>
      <c r="J38" s="2" t="n">
        <f aca="false">(Q38^2)*1.22625*100</f>
        <v>24.8315625</v>
      </c>
      <c r="K38" s="2" t="n">
        <f aca="false">(R38^2)*1.22625*100</f>
        <v>19.62</v>
      </c>
      <c r="L38" s="2" t="n">
        <f aca="false">(S38^2)*1.22625*100</f>
        <v>24.8315625</v>
      </c>
      <c r="M38" s="2" t="n">
        <f aca="false">(T38^2)*1.22625*100</f>
        <v>22.990838625</v>
      </c>
      <c r="N38" s="2" t="n">
        <f aca="false">(U38^2)*1.22625*100</f>
        <v>22.990838625</v>
      </c>
      <c r="O38" s="1" t="n">
        <v>1</v>
      </c>
      <c r="P38" s="1" t="n">
        <v>0.483</v>
      </c>
      <c r="Q38" s="1" t="n">
        <v>0.45</v>
      </c>
      <c r="R38" s="1" t="n">
        <v>0.4</v>
      </c>
      <c r="S38" s="1" t="n">
        <v>0.45</v>
      </c>
      <c r="T38" s="1" t="n">
        <v>0.433</v>
      </c>
      <c r="U38" s="1" t="n">
        <v>0.433</v>
      </c>
    </row>
    <row r="39" customFormat="false" ht="12.8" hidden="false" customHeight="false" outlineLevel="0" collapsed="false">
      <c r="A39" s="1" t="n">
        <v>2</v>
      </c>
      <c r="B39" s="1" t="s">
        <v>18</v>
      </c>
      <c r="C39" s="1" t="n">
        <v>37</v>
      </c>
      <c r="D39" s="1" t="s">
        <v>16</v>
      </c>
      <c r="E39" s="1" t="n">
        <v>3</v>
      </c>
      <c r="F39" s="2" t="n">
        <f aca="false">H39-G39</f>
        <v>0</v>
      </c>
      <c r="G39" s="2" t="n">
        <f aca="false">MAX(I39:K39)</f>
        <v>37.0940625</v>
      </c>
      <c r="H39" s="2" t="n">
        <f aca="false">MAX(L39:N39)</f>
        <v>37.0940625</v>
      </c>
      <c r="I39" s="2" t="n">
        <f aca="false">(P39^2)*1.22625*100</f>
        <v>37.0940625</v>
      </c>
      <c r="J39" s="2" t="n">
        <f aca="false">(Q39^2)*1.22625*100</f>
        <v>34.836413625</v>
      </c>
      <c r="K39" s="2" t="n">
        <f aca="false">(R39^2)*1.22625*100</f>
        <v>34.836413625</v>
      </c>
      <c r="L39" s="2" t="n">
        <f aca="false">(S39^2)*1.22625*100</f>
        <v>37.0940625</v>
      </c>
      <c r="M39" s="2" t="n">
        <f aca="false">(T39^2)*1.22625*100</f>
        <v>37.0940625</v>
      </c>
      <c r="N39" s="2" t="n">
        <f aca="false">(U39^2)*1.22625*100</f>
        <v>37.0940625</v>
      </c>
      <c r="O39" s="1" t="n">
        <v>3</v>
      </c>
      <c r="P39" s="1" t="n">
        <v>0.55</v>
      </c>
      <c r="Q39" s="1" t="n">
        <v>0.533</v>
      </c>
      <c r="R39" s="1" t="n">
        <v>0.533</v>
      </c>
      <c r="S39" s="1" t="n">
        <v>0.55</v>
      </c>
      <c r="T39" s="1" t="n">
        <v>0.55</v>
      </c>
      <c r="U39" s="1" t="n">
        <v>0.55</v>
      </c>
    </row>
    <row r="40" customFormat="false" ht="12.8" hidden="false" customHeight="false" outlineLevel="0" collapsed="false">
      <c r="A40" s="1" t="n">
        <v>3</v>
      </c>
      <c r="B40" s="1" t="s">
        <v>18</v>
      </c>
      <c r="C40" s="1" t="n">
        <v>55</v>
      </c>
      <c r="D40" s="1" t="s">
        <v>15</v>
      </c>
      <c r="E40" s="1" t="n">
        <v>2</v>
      </c>
      <c r="F40" s="2" t="n">
        <f aca="false">H40-G40</f>
        <v>0</v>
      </c>
      <c r="G40" s="2" t="n">
        <f aca="false">MAX(I40:K40)</f>
        <v>21.220992</v>
      </c>
      <c r="H40" s="2" t="n">
        <f aca="false">MAX(L40:N40)</f>
        <v>21.220992</v>
      </c>
      <c r="I40" s="2" t="n">
        <f aca="false">(P40^2)*1.22625*100</f>
        <v>21.220992</v>
      </c>
      <c r="J40" s="2" t="n">
        <f aca="false">(Q40^2)*1.22625*100</f>
        <v>17.987738625</v>
      </c>
      <c r="K40" s="2" t="n">
        <f aca="false">(R40^2)*1.22625*100</f>
        <v>17.987738625</v>
      </c>
      <c r="L40" s="2" t="n">
        <f aca="false">(S40^2)*1.22625*100</f>
        <v>21.220992</v>
      </c>
      <c r="M40" s="2" t="n">
        <f aca="false">(T40^2)*1.22625*100</f>
        <v>19.62</v>
      </c>
      <c r="N40" s="2" t="n">
        <f aca="false">(U40^2)*1.22625*100</f>
        <v>17.987738625</v>
      </c>
      <c r="O40" s="1" t="n">
        <v>2</v>
      </c>
      <c r="P40" s="1" t="n">
        <v>0.416</v>
      </c>
      <c r="Q40" s="1" t="n">
        <v>0.383</v>
      </c>
      <c r="R40" s="1" t="n">
        <v>0.383</v>
      </c>
      <c r="S40" s="1" t="n">
        <v>0.416</v>
      </c>
      <c r="T40" s="1" t="n">
        <v>0.4</v>
      </c>
      <c r="U40" s="1" t="n">
        <v>0.383</v>
      </c>
    </row>
    <row r="41" customFormat="false" ht="12.8" hidden="false" customHeight="false" outlineLevel="0" collapsed="false">
      <c r="A41" s="1" t="n">
        <v>4</v>
      </c>
      <c r="B41" s="1" t="s">
        <v>18</v>
      </c>
      <c r="C41" s="1" t="n">
        <v>32</v>
      </c>
      <c r="D41" s="1" t="s">
        <v>15</v>
      </c>
      <c r="E41" s="1" t="n">
        <v>1</v>
      </c>
      <c r="F41" s="2" t="n">
        <f aca="false">H41-G41</f>
        <v>6.842475</v>
      </c>
      <c r="G41" s="2" t="n">
        <f aca="false">MAX(I41:K41)</f>
        <v>34.836413625</v>
      </c>
      <c r="H41" s="2" t="n">
        <f aca="false">MAX(L41:N41)</f>
        <v>41.678888625</v>
      </c>
      <c r="I41" s="2" t="n">
        <f aca="false">(P41^2)*1.22625*100</f>
        <v>34.836413625</v>
      </c>
      <c r="J41" s="2" t="n">
        <f aca="false">(Q41^2)*1.22625*100</f>
        <v>34.836413625</v>
      </c>
      <c r="K41" s="2" t="n">
        <f aca="false">(R41^2)*1.22625*100</f>
        <v>34.836413625</v>
      </c>
      <c r="L41" s="2" t="n">
        <f aca="false">(S41^2)*1.22625*100</f>
        <v>41.678888625</v>
      </c>
      <c r="M41" s="2" t="n">
        <f aca="false">(T41^2)*1.22625*100</f>
        <v>37.0940625</v>
      </c>
      <c r="N41" s="2" t="n">
        <f aca="false">(U41^2)*1.22625*100</f>
        <v>39.2836545</v>
      </c>
      <c r="O41" s="1" t="n">
        <v>1</v>
      </c>
      <c r="P41" s="1" t="n">
        <v>0.533</v>
      </c>
      <c r="Q41" s="1" t="n">
        <v>0.533</v>
      </c>
      <c r="R41" s="1" t="n">
        <v>0.533</v>
      </c>
      <c r="S41" s="1" t="n">
        <v>0.583</v>
      </c>
      <c r="T41" s="1" t="n">
        <v>0.55</v>
      </c>
      <c r="U41" s="1" t="n">
        <v>0.566</v>
      </c>
    </row>
    <row r="42" customFormat="false" ht="12.8" hidden="false" customHeight="false" outlineLevel="0" collapsed="false">
      <c r="A42" s="1" t="n">
        <v>5</v>
      </c>
      <c r="B42" s="1" t="s">
        <v>18</v>
      </c>
      <c r="C42" s="1" t="n">
        <v>43</v>
      </c>
      <c r="D42" s="1" t="s">
        <v>16</v>
      </c>
      <c r="E42" s="1" t="n">
        <v>3</v>
      </c>
      <c r="F42" s="2" t="n">
        <f aca="false">H42-G42</f>
        <v>2.395234125</v>
      </c>
      <c r="G42" s="2" t="n">
        <f aca="false">MAX(I42:K42)</f>
        <v>39.2836545</v>
      </c>
      <c r="H42" s="2" t="n">
        <f aca="false">MAX(L42:N42)</f>
        <v>41.678888625</v>
      </c>
      <c r="I42" s="2" t="n">
        <f aca="false">(P42^2)*1.22625*100</f>
        <v>39.2836545</v>
      </c>
      <c r="J42" s="2" t="n">
        <f aca="false">(Q42^2)*1.22625*100</f>
        <v>34.836413625</v>
      </c>
      <c r="K42" s="2" t="n">
        <f aca="false">(R42^2)*1.22625*100</f>
        <v>37.0940625</v>
      </c>
      <c r="L42" s="2" t="n">
        <f aca="false">(S42^2)*1.22625*100</f>
        <v>41.678888625</v>
      </c>
      <c r="M42" s="2" t="n">
        <f aca="false">(T42^2)*1.22625*100</f>
        <v>39.2836545</v>
      </c>
      <c r="N42" s="2" t="n">
        <f aca="false">(U42^2)*1.22625*100</f>
        <v>39.2836545</v>
      </c>
      <c r="O42" s="1" t="n">
        <v>3</v>
      </c>
      <c r="P42" s="1" t="n">
        <v>0.566</v>
      </c>
      <c r="Q42" s="1" t="n">
        <v>0.533</v>
      </c>
      <c r="R42" s="1" t="n">
        <v>0.55</v>
      </c>
      <c r="S42" s="1" t="n">
        <v>0.583</v>
      </c>
      <c r="T42" s="1" t="n">
        <v>0.566</v>
      </c>
      <c r="U42" s="1" t="n">
        <v>0.566</v>
      </c>
    </row>
    <row r="43" customFormat="false" ht="12.8" hidden="false" customHeight="false" outlineLevel="0" collapsed="false">
      <c r="A43" s="1" t="n">
        <v>6</v>
      </c>
      <c r="B43" s="1" t="s">
        <v>18</v>
      </c>
      <c r="C43" s="1" t="n">
        <v>42</v>
      </c>
      <c r="D43" s="1" t="s">
        <v>16</v>
      </c>
      <c r="E43" s="1" t="n">
        <v>2</v>
      </c>
      <c r="F43" s="2" t="n">
        <f aca="false">H43-G43</f>
        <v>2.257648875</v>
      </c>
      <c r="G43" s="2" t="n">
        <f aca="false">MAX(I43:K43)</f>
        <v>34.836413625</v>
      </c>
      <c r="H43" s="2" t="n">
        <f aca="false">MAX(L43:N43)</f>
        <v>37.0940625</v>
      </c>
      <c r="I43" s="2" t="n">
        <f aca="false">(P43^2)*1.22625*100</f>
        <v>34.836413625</v>
      </c>
      <c r="J43" s="2" t="n">
        <f aca="false">(Q43^2)*1.22625*100</f>
        <v>33.030392625</v>
      </c>
      <c r="K43" s="2" t="n">
        <f aca="false">(R43^2)*1.22625*100</f>
        <v>33.030392625</v>
      </c>
      <c r="L43" s="2" t="n">
        <f aca="false">(S43^2)*1.22625*100</f>
        <v>37.0940625</v>
      </c>
      <c r="M43" s="2" t="n">
        <f aca="false">(T43^2)*1.22625*100</f>
        <v>37.0940625</v>
      </c>
      <c r="N43" s="2" t="n">
        <f aca="false">(U43^2)*1.22625*100</f>
        <v>32.649642</v>
      </c>
      <c r="O43" s="1" t="n">
        <v>2</v>
      </c>
      <c r="P43" s="1" t="n">
        <v>0.533</v>
      </c>
      <c r="Q43" s="1" t="n">
        <v>0.519</v>
      </c>
      <c r="R43" s="1" t="n">
        <v>0.519</v>
      </c>
      <c r="S43" s="1" t="n">
        <v>0.55</v>
      </c>
      <c r="T43" s="1" t="n">
        <v>0.55</v>
      </c>
      <c r="U43" s="1" t="n">
        <v>0.516</v>
      </c>
    </row>
    <row r="44" customFormat="false" ht="12.8" hidden="false" customHeight="false" outlineLevel="0" collapsed="false">
      <c r="A44" s="1" t="n">
        <v>7</v>
      </c>
      <c r="B44" s="1" t="s">
        <v>18</v>
      </c>
      <c r="E44" s="1" t="n">
        <v>1</v>
      </c>
      <c r="F44" s="2" t="n">
        <f aca="false">H44-G44</f>
        <v>0</v>
      </c>
      <c r="G44" s="2"/>
      <c r="H44" s="2"/>
      <c r="O44" s="1" t="n">
        <v>1</v>
      </c>
    </row>
    <row r="45" customFormat="false" ht="12.8" hidden="false" customHeight="false" outlineLevel="0" collapsed="false">
      <c r="A45" s="1" t="n">
        <v>8</v>
      </c>
      <c r="B45" s="1" t="s">
        <v>18</v>
      </c>
      <c r="E45" s="1" t="n">
        <v>3</v>
      </c>
      <c r="F45" s="2" t="n">
        <f aca="false">H45-G45</f>
        <v>0</v>
      </c>
      <c r="G45" s="2"/>
      <c r="H45" s="2"/>
      <c r="O45" s="1" t="n">
        <v>3</v>
      </c>
    </row>
    <row r="46" customFormat="false" ht="12.8" hidden="false" customHeight="false" outlineLevel="0" collapsed="false">
      <c r="A46" s="1" t="n">
        <v>9</v>
      </c>
      <c r="B46" s="1" t="s">
        <v>18</v>
      </c>
      <c r="E46" s="1" t="n">
        <v>2</v>
      </c>
      <c r="F46" s="2" t="n">
        <f aca="false">H46-G46</f>
        <v>0</v>
      </c>
      <c r="G46" s="2"/>
      <c r="H46" s="2"/>
      <c r="O46" s="1" t="n">
        <v>2</v>
      </c>
    </row>
    <row r="47" customFormat="false" ht="12.8" hidden="false" customHeight="false" outlineLevel="0" collapsed="false">
      <c r="A47" s="1" t="n">
        <v>10</v>
      </c>
      <c r="B47" s="1" t="s">
        <v>18</v>
      </c>
      <c r="E47" s="1" t="n">
        <v>1</v>
      </c>
      <c r="F47" s="2" t="n">
        <f aca="false">H47-G47</f>
        <v>0</v>
      </c>
      <c r="G47" s="2"/>
      <c r="H47" s="2"/>
      <c r="O47" s="1" t="n">
        <v>1</v>
      </c>
    </row>
    <row r="48" customFormat="false" ht="12.8" hidden="false" customHeight="false" outlineLevel="0" collapsed="false">
      <c r="A48" s="1" t="n">
        <v>11</v>
      </c>
      <c r="B48" s="1" t="s">
        <v>18</v>
      </c>
      <c r="E48" s="1" t="n">
        <v>3</v>
      </c>
      <c r="F48" s="2" t="n">
        <f aca="false">H48-G48</f>
        <v>0</v>
      </c>
      <c r="G48" s="2"/>
      <c r="H48" s="2"/>
      <c r="O48" s="1" t="n">
        <v>3</v>
      </c>
    </row>
    <row r="49" customFormat="false" ht="12.8" hidden="false" customHeight="false" outlineLevel="0" collapsed="false">
      <c r="A49" s="1" t="n">
        <v>12</v>
      </c>
      <c r="B49" s="1" t="s">
        <v>18</v>
      </c>
      <c r="E49" s="1" t="n">
        <v>2</v>
      </c>
      <c r="F49" s="2" t="n">
        <f aca="false">H49-G49</f>
        <v>0</v>
      </c>
      <c r="G49" s="2"/>
      <c r="H49" s="2"/>
      <c r="O49" s="1" t="n">
        <v>2</v>
      </c>
    </row>
    <row r="50" customFormat="false" ht="12.8" hidden="false" customHeight="false" outlineLevel="0" collapsed="false">
      <c r="A50" s="1" t="n">
        <v>13</v>
      </c>
      <c r="B50" s="1" t="s">
        <v>18</v>
      </c>
      <c r="E50" s="1" t="n">
        <v>1</v>
      </c>
      <c r="F50" s="2" t="n">
        <f aca="false">H50-G50</f>
        <v>0</v>
      </c>
      <c r="G50" s="2"/>
      <c r="H50" s="2"/>
      <c r="O50" s="1" t="n">
        <v>1</v>
      </c>
    </row>
    <row r="51" customFormat="false" ht="12.8" hidden="false" customHeight="false" outlineLevel="0" collapsed="false">
      <c r="A51" s="1" t="n">
        <v>14</v>
      </c>
      <c r="B51" s="1" t="s">
        <v>18</v>
      </c>
      <c r="E51" s="1" t="n">
        <v>3</v>
      </c>
      <c r="F51" s="2" t="n">
        <f aca="false">H51-G51</f>
        <v>0</v>
      </c>
      <c r="G51" s="2"/>
      <c r="H51" s="2"/>
      <c r="O51" s="1" t="n">
        <v>3</v>
      </c>
    </row>
    <row r="52" customFormat="false" ht="12.8" hidden="false" customHeight="false" outlineLevel="0" collapsed="false">
      <c r="A52" s="1" t="n">
        <v>15</v>
      </c>
      <c r="B52" s="1" t="s">
        <v>18</v>
      </c>
      <c r="E52" s="1" t="n">
        <v>2</v>
      </c>
      <c r="F52" s="2" t="n">
        <f aca="false">H52-G52</f>
        <v>0</v>
      </c>
      <c r="G52" s="2"/>
      <c r="H52" s="2"/>
      <c r="O52" s="1" t="n">
        <v>2</v>
      </c>
    </row>
    <row r="53" customFormat="false" ht="12.8" hidden="false" customHeight="false" outlineLevel="0" collapsed="false">
      <c r="A53" s="1" t="n">
        <v>16</v>
      </c>
      <c r="B53" s="1" t="s">
        <v>18</v>
      </c>
      <c r="E53" s="1" t="n">
        <v>1</v>
      </c>
      <c r="F53" s="2" t="n">
        <f aca="false">H53-G53</f>
        <v>0</v>
      </c>
      <c r="G53" s="2"/>
      <c r="H53" s="2"/>
      <c r="O53" s="1" t="n">
        <v>1</v>
      </c>
    </row>
    <row r="54" customFormat="false" ht="12.8" hidden="false" customHeight="false" outlineLevel="0" collapsed="false">
      <c r="A54" s="1" t="n">
        <v>17</v>
      </c>
      <c r="B54" s="1" t="s">
        <v>18</v>
      </c>
      <c r="E54" s="1" t="n">
        <v>3</v>
      </c>
      <c r="F54" s="2" t="n">
        <f aca="false">H54-G54</f>
        <v>0</v>
      </c>
      <c r="G54" s="2"/>
      <c r="H54" s="2"/>
      <c r="O54" s="1" t="n">
        <v>3</v>
      </c>
    </row>
    <row r="55" customFormat="false" ht="12.8" hidden="false" customHeight="false" outlineLevel="0" collapsed="false">
      <c r="A55" s="1" t="n">
        <v>18</v>
      </c>
      <c r="B55" s="1" t="s">
        <v>18</v>
      </c>
      <c r="E55" s="1" t="n">
        <v>2</v>
      </c>
      <c r="F55" s="2" t="n">
        <f aca="false">H55-G55</f>
        <v>0</v>
      </c>
      <c r="G55" s="2"/>
      <c r="H55" s="2"/>
      <c r="O55" s="1" t="n">
        <v>2</v>
      </c>
    </row>
    <row r="56" customFormat="false" ht="12.8" hidden="false" customHeight="false" outlineLevel="0" collapsed="false">
      <c r="F56" s="1" t="s">
        <v>19</v>
      </c>
      <c r="G56" s="2" t="s">
        <v>20</v>
      </c>
      <c r="I56" s="1"/>
    </row>
    <row r="57" customFormat="false" ht="12.8" hidden="false" customHeight="false" outlineLevel="0" collapsed="false">
      <c r="E57" s="3" t="s">
        <v>21</v>
      </c>
      <c r="F57" s="4" t="n">
        <f aca="false">AVERAGEIF(F38:F55,"&gt;0",F38:F55)</f>
        <v>3.831786</v>
      </c>
      <c r="G57" s="2" t="n">
        <f aca="false">STDEV(F38:F55)</f>
        <v>2.00876166672462</v>
      </c>
      <c r="I57" s="1"/>
    </row>
    <row r="58" customFormat="false" ht="12.8" hidden="false" customHeight="false" outlineLevel="0" collapsed="false">
      <c r="E58" s="3" t="s">
        <v>22</v>
      </c>
      <c r="F58" s="4" t="n">
        <f aca="false">AVERAGEIF(F2:F19,"&gt;0",F2:F19)</f>
        <v>2.0626170625</v>
      </c>
      <c r="G58" s="2" t="n">
        <f aca="false">STDEV(F2:F19)</f>
        <v>0.676697286707223</v>
      </c>
      <c r="I58" s="1"/>
    </row>
    <row r="59" customFormat="false" ht="12.8" hidden="false" customHeight="false" outlineLevel="0" collapsed="false">
      <c r="E59" s="3" t="s">
        <v>23</v>
      </c>
      <c r="F59" s="4" t="n">
        <f aca="false">AVERAGEIF(F20:F37,"&gt;0",F20:F37)</f>
        <v>2.2512224375</v>
      </c>
      <c r="G59" s="2" t="n">
        <f aca="false">STDEV(F20:F37)</f>
        <v>1.44948315536735</v>
      </c>
      <c r="I59" s="1"/>
    </row>
    <row r="60" customFormat="false" ht="12.8" hidden="false" customHeight="false" outlineLevel="0" collapsed="false">
      <c r="G60" s="2"/>
      <c r="I60" s="1"/>
    </row>
    <row r="61" customFormat="false" ht="12.8" hidden="false" customHeight="false" outlineLevel="0" collapsed="false">
      <c r="E61" s="1" t="s">
        <v>24</v>
      </c>
      <c r="F61" s="1" t="n">
        <f aca="false">COUNTA(D2:D19 )</f>
        <v>6</v>
      </c>
      <c r="G61" s="2"/>
      <c r="I61" s="1"/>
    </row>
    <row r="62" customFormat="false" ht="12.8" hidden="false" customHeight="false" outlineLevel="0" collapsed="false">
      <c r="E62" s="1" t="s">
        <v>25</v>
      </c>
      <c r="F62" s="1" t="n">
        <f aca="false">COUNTIF(D2:D19, "F" )</f>
        <v>3</v>
      </c>
      <c r="G62" s="2"/>
      <c r="I62" s="1"/>
    </row>
    <row r="63" customFormat="false" ht="12.8" hidden="false" customHeight="false" outlineLevel="0" collapsed="false">
      <c r="E63" s="1" t="s">
        <v>26</v>
      </c>
      <c r="F63" s="1" t="n">
        <f aca="false">COUNTIF(D2:D19, "M" )</f>
        <v>3</v>
      </c>
      <c r="G63" s="2"/>
      <c r="I63" s="1"/>
    </row>
    <row r="64" customFormat="false" ht="12.8" hidden="false" customHeight="false" outlineLevel="0" collapsed="false">
      <c r="E64" s="1" t="s">
        <v>27</v>
      </c>
      <c r="F64" s="2" t="n">
        <f aca="false">AVERAGE(C2:C19)</f>
        <v>39.6666666666667</v>
      </c>
      <c r="G64" s="2" t="n">
        <f aca="false">STDEV(C2:C19)</f>
        <v>9.28798507032966</v>
      </c>
      <c r="I6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en-NZ</dc:language>
  <cp:lastModifiedBy>David Peacock</cp:lastModifiedBy>
  <dcterms:modified xsi:type="dcterms:W3CDTF">2024-10-05T09:02:32Z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