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/Documents/UBC/R_projects/thesis_chapters/semibalanus/raw_data/"/>
    </mc:Choice>
  </mc:AlternateContent>
  <xr:revisionPtr revIDLastSave="0" documentId="8_{85AFCD09-5265-A446-AA38-5E733FBF0036}" xr6:coauthVersionLast="47" xr6:coauthVersionMax="47" xr10:uidLastSave="{00000000-0000-0000-0000-000000000000}"/>
  <bookViews>
    <workbookView xWindow="360" yWindow="460" windowWidth="25240" windowHeight="15540" xr2:uid="{08BD0C06-86E2-C04B-A47F-D0A66FA2ECC6}"/>
  </bookViews>
  <sheets>
    <sheet name="1001Steps_orientation" sheetId="1" r:id="rId1"/>
    <sheet name="Calvert_orientation" sheetId="2" r:id="rId2"/>
    <sheet name="Calvert_abundanc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H26" i="2"/>
  <c r="R26" i="2" s="1"/>
  <c r="E26" i="2"/>
  <c r="L26" i="2" s="1"/>
  <c r="C26" i="2"/>
  <c r="H25" i="2"/>
  <c r="R25" i="2" s="1"/>
  <c r="E25" i="2"/>
  <c r="L25" i="2" s="1"/>
  <c r="C25" i="2"/>
  <c r="H24" i="2"/>
  <c r="R24" i="2" s="1"/>
  <c r="E24" i="2"/>
  <c r="L24" i="2" s="1"/>
  <c r="C24" i="2"/>
  <c r="H23" i="2"/>
  <c r="R23" i="2" s="1"/>
  <c r="E23" i="2"/>
  <c r="L23" i="2" s="1"/>
  <c r="C23" i="2"/>
  <c r="H22" i="2"/>
  <c r="R22" i="2" s="1"/>
  <c r="E22" i="2"/>
  <c r="L22" i="2" s="1"/>
  <c r="C22" i="2"/>
  <c r="H21" i="2"/>
  <c r="R21" i="2" s="1"/>
  <c r="E21" i="2"/>
  <c r="L21" i="2" s="1"/>
  <c r="C21" i="2"/>
  <c r="R20" i="2"/>
  <c r="H20" i="2"/>
  <c r="E20" i="2"/>
  <c r="L20" i="2" s="1"/>
  <c r="C20" i="2"/>
  <c r="R19" i="2"/>
  <c r="H19" i="2"/>
  <c r="E19" i="2"/>
  <c r="L19" i="2" s="1"/>
  <c r="C19" i="2"/>
  <c r="R18" i="2"/>
  <c r="H18" i="2"/>
  <c r="E18" i="2"/>
  <c r="L18" i="2" s="1"/>
  <c r="C18" i="2"/>
  <c r="H17" i="2"/>
  <c r="R17" i="2" s="1"/>
  <c r="E17" i="2"/>
  <c r="L17" i="2" s="1"/>
  <c r="C17" i="2"/>
  <c r="H16" i="2"/>
  <c r="R16" i="2" s="1"/>
  <c r="E16" i="2"/>
  <c r="L16" i="2" s="1"/>
  <c r="C16" i="2"/>
  <c r="R15" i="2"/>
  <c r="H15" i="2"/>
  <c r="E15" i="2"/>
  <c r="L15" i="2" s="1"/>
  <c r="C15" i="2"/>
  <c r="R14" i="2"/>
  <c r="H14" i="2"/>
  <c r="E14" i="2"/>
  <c r="L14" i="2" s="1"/>
  <c r="C14" i="2"/>
  <c r="R13" i="2"/>
  <c r="H13" i="2"/>
  <c r="E13" i="2"/>
  <c r="L13" i="2" s="1"/>
  <c r="C13" i="2"/>
  <c r="H12" i="2"/>
  <c r="R12" i="2" s="1"/>
  <c r="E12" i="2"/>
  <c r="L12" i="2" s="1"/>
  <c r="C12" i="2"/>
  <c r="H11" i="2"/>
  <c r="R11" i="2" s="1"/>
  <c r="E11" i="2"/>
  <c r="L11" i="2" s="1"/>
  <c r="C11" i="2"/>
  <c r="H10" i="2"/>
  <c r="R10" i="2" s="1"/>
  <c r="E10" i="2"/>
  <c r="L10" i="2" s="1"/>
  <c r="C10" i="2"/>
  <c r="R9" i="2"/>
  <c r="H9" i="2"/>
  <c r="E9" i="2"/>
  <c r="L9" i="2" s="1"/>
  <c r="C9" i="2"/>
  <c r="R8" i="2"/>
  <c r="H8" i="2"/>
  <c r="E8" i="2"/>
  <c r="L8" i="2" s="1"/>
  <c r="C8" i="2"/>
  <c r="R7" i="2"/>
  <c r="H7" i="2"/>
  <c r="E7" i="2"/>
  <c r="L7" i="2" s="1"/>
  <c r="C7" i="2"/>
  <c r="H6" i="2"/>
  <c r="R6" i="2" s="1"/>
  <c r="E6" i="2"/>
  <c r="L6" i="2" s="1"/>
  <c r="C6" i="2"/>
  <c r="H5" i="2"/>
  <c r="R5" i="2" s="1"/>
  <c r="E5" i="2"/>
  <c r="L5" i="2" s="1"/>
  <c r="C5" i="2"/>
  <c r="R4" i="2"/>
  <c r="J4" i="2"/>
  <c r="J5" i="2" s="1"/>
  <c r="J6" i="2" s="1"/>
  <c r="I4" i="2"/>
  <c r="K4" i="2" s="1"/>
  <c r="H4" i="2"/>
  <c r="E4" i="2"/>
  <c r="L4" i="2" s="1"/>
  <c r="C4" i="2"/>
  <c r="M4" i="2" s="1"/>
  <c r="R3" i="2"/>
  <c r="J3" i="2"/>
  <c r="I3" i="2"/>
  <c r="K3" i="2" s="1"/>
  <c r="H3" i="2"/>
  <c r="E3" i="2"/>
  <c r="L3" i="2" s="1"/>
  <c r="C3" i="2"/>
  <c r="M3" i="2" s="1"/>
  <c r="L2" i="2"/>
  <c r="K2" i="2"/>
  <c r="H2" i="2"/>
  <c r="R2" i="2" s="1"/>
  <c r="E2" i="2"/>
  <c r="C2" i="2"/>
  <c r="M2" i="2" s="1"/>
  <c r="H23" i="1"/>
  <c r="R23" i="1" s="1"/>
  <c r="E23" i="1"/>
  <c r="L23" i="1" s="1"/>
  <c r="C23" i="1"/>
  <c r="R22" i="1"/>
  <c r="H22" i="1"/>
  <c r="E22" i="1"/>
  <c r="L22" i="1" s="1"/>
  <c r="C22" i="1"/>
  <c r="R21" i="1"/>
  <c r="H21" i="1"/>
  <c r="E21" i="1"/>
  <c r="L21" i="1" s="1"/>
  <c r="C21" i="1"/>
  <c r="R20" i="1"/>
  <c r="H20" i="1"/>
  <c r="E20" i="1"/>
  <c r="L20" i="1" s="1"/>
  <c r="C20" i="1"/>
  <c r="H19" i="1"/>
  <c r="R19" i="1" s="1"/>
  <c r="E19" i="1"/>
  <c r="L19" i="1" s="1"/>
  <c r="C19" i="1"/>
  <c r="H18" i="1"/>
  <c r="R18" i="1" s="1"/>
  <c r="E18" i="1"/>
  <c r="L18" i="1" s="1"/>
  <c r="C18" i="1"/>
  <c r="H17" i="1"/>
  <c r="R17" i="1" s="1"/>
  <c r="E17" i="1"/>
  <c r="L17" i="1" s="1"/>
  <c r="C17" i="1"/>
  <c r="R16" i="1"/>
  <c r="L16" i="1"/>
  <c r="H16" i="1"/>
  <c r="E16" i="1"/>
  <c r="C16" i="1"/>
  <c r="R15" i="1"/>
  <c r="H15" i="1"/>
  <c r="E15" i="1"/>
  <c r="L15" i="1" s="1"/>
  <c r="C15" i="1"/>
  <c r="H14" i="1"/>
  <c r="R14" i="1" s="1"/>
  <c r="E14" i="1"/>
  <c r="L14" i="1" s="1"/>
  <c r="C14" i="1"/>
  <c r="H13" i="1"/>
  <c r="R13" i="1" s="1"/>
  <c r="E13" i="1"/>
  <c r="L13" i="1" s="1"/>
  <c r="C13" i="1"/>
  <c r="R12" i="1"/>
  <c r="H12" i="1"/>
  <c r="E12" i="1"/>
  <c r="L12" i="1" s="1"/>
  <c r="C12" i="1"/>
  <c r="R11" i="1"/>
  <c r="H11" i="1"/>
  <c r="E11" i="1"/>
  <c r="L11" i="1" s="1"/>
  <c r="C11" i="1"/>
  <c r="R10" i="1"/>
  <c r="H10" i="1"/>
  <c r="E10" i="1"/>
  <c r="L10" i="1" s="1"/>
  <c r="C10" i="1"/>
  <c r="H9" i="1"/>
  <c r="R9" i="1" s="1"/>
  <c r="E9" i="1"/>
  <c r="L9" i="1" s="1"/>
  <c r="C9" i="1"/>
  <c r="H8" i="1"/>
  <c r="R8" i="1" s="1"/>
  <c r="E8" i="1"/>
  <c r="L8" i="1" s="1"/>
  <c r="C8" i="1"/>
  <c r="H7" i="1"/>
  <c r="R7" i="1" s="1"/>
  <c r="E7" i="1"/>
  <c r="L7" i="1" s="1"/>
  <c r="C7" i="1"/>
  <c r="R6" i="1"/>
  <c r="H6" i="1"/>
  <c r="E6" i="1"/>
  <c r="L6" i="1" s="1"/>
  <c r="C6" i="1"/>
  <c r="R5" i="1"/>
  <c r="H5" i="1"/>
  <c r="E5" i="1"/>
  <c r="L5" i="1" s="1"/>
  <c r="C5" i="1"/>
  <c r="R4" i="1"/>
  <c r="H4" i="1"/>
  <c r="E4" i="1"/>
  <c r="L4" i="1" s="1"/>
  <c r="C4" i="1"/>
  <c r="J3" i="1"/>
  <c r="M3" i="1" s="1"/>
  <c r="I3" i="1"/>
  <c r="I4" i="1" s="1"/>
  <c r="H3" i="1"/>
  <c r="R3" i="1" s="1"/>
  <c r="E3" i="1"/>
  <c r="L3" i="1" s="1"/>
  <c r="C3" i="1"/>
  <c r="K2" i="1"/>
  <c r="H2" i="1"/>
  <c r="R2" i="1" s="1"/>
  <c r="E2" i="1"/>
  <c r="L2" i="1" s="1"/>
  <c r="C2" i="1"/>
  <c r="M2" i="1" s="1"/>
  <c r="M6" i="2" l="1"/>
  <c r="J7" i="2"/>
  <c r="M7" i="2" s="1"/>
  <c r="J4" i="1"/>
  <c r="J5" i="1" s="1"/>
  <c r="M5" i="1" s="1"/>
  <c r="N2" i="2"/>
  <c r="O2" i="2" s="1"/>
  <c r="P2" i="2" s="1"/>
  <c r="Q2" i="2" s="1"/>
  <c r="M5" i="2"/>
  <c r="N4" i="2"/>
  <c r="O4" i="2" s="1"/>
  <c r="P4" i="2" s="1"/>
  <c r="Q4" i="2" s="1"/>
  <c r="N3" i="2"/>
  <c r="O3" i="2" s="1"/>
  <c r="P3" i="2" s="1"/>
  <c r="Q3" i="2" s="1"/>
  <c r="I5" i="2"/>
  <c r="N2" i="1"/>
  <c r="O2" i="1" s="1"/>
  <c r="P2" i="1" s="1"/>
  <c r="Q2" i="1" s="1"/>
  <c r="I5" i="1"/>
  <c r="K4" i="1"/>
  <c r="M4" i="1"/>
  <c r="K3" i="1"/>
  <c r="N3" i="1" s="1"/>
  <c r="O3" i="1" s="1"/>
  <c r="P3" i="1" s="1"/>
  <c r="Q3" i="1" s="1"/>
  <c r="N4" i="1" l="1"/>
  <c r="O4" i="1" s="1"/>
  <c r="P4" i="1" s="1"/>
  <c r="Q4" i="1" s="1"/>
  <c r="J6" i="1"/>
  <c r="J8" i="2"/>
  <c r="M8" i="2" s="1"/>
  <c r="J9" i="2"/>
  <c r="I6" i="2"/>
  <c r="K5" i="2"/>
  <c r="N5" i="2" s="1"/>
  <c r="O5" i="2" s="1"/>
  <c r="P5" i="2" s="1"/>
  <c r="Q5" i="2" s="1"/>
  <c r="K5" i="1"/>
  <c r="N5" i="1" s="1"/>
  <c r="O5" i="1" s="1"/>
  <c r="P5" i="1" s="1"/>
  <c r="Q5" i="1" s="1"/>
  <c r="I6" i="1"/>
  <c r="J7" i="1" l="1"/>
  <c r="M6" i="1"/>
  <c r="I7" i="2"/>
  <c r="K6" i="2"/>
  <c r="N6" i="2" s="1"/>
  <c r="O6" i="2" s="1"/>
  <c r="P6" i="2" s="1"/>
  <c r="Q6" i="2" s="1"/>
  <c r="J10" i="2"/>
  <c r="M9" i="2"/>
  <c r="K6" i="1"/>
  <c r="N6" i="1" s="1"/>
  <c r="O6" i="1" s="1"/>
  <c r="P6" i="1" s="1"/>
  <c r="Q6" i="1" s="1"/>
  <c r="I7" i="1"/>
  <c r="J8" i="1" l="1"/>
  <c r="M7" i="1"/>
  <c r="J11" i="2"/>
  <c r="M10" i="2"/>
  <c r="I8" i="2"/>
  <c r="K7" i="2"/>
  <c r="N7" i="2" s="1"/>
  <c r="O7" i="2" s="1"/>
  <c r="P7" i="2" s="1"/>
  <c r="Q7" i="2" s="1"/>
  <c r="K7" i="1"/>
  <c r="N7" i="1" s="1"/>
  <c r="O7" i="1" s="1"/>
  <c r="P7" i="1" s="1"/>
  <c r="Q7" i="1" s="1"/>
  <c r="I8" i="1"/>
  <c r="J9" i="1" l="1"/>
  <c r="M8" i="1"/>
  <c r="K8" i="2"/>
  <c r="N8" i="2" s="1"/>
  <c r="O8" i="2" s="1"/>
  <c r="P8" i="2" s="1"/>
  <c r="Q8" i="2" s="1"/>
  <c r="I9" i="2"/>
  <c r="J12" i="2"/>
  <c r="M11" i="2"/>
  <c r="I9" i="1"/>
  <c r="K8" i="1"/>
  <c r="N8" i="1" s="1"/>
  <c r="O8" i="1" s="1"/>
  <c r="P8" i="1" s="1"/>
  <c r="Q8" i="1" s="1"/>
  <c r="M9" i="1" l="1"/>
  <c r="J10" i="1"/>
  <c r="J13" i="2"/>
  <c r="M12" i="2"/>
  <c r="K9" i="2"/>
  <c r="N9" i="2" s="1"/>
  <c r="O9" i="2" s="1"/>
  <c r="P9" i="2" s="1"/>
  <c r="Q9" i="2" s="1"/>
  <c r="I10" i="2"/>
  <c r="I10" i="1"/>
  <c r="K9" i="1"/>
  <c r="N9" i="1" l="1"/>
  <c r="O9" i="1" s="1"/>
  <c r="P9" i="1" s="1"/>
  <c r="Q9" i="1" s="1"/>
  <c r="J11" i="1"/>
  <c r="M10" i="1"/>
  <c r="K10" i="2"/>
  <c r="N10" i="2" s="1"/>
  <c r="O10" i="2" s="1"/>
  <c r="P10" i="2" s="1"/>
  <c r="Q10" i="2" s="1"/>
  <c r="I11" i="2"/>
  <c r="M13" i="2"/>
  <c r="J14" i="2"/>
  <c r="K10" i="1"/>
  <c r="N10" i="1" s="1"/>
  <c r="O10" i="1" s="1"/>
  <c r="P10" i="1" s="1"/>
  <c r="Q10" i="1" s="1"/>
  <c r="I11" i="1"/>
  <c r="J12" i="1" l="1"/>
  <c r="M11" i="1"/>
  <c r="I12" i="2"/>
  <c r="K11" i="2"/>
  <c r="N11" i="2" s="1"/>
  <c r="O11" i="2" s="1"/>
  <c r="P11" i="2" s="1"/>
  <c r="Q11" i="2" s="1"/>
  <c r="J15" i="2"/>
  <c r="M14" i="2"/>
  <c r="K11" i="1"/>
  <c r="I12" i="1"/>
  <c r="N11" i="1" l="1"/>
  <c r="O11" i="1" s="1"/>
  <c r="P11" i="1" s="1"/>
  <c r="Q11" i="1" s="1"/>
  <c r="J13" i="1"/>
  <c r="M12" i="1"/>
  <c r="J16" i="2"/>
  <c r="M15" i="2"/>
  <c r="I13" i="2"/>
  <c r="K12" i="2"/>
  <c r="N12" i="2" s="1"/>
  <c r="O12" i="2" s="1"/>
  <c r="P12" i="2" s="1"/>
  <c r="Q12" i="2" s="1"/>
  <c r="K12" i="1"/>
  <c r="N12" i="1" s="1"/>
  <c r="O12" i="1" s="1"/>
  <c r="P12" i="1" s="1"/>
  <c r="Q12" i="1" s="1"/>
  <c r="I13" i="1"/>
  <c r="J14" i="1" l="1"/>
  <c r="M13" i="1"/>
  <c r="K13" i="2"/>
  <c r="N13" i="2" s="1"/>
  <c r="O13" i="2" s="1"/>
  <c r="P13" i="2" s="1"/>
  <c r="Q13" i="2" s="1"/>
  <c r="I14" i="2"/>
  <c r="J17" i="2"/>
  <c r="M16" i="2"/>
  <c r="K13" i="1"/>
  <c r="I14" i="1"/>
  <c r="N13" i="1" l="1"/>
  <c r="O13" i="1" s="1"/>
  <c r="P13" i="1" s="1"/>
  <c r="Q13" i="1" s="1"/>
  <c r="J15" i="1"/>
  <c r="M14" i="1"/>
  <c r="J18" i="2"/>
  <c r="M17" i="2"/>
  <c r="K14" i="2"/>
  <c r="N14" i="2" s="1"/>
  <c r="O14" i="2" s="1"/>
  <c r="P14" i="2" s="1"/>
  <c r="Q14" i="2" s="1"/>
  <c r="I15" i="2"/>
  <c r="I15" i="1"/>
  <c r="K14" i="1"/>
  <c r="J16" i="1" l="1"/>
  <c r="M15" i="1"/>
  <c r="N14" i="1"/>
  <c r="O14" i="1" s="1"/>
  <c r="P14" i="1" s="1"/>
  <c r="Q14" i="1" s="1"/>
  <c r="I16" i="2"/>
  <c r="K15" i="2"/>
  <c r="N15" i="2" s="1"/>
  <c r="O15" i="2" s="1"/>
  <c r="P15" i="2" s="1"/>
  <c r="Q15" i="2" s="1"/>
  <c r="J19" i="2"/>
  <c r="M18" i="2"/>
  <c r="I16" i="1"/>
  <c r="K15" i="1"/>
  <c r="N15" i="1" s="1"/>
  <c r="O15" i="1" s="1"/>
  <c r="P15" i="1" s="1"/>
  <c r="Q15" i="1" s="1"/>
  <c r="M16" i="1" l="1"/>
  <c r="J17" i="1"/>
  <c r="J20" i="2"/>
  <c r="M19" i="2"/>
  <c r="K16" i="2"/>
  <c r="N16" i="2" s="1"/>
  <c r="O16" i="2" s="1"/>
  <c r="P16" i="2" s="1"/>
  <c r="Q16" i="2" s="1"/>
  <c r="I17" i="2"/>
  <c r="I17" i="1"/>
  <c r="K16" i="1"/>
  <c r="N16" i="1" s="1"/>
  <c r="O16" i="1" s="1"/>
  <c r="P16" i="1" s="1"/>
  <c r="Q16" i="1" s="1"/>
  <c r="J18" i="1" l="1"/>
  <c r="M17" i="1"/>
  <c r="I18" i="2"/>
  <c r="K17" i="2"/>
  <c r="N17" i="2" s="1"/>
  <c r="O17" i="2" s="1"/>
  <c r="P17" i="2" s="1"/>
  <c r="Q17" i="2" s="1"/>
  <c r="J21" i="2"/>
  <c r="M20" i="2"/>
  <c r="K17" i="1"/>
  <c r="I18" i="1"/>
  <c r="N17" i="1" l="1"/>
  <c r="O17" i="1" s="1"/>
  <c r="P17" i="1" s="1"/>
  <c r="Q17" i="1" s="1"/>
  <c r="J19" i="1"/>
  <c r="M18" i="1"/>
  <c r="J22" i="2"/>
  <c r="M21" i="2"/>
  <c r="I19" i="2"/>
  <c r="K18" i="2"/>
  <c r="N18" i="2" s="1"/>
  <c r="O18" i="2" s="1"/>
  <c r="P18" i="2" s="1"/>
  <c r="Q18" i="2" s="1"/>
  <c r="K18" i="1"/>
  <c r="N18" i="1" s="1"/>
  <c r="O18" i="1" s="1"/>
  <c r="P18" i="1" s="1"/>
  <c r="Q18" i="1" s="1"/>
  <c r="I19" i="1"/>
  <c r="M19" i="1" l="1"/>
  <c r="J20" i="1"/>
  <c r="K19" i="2"/>
  <c r="N19" i="2" s="1"/>
  <c r="O19" i="2" s="1"/>
  <c r="P19" i="2" s="1"/>
  <c r="Q19" i="2" s="1"/>
  <c r="I20" i="2"/>
  <c r="J23" i="2"/>
  <c r="M22" i="2"/>
  <c r="I20" i="1"/>
  <c r="K19" i="1"/>
  <c r="N19" i="1" s="1"/>
  <c r="O19" i="1" s="1"/>
  <c r="P19" i="1" s="1"/>
  <c r="Q19" i="1" s="1"/>
  <c r="J21" i="1" l="1"/>
  <c r="M20" i="1"/>
  <c r="J24" i="2"/>
  <c r="M23" i="2"/>
  <c r="K20" i="2"/>
  <c r="N20" i="2" s="1"/>
  <c r="O20" i="2" s="1"/>
  <c r="P20" i="2" s="1"/>
  <c r="Q20" i="2" s="1"/>
  <c r="I21" i="2"/>
  <c r="I21" i="1"/>
  <c r="K20" i="1"/>
  <c r="N20" i="1" s="1"/>
  <c r="O20" i="1" s="1"/>
  <c r="P20" i="1" s="1"/>
  <c r="Q20" i="1" s="1"/>
  <c r="M21" i="1" l="1"/>
  <c r="J22" i="1"/>
  <c r="K21" i="2"/>
  <c r="N21" i="2" s="1"/>
  <c r="O21" i="2" s="1"/>
  <c r="P21" i="2" s="1"/>
  <c r="Q21" i="2" s="1"/>
  <c r="I22" i="2"/>
  <c r="M24" i="2"/>
  <c r="J25" i="2"/>
  <c r="K21" i="1"/>
  <c r="N21" i="1" s="1"/>
  <c r="O21" i="1" s="1"/>
  <c r="P21" i="1" s="1"/>
  <c r="Q21" i="1" s="1"/>
  <c r="I22" i="1"/>
  <c r="M22" i="1" l="1"/>
  <c r="J23" i="1"/>
  <c r="M23" i="1" s="1"/>
  <c r="I23" i="2"/>
  <c r="K22" i="2"/>
  <c r="N22" i="2" s="1"/>
  <c r="O22" i="2" s="1"/>
  <c r="P22" i="2" s="1"/>
  <c r="Q22" i="2" s="1"/>
  <c r="J26" i="2"/>
  <c r="M26" i="2" s="1"/>
  <c r="M25" i="2"/>
  <c r="K22" i="1"/>
  <c r="N22" i="1" s="1"/>
  <c r="O22" i="1" s="1"/>
  <c r="P22" i="1" s="1"/>
  <c r="Q22" i="1" s="1"/>
  <c r="I23" i="1"/>
  <c r="K23" i="1" s="1"/>
  <c r="N23" i="1" s="1"/>
  <c r="O23" i="1" s="1"/>
  <c r="P23" i="1" s="1"/>
  <c r="Q23" i="1" s="1"/>
  <c r="I24" i="2" l="1"/>
  <c r="K23" i="2"/>
  <c r="N23" i="2" s="1"/>
  <c r="O23" i="2" s="1"/>
  <c r="P23" i="2" s="1"/>
  <c r="Q23" i="2" s="1"/>
  <c r="K24" i="2" l="1"/>
  <c r="N24" i="2" s="1"/>
  <c r="O24" i="2" s="1"/>
  <c r="P24" i="2" s="1"/>
  <c r="Q24" i="2" s="1"/>
  <c r="I25" i="2"/>
  <c r="K25" i="2" l="1"/>
  <c r="N25" i="2" s="1"/>
  <c r="O25" i="2" s="1"/>
  <c r="P25" i="2" s="1"/>
  <c r="Q25" i="2" s="1"/>
  <c r="I26" i="2"/>
  <c r="K26" i="2" s="1"/>
  <c r="N26" i="2" s="1"/>
  <c r="O26" i="2" s="1"/>
  <c r="P26" i="2" s="1"/>
  <c r="Q26" i="2" s="1"/>
</calcChain>
</file>

<file path=xl/sharedStrings.xml><?xml version="1.0" encoding="utf-8"?>
<sst xmlns="http://schemas.openxmlformats.org/spreadsheetml/2006/main" count="115" uniqueCount="35">
  <si>
    <t>Date</t>
  </si>
  <si>
    <t>compass(phone)</t>
  </si>
  <si>
    <t>compass(rock)</t>
  </si>
  <si>
    <t>angle_from_vertical</t>
  </si>
  <si>
    <t>angle_from_horizontal</t>
  </si>
  <si>
    <t>Sc_live</t>
  </si>
  <si>
    <t>Sc_dead</t>
  </si>
  <si>
    <t>%Sc_mortality</t>
  </si>
  <si>
    <t>solar_elevation</t>
  </si>
  <si>
    <t>solar_azimuth</t>
  </si>
  <si>
    <t>beta(sol_el)</t>
  </si>
  <si>
    <t>sigma(sa)</t>
  </si>
  <si>
    <t>gamma(sa-cd)</t>
  </si>
  <si>
    <t>cos(theta)</t>
  </si>
  <si>
    <t>theta</t>
  </si>
  <si>
    <t>angle</t>
  </si>
  <si>
    <t>90 - angle</t>
  </si>
  <si>
    <t>Notes</t>
  </si>
  <si>
    <t>Semibalanus cariosus was uncommon at this site, so single individuals were used rather than quadrat-based %mortality</t>
  </si>
  <si>
    <t>need to refine choice of solar elevation and azimuth - this is approximate for mid-afternoon in late June</t>
  </si>
  <si>
    <t>Semibalanus cariosus counts from 20x20 cm quadrats</t>
  </si>
  <si>
    <t>need to refine choice of solar elevation and azimuth - this is approximate for noon in late June</t>
  </si>
  <si>
    <t>site at north end of west beach</t>
  </si>
  <si>
    <t>Transect</t>
  </si>
  <si>
    <t>Live_Sc</t>
  </si>
  <si>
    <t>Dead_Sc</t>
  </si>
  <si>
    <t>(squares_Sc)</t>
  </si>
  <si>
    <t>(squares_tot)</t>
  </si>
  <si>
    <t>data from 12.5 x 12.5 cm quadrats, randomly placed within 1-m segments along a 10-m transect</t>
  </si>
  <si>
    <t>%cover_Live_Sc</t>
  </si>
  <si>
    <t>West_Beach</t>
  </si>
  <si>
    <t>Site</t>
  </si>
  <si>
    <t>Pruth_Neck</t>
  </si>
  <si>
    <t>data from 20 x 20 cm quadrats, randomly placed within 1-m segments along a 10-m transect</t>
  </si>
  <si>
    <t>%mortality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</si>
</sst>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'[1]1001Steps_Sc'!$R$1</c:f>
              <c:strCache>
                <c:ptCount val="1"/>
                <c:pt idx="0">
                  <c:v>%Sc_mortality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'[1]1001Steps_Sc'!$P$2:$P$26</c:f>
              <c:numCache>
                <c:formatCode>General</c:formatCode>
                <c:ptCount val="25"/>
                <c:pt idx="0">
                  <c:v>76.62227731095264</c:v>
                </c:pt>
                <c:pt idx="1">
                  <c:v>85.730756546981539</c:v>
                </c:pt>
                <c:pt idx="2">
                  <c:v>95.29998964717042</c:v>
                </c:pt>
                <c:pt idx="3">
                  <c:v>62.630102554465253</c:v>
                </c:pt>
                <c:pt idx="4">
                  <c:v>73.257263701638195</c:v>
                </c:pt>
                <c:pt idx="5">
                  <c:v>77.016877562752043</c:v>
                </c:pt>
                <c:pt idx="6">
                  <c:v>69.361834085502238</c:v>
                </c:pt>
                <c:pt idx="7">
                  <c:v>92.221530699783855</c:v>
                </c:pt>
                <c:pt idx="8">
                  <c:v>73.60406714149525</c:v>
                </c:pt>
                <c:pt idx="9">
                  <c:v>62.685707754037367</c:v>
                </c:pt>
                <c:pt idx="10">
                  <c:v>105.79169090583864</c:v>
                </c:pt>
                <c:pt idx="11">
                  <c:v>73.812995267592314</c:v>
                </c:pt>
                <c:pt idx="12">
                  <c:v>19.214647513505064</c:v>
                </c:pt>
                <c:pt idx="13">
                  <c:v>38.782019242675524</c:v>
                </c:pt>
                <c:pt idx="14">
                  <c:v>45.782318500341056</c:v>
                </c:pt>
                <c:pt idx="15">
                  <c:v>46.813922306990889</c:v>
                </c:pt>
                <c:pt idx="16">
                  <c:v>67.623985750767076</c:v>
                </c:pt>
                <c:pt idx="17">
                  <c:v>27.921526627151501</c:v>
                </c:pt>
                <c:pt idx="18">
                  <c:v>24.112102335249794</c:v>
                </c:pt>
                <c:pt idx="19">
                  <c:v>59.456751647859413</c:v>
                </c:pt>
                <c:pt idx="20">
                  <c:v>48.510392972790484</c:v>
                </c:pt>
                <c:pt idx="21">
                  <c:v>22.251013758005389</c:v>
                </c:pt>
              </c:numCache>
            </c:numRef>
          </c:xVal>
          <c:yVal>
            <c:numRef>
              <c:f>'[1]1001Steps_Sc'!$R$2:$R$26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1646-ACBC-6F734B65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24767"/>
        <c:axId val="44195456"/>
      </c:scatterChart>
      <c:valAx>
        <c:axId val="17265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5456"/>
        <c:crosses val="autoZero"/>
        <c:crossBetween val="midCat"/>
      </c:valAx>
      <c:valAx>
        <c:axId val="441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2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Calvert_orientation!$R$1</c:f>
              <c:strCache>
                <c:ptCount val="1"/>
                <c:pt idx="0">
                  <c:v>%Sc_mortality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Calvert_orientation!$P$2:$P$26</c:f>
              <c:numCache>
                <c:formatCode>General</c:formatCode>
                <c:ptCount val="25"/>
                <c:pt idx="0">
                  <c:v>31.229923118559075</c:v>
                </c:pt>
                <c:pt idx="1">
                  <c:v>30.631825885925853</c:v>
                </c:pt>
                <c:pt idx="2">
                  <c:v>23.821384869616391</c:v>
                </c:pt>
                <c:pt idx="3">
                  <c:v>25.200809226279876</c:v>
                </c:pt>
                <c:pt idx="4">
                  <c:v>48.75617191985063</c:v>
                </c:pt>
                <c:pt idx="5">
                  <c:v>65.936571550242832</c:v>
                </c:pt>
                <c:pt idx="6">
                  <c:v>67.298596262051404</c:v>
                </c:pt>
                <c:pt idx="7">
                  <c:v>27.901986347038996</c:v>
                </c:pt>
                <c:pt idx="8">
                  <c:v>21.642657468998397</c:v>
                </c:pt>
                <c:pt idx="9">
                  <c:v>63.157144782521314</c:v>
                </c:pt>
                <c:pt idx="10">
                  <c:v>70.305334598710942</c:v>
                </c:pt>
                <c:pt idx="11">
                  <c:v>16.103045758658162</c:v>
                </c:pt>
                <c:pt idx="12">
                  <c:v>53.626671129706004</c:v>
                </c:pt>
                <c:pt idx="13">
                  <c:v>40.532766515318606</c:v>
                </c:pt>
                <c:pt idx="14">
                  <c:v>33.728079370843886</c:v>
                </c:pt>
                <c:pt idx="15">
                  <c:v>85.100000000000009</c:v>
                </c:pt>
                <c:pt idx="16">
                  <c:v>44.030524051968541</c:v>
                </c:pt>
                <c:pt idx="17">
                  <c:v>48.406983743612933</c:v>
                </c:pt>
                <c:pt idx="18">
                  <c:v>52.403251804938101</c:v>
                </c:pt>
                <c:pt idx="19">
                  <c:v>40.334658725596888</c:v>
                </c:pt>
                <c:pt idx="20">
                  <c:v>39.115624839050035</c:v>
                </c:pt>
                <c:pt idx="21">
                  <c:v>50.031788544460412</c:v>
                </c:pt>
                <c:pt idx="22">
                  <c:v>96.41731046925635</c:v>
                </c:pt>
                <c:pt idx="23">
                  <c:v>37.882115335636144</c:v>
                </c:pt>
                <c:pt idx="24">
                  <c:v>18.71841266460163</c:v>
                </c:pt>
              </c:numCache>
            </c:numRef>
          </c:xVal>
          <c:yVal>
            <c:numRef>
              <c:f>Calvert_orientation!$R$2:$R$26</c:f>
              <c:numCache>
                <c:formatCode>General</c:formatCode>
                <c:ptCount val="25"/>
                <c:pt idx="0">
                  <c:v>7.1428571428571432</c:v>
                </c:pt>
                <c:pt idx="1">
                  <c:v>2.2727272727272729</c:v>
                </c:pt>
                <c:pt idx="2">
                  <c:v>0</c:v>
                </c:pt>
                <c:pt idx="3">
                  <c:v>2.7027027027027026</c:v>
                </c:pt>
                <c:pt idx="4">
                  <c:v>0</c:v>
                </c:pt>
                <c:pt idx="5">
                  <c:v>0</c:v>
                </c:pt>
                <c:pt idx="6">
                  <c:v>7.1428571428571432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2.7027027027027026</c:v>
                </c:pt>
                <c:pt idx="15">
                  <c:v>0</c:v>
                </c:pt>
                <c:pt idx="16">
                  <c:v>2.7777777777777777</c:v>
                </c:pt>
                <c:pt idx="17">
                  <c:v>5.2631578947368425</c:v>
                </c:pt>
                <c:pt idx="18">
                  <c:v>12.280701754385966</c:v>
                </c:pt>
                <c:pt idx="19">
                  <c:v>4.4117647058823533</c:v>
                </c:pt>
                <c:pt idx="20">
                  <c:v>2.7027027027027026</c:v>
                </c:pt>
                <c:pt idx="21">
                  <c:v>0</c:v>
                </c:pt>
                <c:pt idx="22">
                  <c:v>0</c:v>
                </c:pt>
                <c:pt idx="23">
                  <c:v>5.4054054054054053</c:v>
                </c:pt>
                <c:pt idx="24">
                  <c:v>4.4444444444444446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654B-8D2B-A9861976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256"/>
        <c:axId val="100207904"/>
      </c:scatterChart>
      <c:valAx>
        <c:axId val="1002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7904"/>
        <c:crosses val="autoZero"/>
        <c:crossBetween val="midCat"/>
      </c:valAx>
      <c:valAx>
        <c:axId val="100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11</xdr:row>
      <xdr:rowOff>165100</xdr:rowOff>
    </xdr:from>
    <xdr:to>
      <xdr:col>13</xdr:col>
      <xdr:colOff>317500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1B2F1-F6D5-6C45-B0BF-D5E722217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63500</xdr:rowOff>
    </xdr:from>
    <xdr:to>
      <xdr:col>13</xdr:col>
      <xdr:colOff>476250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A7D2A-1F94-8344-9505-15BBF286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Harley/Documents/%20Strait%20of%20Georgia/2021%20heatwave/Heatwav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ble"/>
      <sheetName val="Davis Bay Mt"/>
      <sheetName val="Davis Bay Bg"/>
      <sheetName val="Davis Bay Cd"/>
      <sheetName val="Lighthouse Park"/>
      <sheetName val="Girl in a Wetsuit"/>
      <sheetName val="Kits Beach"/>
      <sheetName val="Kits Beach Fucus"/>
      <sheetName val="3rdBeach Myt_cal"/>
      <sheetName val="KitsPt Bg"/>
      <sheetName val="KitsPtCd"/>
      <sheetName val="Platform6.75 Bg"/>
      <sheetName val="PruthLagoon Bg"/>
      <sheetName val="KwakSM Myt_tros"/>
      <sheetName val="KwakSM Bg"/>
      <sheetName val="LadysmithOysters"/>
      <sheetName val="1001StepsOysters"/>
      <sheetName val="QualicumBg"/>
      <sheetName val="QualicumCd"/>
      <sheetName val="1001Steps_Sc"/>
      <sheetName val="Callvert_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R1" t="str">
            <v>%Sc_mortality</v>
          </cell>
        </row>
        <row r="2">
          <cell r="P2">
            <v>76.62227731095264</v>
          </cell>
          <cell r="R2">
            <v>0</v>
          </cell>
        </row>
        <row r="3">
          <cell r="P3">
            <v>85.730756546981539</v>
          </cell>
          <cell r="R3">
            <v>0</v>
          </cell>
        </row>
        <row r="4">
          <cell r="P4">
            <v>95.29998964717042</v>
          </cell>
          <cell r="R4">
            <v>0</v>
          </cell>
        </row>
        <row r="5">
          <cell r="P5">
            <v>62.630102554465253</v>
          </cell>
          <cell r="R5">
            <v>0</v>
          </cell>
        </row>
        <row r="6">
          <cell r="P6">
            <v>73.257263701638195</v>
          </cell>
          <cell r="R6">
            <v>0</v>
          </cell>
        </row>
        <row r="7">
          <cell r="P7">
            <v>77.016877562752043</v>
          </cell>
          <cell r="R7">
            <v>0</v>
          </cell>
        </row>
        <row r="8">
          <cell r="P8">
            <v>69.361834085502238</v>
          </cell>
          <cell r="R8">
            <v>0</v>
          </cell>
        </row>
        <row r="9">
          <cell r="P9">
            <v>92.221530699783855</v>
          </cell>
          <cell r="R9">
            <v>0</v>
          </cell>
        </row>
        <row r="10">
          <cell r="P10">
            <v>73.60406714149525</v>
          </cell>
          <cell r="R10">
            <v>0</v>
          </cell>
        </row>
        <row r="11">
          <cell r="P11">
            <v>62.685707754037367</v>
          </cell>
          <cell r="R11">
            <v>0</v>
          </cell>
        </row>
        <row r="12">
          <cell r="P12">
            <v>105.79169090583864</v>
          </cell>
          <cell r="R12">
            <v>0</v>
          </cell>
        </row>
        <row r="13">
          <cell r="P13">
            <v>73.812995267592314</v>
          </cell>
          <cell r="R13">
            <v>0</v>
          </cell>
        </row>
        <row r="14">
          <cell r="P14">
            <v>19.214647513505064</v>
          </cell>
          <cell r="R14">
            <v>100</v>
          </cell>
        </row>
        <row r="15">
          <cell r="P15">
            <v>38.782019242675524</v>
          </cell>
          <cell r="R15">
            <v>100</v>
          </cell>
        </row>
        <row r="16">
          <cell r="P16">
            <v>45.782318500341056</v>
          </cell>
          <cell r="R16">
            <v>100</v>
          </cell>
        </row>
        <row r="17">
          <cell r="P17">
            <v>46.813922306990889</v>
          </cell>
          <cell r="R17">
            <v>100</v>
          </cell>
        </row>
        <row r="18">
          <cell r="P18">
            <v>67.623985750767076</v>
          </cell>
          <cell r="R18">
            <v>100</v>
          </cell>
        </row>
        <row r="19">
          <cell r="P19">
            <v>27.921526627151501</v>
          </cell>
          <cell r="R19">
            <v>100</v>
          </cell>
        </row>
        <row r="20">
          <cell r="P20">
            <v>24.112102335249794</v>
          </cell>
          <cell r="R20">
            <v>100</v>
          </cell>
        </row>
        <row r="21">
          <cell r="P21">
            <v>59.456751647859413</v>
          </cell>
          <cell r="R21">
            <v>100</v>
          </cell>
        </row>
        <row r="22">
          <cell r="P22">
            <v>48.510392972790484</v>
          </cell>
          <cell r="R22">
            <v>100</v>
          </cell>
        </row>
        <row r="23">
          <cell r="P23">
            <v>22.251013758005389</v>
          </cell>
          <cell r="R23">
            <v>100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4FC9-415D-794C-BD91-3BA239E5390E}">
  <dimension ref="A1:S23"/>
  <sheetViews>
    <sheetView tabSelected="1" workbookViewId="0">
      <selection activeCell="C13" sqref="C1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7</v>
      </c>
      <c r="S1" s="1" t="s">
        <v>17</v>
      </c>
    </row>
    <row r="2" spans="1:19" x14ac:dyDescent="0.2">
      <c r="A2" s="2">
        <v>44388</v>
      </c>
      <c r="B2">
        <v>218</v>
      </c>
      <c r="C2">
        <f>B2+180</f>
        <v>398</v>
      </c>
      <c r="D2">
        <v>44</v>
      </c>
      <c r="E2">
        <f>90-D2</f>
        <v>46</v>
      </c>
      <c r="F2">
        <v>1</v>
      </c>
      <c r="G2">
        <v>0</v>
      </c>
      <c r="H2">
        <f>100*G2/(F2+G2)</f>
        <v>0</v>
      </c>
      <c r="I2" s="1">
        <v>58.9</v>
      </c>
      <c r="J2" s="1">
        <v>230</v>
      </c>
      <c r="K2" s="1">
        <f>(I2/360)*2*PI()</f>
        <v>1.0279989294246601</v>
      </c>
      <c r="L2" s="1">
        <f>(E2/360)*2*PI()</f>
        <v>0.80285145591739149</v>
      </c>
      <c r="M2" s="1">
        <f>((ABS(C2-J2))/360)*2*PI()</f>
        <v>2.9321531433504737</v>
      </c>
      <c r="N2" s="1">
        <f>(SIN(K2)*COS(L2))+(COS(M2)*COS(K2)*SIN(L2))</f>
        <v>0.23136965863861819</v>
      </c>
      <c r="O2" s="1">
        <f>ACOS(N2)</f>
        <v>1.3373110194522706</v>
      </c>
      <c r="P2" s="1">
        <f>(O2/(2*PI()))*360</f>
        <v>76.62227731095264</v>
      </c>
      <c r="Q2" s="1">
        <f>90-P2</f>
        <v>13.37772268904736</v>
      </c>
      <c r="R2">
        <f>H2</f>
        <v>0</v>
      </c>
      <c r="S2" t="s">
        <v>18</v>
      </c>
    </row>
    <row r="3" spans="1:19" x14ac:dyDescent="0.2">
      <c r="A3" s="2">
        <v>44388</v>
      </c>
      <c r="B3">
        <v>220</v>
      </c>
      <c r="C3">
        <f t="shared" ref="C3:C23" si="0">B3+180</f>
        <v>400</v>
      </c>
      <c r="D3">
        <v>35</v>
      </c>
      <c r="E3">
        <f t="shared" ref="E3:E23" si="1">90-D3</f>
        <v>55</v>
      </c>
      <c r="F3">
        <v>1</v>
      </c>
      <c r="G3">
        <v>0</v>
      </c>
      <c r="H3">
        <f t="shared" ref="H3:H23" si="2">100*G3/(F3+G3)</f>
        <v>0</v>
      </c>
      <c r="I3" s="1">
        <f>I2</f>
        <v>58.9</v>
      </c>
      <c r="J3" s="1">
        <f t="shared" ref="I3:J18" si="3">J2</f>
        <v>230</v>
      </c>
      <c r="K3" s="1">
        <f t="shared" ref="K3:K23" si="4">(I3/360)*2*PI()</f>
        <v>1.0279989294246601</v>
      </c>
      <c r="L3" s="1">
        <f t="shared" ref="L3:L23" si="5">(E3/360)*2*PI()</f>
        <v>0.95993108859688125</v>
      </c>
      <c r="M3" s="1">
        <f t="shared" ref="M3:M23" si="6">((ABS(C3-J3))/360)*2*PI()</f>
        <v>2.9670597283903599</v>
      </c>
      <c r="N3" s="1">
        <f t="shared" ref="N3:N23" si="7">(SIN(K3)*COS(L3))+(COS(M3)*COS(K3)*SIN(L3))</f>
        <v>7.444342406662402E-2</v>
      </c>
      <c r="O3" s="1">
        <f t="shared" ref="O3:O23" si="8">ACOS(N3)</f>
        <v>1.4962839719705125</v>
      </c>
      <c r="P3" s="1">
        <f t="shared" ref="P3:P23" si="9">(O3/(2*PI()))*360</f>
        <v>85.730756546981539</v>
      </c>
      <c r="Q3" s="1">
        <f t="shared" ref="Q3:Q23" si="10">90-P3</f>
        <v>4.2692434530184613</v>
      </c>
      <c r="R3">
        <f t="shared" ref="R3:R23" si="11">H3</f>
        <v>0</v>
      </c>
      <c r="S3" t="s">
        <v>19</v>
      </c>
    </row>
    <row r="4" spans="1:19" x14ac:dyDescent="0.2">
      <c r="A4" s="2">
        <v>44388</v>
      </c>
      <c r="B4">
        <v>179</v>
      </c>
      <c r="C4">
        <f t="shared" si="0"/>
        <v>359</v>
      </c>
      <c r="D4">
        <v>15</v>
      </c>
      <c r="E4">
        <f t="shared" si="1"/>
        <v>75</v>
      </c>
      <c r="F4">
        <v>1</v>
      </c>
      <c r="G4">
        <v>0</v>
      </c>
      <c r="H4">
        <f t="shared" si="2"/>
        <v>0</v>
      </c>
      <c r="I4" s="1">
        <f t="shared" si="3"/>
        <v>58.9</v>
      </c>
      <c r="J4" s="1">
        <f t="shared" si="3"/>
        <v>230</v>
      </c>
      <c r="K4" s="1">
        <f t="shared" si="4"/>
        <v>1.0279989294246601</v>
      </c>
      <c r="L4" s="1">
        <f t="shared" si="5"/>
        <v>1.3089969389957472</v>
      </c>
      <c r="M4" s="1">
        <f t="shared" si="6"/>
        <v>2.2514747350726849</v>
      </c>
      <c r="N4" s="1">
        <f t="shared" si="7"/>
        <v>-9.2370407528105214E-2</v>
      </c>
      <c r="O4" s="1">
        <f t="shared" si="8"/>
        <v>1.6632985964596327</v>
      </c>
      <c r="P4" s="1">
        <f t="shared" si="9"/>
        <v>95.29998964717042</v>
      </c>
      <c r="Q4" s="1">
        <f t="shared" si="10"/>
        <v>-5.2999896471704204</v>
      </c>
      <c r="R4">
        <f t="shared" si="11"/>
        <v>0</v>
      </c>
    </row>
    <row r="5" spans="1:19" x14ac:dyDescent="0.2">
      <c r="A5" s="2">
        <v>44388</v>
      </c>
      <c r="B5">
        <v>200</v>
      </c>
      <c r="C5">
        <f t="shared" si="0"/>
        <v>380</v>
      </c>
      <c r="D5">
        <v>56</v>
      </c>
      <c r="E5">
        <f t="shared" si="1"/>
        <v>34</v>
      </c>
      <c r="F5">
        <v>1</v>
      </c>
      <c r="G5">
        <v>0</v>
      </c>
      <c r="H5">
        <f t="shared" si="2"/>
        <v>0</v>
      </c>
      <c r="I5" s="1">
        <f t="shared" si="3"/>
        <v>58.9</v>
      </c>
      <c r="J5" s="1">
        <f t="shared" si="3"/>
        <v>230</v>
      </c>
      <c r="K5" s="1">
        <f t="shared" si="4"/>
        <v>1.0279989294246601</v>
      </c>
      <c r="L5" s="1">
        <f t="shared" si="5"/>
        <v>0.59341194567807198</v>
      </c>
      <c r="M5" s="1">
        <f t="shared" si="6"/>
        <v>2.6179938779914944</v>
      </c>
      <c r="N5" s="1">
        <f t="shared" si="7"/>
        <v>0.45973327312909917</v>
      </c>
      <c r="O5" s="1">
        <f t="shared" si="8"/>
        <v>1.0931015004371298</v>
      </c>
      <c r="P5" s="1">
        <f t="shared" si="9"/>
        <v>62.630102554465253</v>
      </c>
      <c r="Q5" s="1">
        <f t="shared" si="10"/>
        <v>27.369897445534747</v>
      </c>
      <c r="R5">
        <f t="shared" si="11"/>
        <v>0</v>
      </c>
    </row>
    <row r="6" spans="1:19" x14ac:dyDescent="0.2">
      <c r="A6" s="2">
        <v>44388</v>
      </c>
      <c r="B6">
        <v>171</v>
      </c>
      <c r="C6">
        <f t="shared" si="0"/>
        <v>351</v>
      </c>
      <c r="D6">
        <v>36</v>
      </c>
      <c r="E6">
        <f t="shared" si="1"/>
        <v>54</v>
      </c>
      <c r="F6">
        <v>1</v>
      </c>
      <c r="G6">
        <v>0</v>
      </c>
      <c r="H6">
        <f t="shared" si="2"/>
        <v>0</v>
      </c>
      <c r="I6" s="1">
        <f t="shared" si="3"/>
        <v>58.9</v>
      </c>
      <c r="J6" s="1">
        <f t="shared" si="3"/>
        <v>230</v>
      </c>
      <c r="K6" s="1">
        <f t="shared" si="4"/>
        <v>1.0279989294246601</v>
      </c>
      <c r="L6" s="1">
        <f t="shared" si="5"/>
        <v>0.94247779607693793</v>
      </c>
      <c r="M6" s="1">
        <f t="shared" si="6"/>
        <v>2.1118483949131388</v>
      </c>
      <c r="N6" s="1">
        <f t="shared" si="7"/>
        <v>0.28807486922134595</v>
      </c>
      <c r="O6" s="1">
        <f t="shared" si="8"/>
        <v>1.2785804525953155</v>
      </c>
      <c r="P6" s="1">
        <f t="shared" si="9"/>
        <v>73.257263701638195</v>
      </c>
      <c r="Q6" s="1">
        <f t="shared" si="10"/>
        <v>16.742736298361805</v>
      </c>
      <c r="R6">
        <f t="shared" si="11"/>
        <v>0</v>
      </c>
    </row>
    <row r="7" spans="1:19" x14ac:dyDescent="0.2">
      <c r="A7" s="2">
        <v>44388</v>
      </c>
      <c r="B7">
        <v>235</v>
      </c>
      <c r="C7">
        <f t="shared" si="0"/>
        <v>415</v>
      </c>
      <c r="D7">
        <v>44</v>
      </c>
      <c r="E7">
        <f t="shared" si="1"/>
        <v>46</v>
      </c>
      <c r="F7">
        <v>1</v>
      </c>
      <c r="G7">
        <v>0</v>
      </c>
      <c r="H7">
        <f t="shared" si="2"/>
        <v>0</v>
      </c>
      <c r="I7" s="1">
        <f t="shared" si="3"/>
        <v>58.9</v>
      </c>
      <c r="J7" s="1">
        <f t="shared" si="3"/>
        <v>230</v>
      </c>
      <c r="K7" s="1">
        <f t="shared" si="4"/>
        <v>1.0279989294246601</v>
      </c>
      <c r="L7" s="1">
        <f t="shared" si="5"/>
        <v>0.80285145591739149</v>
      </c>
      <c r="M7" s="1">
        <f t="shared" si="6"/>
        <v>3.2288591161895095</v>
      </c>
      <c r="N7" s="1">
        <f t="shared" si="7"/>
        <v>0.22466402533408064</v>
      </c>
      <c r="O7" s="1">
        <f t="shared" si="8"/>
        <v>1.3441980930753687</v>
      </c>
      <c r="P7" s="1">
        <f t="shared" si="9"/>
        <v>77.016877562752043</v>
      </c>
      <c r="Q7" s="1">
        <f t="shared" si="10"/>
        <v>12.983122437247957</v>
      </c>
      <c r="R7">
        <f t="shared" si="11"/>
        <v>0</v>
      </c>
    </row>
    <row r="8" spans="1:19" x14ac:dyDescent="0.2">
      <c r="A8" s="2">
        <v>44388</v>
      </c>
      <c r="B8">
        <v>191</v>
      </c>
      <c r="C8">
        <f t="shared" si="0"/>
        <v>371</v>
      </c>
      <c r="D8">
        <v>47</v>
      </c>
      <c r="E8">
        <f t="shared" si="1"/>
        <v>43</v>
      </c>
      <c r="F8">
        <v>1</v>
      </c>
      <c r="G8">
        <v>0</v>
      </c>
      <c r="H8">
        <f t="shared" si="2"/>
        <v>0</v>
      </c>
      <c r="I8" s="1">
        <f t="shared" si="3"/>
        <v>58.9</v>
      </c>
      <c r="J8" s="1">
        <f t="shared" si="3"/>
        <v>230</v>
      </c>
      <c r="K8" s="1">
        <f t="shared" si="4"/>
        <v>1.0279989294246601</v>
      </c>
      <c r="L8" s="1">
        <f t="shared" si="5"/>
        <v>0.75049157835756175</v>
      </c>
      <c r="M8" s="1">
        <f t="shared" si="6"/>
        <v>2.4609142453120048</v>
      </c>
      <c r="N8" s="1">
        <f t="shared" si="7"/>
        <v>0.35246509909186763</v>
      </c>
      <c r="O8" s="1">
        <f t="shared" si="8"/>
        <v>1.2105923800140441</v>
      </c>
      <c r="P8" s="1">
        <f t="shared" si="9"/>
        <v>69.361834085502238</v>
      </c>
      <c r="Q8" s="1">
        <f t="shared" si="10"/>
        <v>20.638165914497762</v>
      </c>
      <c r="R8">
        <f t="shared" si="11"/>
        <v>0</v>
      </c>
    </row>
    <row r="9" spans="1:19" x14ac:dyDescent="0.2">
      <c r="A9" s="2">
        <v>44388</v>
      </c>
      <c r="B9">
        <v>336</v>
      </c>
      <c r="C9">
        <f t="shared" si="0"/>
        <v>516</v>
      </c>
      <c r="D9">
        <v>-12</v>
      </c>
      <c r="E9">
        <f t="shared" si="1"/>
        <v>102</v>
      </c>
      <c r="F9">
        <v>1</v>
      </c>
      <c r="G9">
        <v>0</v>
      </c>
      <c r="H9">
        <f t="shared" si="2"/>
        <v>0</v>
      </c>
      <c r="I9" s="1">
        <f t="shared" si="3"/>
        <v>58.9</v>
      </c>
      <c r="J9" s="1">
        <f t="shared" si="3"/>
        <v>230</v>
      </c>
      <c r="K9" s="1">
        <f t="shared" si="4"/>
        <v>1.0279989294246601</v>
      </c>
      <c r="L9" s="1">
        <f t="shared" si="5"/>
        <v>1.780235837034216</v>
      </c>
      <c r="M9" s="1">
        <f t="shared" si="6"/>
        <v>4.9916416607037819</v>
      </c>
      <c r="N9" s="1">
        <f t="shared" si="7"/>
        <v>-3.8763310987311589E-2</v>
      </c>
      <c r="O9" s="1">
        <f t="shared" si="8"/>
        <v>1.6095693519402587</v>
      </c>
      <c r="P9" s="1">
        <f t="shared" si="9"/>
        <v>92.221530699783855</v>
      </c>
      <c r="Q9" s="1">
        <f t="shared" si="10"/>
        <v>-2.2215306997838553</v>
      </c>
      <c r="R9">
        <f t="shared" si="11"/>
        <v>0</v>
      </c>
    </row>
    <row r="10" spans="1:19" x14ac:dyDescent="0.2">
      <c r="A10" s="2">
        <v>44388</v>
      </c>
      <c r="B10">
        <v>193</v>
      </c>
      <c r="C10">
        <f t="shared" si="0"/>
        <v>373</v>
      </c>
      <c r="D10">
        <v>43</v>
      </c>
      <c r="E10">
        <f t="shared" si="1"/>
        <v>47</v>
      </c>
      <c r="F10">
        <v>1</v>
      </c>
      <c r="G10">
        <v>0</v>
      </c>
      <c r="H10">
        <f t="shared" si="2"/>
        <v>0</v>
      </c>
      <c r="I10" s="1">
        <f t="shared" si="3"/>
        <v>58.9</v>
      </c>
      <c r="J10" s="1">
        <f t="shared" si="3"/>
        <v>230</v>
      </c>
      <c r="K10" s="1">
        <f t="shared" si="4"/>
        <v>1.0279989294246601</v>
      </c>
      <c r="L10" s="1">
        <f t="shared" si="5"/>
        <v>0.82030474843733492</v>
      </c>
      <c r="M10" s="1">
        <f t="shared" si="6"/>
        <v>2.495820830351891</v>
      </c>
      <c r="N10" s="1">
        <f t="shared" si="7"/>
        <v>0.28227335921928959</v>
      </c>
      <c r="O10" s="1">
        <f t="shared" si="8"/>
        <v>1.2846333144780631</v>
      </c>
      <c r="P10" s="1">
        <f t="shared" si="9"/>
        <v>73.60406714149525</v>
      </c>
      <c r="Q10" s="1">
        <f t="shared" si="10"/>
        <v>16.39593285850475</v>
      </c>
      <c r="R10">
        <f t="shared" si="11"/>
        <v>0</v>
      </c>
    </row>
    <row r="11" spans="1:19" x14ac:dyDescent="0.2">
      <c r="A11" s="2">
        <v>44388</v>
      </c>
      <c r="B11">
        <v>120</v>
      </c>
      <c r="C11">
        <f t="shared" si="0"/>
        <v>300</v>
      </c>
      <c r="D11">
        <v>20</v>
      </c>
      <c r="E11">
        <f t="shared" si="1"/>
        <v>70</v>
      </c>
      <c r="F11">
        <v>1</v>
      </c>
      <c r="G11">
        <v>0</v>
      </c>
      <c r="H11">
        <f t="shared" si="2"/>
        <v>0</v>
      </c>
      <c r="I11" s="1">
        <f t="shared" si="3"/>
        <v>58.9</v>
      </c>
      <c r="J11" s="1">
        <f t="shared" si="3"/>
        <v>230</v>
      </c>
      <c r="K11" s="1">
        <f t="shared" si="4"/>
        <v>1.0279989294246601</v>
      </c>
      <c r="L11" s="1">
        <f t="shared" si="5"/>
        <v>1.2217304763960306</v>
      </c>
      <c r="M11" s="1">
        <f t="shared" si="6"/>
        <v>1.2217304763960306</v>
      </c>
      <c r="N11" s="1">
        <f t="shared" si="7"/>
        <v>0.45887120289286681</v>
      </c>
      <c r="O11" s="1">
        <f t="shared" si="8"/>
        <v>1.0940719942508919</v>
      </c>
      <c r="P11" s="1">
        <f t="shared" si="9"/>
        <v>62.685707754037367</v>
      </c>
      <c r="Q11" s="1">
        <f t="shared" si="10"/>
        <v>27.314292245962633</v>
      </c>
      <c r="R11">
        <f t="shared" si="11"/>
        <v>0</v>
      </c>
    </row>
    <row r="12" spans="1:19" x14ac:dyDescent="0.2">
      <c r="A12" s="2">
        <v>44388</v>
      </c>
      <c r="B12">
        <v>247</v>
      </c>
      <c r="C12">
        <f t="shared" si="0"/>
        <v>427</v>
      </c>
      <c r="D12">
        <v>14</v>
      </c>
      <c r="E12">
        <f t="shared" si="1"/>
        <v>76</v>
      </c>
      <c r="F12">
        <v>1</v>
      </c>
      <c r="G12">
        <v>0</v>
      </c>
      <c r="H12">
        <f t="shared" si="2"/>
        <v>0</v>
      </c>
      <c r="I12" s="1">
        <f t="shared" si="3"/>
        <v>58.9</v>
      </c>
      <c r="J12" s="1">
        <f t="shared" si="3"/>
        <v>230</v>
      </c>
      <c r="K12" s="1">
        <f t="shared" si="4"/>
        <v>1.0279989294246601</v>
      </c>
      <c r="L12" s="1">
        <f t="shared" si="5"/>
        <v>1.3264502315156905</v>
      </c>
      <c r="M12" s="1">
        <f t="shared" si="6"/>
        <v>3.4382986264288293</v>
      </c>
      <c r="N12" s="1">
        <f t="shared" si="7"/>
        <v>-0.27214070231319853</v>
      </c>
      <c r="O12" s="1">
        <f t="shared" si="8"/>
        <v>1.8464133275590267</v>
      </c>
      <c r="P12" s="1">
        <f t="shared" si="9"/>
        <v>105.79169090583864</v>
      </c>
      <c r="Q12" s="1">
        <f t="shared" si="10"/>
        <v>-15.791690905838635</v>
      </c>
      <c r="R12">
        <f t="shared" si="11"/>
        <v>0</v>
      </c>
    </row>
    <row r="13" spans="1:19" x14ac:dyDescent="0.2">
      <c r="A13" s="2">
        <v>44388</v>
      </c>
      <c r="B13">
        <v>140</v>
      </c>
      <c r="C13">
        <f t="shared" si="0"/>
        <v>320</v>
      </c>
      <c r="D13">
        <v>19</v>
      </c>
      <c r="E13">
        <f t="shared" si="1"/>
        <v>71</v>
      </c>
      <c r="F13">
        <v>1</v>
      </c>
      <c r="G13">
        <v>0</v>
      </c>
      <c r="H13">
        <f t="shared" si="2"/>
        <v>0</v>
      </c>
      <c r="I13" s="1">
        <f t="shared" si="3"/>
        <v>58.9</v>
      </c>
      <c r="J13" s="1">
        <f t="shared" si="3"/>
        <v>230</v>
      </c>
      <c r="K13" s="1">
        <f t="shared" si="4"/>
        <v>1.0279989294246601</v>
      </c>
      <c r="L13" s="1">
        <f t="shared" si="5"/>
        <v>1.2391837689159739</v>
      </c>
      <c r="M13" s="1">
        <f t="shared" si="6"/>
        <v>1.5707963267948966</v>
      </c>
      <c r="N13" s="1">
        <f t="shared" si="7"/>
        <v>0.27877329445573901</v>
      </c>
      <c r="O13" s="1">
        <f t="shared" si="8"/>
        <v>1.2882797981784788</v>
      </c>
      <c r="P13" s="1">
        <f t="shared" si="9"/>
        <v>73.812995267592314</v>
      </c>
      <c r="Q13" s="1">
        <f t="shared" si="10"/>
        <v>16.187004732407686</v>
      </c>
      <c r="R13">
        <f t="shared" si="11"/>
        <v>0</v>
      </c>
    </row>
    <row r="14" spans="1:19" x14ac:dyDescent="0.2">
      <c r="A14" s="2">
        <v>44388</v>
      </c>
      <c r="B14">
        <v>11</v>
      </c>
      <c r="C14">
        <f t="shared" si="0"/>
        <v>191</v>
      </c>
      <c r="D14">
        <v>68</v>
      </c>
      <c r="E14">
        <f t="shared" si="1"/>
        <v>22</v>
      </c>
      <c r="F14">
        <v>0</v>
      </c>
      <c r="G14">
        <v>1</v>
      </c>
      <c r="H14">
        <f t="shared" si="2"/>
        <v>100</v>
      </c>
      <c r="I14" s="1">
        <f t="shared" si="3"/>
        <v>58.9</v>
      </c>
      <c r="J14" s="1">
        <f t="shared" si="3"/>
        <v>230</v>
      </c>
      <c r="K14" s="1">
        <f t="shared" si="4"/>
        <v>1.0279989294246601</v>
      </c>
      <c r="L14" s="1">
        <f t="shared" si="5"/>
        <v>0.38397243543875248</v>
      </c>
      <c r="M14" s="1">
        <f t="shared" si="6"/>
        <v>0.68067840827778858</v>
      </c>
      <c r="N14" s="1">
        <f t="shared" si="7"/>
        <v>0.94429226549551237</v>
      </c>
      <c r="O14" s="1">
        <f t="shared" si="8"/>
        <v>0.33535886372080492</v>
      </c>
      <c r="P14" s="1">
        <f t="shared" si="9"/>
        <v>19.214647513505064</v>
      </c>
      <c r="Q14" s="1">
        <f t="shared" si="10"/>
        <v>70.785352486494929</v>
      </c>
      <c r="R14">
        <f t="shared" si="11"/>
        <v>100</v>
      </c>
    </row>
    <row r="15" spans="1:19" x14ac:dyDescent="0.2">
      <c r="A15" s="2">
        <v>44388</v>
      </c>
      <c r="B15">
        <v>195</v>
      </c>
      <c r="C15">
        <f t="shared" si="0"/>
        <v>375</v>
      </c>
      <c r="D15">
        <v>81</v>
      </c>
      <c r="E15">
        <f t="shared" si="1"/>
        <v>9</v>
      </c>
      <c r="F15">
        <v>0</v>
      </c>
      <c r="G15">
        <v>1</v>
      </c>
      <c r="H15">
        <f t="shared" si="2"/>
        <v>100</v>
      </c>
      <c r="I15" s="1">
        <f t="shared" si="3"/>
        <v>58.9</v>
      </c>
      <c r="J15" s="1">
        <f t="shared" si="3"/>
        <v>230</v>
      </c>
      <c r="K15" s="1">
        <f t="shared" si="4"/>
        <v>1.0279989294246601</v>
      </c>
      <c r="L15" s="1">
        <f t="shared" si="5"/>
        <v>0.15707963267948966</v>
      </c>
      <c r="M15" s="1">
        <f t="shared" si="6"/>
        <v>2.530727415391778</v>
      </c>
      <c r="N15" s="1">
        <f t="shared" si="7"/>
        <v>0.77953456950102795</v>
      </c>
      <c r="O15" s="1">
        <f t="shared" si="8"/>
        <v>0.67687392635648569</v>
      </c>
      <c r="P15" s="1">
        <f t="shared" si="9"/>
        <v>38.782019242675524</v>
      </c>
      <c r="Q15" s="1">
        <f t="shared" si="10"/>
        <v>51.217980757324476</v>
      </c>
      <c r="R15">
        <f t="shared" si="11"/>
        <v>100</v>
      </c>
    </row>
    <row r="16" spans="1:19" x14ac:dyDescent="0.2">
      <c r="A16" s="2">
        <v>44388</v>
      </c>
      <c r="B16">
        <v>258</v>
      </c>
      <c r="C16">
        <f t="shared" si="0"/>
        <v>438</v>
      </c>
      <c r="D16">
        <v>74</v>
      </c>
      <c r="E16">
        <f t="shared" si="1"/>
        <v>16</v>
      </c>
      <c r="F16">
        <v>0</v>
      </c>
      <c r="G16">
        <v>1</v>
      </c>
      <c r="H16">
        <f t="shared" si="2"/>
        <v>100</v>
      </c>
      <c r="I16" s="1">
        <f t="shared" si="3"/>
        <v>58.9</v>
      </c>
      <c r="J16" s="1">
        <f t="shared" si="3"/>
        <v>230</v>
      </c>
      <c r="K16" s="1">
        <f t="shared" si="4"/>
        <v>1.0279989294246601</v>
      </c>
      <c r="L16" s="1">
        <f t="shared" si="5"/>
        <v>0.27925268031909273</v>
      </c>
      <c r="M16" s="1">
        <f t="shared" si="6"/>
        <v>3.6302848441482052</v>
      </c>
      <c r="N16" s="1">
        <f t="shared" si="7"/>
        <v>0.69738630854413464</v>
      </c>
      <c r="O16" s="1">
        <f t="shared" si="8"/>
        <v>0.79905219702766417</v>
      </c>
      <c r="P16" s="1">
        <f t="shared" si="9"/>
        <v>45.782318500341056</v>
      </c>
      <c r="Q16" s="1">
        <f t="shared" si="10"/>
        <v>44.217681499658944</v>
      </c>
      <c r="R16">
        <f t="shared" si="11"/>
        <v>100</v>
      </c>
    </row>
    <row r="17" spans="1:18" x14ac:dyDescent="0.2">
      <c r="A17" s="2">
        <v>44388</v>
      </c>
      <c r="B17">
        <v>243</v>
      </c>
      <c r="C17">
        <f t="shared" si="0"/>
        <v>423</v>
      </c>
      <c r="D17">
        <v>74</v>
      </c>
      <c r="E17">
        <f t="shared" si="1"/>
        <v>16</v>
      </c>
      <c r="F17">
        <v>0</v>
      </c>
      <c r="G17">
        <v>1</v>
      </c>
      <c r="H17">
        <f t="shared" si="2"/>
        <v>100</v>
      </c>
      <c r="I17" s="1">
        <f t="shared" si="3"/>
        <v>58.9</v>
      </c>
      <c r="J17" s="1">
        <f t="shared" si="3"/>
        <v>230</v>
      </c>
      <c r="K17" s="1">
        <f t="shared" si="4"/>
        <v>1.0279989294246601</v>
      </c>
      <c r="L17" s="1">
        <f t="shared" si="5"/>
        <v>0.27925268031909273</v>
      </c>
      <c r="M17" s="1">
        <f t="shared" si="6"/>
        <v>3.3684854563490561</v>
      </c>
      <c r="N17" s="1">
        <f t="shared" si="7"/>
        <v>0.6843699535640716</v>
      </c>
      <c r="O17" s="1">
        <f t="shared" si="8"/>
        <v>0.81705708002981059</v>
      </c>
      <c r="P17" s="1">
        <f t="shared" si="9"/>
        <v>46.813922306990889</v>
      </c>
      <c r="Q17" s="1">
        <f t="shared" si="10"/>
        <v>43.186077693009111</v>
      </c>
      <c r="R17">
        <f t="shared" si="11"/>
        <v>100</v>
      </c>
    </row>
    <row r="18" spans="1:18" x14ac:dyDescent="0.2">
      <c r="A18" s="2">
        <v>44388</v>
      </c>
      <c r="B18">
        <v>10</v>
      </c>
      <c r="C18">
        <f t="shared" si="0"/>
        <v>190</v>
      </c>
      <c r="D18">
        <v>-1</v>
      </c>
      <c r="E18">
        <f t="shared" si="1"/>
        <v>91</v>
      </c>
      <c r="F18">
        <v>0</v>
      </c>
      <c r="G18">
        <v>1</v>
      </c>
      <c r="H18">
        <f t="shared" si="2"/>
        <v>100</v>
      </c>
      <c r="I18" s="1">
        <f t="shared" si="3"/>
        <v>58.9</v>
      </c>
      <c r="J18" s="1">
        <f t="shared" si="3"/>
        <v>230</v>
      </c>
      <c r="K18" s="1">
        <f t="shared" si="4"/>
        <v>1.0279989294246601</v>
      </c>
      <c r="L18" s="1">
        <f t="shared" si="5"/>
        <v>1.5882496193148399</v>
      </c>
      <c r="M18" s="1">
        <f t="shared" si="6"/>
        <v>0.69813170079773179</v>
      </c>
      <c r="N18" s="1">
        <f t="shared" si="7"/>
        <v>0.38068329996401257</v>
      </c>
      <c r="O18" s="1">
        <f t="shared" si="8"/>
        <v>1.1802612046726149</v>
      </c>
      <c r="P18" s="1">
        <f t="shared" si="9"/>
        <v>67.623985750767076</v>
      </c>
      <c r="Q18" s="1">
        <f t="shared" si="10"/>
        <v>22.376014249232924</v>
      </c>
      <c r="R18">
        <f t="shared" si="11"/>
        <v>100</v>
      </c>
    </row>
    <row r="19" spans="1:18" x14ac:dyDescent="0.2">
      <c r="A19" s="2">
        <v>44388</v>
      </c>
      <c r="B19">
        <v>115</v>
      </c>
      <c r="C19">
        <f t="shared" si="0"/>
        <v>295</v>
      </c>
      <c r="D19">
        <v>75</v>
      </c>
      <c r="E19">
        <f t="shared" si="1"/>
        <v>15</v>
      </c>
      <c r="F19">
        <v>0</v>
      </c>
      <c r="G19">
        <v>1</v>
      </c>
      <c r="H19">
        <f t="shared" si="2"/>
        <v>100</v>
      </c>
      <c r="I19" s="1">
        <f t="shared" ref="I19:J23" si="12">I18</f>
        <v>58.9</v>
      </c>
      <c r="J19" s="1">
        <f t="shared" si="12"/>
        <v>230</v>
      </c>
      <c r="K19" s="1">
        <f t="shared" si="4"/>
        <v>1.0279989294246601</v>
      </c>
      <c r="L19" s="1">
        <f t="shared" si="5"/>
        <v>0.26179938779914941</v>
      </c>
      <c r="M19" s="1">
        <f t="shared" si="6"/>
        <v>1.1344640137963142</v>
      </c>
      <c r="N19" s="1">
        <f t="shared" si="7"/>
        <v>0.883589761563221</v>
      </c>
      <c r="O19" s="1">
        <f t="shared" si="8"/>
        <v>0.48732257182706085</v>
      </c>
      <c r="P19" s="1">
        <f t="shared" si="9"/>
        <v>27.921526627151501</v>
      </c>
      <c r="Q19" s="1">
        <f t="shared" si="10"/>
        <v>62.078473372848499</v>
      </c>
      <c r="R19">
        <f t="shared" si="11"/>
        <v>100</v>
      </c>
    </row>
    <row r="20" spans="1:18" x14ac:dyDescent="0.2">
      <c r="A20" s="2">
        <v>44388</v>
      </c>
      <c r="B20">
        <v>47</v>
      </c>
      <c r="C20">
        <f t="shared" si="0"/>
        <v>227</v>
      </c>
      <c r="D20">
        <v>83</v>
      </c>
      <c r="E20">
        <f t="shared" si="1"/>
        <v>7</v>
      </c>
      <c r="F20">
        <v>0</v>
      </c>
      <c r="G20">
        <v>1</v>
      </c>
      <c r="H20">
        <f t="shared" si="2"/>
        <v>100</v>
      </c>
      <c r="I20" s="1">
        <f t="shared" si="12"/>
        <v>58.9</v>
      </c>
      <c r="J20" s="1">
        <f t="shared" si="12"/>
        <v>230</v>
      </c>
      <c r="K20" s="1">
        <f t="shared" si="4"/>
        <v>1.0279989294246601</v>
      </c>
      <c r="L20" s="1">
        <f t="shared" si="5"/>
        <v>0.12217304763960307</v>
      </c>
      <c r="M20" s="1">
        <f t="shared" si="6"/>
        <v>5.2359877559829883E-2</v>
      </c>
      <c r="N20" s="1">
        <f t="shared" si="7"/>
        <v>0.91274790702467856</v>
      </c>
      <c r="O20" s="1">
        <f t="shared" si="8"/>
        <v>0.42083557532792248</v>
      </c>
      <c r="P20" s="1">
        <f t="shared" si="9"/>
        <v>24.112102335249794</v>
      </c>
      <c r="Q20" s="1">
        <f t="shared" si="10"/>
        <v>65.887897664750199</v>
      </c>
      <c r="R20">
        <f t="shared" si="11"/>
        <v>100</v>
      </c>
    </row>
    <row r="21" spans="1:18" x14ac:dyDescent="0.2">
      <c r="A21" s="2">
        <v>44388</v>
      </c>
      <c r="B21">
        <v>246</v>
      </c>
      <c r="C21">
        <f t="shared" si="0"/>
        <v>426</v>
      </c>
      <c r="D21">
        <v>61</v>
      </c>
      <c r="E21">
        <f t="shared" si="1"/>
        <v>29</v>
      </c>
      <c r="F21">
        <v>0</v>
      </c>
      <c r="G21">
        <v>1</v>
      </c>
      <c r="H21">
        <f t="shared" si="2"/>
        <v>100</v>
      </c>
      <c r="I21" s="1">
        <f t="shared" si="12"/>
        <v>58.9</v>
      </c>
      <c r="J21" s="1">
        <f t="shared" si="12"/>
        <v>230</v>
      </c>
      <c r="K21" s="1">
        <f t="shared" si="4"/>
        <v>1.0279989294246601</v>
      </c>
      <c r="L21" s="1">
        <f t="shared" si="5"/>
        <v>0.50614548307835561</v>
      </c>
      <c r="M21" s="1">
        <f t="shared" si="6"/>
        <v>3.4208453339088853</v>
      </c>
      <c r="N21" s="1">
        <f t="shared" si="7"/>
        <v>0.50818859852486264</v>
      </c>
      <c r="O21" s="1">
        <f t="shared" si="8"/>
        <v>1.0377160787957109</v>
      </c>
      <c r="P21" s="1">
        <f t="shared" si="9"/>
        <v>59.456751647859413</v>
      </c>
      <c r="Q21" s="1">
        <f t="shared" si="10"/>
        <v>30.543248352140587</v>
      </c>
      <c r="R21">
        <f t="shared" si="11"/>
        <v>100</v>
      </c>
    </row>
    <row r="22" spans="1:18" x14ac:dyDescent="0.2">
      <c r="A22" s="2">
        <v>44388</v>
      </c>
      <c r="B22">
        <v>71</v>
      </c>
      <c r="C22">
        <f t="shared" si="0"/>
        <v>251</v>
      </c>
      <c r="D22">
        <v>13</v>
      </c>
      <c r="E22">
        <f t="shared" si="1"/>
        <v>77</v>
      </c>
      <c r="F22">
        <v>0</v>
      </c>
      <c r="G22">
        <v>1</v>
      </c>
      <c r="H22">
        <f t="shared" si="2"/>
        <v>100</v>
      </c>
      <c r="I22" s="1">
        <f t="shared" si="12"/>
        <v>58.9</v>
      </c>
      <c r="J22" s="1">
        <f t="shared" si="12"/>
        <v>230</v>
      </c>
      <c r="K22" s="1">
        <f t="shared" si="4"/>
        <v>1.0279989294246601</v>
      </c>
      <c r="L22" s="1">
        <f t="shared" si="5"/>
        <v>1.3439035240356336</v>
      </c>
      <c r="M22" s="1">
        <f t="shared" si="6"/>
        <v>0.36651914291880922</v>
      </c>
      <c r="N22" s="1">
        <f t="shared" si="7"/>
        <v>0.66248418304319134</v>
      </c>
      <c r="O22" s="1">
        <f t="shared" si="8"/>
        <v>0.8466660788115139</v>
      </c>
      <c r="P22" s="1">
        <f t="shared" si="9"/>
        <v>48.510392972790484</v>
      </c>
      <c r="Q22" s="1">
        <f t="shared" si="10"/>
        <v>41.489607027209516</v>
      </c>
      <c r="R22">
        <f t="shared" si="11"/>
        <v>100</v>
      </c>
    </row>
    <row r="23" spans="1:18" x14ac:dyDescent="0.2">
      <c r="A23" s="2">
        <v>44388</v>
      </c>
      <c r="B23">
        <v>41</v>
      </c>
      <c r="C23">
        <f t="shared" si="0"/>
        <v>221</v>
      </c>
      <c r="D23">
        <v>81</v>
      </c>
      <c r="E23">
        <f t="shared" si="1"/>
        <v>9</v>
      </c>
      <c r="F23">
        <v>0</v>
      </c>
      <c r="G23">
        <v>1</v>
      </c>
      <c r="H23">
        <f t="shared" si="2"/>
        <v>100</v>
      </c>
      <c r="I23" s="1">
        <f t="shared" si="12"/>
        <v>58.9</v>
      </c>
      <c r="J23" s="1">
        <f t="shared" si="12"/>
        <v>230</v>
      </c>
      <c r="K23" s="1">
        <f t="shared" si="4"/>
        <v>1.0279989294246601</v>
      </c>
      <c r="L23" s="1">
        <f t="shared" si="5"/>
        <v>0.15707963267948966</v>
      </c>
      <c r="M23" s="1">
        <f t="shared" si="6"/>
        <v>0.15707963267948966</v>
      </c>
      <c r="N23" s="1">
        <f t="shared" si="7"/>
        <v>0.92553380428556253</v>
      </c>
      <c r="O23" s="1">
        <f t="shared" si="8"/>
        <v>0.38835345198375082</v>
      </c>
      <c r="P23" s="1">
        <f t="shared" si="9"/>
        <v>22.251013758005389</v>
      </c>
      <c r="Q23" s="1">
        <f t="shared" si="10"/>
        <v>67.748986241994615</v>
      </c>
      <c r="R23">
        <f t="shared" si="1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12D8-C8EE-4F49-A498-C7B57A43EC3B}">
  <dimension ref="A1:S26"/>
  <sheetViews>
    <sheetView workbookViewId="0">
      <selection activeCell="W14" sqref="W1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7</v>
      </c>
      <c r="S1" s="1" t="s">
        <v>17</v>
      </c>
    </row>
    <row r="2" spans="1:19" x14ac:dyDescent="0.2">
      <c r="A2" s="2">
        <v>44429</v>
      </c>
      <c r="B2">
        <v>270</v>
      </c>
      <c r="C2">
        <f>B2+180</f>
        <v>450</v>
      </c>
      <c r="D2">
        <v>87</v>
      </c>
      <c r="E2">
        <f>90-D2</f>
        <v>3</v>
      </c>
      <c r="F2">
        <v>13</v>
      </c>
      <c r="G2">
        <v>1</v>
      </c>
      <c r="H2">
        <f>100*G2/(F2+G2)</f>
        <v>7.1428571428571432</v>
      </c>
      <c r="I2" s="1">
        <v>58.9</v>
      </c>
      <c r="J2" s="1">
        <v>180</v>
      </c>
      <c r="K2" s="1">
        <f>(I2/360)*2*PI()</f>
        <v>1.0279989294246601</v>
      </c>
      <c r="L2" s="1">
        <f>(E2/360)*2*PI()</f>
        <v>5.2359877559829883E-2</v>
      </c>
      <c r="M2" s="1">
        <f>((ABS(C2-J2))/360)*2*PI()</f>
        <v>4.7123889803846897</v>
      </c>
      <c r="N2" s="1">
        <f>(SIN(K2)*COS(L2))+(COS(M2)*COS(K2)*SIN(L2))</f>
        <v>0.85509360032008108</v>
      </c>
      <c r="O2" s="1">
        <f>ACOS(N2)</f>
        <v>0.54506498356355126</v>
      </c>
      <c r="P2" s="1">
        <f>(O2/(2*PI()))*360</f>
        <v>31.229923118559075</v>
      </c>
      <c r="Q2" s="1">
        <f>90-P2</f>
        <v>58.770076881440929</v>
      </c>
      <c r="R2">
        <f>H2</f>
        <v>7.1428571428571432</v>
      </c>
      <c r="S2" t="s">
        <v>20</v>
      </c>
    </row>
    <row r="3" spans="1:19" x14ac:dyDescent="0.2">
      <c r="A3" s="2">
        <v>44429</v>
      </c>
      <c r="B3">
        <v>283</v>
      </c>
      <c r="C3">
        <f t="shared" ref="C3:C26" si="0">B3+180</f>
        <v>463</v>
      </c>
      <c r="D3">
        <v>77</v>
      </c>
      <c r="E3">
        <f t="shared" ref="E3:E26" si="1">90-D3</f>
        <v>13</v>
      </c>
      <c r="F3">
        <v>43</v>
      </c>
      <c r="G3">
        <v>1</v>
      </c>
      <c r="H3">
        <f t="shared" ref="H3:H26" si="2">100*G3/(F3+G3)</f>
        <v>2.2727272727272729</v>
      </c>
      <c r="I3" s="1">
        <f>I2</f>
        <v>58.9</v>
      </c>
      <c r="J3" s="1">
        <f t="shared" ref="I3:J18" si="3">J2</f>
        <v>180</v>
      </c>
      <c r="K3" s="1">
        <f t="shared" ref="K3:K26" si="4">(I3/360)*2*PI()</f>
        <v>1.0279989294246601</v>
      </c>
      <c r="L3" s="1">
        <f t="shared" ref="L3:L26" si="5">(E3/360)*2*PI()</f>
        <v>0.22689280275926282</v>
      </c>
      <c r="M3" s="1">
        <f t="shared" ref="M3:M26" si="6">((ABS(C3-J3))/360)*2*PI()</f>
        <v>4.9392817831439526</v>
      </c>
      <c r="N3" s="1">
        <f t="shared" ref="N3:N26" si="7">(SIN(K3)*COS(L3))+(COS(M3)*COS(K3)*SIN(L3))</f>
        <v>0.86045913877859348</v>
      </c>
      <c r="O3" s="1">
        <f t="shared" ref="O3:O26" si="8">ACOS(N3)</f>
        <v>0.5346262176070351</v>
      </c>
      <c r="P3" s="1">
        <f t="shared" ref="P3:P26" si="9">(O3/(2*PI()))*360</f>
        <v>30.631825885925853</v>
      </c>
      <c r="Q3" s="1">
        <f t="shared" ref="Q3:Q26" si="10">90-P3</f>
        <v>59.368174114074151</v>
      </c>
      <c r="R3">
        <f t="shared" ref="R3:R26" si="11">H3</f>
        <v>2.2727272727272729</v>
      </c>
      <c r="S3" t="s">
        <v>21</v>
      </c>
    </row>
    <row r="4" spans="1:19" x14ac:dyDescent="0.2">
      <c r="A4" s="2">
        <v>44429</v>
      </c>
      <c r="B4">
        <v>51</v>
      </c>
      <c r="C4">
        <f t="shared" si="0"/>
        <v>231</v>
      </c>
      <c r="D4">
        <v>72</v>
      </c>
      <c r="E4">
        <f t="shared" si="1"/>
        <v>18</v>
      </c>
      <c r="F4">
        <v>12</v>
      </c>
      <c r="G4">
        <v>0</v>
      </c>
      <c r="H4">
        <f t="shared" si="2"/>
        <v>0</v>
      </c>
      <c r="I4" s="1">
        <f t="shared" si="3"/>
        <v>58.9</v>
      </c>
      <c r="J4" s="1">
        <f t="shared" si="3"/>
        <v>180</v>
      </c>
      <c r="K4" s="1">
        <f t="shared" si="4"/>
        <v>1.0279989294246601</v>
      </c>
      <c r="L4" s="1">
        <f t="shared" si="5"/>
        <v>0.31415926535897931</v>
      </c>
      <c r="M4" s="1">
        <f t="shared" si="6"/>
        <v>0.89011791851710798</v>
      </c>
      <c r="N4" s="1">
        <f t="shared" si="7"/>
        <v>0.91480898633635133</v>
      </c>
      <c r="O4" s="1">
        <f t="shared" si="8"/>
        <v>0.41576159835956616</v>
      </c>
      <c r="P4" s="1">
        <f t="shared" si="9"/>
        <v>23.821384869616391</v>
      </c>
      <c r="Q4" s="1">
        <f t="shared" si="10"/>
        <v>66.178615130383605</v>
      </c>
      <c r="R4">
        <f t="shared" si="11"/>
        <v>0</v>
      </c>
      <c r="S4" t="s">
        <v>22</v>
      </c>
    </row>
    <row r="5" spans="1:19" x14ac:dyDescent="0.2">
      <c r="A5" s="2">
        <v>44429</v>
      </c>
      <c r="B5">
        <v>43</v>
      </c>
      <c r="C5">
        <f t="shared" si="0"/>
        <v>223</v>
      </c>
      <c r="D5">
        <v>81</v>
      </c>
      <c r="E5">
        <f t="shared" si="1"/>
        <v>9</v>
      </c>
      <c r="F5">
        <v>36</v>
      </c>
      <c r="G5">
        <v>1</v>
      </c>
      <c r="H5">
        <f t="shared" si="2"/>
        <v>2.7027027027027026</v>
      </c>
      <c r="I5" s="1">
        <f t="shared" si="3"/>
        <v>58.9</v>
      </c>
      <c r="J5" s="1">
        <f t="shared" si="3"/>
        <v>180</v>
      </c>
      <c r="K5" s="1">
        <f t="shared" si="4"/>
        <v>1.0279989294246601</v>
      </c>
      <c r="L5" s="1">
        <f t="shared" si="5"/>
        <v>0.15707963267948966</v>
      </c>
      <c r="M5" s="1">
        <f t="shared" si="6"/>
        <v>0.75049157835756175</v>
      </c>
      <c r="N5" s="1">
        <f t="shared" si="7"/>
        <v>0.90482103881255638</v>
      </c>
      <c r="O5" s="1">
        <f t="shared" si="8"/>
        <v>0.43983709516554859</v>
      </c>
      <c r="P5" s="1">
        <f t="shared" si="9"/>
        <v>25.200809226279876</v>
      </c>
      <c r="Q5" s="1">
        <f t="shared" si="10"/>
        <v>64.799190773720127</v>
      </c>
      <c r="R5">
        <f t="shared" si="11"/>
        <v>2.7027027027027026</v>
      </c>
    </row>
    <row r="6" spans="1:19" x14ac:dyDescent="0.2">
      <c r="A6" s="2">
        <v>44429</v>
      </c>
      <c r="B6">
        <v>338</v>
      </c>
      <c r="C6">
        <f t="shared" si="0"/>
        <v>518</v>
      </c>
      <c r="D6">
        <v>13</v>
      </c>
      <c r="E6">
        <f t="shared" si="1"/>
        <v>77</v>
      </c>
      <c r="F6">
        <v>14</v>
      </c>
      <c r="G6">
        <v>0</v>
      </c>
      <c r="H6">
        <f t="shared" si="2"/>
        <v>0</v>
      </c>
      <c r="I6" s="1">
        <f t="shared" si="3"/>
        <v>58.9</v>
      </c>
      <c r="J6" s="1">
        <f t="shared" si="3"/>
        <v>180</v>
      </c>
      <c r="K6" s="1">
        <f t="shared" si="4"/>
        <v>1.0279989294246601</v>
      </c>
      <c r="L6" s="1">
        <f t="shared" si="5"/>
        <v>1.3439035240356336</v>
      </c>
      <c r="M6" s="1">
        <f t="shared" si="6"/>
        <v>5.8992128717408336</v>
      </c>
      <c r="N6" s="1">
        <f t="shared" si="7"/>
        <v>0.6592648228482334</v>
      </c>
      <c r="O6" s="1">
        <f t="shared" si="8"/>
        <v>0.85095573066979835</v>
      </c>
      <c r="P6" s="1">
        <f t="shared" si="9"/>
        <v>48.75617191985063</v>
      </c>
      <c r="Q6" s="1">
        <f t="shared" si="10"/>
        <v>41.24382808014937</v>
      </c>
      <c r="R6">
        <f t="shared" si="11"/>
        <v>0</v>
      </c>
    </row>
    <row r="7" spans="1:19" x14ac:dyDescent="0.2">
      <c r="A7" s="2">
        <v>44429</v>
      </c>
      <c r="B7">
        <v>86</v>
      </c>
      <c r="C7">
        <f t="shared" si="0"/>
        <v>266</v>
      </c>
      <c r="D7">
        <v>26</v>
      </c>
      <c r="E7">
        <f t="shared" si="1"/>
        <v>64</v>
      </c>
      <c r="F7">
        <v>45</v>
      </c>
      <c r="G7">
        <v>0</v>
      </c>
      <c r="H7">
        <f t="shared" si="2"/>
        <v>0</v>
      </c>
      <c r="I7" s="1">
        <f t="shared" si="3"/>
        <v>58.9</v>
      </c>
      <c r="J7" s="1">
        <f t="shared" si="3"/>
        <v>180</v>
      </c>
      <c r="K7" s="1">
        <f t="shared" si="4"/>
        <v>1.0279989294246601</v>
      </c>
      <c r="L7" s="1">
        <f t="shared" si="5"/>
        <v>1.1170107212763709</v>
      </c>
      <c r="M7" s="1">
        <f t="shared" si="6"/>
        <v>1.5009831567151235</v>
      </c>
      <c r="N7" s="1">
        <f t="shared" si="7"/>
        <v>0.40774772069438947</v>
      </c>
      <c r="O7" s="1">
        <f t="shared" si="8"/>
        <v>1.150810271028559</v>
      </c>
      <c r="P7" s="1">
        <f t="shared" si="9"/>
        <v>65.936571550242832</v>
      </c>
      <c r="Q7" s="1">
        <f t="shared" si="10"/>
        <v>24.063428449757168</v>
      </c>
      <c r="R7">
        <f t="shared" si="11"/>
        <v>0</v>
      </c>
    </row>
    <row r="8" spans="1:19" x14ac:dyDescent="0.2">
      <c r="A8" s="2">
        <v>44429</v>
      </c>
      <c r="B8">
        <v>17</v>
      </c>
      <c r="C8">
        <f t="shared" si="0"/>
        <v>197</v>
      </c>
      <c r="D8">
        <v>-7</v>
      </c>
      <c r="E8">
        <f t="shared" si="1"/>
        <v>97</v>
      </c>
      <c r="F8">
        <v>52</v>
      </c>
      <c r="G8">
        <v>4</v>
      </c>
      <c r="H8">
        <f t="shared" si="2"/>
        <v>7.1428571428571432</v>
      </c>
      <c r="I8" s="1">
        <f t="shared" si="3"/>
        <v>58.9</v>
      </c>
      <c r="J8" s="1">
        <f t="shared" si="3"/>
        <v>180</v>
      </c>
      <c r="K8" s="1">
        <f t="shared" si="4"/>
        <v>1.0279989294246601</v>
      </c>
      <c r="L8" s="1">
        <f t="shared" si="5"/>
        <v>1.6929693744344996</v>
      </c>
      <c r="M8" s="1">
        <f t="shared" si="6"/>
        <v>0.29670597283903599</v>
      </c>
      <c r="N8" s="1">
        <f t="shared" si="7"/>
        <v>0.38592864425242129</v>
      </c>
      <c r="O8" s="1">
        <f t="shared" si="8"/>
        <v>1.1745820867431456</v>
      </c>
      <c r="P8" s="1">
        <f t="shared" si="9"/>
        <v>67.298596262051404</v>
      </c>
      <c r="Q8" s="1">
        <f t="shared" si="10"/>
        <v>22.701403737948596</v>
      </c>
      <c r="R8">
        <f t="shared" si="11"/>
        <v>7.1428571428571432</v>
      </c>
    </row>
    <row r="9" spans="1:19" x14ac:dyDescent="0.2">
      <c r="A9" s="2">
        <v>44429</v>
      </c>
      <c r="B9">
        <v>349</v>
      </c>
      <c r="C9">
        <f t="shared" si="0"/>
        <v>529</v>
      </c>
      <c r="D9">
        <v>32</v>
      </c>
      <c r="E9">
        <f t="shared" si="1"/>
        <v>58</v>
      </c>
      <c r="F9">
        <v>38</v>
      </c>
      <c r="G9">
        <v>0</v>
      </c>
      <c r="H9">
        <f t="shared" si="2"/>
        <v>0</v>
      </c>
      <c r="I9" s="1">
        <f t="shared" si="3"/>
        <v>58.9</v>
      </c>
      <c r="J9" s="1">
        <f t="shared" si="3"/>
        <v>180</v>
      </c>
      <c r="K9" s="1">
        <f t="shared" si="4"/>
        <v>1.0279989294246601</v>
      </c>
      <c r="L9" s="1">
        <f t="shared" si="5"/>
        <v>1.0122909661567112</v>
      </c>
      <c r="M9" s="1">
        <f t="shared" si="6"/>
        <v>6.0911990894602104</v>
      </c>
      <c r="N9" s="1">
        <f t="shared" si="7"/>
        <v>0.88374940722833228</v>
      </c>
      <c r="O9" s="1">
        <f t="shared" si="8"/>
        <v>0.48698152960233565</v>
      </c>
      <c r="P9" s="1">
        <f t="shared" si="9"/>
        <v>27.901986347038996</v>
      </c>
      <c r="Q9" s="1">
        <f t="shared" si="10"/>
        <v>62.098013652961001</v>
      </c>
      <c r="R9">
        <f t="shared" si="11"/>
        <v>0</v>
      </c>
    </row>
    <row r="10" spans="1:19" x14ac:dyDescent="0.2">
      <c r="A10" s="2">
        <v>44429</v>
      </c>
      <c r="B10">
        <v>35</v>
      </c>
      <c r="C10">
        <f t="shared" si="0"/>
        <v>215</v>
      </c>
      <c r="D10">
        <v>77</v>
      </c>
      <c r="E10">
        <f t="shared" si="1"/>
        <v>13</v>
      </c>
      <c r="F10">
        <v>39</v>
      </c>
      <c r="G10">
        <v>0</v>
      </c>
      <c r="H10">
        <f t="shared" si="2"/>
        <v>0</v>
      </c>
      <c r="I10" s="1">
        <f t="shared" si="3"/>
        <v>58.9</v>
      </c>
      <c r="J10" s="1">
        <f t="shared" si="3"/>
        <v>180</v>
      </c>
      <c r="K10" s="1">
        <f t="shared" si="4"/>
        <v>1.0279989294246601</v>
      </c>
      <c r="L10" s="1">
        <f t="shared" si="5"/>
        <v>0.22689280275926282</v>
      </c>
      <c r="M10" s="1">
        <f t="shared" si="6"/>
        <v>0.6108652381980153</v>
      </c>
      <c r="N10" s="1">
        <f t="shared" si="7"/>
        <v>0.92950215460615837</v>
      </c>
      <c r="O10" s="1">
        <f t="shared" si="8"/>
        <v>0.37773563171536462</v>
      </c>
      <c r="P10" s="1">
        <f t="shared" si="9"/>
        <v>21.642657468998397</v>
      </c>
      <c r="Q10" s="1">
        <f t="shared" si="10"/>
        <v>68.357342531001606</v>
      </c>
      <c r="R10">
        <f t="shared" si="11"/>
        <v>0</v>
      </c>
    </row>
    <row r="11" spans="1:19" x14ac:dyDescent="0.2">
      <c r="A11" s="2">
        <v>44429</v>
      </c>
      <c r="B11">
        <v>87</v>
      </c>
      <c r="C11">
        <f t="shared" si="0"/>
        <v>267</v>
      </c>
      <c r="D11">
        <v>30</v>
      </c>
      <c r="E11">
        <f t="shared" si="1"/>
        <v>60</v>
      </c>
      <c r="F11">
        <v>16</v>
      </c>
      <c r="G11">
        <v>0</v>
      </c>
      <c r="H11">
        <f t="shared" si="2"/>
        <v>0</v>
      </c>
      <c r="I11" s="1">
        <f t="shared" si="3"/>
        <v>58.9</v>
      </c>
      <c r="J11" s="1">
        <f t="shared" si="3"/>
        <v>180</v>
      </c>
      <c r="K11" s="1">
        <f t="shared" si="4"/>
        <v>1.0279989294246601</v>
      </c>
      <c r="L11" s="1">
        <f t="shared" si="5"/>
        <v>1.0471975511965976</v>
      </c>
      <c r="M11" s="1">
        <f t="shared" si="6"/>
        <v>1.5184364492350666</v>
      </c>
      <c r="N11" s="1">
        <f t="shared" si="7"/>
        <v>0.45154503714152877</v>
      </c>
      <c r="O11" s="1">
        <f t="shared" si="8"/>
        <v>1.102300122613755</v>
      </c>
      <c r="P11" s="1">
        <f t="shared" si="9"/>
        <v>63.157144782521314</v>
      </c>
      <c r="Q11" s="1">
        <f t="shared" si="10"/>
        <v>26.842855217478686</v>
      </c>
      <c r="R11">
        <f t="shared" si="11"/>
        <v>0</v>
      </c>
    </row>
    <row r="12" spans="1:19" x14ac:dyDescent="0.2">
      <c r="A12" s="2">
        <v>44429</v>
      </c>
      <c r="B12">
        <v>150</v>
      </c>
      <c r="C12">
        <f t="shared" si="0"/>
        <v>330</v>
      </c>
      <c r="D12">
        <v>48</v>
      </c>
      <c r="E12">
        <f t="shared" si="1"/>
        <v>42</v>
      </c>
      <c r="F12">
        <v>22</v>
      </c>
      <c r="G12">
        <v>0</v>
      </c>
      <c r="H12">
        <f t="shared" si="2"/>
        <v>0</v>
      </c>
      <c r="I12" s="1">
        <f t="shared" si="3"/>
        <v>58.9</v>
      </c>
      <c r="J12" s="1">
        <f t="shared" si="3"/>
        <v>180</v>
      </c>
      <c r="K12" s="1">
        <f t="shared" si="4"/>
        <v>1.0279989294246601</v>
      </c>
      <c r="L12" s="1">
        <f t="shared" si="5"/>
        <v>0.73303828583761843</v>
      </c>
      <c r="M12" s="1">
        <f t="shared" si="6"/>
        <v>2.6179938779914944</v>
      </c>
      <c r="N12" s="1">
        <f t="shared" si="7"/>
        <v>0.33700760011202974</v>
      </c>
      <c r="O12" s="1">
        <f t="shared" si="8"/>
        <v>1.2270595704637923</v>
      </c>
      <c r="P12" s="1">
        <f t="shared" si="9"/>
        <v>70.305334598710942</v>
      </c>
      <c r="Q12" s="1">
        <f t="shared" si="10"/>
        <v>19.694665401289058</v>
      </c>
      <c r="R12">
        <f t="shared" si="11"/>
        <v>0</v>
      </c>
    </row>
    <row r="13" spans="1:19" x14ac:dyDescent="0.2">
      <c r="A13" s="2">
        <v>44429</v>
      </c>
      <c r="B13">
        <v>340</v>
      </c>
      <c r="C13">
        <f t="shared" si="0"/>
        <v>520</v>
      </c>
      <c r="D13">
        <v>73</v>
      </c>
      <c r="E13">
        <f t="shared" si="1"/>
        <v>17</v>
      </c>
      <c r="F13">
        <v>15</v>
      </c>
      <c r="G13">
        <v>0</v>
      </c>
      <c r="H13">
        <f t="shared" si="2"/>
        <v>0</v>
      </c>
      <c r="I13" s="1">
        <f t="shared" si="3"/>
        <v>58.9</v>
      </c>
      <c r="J13" s="1">
        <f t="shared" si="3"/>
        <v>180</v>
      </c>
      <c r="K13" s="1">
        <f t="shared" si="4"/>
        <v>1.0279989294246601</v>
      </c>
      <c r="L13" s="1">
        <f t="shared" si="5"/>
        <v>0.29670597283903599</v>
      </c>
      <c r="M13" s="1">
        <f t="shared" si="6"/>
        <v>5.9341194567807198</v>
      </c>
      <c r="N13" s="1">
        <f t="shared" si="7"/>
        <v>0.96076441116444466</v>
      </c>
      <c r="O13" s="1">
        <f t="shared" si="8"/>
        <v>0.2810511680878931</v>
      </c>
      <c r="P13" s="1">
        <f t="shared" si="9"/>
        <v>16.103045758658162</v>
      </c>
      <c r="Q13" s="1">
        <f t="shared" si="10"/>
        <v>73.896954241341831</v>
      </c>
      <c r="R13">
        <f t="shared" si="11"/>
        <v>0</v>
      </c>
    </row>
    <row r="14" spans="1:19" x14ac:dyDescent="0.2">
      <c r="A14" s="2">
        <v>44429</v>
      </c>
      <c r="B14">
        <v>87</v>
      </c>
      <c r="C14">
        <f t="shared" si="0"/>
        <v>267</v>
      </c>
      <c r="D14">
        <v>42</v>
      </c>
      <c r="E14">
        <f t="shared" si="1"/>
        <v>48</v>
      </c>
      <c r="F14">
        <v>21</v>
      </c>
      <c r="G14">
        <v>0</v>
      </c>
      <c r="H14">
        <f t="shared" si="2"/>
        <v>0</v>
      </c>
      <c r="I14" s="1">
        <f t="shared" si="3"/>
        <v>58.9</v>
      </c>
      <c r="J14" s="1">
        <f t="shared" si="3"/>
        <v>180</v>
      </c>
      <c r="K14" s="1">
        <f t="shared" si="4"/>
        <v>1.0279989294246601</v>
      </c>
      <c r="L14" s="1">
        <f t="shared" si="5"/>
        <v>0.83775804095727813</v>
      </c>
      <c r="M14" s="1">
        <f t="shared" si="6"/>
        <v>1.5184364492350666</v>
      </c>
      <c r="N14" s="1">
        <f t="shared" si="7"/>
        <v>0.59304414504266656</v>
      </c>
      <c r="O14" s="1">
        <f t="shared" si="8"/>
        <v>0.93596197809755688</v>
      </c>
      <c r="P14" s="1">
        <f t="shared" si="9"/>
        <v>53.626671129706004</v>
      </c>
      <c r="Q14" s="1">
        <f t="shared" si="10"/>
        <v>36.373328870293996</v>
      </c>
      <c r="R14">
        <f t="shared" si="11"/>
        <v>0</v>
      </c>
    </row>
    <row r="15" spans="1:19" x14ac:dyDescent="0.2">
      <c r="A15" s="2">
        <v>44429</v>
      </c>
      <c r="B15">
        <v>80</v>
      </c>
      <c r="C15">
        <f t="shared" si="0"/>
        <v>260</v>
      </c>
      <c r="D15">
        <v>56</v>
      </c>
      <c r="E15">
        <f t="shared" si="1"/>
        <v>34</v>
      </c>
      <c r="F15">
        <v>42</v>
      </c>
      <c r="G15">
        <v>0</v>
      </c>
      <c r="H15">
        <f t="shared" si="2"/>
        <v>0</v>
      </c>
      <c r="I15" s="1">
        <f t="shared" si="3"/>
        <v>58.9</v>
      </c>
      <c r="J15" s="1">
        <f t="shared" si="3"/>
        <v>180</v>
      </c>
      <c r="K15" s="1">
        <f t="shared" si="4"/>
        <v>1.0279989294246601</v>
      </c>
      <c r="L15" s="1">
        <f t="shared" si="5"/>
        <v>0.59341194567807198</v>
      </c>
      <c r="M15" s="1">
        <f t="shared" si="6"/>
        <v>1.3962634015954636</v>
      </c>
      <c r="N15" s="1">
        <f t="shared" si="7"/>
        <v>0.76003443260181036</v>
      </c>
      <c r="O15" s="1">
        <f t="shared" si="8"/>
        <v>0.70743023063441834</v>
      </c>
      <c r="P15" s="1">
        <f t="shared" si="9"/>
        <v>40.532766515318606</v>
      </c>
      <c r="Q15" s="1">
        <f t="shared" si="10"/>
        <v>49.467233484681394</v>
      </c>
      <c r="R15">
        <f t="shared" si="11"/>
        <v>0</v>
      </c>
    </row>
    <row r="16" spans="1:19" x14ac:dyDescent="0.2">
      <c r="A16" s="2">
        <v>44429</v>
      </c>
      <c r="B16">
        <v>150</v>
      </c>
      <c r="C16">
        <f t="shared" si="0"/>
        <v>330</v>
      </c>
      <c r="D16">
        <v>87</v>
      </c>
      <c r="E16">
        <f t="shared" si="1"/>
        <v>3</v>
      </c>
      <c r="F16">
        <v>36</v>
      </c>
      <c r="G16">
        <v>1</v>
      </c>
      <c r="H16">
        <f t="shared" si="2"/>
        <v>2.7027027027027026</v>
      </c>
      <c r="I16" s="1">
        <f t="shared" si="3"/>
        <v>58.9</v>
      </c>
      <c r="J16" s="1">
        <f t="shared" si="3"/>
        <v>180</v>
      </c>
      <c r="K16" s="1">
        <f t="shared" si="4"/>
        <v>1.0279989294246601</v>
      </c>
      <c r="L16" s="1">
        <f t="shared" si="5"/>
        <v>5.2359877559829883E-2</v>
      </c>
      <c r="M16" s="1">
        <f t="shared" si="6"/>
        <v>2.6179938779914944</v>
      </c>
      <c r="N16" s="1">
        <f t="shared" si="7"/>
        <v>0.83168210547871657</v>
      </c>
      <c r="O16" s="1">
        <f t="shared" si="8"/>
        <v>0.58866603539520335</v>
      </c>
      <c r="P16" s="1">
        <f t="shared" si="9"/>
        <v>33.728079370843886</v>
      </c>
      <c r="Q16" s="1">
        <f t="shared" si="10"/>
        <v>56.271920629156114</v>
      </c>
      <c r="R16">
        <f t="shared" si="11"/>
        <v>2.7027027027027026</v>
      </c>
    </row>
    <row r="17" spans="1:18" x14ac:dyDescent="0.2">
      <c r="A17" s="2">
        <v>44429</v>
      </c>
      <c r="B17">
        <v>180</v>
      </c>
      <c r="C17">
        <f t="shared" si="0"/>
        <v>360</v>
      </c>
      <c r="D17">
        <v>36</v>
      </c>
      <c r="E17">
        <f t="shared" si="1"/>
        <v>54</v>
      </c>
      <c r="F17">
        <v>38</v>
      </c>
      <c r="G17">
        <v>0</v>
      </c>
      <c r="H17">
        <f t="shared" si="2"/>
        <v>0</v>
      </c>
      <c r="I17" s="1">
        <f t="shared" si="3"/>
        <v>58.9</v>
      </c>
      <c r="J17" s="1">
        <f t="shared" si="3"/>
        <v>180</v>
      </c>
      <c r="K17" s="1">
        <f t="shared" si="4"/>
        <v>1.0279989294246601</v>
      </c>
      <c r="L17" s="1">
        <f t="shared" si="5"/>
        <v>0.94247779607693793</v>
      </c>
      <c r="M17" s="1">
        <f t="shared" si="6"/>
        <v>3.1415926535897931</v>
      </c>
      <c r="N17" s="1">
        <f t="shared" si="7"/>
        <v>8.5416923137367429E-2</v>
      </c>
      <c r="O17" s="1">
        <f t="shared" si="8"/>
        <v>1.4852751934471744</v>
      </c>
      <c r="P17" s="1">
        <f t="shared" si="9"/>
        <v>85.100000000000009</v>
      </c>
      <c r="Q17" s="1">
        <f t="shared" si="10"/>
        <v>4.8999999999999915</v>
      </c>
      <c r="R17">
        <f t="shared" si="11"/>
        <v>0</v>
      </c>
    </row>
    <row r="18" spans="1:18" x14ac:dyDescent="0.2">
      <c r="A18" s="2">
        <v>44429</v>
      </c>
      <c r="B18">
        <v>223</v>
      </c>
      <c r="C18">
        <f t="shared" si="0"/>
        <v>403</v>
      </c>
      <c r="D18">
        <v>74</v>
      </c>
      <c r="E18">
        <f t="shared" si="1"/>
        <v>16</v>
      </c>
      <c r="F18">
        <v>35</v>
      </c>
      <c r="G18">
        <v>1</v>
      </c>
      <c r="H18">
        <f t="shared" si="2"/>
        <v>2.7777777777777777</v>
      </c>
      <c r="I18" s="1">
        <f t="shared" si="3"/>
        <v>58.9</v>
      </c>
      <c r="J18" s="1">
        <f t="shared" si="3"/>
        <v>180</v>
      </c>
      <c r="K18" s="1">
        <f t="shared" si="4"/>
        <v>1.0279989294246601</v>
      </c>
      <c r="L18" s="1">
        <f t="shared" si="5"/>
        <v>0.27925268031909273</v>
      </c>
      <c r="M18" s="1">
        <f t="shared" si="6"/>
        <v>3.8920842319473548</v>
      </c>
      <c r="N18" s="1">
        <f t="shared" si="7"/>
        <v>0.71896962235757267</v>
      </c>
      <c r="O18" s="1">
        <f t="shared" si="8"/>
        <v>0.76847761608540588</v>
      </c>
      <c r="P18" s="1">
        <f t="shared" si="9"/>
        <v>44.030524051968541</v>
      </c>
      <c r="Q18" s="1">
        <f t="shared" si="10"/>
        <v>45.969475948031459</v>
      </c>
      <c r="R18">
        <f t="shared" si="11"/>
        <v>2.7777777777777777</v>
      </c>
    </row>
    <row r="19" spans="1:18" x14ac:dyDescent="0.2">
      <c r="A19" s="2">
        <v>44429</v>
      </c>
      <c r="B19">
        <v>245</v>
      </c>
      <c r="C19">
        <f t="shared" si="0"/>
        <v>425</v>
      </c>
      <c r="D19">
        <v>63</v>
      </c>
      <c r="E19">
        <f t="shared" si="1"/>
        <v>27</v>
      </c>
      <c r="F19">
        <v>72</v>
      </c>
      <c r="G19">
        <v>4</v>
      </c>
      <c r="H19">
        <f t="shared" si="2"/>
        <v>5.2631578947368425</v>
      </c>
      <c r="I19" s="1">
        <f t="shared" ref="I19:J26" si="12">I18</f>
        <v>58.9</v>
      </c>
      <c r="J19" s="1">
        <f t="shared" si="12"/>
        <v>180</v>
      </c>
      <c r="K19" s="1">
        <f t="shared" si="4"/>
        <v>1.0279989294246601</v>
      </c>
      <c r="L19" s="1">
        <f t="shared" si="5"/>
        <v>0.47123889803846897</v>
      </c>
      <c r="M19" s="1">
        <f t="shared" si="6"/>
        <v>4.2760566673861078</v>
      </c>
      <c r="N19" s="1">
        <f t="shared" si="7"/>
        <v>0.66383505911962082</v>
      </c>
      <c r="O19" s="1">
        <f t="shared" si="8"/>
        <v>0.84486124728541634</v>
      </c>
      <c r="P19" s="1">
        <f t="shared" si="9"/>
        <v>48.406983743612933</v>
      </c>
      <c r="Q19" s="1">
        <f t="shared" si="10"/>
        <v>41.593016256387067</v>
      </c>
      <c r="R19">
        <f t="shared" si="11"/>
        <v>5.2631578947368425</v>
      </c>
    </row>
    <row r="20" spans="1:18" x14ac:dyDescent="0.2">
      <c r="A20" s="2">
        <v>44429</v>
      </c>
      <c r="B20">
        <v>233</v>
      </c>
      <c r="C20">
        <f t="shared" si="0"/>
        <v>413</v>
      </c>
      <c r="D20">
        <v>62</v>
      </c>
      <c r="E20">
        <f t="shared" si="1"/>
        <v>28</v>
      </c>
      <c r="F20">
        <v>50</v>
      </c>
      <c r="G20">
        <v>7</v>
      </c>
      <c r="H20">
        <f t="shared" si="2"/>
        <v>12.280701754385966</v>
      </c>
      <c r="I20" s="1">
        <f t="shared" si="12"/>
        <v>58.9</v>
      </c>
      <c r="J20" s="1">
        <f t="shared" si="12"/>
        <v>180</v>
      </c>
      <c r="K20" s="1">
        <f t="shared" si="4"/>
        <v>1.0279989294246601</v>
      </c>
      <c r="L20" s="1">
        <f t="shared" si="5"/>
        <v>0.48869219055841229</v>
      </c>
      <c r="M20" s="1">
        <f t="shared" si="6"/>
        <v>4.066617157146788</v>
      </c>
      <c r="N20" s="1">
        <f t="shared" si="7"/>
        <v>0.61010019675538152</v>
      </c>
      <c r="O20" s="1">
        <f t="shared" si="8"/>
        <v>0.91460928274783104</v>
      </c>
      <c r="P20" s="1">
        <f t="shared" si="9"/>
        <v>52.403251804938101</v>
      </c>
      <c r="Q20" s="1">
        <f t="shared" si="10"/>
        <v>37.596748195061899</v>
      </c>
      <c r="R20">
        <f t="shared" si="11"/>
        <v>12.280701754385966</v>
      </c>
    </row>
    <row r="21" spans="1:18" x14ac:dyDescent="0.2">
      <c r="A21" s="2">
        <v>44429</v>
      </c>
      <c r="B21">
        <v>241</v>
      </c>
      <c r="C21">
        <f t="shared" si="0"/>
        <v>421</v>
      </c>
      <c r="D21">
        <v>75</v>
      </c>
      <c r="E21">
        <f t="shared" si="1"/>
        <v>15</v>
      </c>
      <c r="F21">
        <v>65</v>
      </c>
      <c r="G21">
        <v>3</v>
      </c>
      <c r="H21">
        <f t="shared" si="2"/>
        <v>4.4117647058823533</v>
      </c>
      <c r="I21" s="1">
        <f t="shared" si="12"/>
        <v>58.9</v>
      </c>
      <c r="J21" s="1">
        <f t="shared" si="12"/>
        <v>180</v>
      </c>
      <c r="K21" s="1">
        <f t="shared" si="4"/>
        <v>1.0279989294246601</v>
      </c>
      <c r="L21" s="1">
        <f t="shared" si="5"/>
        <v>0.26179938779914941</v>
      </c>
      <c r="M21" s="1">
        <f t="shared" si="6"/>
        <v>4.2062434973063336</v>
      </c>
      <c r="N21" s="1">
        <f t="shared" si="7"/>
        <v>0.76227694130508972</v>
      </c>
      <c r="O21" s="1">
        <f t="shared" si="8"/>
        <v>0.70397259742992579</v>
      </c>
      <c r="P21" s="1">
        <f t="shared" si="9"/>
        <v>40.334658725596888</v>
      </c>
      <c r="Q21" s="1">
        <f t="shared" si="10"/>
        <v>49.665341274403112</v>
      </c>
      <c r="R21">
        <f t="shared" si="11"/>
        <v>4.4117647058823533</v>
      </c>
    </row>
    <row r="22" spans="1:18" x14ac:dyDescent="0.2">
      <c r="A22" s="2">
        <v>44429</v>
      </c>
      <c r="B22">
        <v>229</v>
      </c>
      <c r="C22">
        <f t="shared" si="0"/>
        <v>409</v>
      </c>
      <c r="D22">
        <v>79</v>
      </c>
      <c r="E22">
        <f t="shared" si="1"/>
        <v>11</v>
      </c>
      <c r="F22">
        <v>36</v>
      </c>
      <c r="G22">
        <v>1</v>
      </c>
      <c r="H22">
        <f t="shared" si="2"/>
        <v>2.7027027027027026</v>
      </c>
      <c r="I22" s="1">
        <f t="shared" si="12"/>
        <v>58.9</v>
      </c>
      <c r="J22" s="1">
        <f t="shared" si="12"/>
        <v>180</v>
      </c>
      <c r="K22" s="1">
        <f t="shared" si="4"/>
        <v>1.0279989294246601</v>
      </c>
      <c r="L22" s="1">
        <f t="shared" si="5"/>
        <v>0.19198621771937624</v>
      </c>
      <c r="M22" s="1">
        <f t="shared" si="6"/>
        <v>3.9968039870670142</v>
      </c>
      <c r="N22" s="1">
        <f t="shared" si="7"/>
        <v>0.77587438983769097</v>
      </c>
      <c r="O22" s="1">
        <f t="shared" si="8"/>
        <v>0.68269644241630012</v>
      </c>
      <c r="P22" s="1">
        <f t="shared" si="9"/>
        <v>39.115624839050035</v>
      </c>
      <c r="Q22" s="1">
        <f t="shared" si="10"/>
        <v>50.884375160949965</v>
      </c>
      <c r="R22">
        <f t="shared" si="11"/>
        <v>2.7027027027027026</v>
      </c>
    </row>
    <row r="23" spans="1:18" x14ac:dyDescent="0.2">
      <c r="A23" s="2">
        <v>44429</v>
      </c>
      <c r="B23">
        <v>89</v>
      </c>
      <c r="C23">
        <f t="shared" si="0"/>
        <v>269</v>
      </c>
      <c r="D23">
        <v>48</v>
      </c>
      <c r="E23">
        <f t="shared" si="1"/>
        <v>42</v>
      </c>
      <c r="F23">
        <v>17</v>
      </c>
      <c r="G23">
        <v>0</v>
      </c>
      <c r="H23">
        <f t="shared" si="2"/>
        <v>0</v>
      </c>
      <c r="I23" s="1">
        <f t="shared" si="12"/>
        <v>58.9</v>
      </c>
      <c r="J23" s="1">
        <f t="shared" si="12"/>
        <v>180</v>
      </c>
      <c r="K23" s="1">
        <f t="shared" si="4"/>
        <v>1.0279989294246601</v>
      </c>
      <c r="L23" s="1">
        <f t="shared" si="5"/>
        <v>0.73303828583761843</v>
      </c>
      <c r="M23" s="1">
        <f t="shared" si="6"/>
        <v>1.5533430342749532</v>
      </c>
      <c r="N23" s="1">
        <f t="shared" si="7"/>
        <v>0.64236249800920975</v>
      </c>
      <c r="O23" s="1">
        <f t="shared" si="8"/>
        <v>0.87321944076241564</v>
      </c>
      <c r="P23" s="1">
        <f t="shared" si="9"/>
        <v>50.031788544460412</v>
      </c>
      <c r="Q23" s="1">
        <f t="shared" si="10"/>
        <v>39.968211455539588</v>
      </c>
      <c r="R23">
        <f t="shared" si="11"/>
        <v>0</v>
      </c>
    </row>
    <row r="24" spans="1:18" x14ac:dyDescent="0.2">
      <c r="A24" s="2">
        <v>44429</v>
      </c>
      <c r="B24">
        <v>235</v>
      </c>
      <c r="C24">
        <f t="shared" si="0"/>
        <v>415</v>
      </c>
      <c r="D24">
        <v>12</v>
      </c>
      <c r="E24">
        <f t="shared" si="1"/>
        <v>78</v>
      </c>
      <c r="F24">
        <v>20</v>
      </c>
      <c r="G24">
        <v>0</v>
      </c>
      <c r="H24">
        <f t="shared" si="2"/>
        <v>0</v>
      </c>
      <c r="I24" s="1">
        <f t="shared" si="12"/>
        <v>58.9</v>
      </c>
      <c r="J24" s="1">
        <f t="shared" si="12"/>
        <v>180</v>
      </c>
      <c r="K24" s="1">
        <f t="shared" si="4"/>
        <v>1.0279989294246601</v>
      </c>
      <c r="L24" s="1">
        <f t="shared" si="5"/>
        <v>1.3613568165555772</v>
      </c>
      <c r="M24" s="1">
        <f t="shared" si="6"/>
        <v>4.1015237421866741</v>
      </c>
      <c r="N24" s="1">
        <f t="shared" si="7"/>
        <v>-0.1117691689324902</v>
      </c>
      <c r="O24" s="1">
        <f t="shared" si="8"/>
        <v>1.6827995236061222</v>
      </c>
      <c r="P24" s="1">
        <f t="shared" si="9"/>
        <v>96.41731046925635</v>
      </c>
      <c r="Q24" s="1">
        <f t="shared" si="10"/>
        <v>-6.4173104692563498</v>
      </c>
      <c r="R24">
        <f t="shared" si="11"/>
        <v>0</v>
      </c>
    </row>
    <row r="25" spans="1:18" x14ac:dyDescent="0.2">
      <c r="A25" s="2">
        <v>44429</v>
      </c>
      <c r="B25">
        <v>78</v>
      </c>
      <c r="C25">
        <f t="shared" si="0"/>
        <v>258</v>
      </c>
      <c r="D25">
        <v>59</v>
      </c>
      <c r="E25">
        <f t="shared" si="1"/>
        <v>31</v>
      </c>
      <c r="F25">
        <v>35</v>
      </c>
      <c r="G25">
        <v>2</v>
      </c>
      <c r="H25">
        <f t="shared" si="2"/>
        <v>5.4054054054054053</v>
      </c>
      <c r="I25" s="1">
        <f t="shared" si="12"/>
        <v>58.9</v>
      </c>
      <c r="J25" s="1">
        <f t="shared" si="12"/>
        <v>180</v>
      </c>
      <c r="K25" s="1">
        <f t="shared" si="4"/>
        <v>1.0279989294246601</v>
      </c>
      <c r="L25" s="1">
        <f t="shared" si="5"/>
        <v>0.54105206811824214</v>
      </c>
      <c r="M25" s="1">
        <f t="shared" si="6"/>
        <v>1.3613568165555772</v>
      </c>
      <c r="N25" s="1">
        <f t="shared" si="7"/>
        <v>0.78927579322856545</v>
      </c>
      <c r="O25" s="1">
        <f t="shared" si="8"/>
        <v>0.66116764022708752</v>
      </c>
      <c r="P25" s="1">
        <f t="shared" si="9"/>
        <v>37.882115335636144</v>
      </c>
      <c r="Q25" s="1">
        <f t="shared" si="10"/>
        <v>52.117884664363856</v>
      </c>
      <c r="R25">
        <f t="shared" si="11"/>
        <v>5.4054054054054053</v>
      </c>
    </row>
    <row r="26" spans="1:18" x14ac:dyDescent="0.2">
      <c r="A26" s="2">
        <v>44429</v>
      </c>
      <c r="B26">
        <v>16</v>
      </c>
      <c r="C26">
        <f t="shared" si="0"/>
        <v>196</v>
      </c>
      <c r="D26">
        <v>43</v>
      </c>
      <c r="E26">
        <f t="shared" si="1"/>
        <v>47</v>
      </c>
      <c r="F26">
        <v>43</v>
      </c>
      <c r="G26">
        <v>2</v>
      </c>
      <c r="H26">
        <f t="shared" si="2"/>
        <v>4.4444444444444446</v>
      </c>
      <c r="I26" s="1">
        <f t="shared" si="12"/>
        <v>58.9</v>
      </c>
      <c r="J26" s="1">
        <f t="shared" si="12"/>
        <v>180</v>
      </c>
      <c r="K26" s="1">
        <f t="shared" si="4"/>
        <v>1.0279989294246601</v>
      </c>
      <c r="L26" s="1">
        <f t="shared" si="5"/>
        <v>0.82030474843733492</v>
      </c>
      <c r="M26" s="1">
        <f t="shared" si="6"/>
        <v>0.27925268031909273</v>
      </c>
      <c r="N26" s="1">
        <f t="shared" si="7"/>
        <v>0.94710719612655603</v>
      </c>
      <c r="O26" s="1">
        <f t="shared" si="8"/>
        <v>0.3266979317443035</v>
      </c>
      <c r="P26" s="1">
        <f t="shared" si="9"/>
        <v>18.71841266460163</v>
      </c>
      <c r="Q26" s="1">
        <f t="shared" si="10"/>
        <v>71.28158733539837</v>
      </c>
      <c r="R26">
        <f t="shared" si="11"/>
        <v>4.4444444444444446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294C-53A8-7C4F-82D7-CD7E65392BFF}">
  <dimension ref="A1:J61"/>
  <sheetViews>
    <sheetView workbookViewId="0">
      <selection activeCell="B26" sqref="B26"/>
    </sheetView>
  </sheetViews>
  <sheetFormatPr baseColWidth="10" defaultRowHeight="16" x14ac:dyDescent="0.2"/>
  <sheetData>
    <row r="1" spans="1:10" x14ac:dyDescent="0.2">
      <c r="A1" t="s">
        <v>0</v>
      </c>
      <c r="B1" t="s">
        <v>31</v>
      </c>
      <c r="C1" t="s">
        <v>23</v>
      </c>
      <c r="D1" t="s">
        <v>34</v>
      </c>
      <c r="E1" t="s">
        <v>24</v>
      </c>
      <c r="F1" t="s">
        <v>25</v>
      </c>
      <c r="G1" t="s">
        <v>29</v>
      </c>
      <c r="H1" t="s">
        <v>26</v>
      </c>
      <c r="I1" t="s">
        <v>27</v>
      </c>
      <c r="J1" t="s">
        <v>17</v>
      </c>
    </row>
    <row r="2" spans="1:10" x14ac:dyDescent="0.2">
      <c r="A2" s="2">
        <v>44433</v>
      </c>
      <c r="B2" t="s">
        <v>30</v>
      </c>
      <c r="C2">
        <v>1</v>
      </c>
      <c r="D2">
        <f>100*F2/(E2+F2)</f>
        <v>4.7619047619047619</v>
      </c>
      <c r="E2">
        <v>20</v>
      </c>
      <c r="F2">
        <v>1</v>
      </c>
      <c r="G2">
        <f>H2/I2</f>
        <v>0.6</v>
      </c>
      <c r="H2">
        <v>15</v>
      </c>
      <c r="I2">
        <v>25</v>
      </c>
      <c r="J2" t="s">
        <v>28</v>
      </c>
    </row>
    <row r="3" spans="1:10" x14ac:dyDescent="0.2">
      <c r="A3" s="2">
        <v>44433</v>
      </c>
      <c r="B3" t="s">
        <v>30</v>
      </c>
      <c r="C3">
        <v>1</v>
      </c>
      <c r="D3">
        <f t="shared" ref="D3:D61" si="0">100*F3/(E3+F3)</f>
        <v>3.8461538461538463</v>
      </c>
      <c r="E3">
        <v>25</v>
      </c>
      <c r="F3">
        <v>1</v>
      </c>
      <c r="G3">
        <f t="shared" ref="G3:G31" si="1">H3/I3</f>
        <v>0.44</v>
      </c>
      <c r="H3">
        <v>11</v>
      </c>
      <c r="I3">
        <v>25</v>
      </c>
    </row>
    <row r="4" spans="1:10" x14ac:dyDescent="0.2">
      <c r="A4" s="2">
        <v>44433</v>
      </c>
      <c r="B4" t="s">
        <v>30</v>
      </c>
      <c r="C4">
        <v>1</v>
      </c>
      <c r="D4">
        <f t="shared" si="0"/>
        <v>16.129032258064516</v>
      </c>
      <c r="E4">
        <v>26</v>
      </c>
      <c r="F4">
        <v>5</v>
      </c>
      <c r="G4">
        <f t="shared" si="1"/>
        <v>0.84</v>
      </c>
      <c r="H4">
        <v>21</v>
      </c>
      <c r="I4">
        <v>25</v>
      </c>
    </row>
    <row r="5" spans="1:10" x14ac:dyDescent="0.2">
      <c r="A5" s="2">
        <v>44433</v>
      </c>
      <c r="B5" t="s">
        <v>30</v>
      </c>
      <c r="C5">
        <v>1</v>
      </c>
      <c r="D5">
        <f t="shared" si="0"/>
        <v>12</v>
      </c>
      <c r="E5">
        <v>22</v>
      </c>
      <c r="F5">
        <v>3</v>
      </c>
      <c r="G5">
        <f t="shared" si="1"/>
        <v>0.52</v>
      </c>
      <c r="H5">
        <v>13</v>
      </c>
      <c r="I5">
        <v>25</v>
      </c>
    </row>
    <row r="6" spans="1:10" x14ac:dyDescent="0.2">
      <c r="A6" s="2">
        <v>44433</v>
      </c>
      <c r="B6" t="s">
        <v>30</v>
      </c>
      <c r="C6">
        <v>1</v>
      </c>
      <c r="D6">
        <f t="shared" si="0"/>
        <v>30</v>
      </c>
      <c r="E6">
        <v>7</v>
      </c>
      <c r="F6">
        <v>3</v>
      </c>
      <c r="G6">
        <f t="shared" si="1"/>
        <v>0.2</v>
      </c>
      <c r="H6">
        <v>5</v>
      </c>
      <c r="I6">
        <v>25</v>
      </c>
    </row>
    <row r="7" spans="1:10" x14ac:dyDescent="0.2">
      <c r="A7" s="2">
        <v>44433</v>
      </c>
      <c r="B7" t="s">
        <v>30</v>
      </c>
      <c r="C7">
        <v>1</v>
      </c>
      <c r="D7">
        <f t="shared" si="0"/>
        <v>2.2727272727272729</v>
      </c>
      <c r="E7">
        <v>43</v>
      </c>
      <c r="F7">
        <v>1</v>
      </c>
      <c r="G7">
        <f t="shared" si="1"/>
        <v>0.68</v>
      </c>
      <c r="H7">
        <v>17</v>
      </c>
      <c r="I7">
        <v>25</v>
      </c>
    </row>
    <row r="8" spans="1:10" x14ac:dyDescent="0.2">
      <c r="A8" s="2">
        <v>44433</v>
      </c>
      <c r="B8" t="s">
        <v>30</v>
      </c>
      <c r="C8">
        <v>1</v>
      </c>
      <c r="D8">
        <f t="shared" si="0"/>
        <v>0</v>
      </c>
      <c r="E8">
        <v>25</v>
      </c>
      <c r="F8">
        <v>0</v>
      </c>
      <c r="G8">
        <f t="shared" si="1"/>
        <v>0.32</v>
      </c>
      <c r="H8">
        <v>8</v>
      </c>
      <c r="I8">
        <v>25</v>
      </c>
    </row>
    <row r="9" spans="1:10" x14ac:dyDescent="0.2">
      <c r="A9" s="2">
        <v>44433</v>
      </c>
      <c r="B9" t="s">
        <v>30</v>
      </c>
      <c r="C9">
        <v>1</v>
      </c>
      <c r="D9">
        <f t="shared" si="0"/>
        <v>27.777777777777779</v>
      </c>
      <c r="E9">
        <v>13</v>
      </c>
      <c r="F9">
        <v>5</v>
      </c>
      <c r="G9">
        <f t="shared" si="1"/>
        <v>0.44</v>
      </c>
      <c r="H9">
        <v>11</v>
      </c>
      <c r="I9">
        <v>25</v>
      </c>
    </row>
    <row r="10" spans="1:10" x14ac:dyDescent="0.2">
      <c r="A10" s="2">
        <v>44433</v>
      </c>
      <c r="B10" t="s">
        <v>30</v>
      </c>
      <c r="C10">
        <v>1</v>
      </c>
      <c r="D10">
        <f t="shared" si="0"/>
        <v>5.882352941176471</v>
      </c>
      <c r="E10">
        <v>16</v>
      </c>
      <c r="F10">
        <v>1</v>
      </c>
      <c r="G10">
        <f t="shared" si="1"/>
        <v>0.72</v>
      </c>
      <c r="H10">
        <v>18</v>
      </c>
      <c r="I10">
        <v>25</v>
      </c>
    </row>
    <row r="11" spans="1:10" x14ac:dyDescent="0.2">
      <c r="A11" s="2">
        <v>44433</v>
      </c>
      <c r="B11" t="s">
        <v>30</v>
      </c>
      <c r="C11">
        <v>1</v>
      </c>
      <c r="D11">
        <f t="shared" si="0"/>
        <v>5.2631578947368425</v>
      </c>
      <c r="E11">
        <v>18</v>
      </c>
      <c r="F11">
        <v>1</v>
      </c>
      <c r="G11">
        <f t="shared" si="1"/>
        <v>0.44</v>
      </c>
      <c r="H11">
        <v>11</v>
      </c>
      <c r="I11">
        <v>25</v>
      </c>
    </row>
    <row r="12" spans="1:10" x14ac:dyDescent="0.2">
      <c r="A12" s="2">
        <v>44433</v>
      </c>
      <c r="B12" t="s">
        <v>30</v>
      </c>
      <c r="C12">
        <v>2</v>
      </c>
      <c r="E12">
        <v>0</v>
      </c>
      <c r="F12">
        <v>0</v>
      </c>
      <c r="G12">
        <f t="shared" si="1"/>
        <v>0</v>
      </c>
      <c r="H12">
        <v>0</v>
      </c>
      <c r="I12">
        <v>25</v>
      </c>
    </row>
    <row r="13" spans="1:10" x14ac:dyDescent="0.2">
      <c r="A13" s="2">
        <v>44433</v>
      </c>
      <c r="B13" t="s">
        <v>30</v>
      </c>
      <c r="C13">
        <v>2</v>
      </c>
      <c r="D13">
        <f t="shared" si="0"/>
        <v>3.125</v>
      </c>
      <c r="E13">
        <v>31</v>
      </c>
      <c r="F13">
        <v>1</v>
      </c>
      <c r="G13">
        <f t="shared" si="1"/>
        <v>0.64</v>
      </c>
      <c r="H13">
        <v>16</v>
      </c>
      <c r="I13">
        <v>25</v>
      </c>
    </row>
    <row r="14" spans="1:10" x14ac:dyDescent="0.2">
      <c r="A14" s="2">
        <v>44433</v>
      </c>
      <c r="B14" t="s">
        <v>30</v>
      </c>
      <c r="C14">
        <v>2</v>
      </c>
      <c r="D14">
        <f t="shared" si="0"/>
        <v>0</v>
      </c>
      <c r="E14">
        <v>18</v>
      </c>
      <c r="F14">
        <v>0</v>
      </c>
      <c r="G14">
        <f t="shared" si="1"/>
        <v>0.4</v>
      </c>
      <c r="H14">
        <v>10</v>
      </c>
      <c r="I14">
        <v>25</v>
      </c>
    </row>
    <row r="15" spans="1:10" x14ac:dyDescent="0.2">
      <c r="A15" s="2">
        <v>44433</v>
      </c>
      <c r="B15" t="s">
        <v>30</v>
      </c>
      <c r="C15">
        <v>2</v>
      </c>
      <c r="D15">
        <f t="shared" si="0"/>
        <v>3.8461538461538463</v>
      </c>
      <c r="E15">
        <v>50</v>
      </c>
      <c r="F15">
        <v>2</v>
      </c>
      <c r="G15">
        <f t="shared" si="1"/>
        <v>0.84</v>
      </c>
      <c r="H15">
        <v>21</v>
      </c>
      <c r="I15">
        <v>25</v>
      </c>
    </row>
    <row r="16" spans="1:10" x14ac:dyDescent="0.2">
      <c r="A16" s="2">
        <v>44433</v>
      </c>
      <c r="B16" t="s">
        <v>30</v>
      </c>
      <c r="C16">
        <v>2</v>
      </c>
      <c r="D16">
        <f t="shared" si="0"/>
        <v>0</v>
      </c>
      <c r="E16">
        <v>32</v>
      </c>
      <c r="F16">
        <v>0</v>
      </c>
      <c r="G16">
        <f t="shared" si="1"/>
        <v>0.68</v>
      </c>
      <c r="H16">
        <v>17</v>
      </c>
      <c r="I16">
        <v>25</v>
      </c>
    </row>
    <row r="17" spans="1:10" x14ac:dyDescent="0.2">
      <c r="A17" s="2">
        <v>44433</v>
      </c>
      <c r="B17" t="s">
        <v>30</v>
      </c>
      <c r="C17">
        <v>2</v>
      </c>
      <c r="D17">
        <f t="shared" si="0"/>
        <v>3.125</v>
      </c>
      <c r="E17">
        <v>31</v>
      </c>
      <c r="F17">
        <v>1</v>
      </c>
      <c r="G17">
        <f t="shared" si="1"/>
        <v>0.8</v>
      </c>
      <c r="H17">
        <v>20</v>
      </c>
      <c r="I17">
        <v>25</v>
      </c>
    </row>
    <row r="18" spans="1:10" x14ac:dyDescent="0.2">
      <c r="A18" s="2">
        <v>44433</v>
      </c>
      <c r="B18" t="s">
        <v>30</v>
      </c>
      <c r="C18">
        <v>2</v>
      </c>
      <c r="D18">
        <f t="shared" si="0"/>
        <v>2.9411764705882355</v>
      </c>
      <c r="E18">
        <v>33</v>
      </c>
      <c r="F18">
        <v>1</v>
      </c>
      <c r="G18">
        <f t="shared" si="1"/>
        <v>0.96</v>
      </c>
      <c r="H18">
        <v>24</v>
      </c>
      <c r="I18">
        <v>25</v>
      </c>
    </row>
    <row r="19" spans="1:10" x14ac:dyDescent="0.2">
      <c r="A19" s="2">
        <v>44433</v>
      </c>
      <c r="B19" t="s">
        <v>30</v>
      </c>
      <c r="C19">
        <v>2</v>
      </c>
      <c r="D19">
        <f t="shared" si="0"/>
        <v>7.6923076923076925</v>
      </c>
      <c r="E19">
        <v>24</v>
      </c>
      <c r="F19">
        <v>2</v>
      </c>
      <c r="G19">
        <f t="shared" si="1"/>
        <v>0.6</v>
      </c>
      <c r="H19">
        <v>15</v>
      </c>
      <c r="I19">
        <v>25</v>
      </c>
    </row>
    <row r="20" spans="1:10" x14ac:dyDescent="0.2">
      <c r="A20" s="2">
        <v>44433</v>
      </c>
      <c r="B20" t="s">
        <v>30</v>
      </c>
      <c r="C20">
        <v>2</v>
      </c>
      <c r="D20">
        <f t="shared" si="0"/>
        <v>6.25</v>
      </c>
      <c r="E20">
        <v>30</v>
      </c>
      <c r="F20">
        <v>2</v>
      </c>
      <c r="G20">
        <f t="shared" si="1"/>
        <v>0.76</v>
      </c>
      <c r="H20">
        <v>19</v>
      </c>
      <c r="I20">
        <v>25</v>
      </c>
    </row>
    <row r="21" spans="1:10" x14ac:dyDescent="0.2">
      <c r="A21" s="2">
        <v>44433</v>
      </c>
      <c r="B21" t="s">
        <v>30</v>
      </c>
      <c r="C21">
        <v>2</v>
      </c>
      <c r="D21">
        <f t="shared" si="0"/>
        <v>0</v>
      </c>
      <c r="E21">
        <v>16</v>
      </c>
      <c r="F21">
        <v>0</v>
      </c>
      <c r="G21">
        <f t="shared" si="1"/>
        <v>0.32</v>
      </c>
      <c r="H21">
        <v>8</v>
      </c>
      <c r="I21">
        <v>25</v>
      </c>
    </row>
    <row r="22" spans="1:10" x14ac:dyDescent="0.2">
      <c r="A22" s="2">
        <v>44433</v>
      </c>
      <c r="B22" t="s">
        <v>30</v>
      </c>
      <c r="C22">
        <v>3</v>
      </c>
      <c r="D22">
        <f t="shared" si="0"/>
        <v>5.5555555555555554</v>
      </c>
      <c r="E22">
        <v>51</v>
      </c>
      <c r="F22">
        <v>3</v>
      </c>
      <c r="G22">
        <f t="shared" si="1"/>
        <v>0.72</v>
      </c>
      <c r="H22">
        <v>18</v>
      </c>
      <c r="I22">
        <v>25</v>
      </c>
    </row>
    <row r="23" spans="1:10" x14ac:dyDescent="0.2">
      <c r="A23" s="2">
        <v>44433</v>
      </c>
      <c r="B23" t="s">
        <v>30</v>
      </c>
      <c r="C23">
        <v>3</v>
      </c>
      <c r="D23">
        <f t="shared" si="0"/>
        <v>17.142857142857142</v>
      </c>
      <c r="E23">
        <v>29</v>
      </c>
      <c r="F23">
        <v>6</v>
      </c>
      <c r="G23">
        <f t="shared" si="1"/>
        <v>0.96</v>
      </c>
      <c r="H23">
        <v>24</v>
      </c>
      <c r="I23">
        <v>25</v>
      </c>
    </row>
    <row r="24" spans="1:10" x14ac:dyDescent="0.2">
      <c r="A24" s="2">
        <v>44433</v>
      </c>
      <c r="B24" t="s">
        <v>30</v>
      </c>
      <c r="C24">
        <v>3</v>
      </c>
      <c r="D24">
        <f t="shared" si="0"/>
        <v>8.8235294117647065</v>
      </c>
      <c r="E24">
        <v>31</v>
      </c>
      <c r="F24">
        <v>3</v>
      </c>
      <c r="G24">
        <f t="shared" si="1"/>
        <v>0.72</v>
      </c>
      <c r="H24">
        <v>18</v>
      </c>
      <c r="I24">
        <v>25</v>
      </c>
    </row>
    <row r="25" spans="1:10" x14ac:dyDescent="0.2">
      <c r="A25" s="2">
        <v>44433</v>
      </c>
      <c r="B25" t="s">
        <v>30</v>
      </c>
      <c r="C25">
        <v>3</v>
      </c>
      <c r="D25">
        <f t="shared" si="0"/>
        <v>4.5454545454545459</v>
      </c>
      <c r="E25">
        <v>42</v>
      </c>
      <c r="F25">
        <v>2</v>
      </c>
      <c r="G25">
        <f t="shared" si="1"/>
        <v>0.44</v>
      </c>
      <c r="H25">
        <v>11</v>
      </c>
      <c r="I25">
        <v>25</v>
      </c>
    </row>
    <row r="26" spans="1:10" x14ac:dyDescent="0.2">
      <c r="A26" s="2">
        <v>44433</v>
      </c>
      <c r="B26" t="s">
        <v>30</v>
      </c>
      <c r="C26">
        <v>3</v>
      </c>
      <c r="D26">
        <f t="shared" si="0"/>
        <v>8.3333333333333339</v>
      </c>
      <c r="E26">
        <v>22</v>
      </c>
      <c r="F26">
        <v>2</v>
      </c>
      <c r="G26">
        <f t="shared" si="1"/>
        <v>0.48</v>
      </c>
      <c r="H26">
        <v>12</v>
      </c>
      <c r="I26">
        <v>25</v>
      </c>
    </row>
    <row r="27" spans="1:10" x14ac:dyDescent="0.2">
      <c r="A27" s="2">
        <v>44433</v>
      </c>
      <c r="B27" t="s">
        <v>30</v>
      </c>
      <c r="C27">
        <v>3</v>
      </c>
      <c r="D27">
        <f t="shared" si="0"/>
        <v>1.639344262295082</v>
      </c>
      <c r="E27">
        <v>60</v>
      </c>
      <c r="F27">
        <v>1</v>
      </c>
      <c r="G27">
        <f t="shared" si="1"/>
        <v>0.92</v>
      </c>
      <c r="H27">
        <v>23</v>
      </c>
      <c r="I27">
        <v>25</v>
      </c>
    </row>
    <row r="28" spans="1:10" x14ac:dyDescent="0.2">
      <c r="A28" s="2">
        <v>44433</v>
      </c>
      <c r="B28" t="s">
        <v>30</v>
      </c>
      <c r="C28">
        <v>3</v>
      </c>
      <c r="D28">
        <f t="shared" si="0"/>
        <v>8.3333333333333339</v>
      </c>
      <c r="E28">
        <v>44</v>
      </c>
      <c r="F28">
        <v>4</v>
      </c>
      <c r="G28">
        <f t="shared" si="1"/>
        <v>0.76</v>
      </c>
      <c r="H28">
        <v>19</v>
      </c>
      <c r="I28">
        <v>25</v>
      </c>
    </row>
    <row r="29" spans="1:10" x14ac:dyDescent="0.2">
      <c r="A29" s="2">
        <v>44433</v>
      </c>
      <c r="B29" t="s">
        <v>30</v>
      </c>
      <c r="C29">
        <v>3</v>
      </c>
      <c r="D29">
        <f t="shared" si="0"/>
        <v>2.1276595744680851</v>
      </c>
      <c r="E29">
        <v>46</v>
      </c>
      <c r="F29">
        <v>1</v>
      </c>
      <c r="G29">
        <f t="shared" si="1"/>
        <v>0.76</v>
      </c>
      <c r="H29">
        <v>19</v>
      </c>
      <c r="I29">
        <v>25</v>
      </c>
    </row>
    <row r="30" spans="1:10" x14ac:dyDescent="0.2">
      <c r="A30" s="2">
        <v>44433</v>
      </c>
      <c r="B30" t="s">
        <v>30</v>
      </c>
      <c r="C30">
        <v>3</v>
      </c>
      <c r="D30">
        <f t="shared" si="0"/>
        <v>2.2222222222222223</v>
      </c>
      <c r="E30">
        <v>44</v>
      </c>
      <c r="F30">
        <v>1</v>
      </c>
      <c r="G30">
        <f t="shared" si="1"/>
        <v>0.84</v>
      </c>
      <c r="H30">
        <v>21</v>
      </c>
      <c r="I30">
        <v>25</v>
      </c>
    </row>
    <row r="31" spans="1:10" x14ac:dyDescent="0.2">
      <c r="A31" s="2">
        <v>44433</v>
      </c>
      <c r="B31" t="s">
        <v>30</v>
      </c>
      <c r="C31">
        <v>3</v>
      </c>
      <c r="D31">
        <f t="shared" si="0"/>
        <v>2.3809523809523809</v>
      </c>
      <c r="E31">
        <v>41</v>
      </c>
      <c r="F31">
        <v>1</v>
      </c>
      <c r="G31">
        <f t="shared" si="1"/>
        <v>0.88</v>
      </c>
      <c r="H31">
        <v>22</v>
      </c>
      <c r="I31">
        <v>25</v>
      </c>
    </row>
    <row r="32" spans="1:10" x14ac:dyDescent="0.2">
      <c r="A32" s="2">
        <v>44430</v>
      </c>
      <c r="B32" t="s">
        <v>32</v>
      </c>
      <c r="C32">
        <v>1</v>
      </c>
      <c r="D32">
        <f t="shared" si="0"/>
        <v>0</v>
      </c>
      <c r="E32">
        <v>38</v>
      </c>
      <c r="F32">
        <v>0</v>
      </c>
      <c r="J32" t="s">
        <v>33</v>
      </c>
    </row>
    <row r="33" spans="1:6" x14ac:dyDescent="0.2">
      <c r="A33" s="2">
        <v>44430</v>
      </c>
      <c r="B33" t="s">
        <v>32</v>
      </c>
      <c r="C33">
        <v>1</v>
      </c>
      <c r="D33">
        <f t="shared" si="0"/>
        <v>5.4054054054054053</v>
      </c>
      <c r="E33">
        <v>35</v>
      </c>
      <c r="F33">
        <v>2</v>
      </c>
    </row>
    <row r="34" spans="1:6" x14ac:dyDescent="0.2">
      <c r="A34" s="2">
        <v>44430</v>
      </c>
      <c r="B34" t="s">
        <v>32</v>
      </c>
      <c r="C34">
        <v>1</v>
      </c>
      <c r="D34">
        <f t="shared" si="0"/>
        <v>4.3478260869565215</v>
      </c>
      <c r="E34">
        <v>22</v>
      </c>
      <c r="F34">
        <v>1</v>
      </c>
    </row>
    <row r="35" spans="1:6" x14ac:dyDescent="0.2">
      <c r="A35" s="2">
        <v>44430</v>
      </c>
      <c r="B35" t="s">
        <v>32</v>
      </c>
      <c r="C35">
        <v>1</v>
      </c>
      <c r="D35">
        <f t="shared" si="0"/>
        <v>11.666666666666666</v>
      </c>
      <c r="E35">
        <v>53</v>
      </c>
      <c r="F35">
        <v>7</v>
      </c>
    </row>
    <row r="36" spans="1:6" x14ac:dyDescent="0.2">
      <c r="A36" s="2">
        <v>44430</v>
      </c>
      <c r="B36" t="s">
        <v>32</v>
      </c>
      <c r="C36">
        <v>1</v>
      </c>
      <c r="D36">
        <f t="shared" si="0"/>
        <v>0</v>
      </c>
      <c r="E36">
        <v>22</v>
      </c>
      <c r="F36">
        <v>0</v>
      </c>
    </row>
    <row r="37" spans="1:6" x14ac:dyDescent="0.2">
      <c r="A37" s="2">
        <v>44430</v>
      </c>
      <c r="B37" t="s">
        <v>32</v>
      </c>
      <c r="C37">
        <v>1</v>
      </c>
      <c r="D37">
        <f t="shared" si="0"/>
        <v>3.3333333333333335</v>
      </c>
      <c r="E37">
        <v>29</v>
      </c>
      <c r="F37">
        <v>1</v>
      </c>
    </row>
    <row r="38" spans="1:6" x14ac:dyDescent="0.2">
      <c r="A38" s="2">
        <v>44430</v>
      </c>
      <c r="B38" t="s">
        <v>32</v>
      </c>
      <c r="C38">
        <v>1</v>
      </c>
      <c r="D38">
        <f t="shared" si="0"/>
        <v>2.9411764705882355</v>
      </c>
      <c r="E38">
        <v>33</v>
      </c>
      <c r="F38">
        <v>1</v>
      </c>
    </row>
    <row r="39" spans="1:6" x14ac:dyDescent="0.2">
      <c r="A39" s="2">
        <v>44430</v>
      </c>
      <c r="B39" t="s">
        <v>32</v>
      </c>
      <c r="C39">
        <v>1</v>
      </c>
      <c r="D39">
        <f t="shared" si="0"/>
        <v>11.111111111111111</v>
      </c>
      <c r="E39">
        <v>24</v>
      </c>
      <c r="F39">
        <v>3</v>
      </c>
    </row>
    <row r="40" spans="1:6" x14ac:dyDescent="0.2">
      <c r="A40" s="2">
        <v>44430</v>
      </c>
      <c r="B40" t="s">
        <v>32</v>
      </c>
      <c r="C40">
        <v>1</v>
      </c>
      <c r="D40">
        <f t="shared" si="0"/>
        <v>2.1276595744680851</v>
      </c>
      <c r="E40">
        <v>46</v>
      </c>
      <c r="F40">
        <v>1</v>
      </c>
    </row>
    <row r="41" spans="1:6" x14ac:dyDescent="0.2">
      <c r="A41" s="2">
        <v>44430</v>
      </c>
      <c r="B41" t="s">
        <v>32</v>
      </c>
      <c r="C41">
        <v>1</v>
      </c>
      <c r="D41">
        <f t="shared" si="0"/>
        <v>7.8947368421052628</v>
      </c>
      <c r="E41">
        <v>70</v>
      </c>
      <c r="F41">
        <v>6</v>
      </c>
    </row>
    <row r="42" spans="1:6" x14ac:dyDescent="0.2">
      <c r="A42" s="2">
        <v>44430</v>
      </c>
      <c r="B42" t="s">
        <v>32</v>
      </c>
      <c r="C42">
        <v>2</v>
      </c>
      <c r="D42">
        <f t="shared" si="0"/>
        <v>2.1739130434782608</v>
      </c>
      <c r="E42">
        <v>45</v>
      </c>
      <c r="F42">
        <v>1</v>
      </c>
    </row>
    <row r="43" spans="1:6" x14ac:dyDescent="0.2">
      <c r="A43" s="2">
        <v>44430</v>
      </c>
      <c r="B43" t="s">
        <v>32</v>
      </c>
      <c r="C43">
        <v>2</v>
      </c>
      <c r="D43">
        <f t="shared" si="0"/>
        <v>17.142857142857142</v>
      </c>
      <c r="E43">
        <v>29</v>
      </c>
      <c r="F43">
        <v>6</v>
      </c>
    </row>
    <row r="44" spans="1:6" x14ac:dyDescent="0.2">
      <c r="A44" s="2">
        <v>44430</v>
      </c>
      <c r="B44" t="s">
        <v>32</v>
      </c>
      <c r="C44">
        <v>2</v>
      </c>
      <c r="D44">
        <f t="shared" si="0"/>
        <v>0</v>
      </c>
      <c r="E44">
        <v>19</v>
      </c>
      <c r="F44">
        <v>0</v>
      </c>
    </row>
    <row r="45" spans="1:6" x14ac:dyDescent="0.2">
      <c r="A45" s="2">
        <v>44430</v>
      </c>
      <c r="B45" t="s">
        <v>32</v>
      </c>
      <c r="C45">
        <v>2</v>
      </c>
      <c r="D45">
        <f t="shared" si="0"/>
        <v>2</v>
      </c>
      <c r="E45">
        <v>49</v>
      </c>
      <c r="F45">
        <v>1</v>
      </c>
    </row>
    <row r="46" spans="1:6" x14ac:dyDescent="0.2">
      <c r="A46" s="2">
        <v>44430</v>
      </c>
      <c r="B46" t="s">
        <v>32</v>
      </c>
      <c r="C46">
        <v>2</v>
      </c>
      <c r="D46">
        <f t="shared" si="0"/>
        <v>14</v>
      </c>
      <c r="E46">
        <v>43</v>
      </c>
      <c r="F46">
        <v>7</v>
      </c>
    </row>
    <row r="47" spans="1:6" x14ac:dyDescent="0.2">
      <c r="A47" s="2">
        <v>44430</v>
      </c>
      <c r="B47" t="s">
        <v>32</v>
      </c>
      <c r="C47">
        <v>2</v>
      </c>
      <c r="D47">
        <f t="shared" si="0"/>
        <v>4.166666666666667</v>
      </c>
      <c r="E47">
        <v>46</v>
      </c>
      <c r="F47">
        <v>2</v>
      </c>
    </row>
    <row r="48" spans="1:6" x14ac:dyDescent="0.2">
      <c r="A48" s="2">
        <v>44430</v>
      </c>
      <c r="B48" t="s">
        <v>32</v>
      </c>
      <c r="C48">
        <v>2</v>
      </c>
      <c r="D48">
        <f t="shared" si="0"/>
        <v>2.9850746268656718</v>
      </c>
      <c r="E48">
        <v>65</v>
      </c>
      <c r="F48">
        <v>2</v>
      </c>
    </row>
    <row r="49" spans="1:6" x14ac:dyDescent="0.2">
      <c r="A49" s="2">
        <v>44430</v>
      </c>
      <c r="B49" t="s">
        <v>32</v>
      </c>
      <c r="C49">
        <v>2</v>
      </c>
      <c r="D49">
        <f t="shared" si="0"/>
        <v>3.7735849056603774</v>
      </c>
      <c r="E49">
        <v>51</v>
      </c>
      <c r="F49">
        <v>2</v>
      </c>
    </row>
    <row r="50" spans="1:6" x14ac:dyDescent="0.2">
      <c r="A50" s="2">
        <v>44430</v>
      </c>
      <c r="B50" t="s">
        <v>32</v>
      </c>
      <c r="C50">
        <v>2</v>
      </c>
      <c r="D50">
        <f t="shared" si="0"/>
        <v>3.4482758620689653</v>
      </c>
      <c r="E50">
        <v>56</v>
      </c>
      <c r="F50">
        <v>2</v>
      </c>
    </row>
    <row r="51" spans="1:6" x14ac:dyDescent="0.2">
      <c r="A51" s="2">
        <v>44430</v>
      </c>
      <c r="B51" t="s">
        <v>32</v>
      </c>
      <c r="C51">
        <v>2</v>
      </c>
      <c r="D51">
        <f t="shared" si="0"/>
        <v>12.5</v>
      </c>
      <c r="E51">
        <v>14</v>
      </c>
      <c r="F51">
        <v>2</v>
      </c>
    </row>
    <row r="52" spans="1:6" x14ac:dyDescent="0.2">
      <c r="A52" s="2">
        <v>44430</v>
      </c>
      <c r="B52" t="s">
        <v>32</v>
      </c>
      <c r="C52">
        <v>3</v>
      </c>
      <c r="D52">
        <f t="shared" si="0"/>
        <v>0</v>
      </c>
      <c r="E52">
        <v>14</v>
      </c>
      <c r="F52">
        <v>0</v>
      </c>
    </row>
    <row r="53" spans="1:6" x14ac:dyDescent="0.2">
      <c r="A53" s="2">
        <v>44430</v>
      </c>
      <c r="B53" t="s">
        <v>32</v>
      </c>
      <c r="C53">
        <v>3</v>
      </c>
      <c r="D53">
        <f t="shared" si="0"/>
        <v>0</v>
      </c>
      <c r="E53">
        <v>19</v>
      </c>
      <c r="F53">
        <v>0</v>
      </c>
    </row>
    <row r="54" spans="1:6" x14ac:dyDescent="0.2">
      <c r="A54" s="2">
        <v>44430</v>
      </c>
      <c r="B54" t="s">
        <v>32</v>
      </c>
      <c r="C54">
        <v>3</v>
      </c>
      <c r="D54">
        <f t="shared" si="0"/>
        <v>3.9215686274509802</v>
      </c>
      <c r="E54">
        <v>49</v>
      </c>
      <c r="F54">
        <v>2</v>
      </c>
    </row>
    <row r="55" spans="1:6" x14ac:dyDescent="0.2">
      <c r="A55" s="2">
        <v>44430</v>
      </c>
      <c r="B55" t="s">
        <v>32</v>
      </c>
      <c r="C55">
        <v>3</v>
      </c>
      <c r="D55">
        <f t="shared" si="0"/>
        <v>2.7027027027027026</v>
      </c>
      <c r="E55">
        <v>36</v>
      </c>
      <c r="F55">
        <v>1</v>
      </c>
    </row>
    <row r="56" spans="1:6" x14ac:dyDescent="0.2">
      <c r="A56" s="2">
        <v>44430</v>
      </c>
      <c r="B56" t="s">
        <v>32</v>
      </c>
      <c r="C56">
        <v>3</v>
      </c>
      <c r="D56">
        <f t="shared" si="0"/>
        <v>14.285714285714286</v>
      </c>
      <c r="E56">
        <v>48</v>
      </c>
      <c r="F56">
        <v>8</v>
      </c>
    </row>
    <row r="57" spans="1:6" x14ac:dyDescent="0.2">
      <c r="A57" s="2">
        <v>44430</v>
      </c>
      <c r="B57" t="s">
        <v>32</v>
      </c>
      <c r="C57">
        <v>3</v>
      </c>
      <c r="D57">
        <f t="shared" si="0"/>
        <v>0</v>
      </c>
      <c r="E57">
        <v>12</v>
      </c>
      <c r="F57">
        <v>0</v>
      </c>
    </row>
    <row r="58" spans="1:6" x14ac:dyDescent="0.2">
      <c r="A58" s="2">
        <v>44430</v>
      </c>
      <c r="B58" t="s">
        <v>32</v>
      </c>
      <c r="C58">
        <v>3</v>
      </c>
      <c r="D58">
        <f t="shared" si="0"/>
        <v>6.25</v>
      </c>
      <c r="E58">
        <v>30</v>
      </c>
      <c r="F58">
        <v>2</v>
      </c>
    </row>
    <row r="59" spans="1:6" x14ac:dyDescent="0.2">
      <c r="A59" s="2">
        <v>44430</v>
      </c>
      <c r="B59" t="s">
        <v>32</v>
      </c>
      <c r="C59">
        <v>3</v>
      </c>
      <c r="D59">
        <f t="shared" si="0"/>
        <v>8.3333333333333339</v>
      </c>
      <c r="E59">
        <v>55</v>
      </c>
      <c r="F59">
        <v>5</v>
      </c>
    </row>
    <row r="60" spans="1:6" x14ac:dyDescent="0.2">
      <c r="A60" s="2">
        <v>44430</v>
      </c>
      <c r="B60" t="s">
        <v>32</v>
      </c>
      <c r="C60">
        <v>3</v>
      </c>
      <c r="D60">
        <f t="shared" si="0"/>
        <v>5.7142857142857144</v>
      </c>
      <c r="E60">
        <v>33</v>
      </c>
      <c r="F60">
        <v>2</v>
      </c>
    </row>
    <row r="61" spans="1:6" x14ac:dyDescent="0.2">
      <c r="A61" s="2">
        <v>44430</v>
      </c>
      <c r="B61" t="s">
        <v>32</v>
      </c>
      <c r="C61">
        <v>3</v>
      </c>
      <c r="D61">
        <f t="shared" si="0"/>
        <v>3.5714285714285716</v>
      </c>
      <c r="E61">
        <v>54</v>
      </c>
      <c r="F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1001Steps_orientation</vt:lpstr>
      <vt:lpstr>Calvert_orientation</vt:lpstr>
      <vt:lpstr>Calvert_abundance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Harley</dc:creator>
  <cp:lastModifiedBy>avhesketh@gmail.com</cp:lastModifiedBy>
  <dcterms:created xsi:type="dcterms:W3CDTF">2021-09-17T23:15:22Z</dcterms:created>
  <dcterms:modified xsi:type="dcterms:W3CDTF">2021-10-06T20:01:12Z</dcterms:modified>
</cp:coreProperties>
</file>