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mar97/dev/teps/app/src/test/resources/CrbReportsPlugin/Template/"/>
    </mc:Choice>
  </mc:AlternateContent>
  <bookViews>
    <workbookView xWindow="3880" yWindow="2200" windowWidth="28040" windowHeight="17440" activeTab="0"/>
  </bookViews>
  <sheets>
    <sheet name="Sheet1" sheetId="1" r:id="rId2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5" i="1" l="1"/>
</calcChain>
</file>

<file path=xl/sharedStrings.xml><?xml version="1.0" encoding="utf-8"?>
<sst xmlns="http://schemas.openxmlformats.org/spreadsheetml/2006/main" count="196" uniqueCount="193">
  <si>
    <t>Profit and Loss</t>
  </si>
  <si>
    <t>Hello Sugar Franchise LLC</t>
  </si>
  <si>
    <t>January 1-June 30, 2025</t>
  </si>
  <si>
    <t>Income</t>
  </si>
  <si>
    <t>Brand Fund Income</t>
  </si>
  <si>
    <t>Influencer Program</t>
  </si>
  <si>
    <t>Total for Brand Fund Income</t>
  </si>
  <si>
    <t>FranDev Income</t>
  </si>
  <si>
    <t>Location Change Fee</t>
  </si>
  <si>
    <t>Royalty</t>
  </si>
  <si>
    <t>Transfer Fee</t>
  </si>
  <si>
    <t>Total for FranDev Income</t>
  </si>
  <si>
    <t>FranSales Income</t>
  </si>
  <si>
    <t>Area Development Fee</t>
  </si>
  <si>
    <t>Discounts given</t>
  </si>
  <si>
    <t>Franchise Fee</t>
  </si>
  <si>
    <t>Total for FranSales Income</t>
  </si>
  <si>
    <t>FranStart Income</t>
  </si>
  <si>
    <t>Business Management System Fees</t>
  </si>
  <si>
    <t>Total for FranStart Income</t>
  </si>
  <si>
    <t>Reception Income</t>
  </si>
  <si>
    <t>Reception Appt Fees</t>
  </si>
  <si>
    <t>Software Revenue</t>
  </si>
  <si>
    <t>Zendesk</t>
  </si>
  <si>
    <t>Total for Software Revenue</t>
  </si>
  <si>
    <t>Total for Reception Income</t>
  </si>
  <si>
    <t>Tech &amp; Software Income</t>
  </si>
  <si>
    <t>Cheers Software</t>
  </si>
  <si>
    <t>Email</t>
  </si>
  <si>
    <t>TV</t>
  </si>
  <si>
    <t>Technology Fees</t>
  </si>
  <si>
    <t>Total for Tech &amp; Software Income</t>
  </si>
  <si>
    <t>Training Income</t>
  </si>
  <si>
    <t>Travel Training</t>
  </si>
  <si>
    <t>Flagship Training</t>
  </si>
  <si>
    <t>Suite Training</t>
  </si>
  <si>
    <t>Total for Travel Training</t>
  </si>
  <si>
    <t>Total for Training Income</t>
  </si>
  <si>
    <t>Total for Income</t>
  </si>
  <si>
    <t>Cost of Goods Sold</t>
  </si>
  <si>
    <t>Gross Profit</t>
  </si>
  <si>
    <t>Expenses</t>
  </si>
  <si>
    <t>Brand Fund Expense</t>
  </si>
  <si>
    <t>Total for Brand Fund Expense</t>
  </si>
  <si>
    <t>FranDev Expense</t>
  </si>
  <si>
    <t>FranDev Admin Expense</t>
  </si>
  <si>
    <t>Consulting Fees</t>
  </si>
  <si>
    <t>Corporate Trips &amp; Events</t>
  </si>
  <si>
    <t>Franchisee Trip</t>
  </si>
  <si>
    <t>Team Meals</t>
  </si>
  <si>
    <t>Unconference</t>
  </si>
  <si>
    <t>Total for Corporate Trips &amp; Events</t>
  </si>
  <si>
    <t>Insurance</t>
  </si>
  <si>
    <t>EO, DO, EPL Insurance</t>
  </si>
  <si>
    <t>Other Insurance</t>
  </si>
  <si>
    <t>Workers Comp Insurance</t>
  </si>
  <si>
    <t>Total for Insurance</t>
  </si>
  <si>
    <t>Legal &amp; Professional Services</t>
  </si>
  <si>
    <t>Accounting</t>
  </si>
  <si>
    <t>Legal Services</t>
  </si>
  <si>
    <t>Professional Fees</t>
  </si>
  <si>
    <t>Taxes &amp; Licenses</t>
  </si>
  <si>
    <t>Total for Legal &amp; Professional Services</t>
  </si>
  <si>
    <t>Total for FranDev Admin Expense</t>
  </si>
  <si>
    <t>FranDev Payroll</t>
  </si>
  <si>
    <t>FranDev Company Contributions</t>
  </si>
  <si>
    <t>FranDev Payroll Taxes</t>
  </si>
  <si>
    <t>FranDev Wages</t>
  </si>
  <si>
    <t>Total for FranDev Payroll</t>
  </si>
  <si>
    <t>FranDev Reimbursements</t>
  </si>
  <si>
    <t>FranDev Software</t>
  </si>
  <si>
    <t>Reimbursable Expenses</t>
  </si>
  <si>
    <t>Rent &amp; Lease</t>
  </si>
  <si>
    <t>Total for FranDev Expense</t>
  </si>
  <si>
    <t>FranSales Expense</t>
  </si>
  <si>
    <t>Broker Networks</t>
  </si>
  <si>
    <t>Conference Expense</t>
  </si>
  <si>
    <t>Confirmation Day</t>
  </si>
  <si>
    <t>Deal Commissions</t>
  </si>
  <si>
    <t>Broker Commissions</t>
  </si>
  <si>
    <t>Front Street Commissions</t>
  </si>
  <si>
    <t>Total for Deal Commissions</t>
  </si>
  <si>
    <t>Franchisee Validation</t>
  </si>
  <si>
    <t>FranSales Advertising</t>
  </si>
  <si>
    <t>Advertising &amp; Marketing</t>
  </si>
  <si>
    <t>Total for FranSales Advertising</t>
  </si>
  <si>
    <t>FranSales Miscellaneous</t>
  </si>
  <si>
    <t>FranSales Payroll</t>
  </si>
  <si>
    <t>FranSales Payroll Taxes</t>
  </si>
  <si>
    <t>FranSales Reimbursements</t>
  </si>
  <si>
    <t>FranSales Wages &amp; Bonuses</t>
  </si>
  <si>
    <t>Total for FranSales Payroll</t>
  </si>
  <si>
    <t>FranSales Software</t>
  </si>
  <si>
    <t>Podcasts</t>
  </si>
  <si>
    <t>Travel (FranSales)</t>
  </si>
  <si>
    <t>Total for FranSales Expense</t>
  </si>
  <si>
    <t>FranStart Expense</t>
  </si>
  <si>
    <t>FranStart Payroll</t>
  </si>
  <si>
    <t>FranStart Company Contributions</t>
  </si>
  <si>
    <t>FranStart Payroll Taxes</t>
  </si>
  <si>
    <t>FranStart Wages</t>
  </si>
  <si>
    <t>Total for FranStart Payroll</t>
  </si>
  <si>
    <t>HR Training</t>
  </si>
  <si>
    <t>Total for FranStart Expense</t>
  </si>
  <si>
    <t>Payroll Expenses</t>
  </si>
  <si>
    <t>Company Contributions</t>
  </si>
  <si>
    <t>401GO 401k</t>
  </si>
  <si>
    <t>Total for Company Contributions</t>
  </si>
  <si>
    <t>Taxes</t>
  </si>
  <si>
    <t>Wages</t>
  </si>
  <si>
    <t>Total for Payroll Expenses</t>
  </si>
  <si>
    <t>Reception Expense</t>
  </si>
  <si>
    <t>Reception Bank Charges &amp; Fees</t>
  </si>
  <si>
    <t>Reception Contractor Fees</t>
  </si>
  <si>
    <t>Reception Labor (Offshore)</t>
  </si>
  <si>
    <t>Hello Sugar Remote</t>
  </si>
  <si>
    <t>Reception Labor (HSF)</t>
  </si>
  <si>
    <t>Total for Reception Labor (Offshore)</t>
  </si>
  <si>
    <t>Reception Payroll (Onshore)</t>
  </si>
  <si>
    <t>Reception Company Contributions</t>
  </si>
  <si>
    <t>Reception Payroll Taxes</t>
  </si>
  <si>
    <t>Reception Wages</t>
  </si>
  <si>
    <t>Total for Reception Payroll (Onshore)</t>
  </si>
  <si>
    <t>Reception Software</t>
  </si>
  <si>
    <t>Total for Reception Expense</t>
  </si>
  <si>
    <t>Tech &amp; Software Expense</t>
  </si>
  <si>
    <t>Admin Software</t>
  </si>
  <si>
    <t>Tech Fee Expenses</t>
  </si>
  <si>
    <t>Total for Tech &amp; Software Expense</t>
  </si>
  <si>
    <t>Training Expense</t>
  </si>
  <si>
    <t>Training Payroll</t>
  </si>
  <si>
    <t>Trainer Wages</t>
  </si>
  <si>
    <t>Training Company Contributions</t>
  </si>
  <si>
    <t>Training Payroll Taxes</t>
  </si>
  <si>
    <t>Training Per Diem</t>
  </si>
  <si>
    <t>Training Reimbursements</t>
  </si>
  <si>
    <t>Total for Training Payroll</t>
  </si>
  <si>
    <t>Travel (for training)</t>
  </si>
  <si>
    <t>Total for Training Expense</t>
  </si>
  <si>
    <t>Uncategorized Expense</t>
  </si>
  <si>
    <t>Reimbursements (Need to Categorize)</t>
  </si>
  <si>
    <t>Total for Uncategorized Expense</t>
  </si>
  <si>
    <t>Total for Expenses</t>
  </si>
  <si>
    <t>Net Operating Income</t>
  </si>
  <si>
    <t>Other Income</t>
  </si>
  <si>
    <t>Credit Card Rewards</t>
  </si>
  <si>
    <t>Franchisee Interest</t>
  </si>
  <si>
    <t>Late Fees</t>
  </si>
  <si>
    <t>Merchant Fees</t>
  </si>
  <si>
    <t>ACH Processing Fees</t>
  </si>
  <si>
    <t>Credit/Debit Card Processing Fees</t>
  </si>
  <si>
    <t>NSF Fees</t>
  </si>
  <si>
    <t>Total for Merchant Fees</t>
  </si>
  <si>
    <t>Total for Other Income</t>
  </si>
  <si>
    <t>Other Expenses</t>
  </si>
  <si>
    <t>Add-backs</t>
  </si>
  <si>
    <t>Admin Add-backs</t>
  </si>
  <si>
    <t>Cell Phone</t>
  </si>
  <si>
    <t>Database</t>
  </si>
  <si>
    <t>Database Developer Fees</t>
  </si>
  <si>
    <t>Total for Database</t>
  </si>
  <si>
    <t>Employee Gift</t>
  </si>
  <si>
    <t>Legal</t>
  </si>
  <si>
    <t>Other Business Expenses</t>
  </si>
  <si>
    <t>Total for Admin Add-backs</t>
  </si>
  <si>
    <t>Consultant Add-backs</t>
  </si>
  <si>
    <t>Other Consultant</t>
  </si>
  <si>
    <t>Transaction Consultant</t>
  </si>
  <si>
    <t>Total for Consultant Add-backs</t>
  </si>
  <si>
    <t>Other Add-backs</t>
  </si>
  <si>
    <t>Hello Skin Add-backs</t>
  </si>
  <si>
    <t>Miscellaneous</t>
  </si>
  <si>
    <t>Total for Other Add-backs</t>
  </si>
  <si>
    <t>Reception Add-backs</t>
  </si>
  <si>
    <t>Reception Software Developer Fees</t>
  </si>
  <si>
    <t>Mobile App</t>
  </si>
  <si>
    <t>System Improvements</t>
  </si>
  <si>
    <t>Total for Reception Software Developer Fees</t>
  </si>
  <si>
    <t>Total for Reception Add-backs</t>
  </si>
  <si>
    <t>Total for Add-backs</t>
  </si>
  <si>
    <t>Other Bank Charges &amp; Fees</t>
  </si>
  <si>
    <t>Reconciliation Discrepancies</t>
  </si>
  <si>
    <t>Suspense</t>
  </si>
  <si>
    <t>Travel</t>
  </si>
  <si>
    <t>Travel Meals</t>
  </si>
  <si>
    <t>Travel (not for training)</t>
  </si>
  <si>
    <t>Total for Travel</t>
  </si>
  <si>
    <t>Total for Other Expenses</t>
  </si>
  <si>
    <t>Net Other Income</t>
  </si>
  <si>
    <t>Net Income</t>
  </si>
  <si>
    <t>Distribution account</t>
  </si>
  <si>
    <t>Total</t>
  </si>
  <si>
    <t>Accrual Basis Tuesday, August 05, 2025 10:39 PM GMTZ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</si>
</sst>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$#,##0.00"/>
    <numFmt numFmtId="178" formatCode="#,##0.00"/>
  </numFmts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1">
      <alignment/>
      <protection/>
    </xf>
    <xf numFmtId="0" fontId="2" fillId="0" borderId="0">
      <alignment/>
      <protection/>
    </xf>
    <xf numFmtId="0" fontId="2" fillId="0" borderId="2">
      <alignment/>
      <protection/>
    </xf>
  </cellStyleXfs>
  <cellXfs count="52">
    <xf numFmtId="0" fontId="0" fillId="0" borderId="0" xfId="0"/>
    <xf numFmtId="0" fontId="2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178" fontId="0" fillId="0" borderId="0" xfId="0" applyNumberFormat="1"/>
    <xf numFmtId="178" fontId="3" fillId="0" borderId="0" xfId="0" applyNumberFormat="1" applyFont="1"/>
    <xf numFmtId="0" fontId="0" fillId="0" borderId="0" xfId="0" applyAlignment="1">
      <alignment horizontal="left" indent="2"/>
    </xf>
    <xf numFmtId="0" fontId="3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177" fontId="0" fillId="0" borderId="0" xfId="0" applyNumberFormat="1"/>
    <xf numFmtId="177" fontId="2" fillId="0" borderId="0" xfId="0" applyNumberFormat="1" applyFont="1"/>
    <xf numFmtId="177" fontId="2" fillId="0" borderId="2" xfId="0" applyNumberFormat="1" applyFont="1" applyBorder="1"/>
    <xf numFmtId="177" fontId="4" fillId="0" borderId="2" xfId="0" applyNumberFormat="1" applyFont="1" applyBorder="1"/>
    <xf numFmtId="0" fontId="0" fillId="0" borderId="0" xfId="0" applyAlignment="1">
      <alignment horizontal="left" indent="3"/>
    </xf>
    <xf numFmtId="0" fontId="3" fillId="0" borderId="0" xfId="0" applyFont="1" applyAlignment="1">
      <alignment horizontal="left" indent="3"/>
    </xf>
    <xf numFmtId="0" fontId="2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0" fontId="2" fillId="0" borderId="0" xfId="0" applyFont="1" applyAlignment="1">
      <alignment horizontal="left" indent="3"/>
    </xf>
    <xf numFmtId="0" fontId="4" fillId="0" borderId="0" xfId="0" applyFont="1" applyAlignment="1">
      <alignment horizontal="left" indent="3"/>
    </xf>
    <xf numFmtId="0" fontId="2" fillId="0" borderId="1" xfId="20">
      <alignment/>
      <protection/>
    </xf>
    <xf numFmtId="0" fontId="5" fillId="0" borderId="1" xfId="20" applyFont="1">
      <alignment/>
      <protection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1" xfId="20" applyFont="1" applyAlignment="1">
      <alignment wrapText="1"/>
      <protection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2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3"/>
    </xf>
    <xf numFmtId="0" fontId="4" fillId="0" borderId="0" xfId="0" applyFont="1" applyAlignment="1">
      <alignment horizontal="left" wrapText="1" indent="2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4"/>
    </xf>
    <xf numFmtId="0" fontId="4" fillId="0" borderId="0" xfId="0" applyFont="1" applyAlignment="1">
      <alignment horizontal="left" wrapText="1" indent="3"/>
    </xf>
    <xf numFmtId="0" fontId="0" fillId="0" borderId="0" xfId="0" applyAlignment="1">
      <alignment wrapText="1"/>
    </xf>
    <xf numFmtId="0" fontId="5" fillId="0" borderId="1" xfId="20" applyFont="1" applyBorder="1" applyAlignment="1">
      <alignment wrapText="1"/>
      <protection/>
    </xf>
    <xf numFmtId="0" fontId="5" fillId="0" borderId="1" xfId="20" applyFont="1" applyBorder="1" applyAlignment="1">
      <alignment horizontal="center" wrapText="1"/>
      <protection/>
    </xf>
    <xf numFmtId="178" fontId="3" fillId="0" borderId="0" xfId="0" applyNumberFormat="1" applyFont="1" applyAlignment="1">
      <alignment wrapText="1"/>
    </xf>
    <xf numFmtId="177" fontId="4" fillId="0" borderId="2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erCellStyle" xfId="20"/>
    <cellStyle name="GroupedCellStyle" xfId="21"/>
    <cellStyle name="TotalCellStyle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8D4B3FEF-A70D-B944-82F4-C9836B181100}">
  <dimension ref="A1:B199"/>
  <sheetViews>
    <sheetView tabSelected="1" workbookViewId="0" topLeftCell="A1"/>
  </sheetViews>
  <sheetFormatPr defaultColWidth="11.255" defaultRowHeight="16" outlineLevelRow="4"/>
  <cols>
    <col min="1" max="1" width="37.625" style="45" customWidth="1"/>
    <col min="2" max="2" width="17" style="45" customWidth="1"/>
  </cols>
  <sheetData>
    <row r="1" spans="1:1" ht="16">
      <c r="A1" s="32" t="s">
        <v>0</v>
      </c>
    </row>
    <row r="2" spans="1:1" ht="16">
      <c r="A2" s="33" t="s">
        <v>1</v>
      </c>
    </row>
    <row r="3" spans="1:1" ht="16">
      <c r="A3" s="34" t="s">
        <v>2</v>
      </c>
    </row>
    <row r="5" spans="1:2" ht="16">
      <c r="A5" s="47" t="s">
        <v>190</v>
      </c>
      <c r="B5" s="47" t="s">
        <v>191</v>
      </c>
    </row>
    <row r="6" spans="1:1" ht="16">
      <c r="A6" s="36" t="s">
        <v>3</v>
      </c>
    </row>
    <row r="7" spans="1:2" ht="16" outlineLevel="1">
      <c r="A7" s="37" t="s">
        <v>4</v>
      </c>
      <c r="B7" s="48">
        <v>0</v>
      </c>
    </row>
    <row r="8" spans="1:2" ht="16" outlineLevel="2">
      <c r="A8" s="38" t="s">
        <v>5</v>
      </c>
      <c r="B8" s="48">
        <v>30380.0</v>
      </c>
    </row>
    <row r="9" spans="1:2" ht="16" outlineLevel="1">
      <c r="A9" s="39" t="s">
        <v>6</v>
      </c>
      <c r="B9" s="49">
        <f>B7+B8</f>
        <v>30380.0</v>
      </c>
    </row>
    <row r="10" spans="1:2" ht="16" outlineLevel="1">
      <c r="A10" s="37" t="s">
        <v>7</v>
      </c>
      <c r="B10" s="48">
        <v>0</v>
      </c>
    </row>
    <row r="11" spans="1:2" ht="16" outlineLevel="2">
      <c r="A11" s="38" t="s">
        <v>8</v>
      </c>
      <c r="B11" s="48">
        <v>250.0</v>
      </c>
    </row>
    <row r="12" spans="1:2" ht="16" outlineLevel="2">
      <c r="A12" s="38" t="s">
        <v>9</v>
      </c>
      <c r="B12" s="48">
        <v>688371.79</v>
      </c>
    </row>
    <row r="13" spans="1:2" ht="16" outlineLevel="2">
      <c r="A13" s="38" t="s">
        <v>10</v>
      </c>
      <c r="B13" s="48">
        <v>3250.0</v>
      </c>
    </row>
    <row r="14" spans="1:2" ht="16" outlineLevel="1">
      <c r="A14" s="39" t="s">
        <v>11</v>
      </c>
      <c r="B14" s="49">
        <f>B10+B11+B12+B13</f>
        <v>691871.79</v>
      </c>
    </row>
    <row r="15" spans="1:2" ht="16" outlineLevel="1">
      <c r="A15" s="37" t="s">
        <v>12</v>
      </c>
      <c r="B15" s="48">
        <v>0</v>
      </c>
    </row>
    <row r="16" spans="1:2" ht="16" outlineLevel="2">
      <c r="A16" s="38" t="s">
        <v>13</v>
      </c>
      <c r="B16" s="48">
        <v>995000.0</v>
      </c>
    </row>
    <row r="17" spans="1:2" ht="16" outlineLevel="2">
      <c r="A17" s="38" t="s">
        <v>14</v>
      </c>
      <c r="B17" s="48">
        <v>-5000.0</v>
      </c>
    </row>
    <row r="18" spans="1:2" ht="16" outlineLevel="2">
      <c r="A18" s="38" t="s">
        <v>15</v>
      </c>
      <c r="B18" s="48">
        <v>470000.0</v>
      </c>
    </row>
    <row r="19" spans="1:2" ht="16" outlineLevel="1">
      <c r="A19" s="39" t="s">
        <v>16</v>
      </c>
      <c r="B19" s="49">
        <f>B15+B16+B17+B18</f>
        <v>1460000.0</v>
      </c>
    </row>
    <row r="20" spans="1:2" ht="16" outlineLevel="1">
      <c r="A20" s="37" t="s">
        <v>17</v>
      </c>
      <c r="B20" s="48">
        <v>0</v>
      </c>
    </row>
    <row r="21" spans="1:2" ht="16" outlineLevel="2">
      <c r="A21" s="38" t="s">
        <v>18</v>
      </c>
      <c r="B21" s="48">
        <v>97500.0</v>
      </c>
    </row>
    <row r="22" spans="1:2" ht="16" outlineLevel="1">
      <c r="A22" s="39" t="s">
        <v>19</v>
      </c>
      <c r="B22" s="49">
        <f>B20+B21</f>
        <v>97500.0</v>
      </c>
    </row>
    <row r="23" spans="1:2" ht="16" outlineLevel="1">
      <c r="A23" s="37" t="s">
        <v>20</v>
      </c>
      <c r="B23" s="48">
        <v>0</v>
      </c>
    </row>
    <row r="24" spans="1:2" ht="16" outlineLevel="2">
      <c r="A24" s="38" t="s">
        <v>21</v>
      </c>
      <c r="B24" s="48">
        <v>965071.25</v>
      </c>
    </row>
    <row r="25" spans="1:2" ht="16" outlineLevel="2">
      <c r="A25" s="38" t="s">
        <v>22</v>
      </c>
      <c r="B25" s="48">
        <v>0</v>
      </c>
    </row>
    <row r="26" spans="1:2" ht="16" outlineLevel="3">
      <c r="A26" s="40" t="s">
        <v>23</v>
      </c>
      <c r="B26" s="48">
        <v>31639.66</v>
      </c>
    </row>
    <row r="27" spans="1:2" ht="16" outlineLevel="2">
      <c r="A27" s="41" t="s">
        <v>24</v>
      </c>
      <c r="B27" s="49">
        <f>B25+B26</f>
        <v>31639.66</v>
      </c>
    </row>
    <row r="28" spans="1:2" ht="16" outlineLevel="1">
      <c r="A28" s="39" t="s">
        <v>25</v>
      </c>
      <c r="B28" s="49">
        <f>B23+B24+B27</f>
        <v>996710.91</v>
      </c>
    </row>
    <row r="29" spans="1:2" ht="16" outlineLevel="1">
      <c r="A29" s="37" t="s">
        <v>26</v>
      </c>
      <c r="B29" s="48">
        <v>0</v>
      </c>
    </row>
    <row r="30" spans="1:2" ht="16" outlineLevel="2">
      <c r="A30" s="38" t="s">
        <v>22</v>
      </c>
      <c r="B30" s="48">
        <v>0</v>
      </c>
    </row>
    <row r="31" spans="1:2" ht="16" outlineLevel="3">
      <c r="A31" s="40" t="s">
        <v>27</v>
      </c>
      <c r="B31" s="48">
        <v>2600.0</v>
      </c>
    </row>
    <row r="32" spans="1:2" ht="16" outlineLevel="3">
      <c r="A32" s="40" t="s">
        <v>28</v>
      </c>
      <c r="B32" s="48">
        <v>5059.84</v>
      </c>
    </row>
    <row r="33" spans="1:2" ht="16" outlineLevel="3">
      <c r="A33" s="40" t="s">
        <v>29</v>
      </c>
      <c r="B33" s="48">
        <v>2995.83</v>
      </c>
    </row>
    <row r="34" spans="1:2" ht="16" outlineLevel="2">
      <c r="A34" s="41" t="s">
        <v>24</v>
      </c>
      <c r="B34" s="49">
        <f>B30+B31+B32+B33</f>
        <v>10655.67</v>
      </c>
    </row>
    <row r="35" spans="1:2" ht="16" outlineLevel="2">
      <c r="A35" s="38" t="s">
        <v>30</v>
      </c>
      <c r="B35" s="48">
        <v>35099.98</v>
      </c>
    </row>
    <row r="36" spans="1:2" ht="16" outlineLevel="1">
      <c r="A36" s="39" t="s">
        <v>31</v>
      </c>
      <c r="B36" s="49">
        <f>B29+B34+B35</f>
        <v>45755.65</v>
      </c>
    </row>
    <row r="37" spans="1:2" ht="16" outlineLevel="1">
      <c r="A37" s="37" t="s">
        <v>32</v>
      </c>
      <c r="B37" s="48">
        <v>0</v>
      </c>
    </row>
    <row r="38" spans="1:2" ht="16" outlineLevel="2">
      <c r="A38" s="38" t="s">
        <v>33</v>
      </c>
      <c r="B38" s="48">
        <v>0</v>
      </c>
    </row>
    <row r="39" spans="1:2" ht="16" outlineLevel="3">
      <c r="A39" s="40" t="s">
        <v>34</v>
      </c>
      <c r="B39" s="48">
        <v>5500.0</v>
      </c>
    </row>
    <row r="40" spans="1:2" ht="16" outlineLevel="3">
      <c r="A40" s="40" t="s">
        <v>35</v>
      </c>
      <c r="B40" s="48">
        <v>117079.56</v>
      </c>
    </row>
    <row r="41" spans="1:2" ht="16" outlineLevel="2">
      <c r="A41" s="41" t="s">
        <v>36</v>
      </c>
      <c r="B41" s="49">
        <f>B38+B39+B40</f>
        <v>122579.56</v>
      </c>
    </row>
    <row r="42" spans="1:2" ht="16" outlineLevel="1">
      <c r="A42" s="39" t="s">
        <v>37</v>
      </c>
      <c r="B42" s="49">
        <f>B37+B41</f>
        <v>122579.56</v>
      </c>
    </row>
    <row r="43" spans="1:2" ht="16">
      <c r="A43" s="42" t="s">
        <v>38</v>
      </c>
      <c r="B43" s="49">
        <f>B9+B14+B19+B22+B28+B36+B42</f>
        <v>3444797.91</v>
      </c>
    </row>
    <row r="44" spans="1:2" ht="16">
      <c r="A44" s="36" t="s">
        <v>39</v>
      </c>
      <c r="B44" s="50"/>
    </row>
    <row r="45" spans="1:2" ht="16">
      <c r="A45" s="42" t="s">
        <v>40</v>
      </c>
      <c r="B45" s="49">
        <f>B43-B44</f>
        <v>3444797.91</v>
      </c>
    </row>
    <row r="46" spans="1:1" ht="16">
      <c r="A46" s="36" t="s">
        <v>41</v>
      </c>
    </row>
    <row r="47" spans="1:2" ht="16" outlineLevel="1">
      <c r="A47" s="37" t="s">
        <v>42</v>
      </c>
      <c r="B47" s="48">
        <v>0</v>
      </c>
    </row>
    <row r="48" spans="1:2" ht="16" outlineLevel="2">
      <c r="A48" s="38" t="s">
        <v>5</v>
      </c>
      <c r="B48" s="48">
        <v>12760.0</v>
      </c>
    </row>
    <row r="49" spans="1:2" ht="16" outlineLevel="1">
      <c r="A49" s="39" t="s">
        <v>43</v>
      </c>
      <c r="B49" s="49">
        <f>B47+B48</f>
        <v>12760.0</v>
      </c>
    </row>
    <row r="50" spans="1:2" ht="16" outlineLevel="1">
      <c r="A50" s="37" t="s">
        <v>44</v>
      </c>
      <c r="B50" s="48">
        <v>0</v>
      </c>
    </row>
    <row r="51" spans="1:2" ht="16" outlineLevel="2">
      <c r="A51" s="38" t="s">
        <v>45</v>
      </c>
      <c r="B51" s="48">
        <v>0</v>
      </c>
    </row>
    <row r="52" spans="1:2" ht="16" outlineLevel="3">
      <c r="A52" s="40" t="s">
        <v>46</v>
      </c>
      <c r="B52" s="48">
        <v>12000.0</v>
      </c>
    </row>
    <row r="53" spans="1:2" ht="16" outlineLevel="3">
      <c r="A53" s="40" t="s">
        <v>47</v>
      </c>
      <c r="B53" s="48">
        <v>0</v>
      </c>
    </row>
    <row r="54" spans="1:2" ht="16" outlineLevel="4">
      <c r="A54" s="43" t="s">
        <v>48</v>
      </c>
      <c r="B54" s="48">
        <v>38736.99</v>
      </c>
    </row>
    <row r="55" spans="1:2" ht="16" outlineLevel="4">
      <c r="A55" s="43" t="s">
        <v>49</v>
      </c>
      <c r="B55" s="48">
        <v>2162.22</v>
      </c>
    </row>
    <row r="56" spans="1:2" ht="16" outlineLevel="4">
      <c r="A56" s="43" t="s">
        <v>50</v>
      </c>
      <c r="B56" s="48">
        <v>15136.57</v>
      </c>
    </row>
    <row r="57" spans="1:2" ht="16" outlineLevel="3">
      <c r="A57" s="44" t="s">
        <v>51</v>
      </c>
      <c r="B57" s="49">
        <f>B53+B54+B55+B56</f>
        <v>56035.78</v>
      </c>
    </row>
    <row r="58" spans="1:2" ht="16" outlineLevel="3">
      <c r="A58" s="40" t="s">
        <v>52</v>
      </c>
      <c r="B58" s="48">
        <v>0</v>
      </c>
    </row>
    <row r="59" spans="1:2" ht="16" outlineLevel="4">
      <c r="A59" s="43" t="s">
        <v>53</v>
      </c>
      <c r="B59" s="48">
        <v>8131.68</v>
      </c>
    </row>
    <row r="60" spans="1:2" ht="16" outlineLevel="4">
      <c r="A60" s="43" t="s">
        <v>54</v>
      </c>
      <c r="B60" s="48">
        <v>122.15</v>
      </c>
    </row>
    <row r="61" spans="1:2" ht="16" outlineLevel="4">
      <c r="A61" s="43" t="s">
        <v>55</v>
      </c>
      <c r="B61" s="48">
        <v>468.0</v>
      </c>
    </row>
    <row r="62" spans="1:2" ht="16" outlineLevel="3">
      <c r="A62" s="44" t="s">
        <v>56</v>
      </c>
      <c r="B62" s="49">
        <f>B58+B59+B60+B61</f>
        <v>8721.83</v>
      </c>
    </row>
    <row r="63" spans="1:2" ht="16" outlineLevel="3">
      <c r="A63" s="40" t="s">
        <v>57</v>
      </c>
      <c r="B63" s="48">
        <v>0</v>
      </c>
    </row>
    <row r="64" spans="1:2" ht="16" outlineLevel="4">
      <c r="A64" s="43" t="s">
        <v>58</v>
      </c>
      <c r="B64" s="48">
        <v>27883.0</v>
      </c>
    </row>
    <row r="65" spans="1:2" ht="16" outlineLevel="4">
      <c r="A65" s="43" t="s">
        <v>59</v>
      </c>
      <c r="B65" s="48">
        <v>28356.2</v>
      </c>
    </row>
    <row r="66" spans="1:2" ht="16" outlineLevel="4">
      <c r="A66" s="43" t="s">
        <v>60</v>
      </c>
      <c r="B66" s="48">
        <v>225.5</v>
      </c>
    </row>
    <row r="67" spans="1:2" ht="16" outlineLevel="4">
      <c r="A67" s="43" t="s">
        <v>61</v>
      </c>
      <c r="B67" s="48">
        <v>1491.33</v>
      </c>
    </row>
    <row r="68" spans="1:2" ht="16" outlineLevel="3">
      <c r="A68" s="44" t="s">
        <v>62</v>
      </c>
      <c r="B68" s="49">
        <f>B63+B64+B65+B66+B67</f>
        <v>57956.03</v>
      </c>
    </row>
    <row r="69" spans="1:2" ht="16" outlineLevel="2">
      <c r="A69" s="41" t="s">
        <v>63</v>
      </c>
      <c r="B69" s="49">
        <f>B51+B52+B57+B62+B68</f>
        <v>134713.64</v>
      </c>
    </row>
    <row r="70" spans="1:2" ht="16" outlineLevel="2">
      <c r="A70" s="38" t="s">
        <v>64</v>
      </c>
      <c r="B70" s="48">
        <v>0</v>
      </c>
    </row>
    <row r="71" spans="1:2" ht="16" outlineLevel="3">
      <c r="A71" s="40" t="s">
        <v>65</v>
      </c>
      <c r="B71" s="48">
        <v>4071.6</v>
      </c>
    </row>
    <row r="72" spans="1:2" ht="16" outlineLevel="3">
      <c r="A72" s="40" t="s">
        <v>66</v>
      </c>
      <c r="B72" s="48">
        <v>10691.1</v>
      </c>
    </row>
    <row r="73" spans="1:2" ht="16" outlineLevel="3">
      <c r="A73" s="40" t="s">
        <v>67</v>
      </c>
      <c r="B73" s="48">
        <v>222295.5</v>
      </c>
    </row>
    <row r="74" spans="1:2" ht="16" outlineLevel="2">
      <c r="A74" s="41" t="s">
        <v>68</v>
      </c>
      <c r="B74" s="49">
        <f>B70+B71+B72+B73</f>
        <v>237058.2</v>
      </c>
    </row>
    <row r="75" spans="1:2" ht="16" outlineLevel="2">
      <c r="A75" s="38" t="s">
        <v>69</v>
      </c>
      <c r="B75" s="48">
        <v>184.67</v>
      </c>
    </row>
    <row r="76" spans="1:2" ht="16" outlineLevel="2">
      <c r="A76" s="38" t="s">
        <v>70</v>
      </c>
      <c r="B76" s="48">
        <v>4750.12</v>
      </c>
    </row>
    <row r="77" spans="1:2" ht="16" outlineLevel="2">
      <c r="A77" s="38" t="s">
        <v>71</v>
      </c>
      <c r="B77" s="48">
        <v>2920.97</v>
      </c>
    </row>
    <row r="78" spans="1:2" ht="16" outlineLevel="2">
      <c r="A78" s="38" t="s">
        <v>72</v>
      </c>
      <c r="B78" s="48">
        <v>15000.0</v>
      </c>
    </row>
    <row r="79" spans="1:2" ht="16" outlineLevel="1">
      <c r="A79" s="39" t="s">
        <v>73</v>
      </c>
      <c r="B79" s="49">
        <f>B50+B69+B74+B75+B76+B77+B78</f>
        <v>394627.6</v>
      </c>
    </row>
    <row r="80" spans="1:2" ht="16" outlineLevel="1">
      <c r="A80" s="37" t="s">
        <v>74</v>
      </c>
      <c r="B80" s="48">
        <v>0</v>
      </c>
    </row>
    <row r="81" spans="1:2" ht="16" outlineLevel="2">
      <c r="A81" s="38" t="s">
        <v>75</v>
      </c>
      <c r="B81" s="48">
        <v>27899.98</v>
      </c>
    </row>
    <row r="82" spans="1:2" ht="16" outlineLevel="2">
      <c r="A82" s="38" t="s">
        <v>76</v>
      </c>
      <c r="B82" s="48">
        <v>61507.25</v>
      </c>
    </row>
    <row r="83" spans="1:2" ht="16" outlineLevel="2">
      <c r="A83" s="38" t="s">
        <v>77</v>
      </c>
      <c r="B83" s="48">
        <v>8755.36</v>
      </c>
    </row>
    <row r="84" spans="1:2" ht="16" outlineLevel="2">
      <c r="A84" s="38" t="s">
        <v>78</v>
      </c>
      <c r="B84" s="48">
        <v>0</v>
      </c>
    </row>
    <row r="85" spans="1:2" ht="16" outlineLevel="3">
      <c r="A85" s="40" t="s">
        <v>79</v>
      </c>
      <c r="B85" s="48">
        <v>474000.0</v>
      </c>
    </row>
    <row r="86" spans="1:2" ht="16" outlineLevel="3">
      <c r="A86" s="40" t="s">
        <v>80</v>
      </c>
      <c r="B86" s="48">
        <v>473500.0</v>
      </c>
    </row>
    <row r="87" spans="1:2" ht="16" outlineLevel="2">
      <c r="A87" s="41" t="s">
        <v>81</v>
      </c>
      <c r="B87" s="49">
        <f>B84+B85+B86</f>
        <v>947500.0</v>
      </c>
    </row>
    <row r="88" spans="1:2" ht="16" outlineLevel="2">
      <c r="A88" s="38" t="s">
        <v>82</v>
      </c>
      <c r="B88" s="48">
        <v>4182.5</v>
      </c>
    </row>
    <row r="89" spans="1:2" ht="16" outlineLevel="2">
      <c r="A89" s="38" t="s">
        <v>83</v>
      </c>
      <c r="B89" s="48">
        <v>5651.44</v>
      </c>
    </row>
    <row r="90" spans="1:2" ht="16" outlineLevel="3">
      <c r="A90" s="40" t="s">
        <v>84</v>
      </c>
      <c r="B90" s="48">
        <v>-165.41</v>
      </c>
    </row>
    <row r="91" spans="1:2" ht="16" outlineLevel="2">
      <c r="A91" s="41" t="s">
        <v>85</v>
      </c>
      <c r="B91" s="49">
        <f>B89+B90</f>
        <v>5486.03</v>
      </c>
    </row>
    <row r="92" spans="1:2" ht="16" outlineLevel="2">
      <c r="A92" s="38" t="s">
        <v>86</v>
      </c>
      <c r="B92" s="48">
        <v>11015.0</v>
      </c>
    </row>
    <row r="93" spans="1:2" ht="16" outlineLevel="2">
      <c r="A93" s="38" t="s">
        <v>87</v>
      </c>
      <c r="B93" s="48">
        <v>0</v>
      </c>
    </row>
    <row r="94" spans="1:2" ht="16" outlineLevel="3">
      <c r="A94" s="40" t="s">
        <v>88</v>
      </c>
      <c r="B94" s="48">
        <v>108.8</v>
      </c>
    </row>
    <row r="95" spans="1:2" ht="16" outlineLevel="3">
      <c r="A95" s="40" t="s">
        <v>89</v>
      </c>
      <c r="B95" s="48">
        <v>753.51</v>
      </c>
    </row>
    <row r="96" spans="1:2" ht="16" outlineLevel="3">
      <c r="A96" s="40" t="s">
        <v>90</v>
      </c>
      <c r="B96" s="48">
        <v>1287.5</v>
      </c>
    </row>
    <row r="97" spans="1:2" ht="16" outlineLevel="2">
      <c r="A97" s="41" t="s">
        <v>91</v>
      </c>
      <c r="B97" s="49">
        <f>B93+B94+B95+B96</f>
        <v>2149.81</v>
      </c>
    </row>
    <row r="98" spans="1:2" ht="16" outlineLevel="2">
      <c r="A98" s="38" t="s">
        <v>92</v>
      </c>
      <c r="B98" s="48">
        <v>9741.09</v>
      </c>
    </row>
    <row r="99" spans="1:2" ht="16" outlineLevel="2">
      <c r="A99" s="38" t="s">
        <v>93</v>
      </c>
      <c r="B99" s="48">
        <v>342.0</v>
      </c>
    </row>
    <row r="100" spans="1:2" ht="16" outlineLevel="2">
      <c r="A100" s="38" t="s">
        <v>94</v>
      </c>
      <c r="B100" s="48">
        <v>1980.6</v>
      </c>
    </row>
    <row r="101" spans="1:2" ht="16" outlineLevel="1">
      <c r="A101" s="39" t="s">
        <v>95</v>
      </c>
      <c r="B101" s="49">
        <f>B80+B81+B82+B83+B87+B88+B91+B92+B97+B98+B99+B100</f>
        <v>1080559.62</v>
      </c>
    </row>
    <row r="102" spans="1:2" ht="16" outlineLevel="1">
      <c r="A102" s="37" t="s">
        <v>96</v>
      </c>
      <c r="B102" s="48">
        <v>0</v>
      </c>
    </row>
    <row r="103" spans="1:2" ht="16" outlineLevel="2">
      <c r="A103" s="38" t="s">
        <v>97</v>
      </c>
      <c r="B103" s="48">
        <v>0</v>
      </c>
    </row>
    <row r="104" spans="1:2" ht="16" outlineLevel="3">
      <c r="A104" s="40" t="s">
        <v>98</v>
      </c>
      <c r="B104" s="48">
        <v>2530.96</v>
      </c>
    </row>
    <row r="105" spans="1:2" ht="16" outlineLevel="3">
      <c r="A105" s="40" t="s">
        <v>99</v>
      </c>
      <c r="B105" s="48">
        <v>8003.43</v>
      </c>
    </row>
    <row r="106" spans="1:2" ht="16" outlineLevel="3">
      <c r="A106" s="40" t="s">
        <v>100</v>
      </c>
      <c r="B106" s="48">
        <v>114660.24</v>
      </c>
    </row>
    <row r="107" spans="1:2" ht="16" outlineLevel="2">
      <c r="A107" s="41" t="s">
        <v>101</v>
      </c>
      <c r="B107" s="49">
        <f>B103+B104+B105+B106</f>
        <v>125194.63</v>
      </c>
    </row>
    <row r="108" spans="1:2" ht="16" outlineLevel="2">
      <c r="A108" s="38" t="s">
        <v>102</v>
      </c>
      <c r="B108" s="48">
        <v>1031.88</v>
      </c>
    </row>
    <row r="109" spans="1:2" ht="16" outlineLevel="1">
      <c r="A109" s="39" t="s">
        <v>103</v>
      </c>
      <c r="B109" s="49">
        <f>B102+B107+B108</f>
        <v>126226.51000000001</v>
      </c>
    </row>
    <row r="110" spans="1:2" ht="16" outlineLevel="1">
      <c r="A110" s="37" t="s">
        <v>104</v>
      </c>
      <c r="B110" s="48">
        <v>0</v>
      </c>
    </row>
    <row r="111" spans="1:2" ht="16" outlineLevel="2">
      <c r="A111" s="38" t="s">
        <v>105</v>
      </c>
      <c r="B111" s="48">
        <v>4092.7</v>
      </c>
    </row>
    <row r="112" spans="1:2" ht="16" outlineLevel="3">
      <c r="A112" s="40" t="s">
        <v>106</v>
      </c>
      <c r="B112" s="50"/>
    </row>
    <row r="113" spans="1:2" ht="16" outlineLevel="2">
      <c r="A113" s="41" t="s">
        <v>107</v>
      </c>
      <c r="B113" s="49">
        <f>B111+B112</f>
        <v>4092.7</v>
      </c>
    </row>
    <row r="114" spans="1:2" ht="16" outlineLevel="2">
      <c r="A114" s="38" t="s">
        <v>108</v>
      </c>
      <c r="B114" s="48">
        <v>565.67</v>
      </c>
    </row>
    <row r="115" spans="1:2" ht="16" outlineLevel="2">
      <c r="A115" s="38" t="s">
        <v>109</v>
      </c>
      <c r="B115" s="48">
        <v>7200.0</v>
      </c>
    </row>
    <row r="116" spans="1:2" ht="16" outlineLevel="1">
      <c r="A116" s="39" t="s">
        <v>110</v>
      </c>
      <c r="B116" s="49">
        <f>B110+B113+B114+B115</f>
        <v>11858.369999999999</v>
      </c>
    </row>
    <row r="117" spans="1:2" ht="16" outlineLevel="1">
      <c r="A117" s="37" t="s">
        <v>111</v>
      </c>
      <c r="B117" s="48">
        <v>0</v>
      </c>
    </row>
    <row r="118" spans="1:2" ht="16" outlineLevel="2">
      <c r="A118" s="38" t="s">
        <v>112</v>
      </c>
      <c r="B118" s="48">
        <v>811.07</v>
      </c>
    </row>
    <row r="119" spans="1:2" ht="16" outlineLevel="2">
      <c r="A119" s="38" t="s">
        <v>113</v>
      </c>
      <c r="B119" s="48">
        <v>1917.5</v>
      </c>
    </row>
    <row r="120" spans="1:2" ht="16" outlineLevel="2">
      <c r="A120" s="38" t="s">
        <v>114</v>
      </c>
      <c r="B120" s="48">
        <v>-949.97</v>
      </c>
    </row>
    <row r="121" spans="1:2" ht="16" outlineLevel="3">
      <c r="A121" s="40" t="s">
        <v>115</v>
      </c>
      <c r="B121" s="48">
        <v>55166.98</v>
      </c>
    </row>
    <row r="122" spans="1:2" ht="16" outlineLevel="3">
      <c r="A122" s="40" t="s">
        <v>116</v>
      </c>
      <c r="B122" s="48">
        <v>141227.56</v>
      </c>
    </row>
    <row r="123" spans="1:2" ht="16" outlineLevel="2">
      <c r="A123" s="41" t="s">
        <v>117</v>
      </c>
      <c r="B123" s="49">
        <f>B120+B121+B122</f>
        <v>195444.57</v>
      </c>
    </row>
    <row r="124" spans="1:2" ht="16" outlineLevel="2">
      <c r="A124" s="38" t="s">
        <v>118</v>
      </c>
      <c r="B124" s="48">
        <v>0</v>
      </c>
    </row>
    <row r="125" spans="1:2" ht="16" outlineLevel="3">
      <c r="A125" s="40" t="s">
        <v>119</v>
      </c>
      <c r="B125" s="48">
        <v>2065.67</v>
      </c>
    </row>
    <row r="126" spans="1:2" ht="16" outlineLevel="3">
      <c r="A126" s="40" t="s">
        <v>120</v>
      </c>
      <c r="B126" s="48">
        <v>2227.89</v>
      </c>
    </row>
    <row r="127" spans="1:2" ht="16" outlineLevel="3">
      <c r="A127" s="40" t="s">
        <v>121</v>
      </c>
      <c r="B127" s="48">
        <v>28125.0</v>
      </c>
    </row>
    <row r="128" spans="1:2" ht="16" outlineLevel="2">
      <c r="A128" s="41" t="s">
        <v>122</v>
      </c>
      <c r="B128" s="49">
        <f>B124+B125+B126+B127</f>
        <v>32418.559999999998</v>
      </c>
    </row>
    <row r="129" spans="1:2" ht="16" outlineLevel="2">
      <c r="A129" s="38" t="s">
        <v>123</v>
      </c>
      <c r="B129" s="48">
        <v>266608.24</v>
      </c>
    </row>
    <row r="130" spans="1:2" ht="16" outlineLevel="1">
      <c r="A130" s="39" t="s">
        <v>124</v>
      </c>
      <c r="B130" s="49">
        <f>B117+B118+B119+B123+B128+B129</f>
        <v>497199.94</v>
      </c>
    </row>
    <row r="131" spans="1:2" ht="16" outlineLevel="1">
      <c r="A131" s="37" t="s">
        <v>125</v>
      </c>
      <c r="B131" s="48">
        <v>0</v>
      </c>
    </row>
    <row r="132" spans="1:2" ht="16" outlineLevel="2">
      <c r="A132" s="38" t="s">
        <v>126</v>
      </c>
      <c r="B132" s="48">
        <v>61925.21</v>
      </c>
    </row>
    <row r="133" spans="1:2" ht="16" outlineLevel="2">
      <c r="A133" s="38" t="s">
        <v>127</v>
      </c>
      <c r="B133" s="48">
        <v>16694.29</v>
      </c>
    </row>
    <row r="134" spans="1:2" ht="16" outlineLevel="1">
      <c r="A134" s="39" t="s">
        <v>128</v>
      </c>
      <c r="B134" s="49">
        <f>B131+B132+B133</f>
        <v>78619.5</v>
      </c>
    </row>
    <row r="135" spans="1:2" ht="16" outlineLevel="1">
      <c r="A135" s="37" t="s">
        <v>129</v>
      </c>
      <c r="B135" s="48">
        <v>0</v>
      </c>
    </row>
    <row r="136" spans="1:2" ht="16" outlineLevel="2">
      <c r="A136" s="38" t="s">
        <v>130</v>
      </c>
      <c r="B136" s="48">
        <v>0</v>
      </c>
    </row>
    <row r="137" spans="1:2" ht="16" outlineLevel="3">
      <c r="A137" s="40" t="s">
        <v>131</v>
      </c>
      <c r="B137" s="48">
        <v>37299.96</v>
      </c>
    </row>
    <row r="138" spans="1:2" ht="16" outlineLevel="3">
      <c r="A138" s="40" t="s">
        <v>132</v>
      </c>
      <c r="B138" s="48">
        <v>2106.99</v>
      </c>
    </row>
    <row r="139" spans="1:2" ht="16" outlineLevel="3">
      <c r="A139" s="40" t="s">
        <v>133</v>
      </c>
      <c r="B139" s="48">
        <v>4095.07</v>
      </c>
    </row>
    <row r="140" spans="1:2" ht="16" outlineLevel="3">
      <c r="A140" s="40" t="s">
        <v>134</v>
      </c>
      <c r="B140" s="48">
        <v>31921.0</v>
      </c>
    </row>
    <row r="141" spans="1:2" ht="16" outlineLevel="3">
      <c r="A141" s="40" t="s">
        <v>135</v>
      </c>
      <c r="B141" s="48">
        <v>544.22</v>
      </c>
    </row>
    <row r="142" spans="1:2" ht="16" outlineLevel="2">
      <c r="A142" s="41" t="s">
        <v>136</v>
      </c>
      <c r="B142" s="49">
        <f>B136+B137+B138+B139+B140+B141</f>
        <v>75967.23999999999</v>
      </c>
    </row>
    <row r="143" spans="1:2" ht="16" outlineLevel="2">
      <c r="A143" s="38" t="s">
        <v>137</v>
      </c>
      <c r="B143" s="48">
        <v>18765.16</v>
      </c>
    </row>
    <row r="144" spans="1:2" ht="16" outlineLevel="1">
      <c r="A144" s="39" t="s">
        <v>138</v>
      </c>
      <c r="B144" s="49">
        <f>B135+B142+B143</f>
        <v>94732.4</v>
      </c>
    </row>
    <row r="145" spans="1:2" ht="16" outlineLevel="1">
      <c r="A145" s="37" t="s">
        <v>139</v>
      </c>
      <c r="B145" s="48">
        <v>-19714.94</v>
      </c>
    </row>
    <row r="146" spans="1:2" ht="16" outlineLevel="2">
      <c r="A146" s="38" t="s">
        <v>140</v>
      </c>
      <c r="B146" s="48">
        <v>23149.44</v>
      </c>
    </row>
    <row r="147" spans="1:2" ht="16" outlineLevel="1">
      <c r="A147" s="39" t="s">
        <v>141</v>
      </c>
      <c r="B147" s="49">
        <f>B145+B146</f>
        <v>3434.5</v>
      </c>
    </row>
    <row r="148" spans="1:2" ht="16">
      <c r="A148" s="42" t="s">
        <v>142</v>
      </c>
      <c r="B148" s="49">
        <f>B49+B79+B101+B109+B116+B130+B134+B144+B147</f>
        <v>2300018.4400000004</v>
      </c>
    </row>
    <row r="149" spans="1:2" ht="16">
      <c r="A149" s="42" t="s">
        <v>143</v>
      </c>
      <c r="B149" s="49">
        <f>B45-B148</f>
        <v>1144779.4699999997</v>
      </c>
    </row>
    <row r="150" spans="1:1" ht="16">
      <c r="A150" s="36" t="s">
        <v>144</v>
      </c>
    </row>
    <row r="151" spans="1:2" ht="16" outlineLevel="1">
      <c r="A151" s="37" t="s">
        <v>145</v>
      </c>
      <c r="B151" s="48">
        <v>20420.81</v>
      </c>
    </row>
    <row r="152" spans="1:2" ht="16" outlineLevel="1">
      <c r="A152" s="37" t="s">
        <v>146</v>
      </c>
      <c r="B152" s="48">
        <v>15.15</v>
      </c>
    </row>
    <row r="153" spans="1:2" ht="16" outlineLevel="1">
      <c r="A153" s="37" t="s">
        <v>147</v>
      </c>
      <c r="B153" s="48">
        <v>325.0</v>
      </c>
    </row>
    <row r="154" spans="1:2" ht="16" outlineLevel="1">
      <c r="A154" s="37" t="s">
        <v>148</v>
      </c>
      <c r="B154" s="48">
        <v>0</v>
      </c>
    </row>
    <row r="155" spans="1:2" ht="16" outlineLevel="2">
      <c r="A155" s="38" t="s">
        <v>149</v>
      </c>
      <c r="B155" s="48">
        <v>158.8</v>
      </c>
    </row>
    <row r="156" spans="1:2" ht="16" outlineLevel="2">
      <c r="A156" s="38" t="s">
        <v>150</v>
      </c>
      <c r="B156" s="48">
        <v>696.34</v>
      </c>
    </row>
    <row r="157" spans="1:2" ht="16" outlineLevel="2">
      <c r="A157" s="38" t="s">
        <v>151</v>
      </c>
      <c r="B157" s="48">
        <v>225.0</v>
      </c>
    </row>
    <row r="158" spans="1:2" ht="16" outlineLevel="1">
      <c r="A158" s="39" t="s">
        <v>152</v>
      </c>
      <c r="B158" s="49">
        <f>B154+B155+B156+B157</f>
        <v>1080.14</v>
      </c>
    </row>
    <row r="159" spans="1:2" ht="16">
      <c r="A159" s="42" t="s">
        <v>153</v>
      </c>
      <c r="B159" s="49">
        <f>B151+B152+B153+B158</f>
        <v>21841.100000000002</v>
      </c>
    </row>
    <row r="160" spans="1:1" ht="16">
      <c r="A160" s="36" t="s">
        <v>154</v>
      </c>
    </row>
    <row r="161" spans="1:2" ht="16" outlineLevel="1">
      <c r="A161" s="37" t="s">
        <v>155</v>
      </c>
      <c r="B161" s="48">
        <v>0</v>
      </c>
    </row>
    <row r="162" spans="1:2" ht="16" outlineLevel="2">
      <c r="A162" s="38" t="s">
        <v>156</v>
      </c>
      <c r="B162" s="48">
        <v>0</v>
      </c>
    </row>
    <row r="163" spans="1:2" ht="16" outlineLevel="3">
      <c r="A163" s="40" t="s">
        <v>157</v>
      </c>
      <c r="B163" s="48">
        <v>1651.81</v>
      </c>
    </row>
    <row r="164" spans="1:2" ht="16" outlineLevel="3">
      <c r="A164" s="40" t="s">
        <v>158</v>
      </c>
      <c r="B164" s="48">
        <v>0</v>
      </c>
    </row>
    <row r="165" spans="1:2" ht="16" outlineLevel="4">
      <c r="A165" s="43" t="s">
        <v>159</v>
      </c>
      <c r="B165" s="48">
        <v>35872.49</v>
      </c>
    </row>
    <row r="166" spans="1:2" ht="16" outlineLevel="3">
      <c r="A166" s="44" t="s">
        <v>160</v>
      </c>
      <c r="B166" s="49">
        <f>B164+B165</f>
        <v>35872.49</v>
      </c>
    </row>
    <row r="167" spans="1:2" ht="16" outlineLevel="3">
      <c r="A167" s="40" t="s">
        <v>161</v>
      </c>
      <c r="B167" s="48">
        <v>28617.85</v>
      </c>
    </row>
    <row r="168" spans="1:2" ht="16" outlineLevel="3">
      <c r="A168" s="40" t="s">
        <v>162</v>
      </c>
      <c r="B168" s="48">
        <v>20999.98</v>
      </c>
    </row>
    <row r="169" spans="1:2" ht="16" outlineLevel="3">
      <c r="A169" s="40" t="s">
        <v>163</v>
      </c>
      <c r="B169" s="48">
        <v>2771.05</v>
      </c>
    </row>
    <row r="170" spans="1:2" ht="16" outlineLevel="2">
      <c r="A170" s="41" t="s">
        <v>164</v>
      </c>
      <c r="B170" s="49">
        <f>B162+B163+B166+B167+B168+B169</f>
        <v>89913.18</v>
      </c>
    </row>
    <row r="171" spans="1:2" ht="16" outlineLevel="2">
      <c r="A171" s="38" t="s">
        <v>165</v>
      </c>
      <c r="B171" s="48">
        <v>711.42</v>
      </c>
    </row>
    <row r="172" spans="1:2" ht="16" outlineLevel="3">
      <c r="A172" s="40" t="s">
        <v>166</v>
      </c>
      <c r="B172" s="48">
        <v>5500.0</v>
      </c>
    </row>
    <row r="173" spans="1:2" ht="16" outlineLevel="3">
      <c r="A173" s="40" t="s">
        <v>167</v>
      </c>
      <c r="B173" s="48">
        <v>10000.0</v>
      </c>
    </row>
    <row r="174" spans="1:2" ht="16" outlineLevel="2">
      <c r="A174" s="41" t="s">
        <v>168</v>
      </c>
      <c r="B174" s="49">
        <f>B171+B172+B173</f>
        <v>16211.42</v>
      </c>
    </row>
    <row r="175" spans="1:2" ht="16" outlineLevel="2">
      <c r="A175" s="38" t="s">
        <v>169</v>
      </c>
      <c r="B175" s="48">
        <v>0</v>
      </c>
    </row>
    <row r="176" spans="1:2" ht="16" outlineLevel="3">
      <c r="A176" s="40" t="s">
        <v>170</v>
      </c>
      <c r="B176" s="50"/>
    </row>
    <row r="177" spans="1:2" ht="16" outlineLevel="3">
      <c r="A177" s="40" t="s">
        <v>171</v>
      </c>
      <c r="B177" s="48">
        <v>4479.46</v>
      </c>
    </row>
    <row r="178" spans="1:2" ht="16" outlineLevel="2">
      <c r="A178" s="41" t="s">
        <v>172</v>
      </c>
      <c r="B178" s="49">
        <f>B175+B176+B177</f>
        <v>4479.46</v>
      </c>
    </row>
    <row r="179" spans="1:2" ht="16" outlineLevel="2">
      <c r="A179" s="38" t="s">
        <v>173</v>
      </c>
      <c r="B179" s="48">
        <v>0</v>
      </c>
    </row>
    <row r="180" spans="1:2" ht="16" outlineLevel="3">
      <c r="A180" s="40" t="s">
        <v>174</v>
      </c>
      <c r="B180" s="48">
        <v>8737.5</v>
      </c>
    </row>
    <row r="181" spans="1:2" ht="16" outlineLevel="4">
      <c r="A181" s="43" t="s">
        <v>175</v>
      </c>
      <c r="B181" s="48">
        <v>23468.35</v>
      </c>
    </row>
    <row r="182" spans="1:2" ht="16" outlineLevel="4">
      <c r="A182" s="43" t="s">
        <v>176</v>
      </c>
      <c r="B182" s="48">
        <v>8435.31</v>
      </c>
    </row>
    <row r="183" spans="1:2" ht="16" outlineLevel="3">
      <c r="A183" s="44" t="s">
        <v>177</v>
      </c>
      <c r="B183" s="49">
        <f>B180+B181+B182</f>
        <v>40641.159999999996</v>
      </c>
    </row>
    <row r="184" spans="1:2" ht="16" outlineLevel="2">
      <c r="A184" s="41" t="s">
        <v>178</v>
      </c>
      <c r="B184" s="49">
        <f>B179+B183</f>
        <v>40641.159999999996</v>
      </c>
    </row>
    <row r="185" spans="1:2" ht="16" outlineLevel="1">
      <c r="A185" s="39" t="s">
        <v>179</v>
      </c>
      <c r="B185" s="49">
        <f>B161+B170+B174+B178+B184</f>
        <v>151245.22</v>
      </c>
    </row>
    <row r="186" spans="1:2" ht="16" outlineLevel="1">
      <c r="A186" s="37" t="s">
        <v>180</v>
      </c>
      <c r="B186" s="48">
        <v>1174.49</v>
      </c>
    </row>
    <row r="187" spans="1:2" ht="16" outlineLevel="1">
      <c r="A187" s="37" t="s">
        <v>181</v>
      </c>
      <c r="B187" s="48">
        <v>108.15</v>
      </c>
    </row>
    <row r="188" spans="1:2" ht="16" outlineLevel="1">
      <c r="A188" s="37" t="s">
        <v>182</v>
      </c>
      <c r="B188" s="48">
        <v>17769.75</v>
      </c>
    </row>
    <row r="189" spans="1:2" ht="16" outlineLevel="1">
      <c r="A189" s="37" t="s">
        <v>183</v>
      </c>
      <c r="B189" s="48">
        <v>0</v>
      </c>
    </row>
    <row r="190" spans="1:2" ht="16" outlineLevel="2">
      <c r="A190" s="38" t="s">
        <v>184</v>
      </c>
      <c r="B190" s="48">
        <v>14183.76</v>
      </c>
    </row>
    <row r="191" spans="1:2" ht="16" outlineLevel="2">
      <c r="A191" s="38" t="s">
        <v>185</v>
      </c>
      <c r="B191" s="48">
        <v>62733.22</v>
      </c>
    </row>
    <row r="192" spans="1:2" ht="16" outlineLevel="1">
      <c r="A192" s="39" t="s">
        <v>186</v>
      </c>
      <c r="B192" s="49">
        <f>B189+B190+B191</f>
        <v>76916.98</v>
      </c>
    </row>
    <row r="193" spans="1:2" ht="16">
      <c r="A193" s="42" t="s">
        <v>187</v>
      </c>
      <c r="B193" s="49">
        <f>B185+B186+B187+B188+B192</f>
        <v>247214.58999999997</v>
      </c>
    </row>
    <row r="194" spans="1:2" ht="16">
      <c r="A194" s="42" t="s">
        <v>188</v>
      </c>
      <c r="B194" s="49">
        <f>B159-B193</f>
        <v>-225373.48999999996</v>
      </c>
    </row>
    <row r="195" spans="1:2" ht="16">
      <c r="A195" s="42" t="s">
        <v>189</v>
      </c>
      <c r="B195" s="49">
        <f>B149+B194</f>
        <v>919405.9799999997</v>
      </c>
    </row>
    <row r="199" spans="1:1" ht="16">
      <c r="A199" s="51" t="s">
        <v>192</v>
      </c>
    </row>
  </sheetData>
  <mergeCells count="4">
    <mergeCell ref="A1:B1"/>
    <mergeCell ref="A2:B2"/>
    <mergeCell ref="A3:B3"/>
    <mergeCell ref="A199:B19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2022-03-24T08:55:57Z</dcterms:created>
  <dcterms:modified xsi:type="dcterms:W3CDTF">2022-03-30T09:41:57Z</dcterms:modified>
  <cp:category/>
</cp:coreProperties>
</file>