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pivotCache/pivotCacheDefinition10.xml" ContentType="application/vnd.openxmlformats-officedocument.spreadsheetml.pivotCacheDefinition+xml"/>
  <Override PartName="/xl/pivotCache/pivotCacheRecords10.xml" ContentType="application/vnd.openxmlformats-officedocument.spreadsheetml.pivotCacheRecords+xml"/>
  <Override PartName="/xl/pivotCache/pivotCacheDefinition11.xml" ContentType="application/vnd.openxmlformats-officedocument.spreadsheetml.pivotCacheDefinition+xml"/>
  <Override PartName="/xl/pivotCache/pivotCacheRecords11.xml" ContentType="application/vnd.openxmlformats-officedocument.spreadsheetml.pivotCacheRecords+xml"/>
  <Override PartName="/xl/pivotCache/pivotCacheDefinition12.xml" ContentType="application/vnd.openxmlformats-officedocument.spreadsheetml.pivotCacheDefinition+xml"/>
  <Override PartName="/xl/pivotCache/pivotCacheRecords12.xml" ContentType="application/vnd.openxmlformats-officedocument.spreadsheetml.pivotCacheRecords+xml"/>
  <Override PartName="/xl/pivotCache/pivotCacheDefinition13.xml" ContentType="application/vnd.openxmlformats-officedocument.spreadsheetml.pivotCacheDefinition+xml"/>
  <Override PartName="/xl/pivotCache/pivotCacheRecords13.xml" ContentType="application/vnd.openxmlformats-officedocument.spreadsheetml.pivotCacheRecords+xml"/>
  <Override PartName="/xl/pivotCache/pivotCacheDefinition14.xml" ContentType="application/vnd.openxmlformats-officedocument.spreadsheetml.pivotCacheDefinition+xml"/>
  <Override PartName="/xl/pivotCache/pivotCacheRecords14.xml" ContentType="application/vnd.openxmlformats-officedocument.spreadsheetml.pivotCacheRecords+xml"/>
  <Override PartName="/xl/pivotCache/pivotCacheDefinition15.xml" ContentType="application/vnd.openxmlformats-officedocument.spreadsheetml.pivotCacheDefinition+xml"/>
  <Override PartName="/xl/pivotCache/pivotCacheRecords15.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d.docs.live.net/4196c547ddec1fc7/Desktop/PROJECT_NEW/"/>
    </mc:Choice>
  </mc:AlternateContent>
  <xr:revisionPtr revIDLastSave="1057" documentId="11_F25DC773A252ABDACC104818C91F56C05BDE58E9" xr6:coauthVersionLast="47" xr6:coauthVersionMax="47" xr10:uidLastSave="{64709F8C-9B33-4A44-B87A-5F2426B3AF58}"/>
  <bookViews>
    <workbookView xWindow="-120" yWindow="-120" windowWidth="20730" windowHeight="11040" tabRatio="874" activeTab="1" xr2:uid="{00000000-000D-0000-FFFF-FFFF00000000}"/>
  </bookViews>
  <sheets>
    <sheet name="GREECE_DASHBOARD" sheetId="7" r:id="rId1"/>
    <sheet name="ITALY_DASHBOARD" sheetId="10" r:id="rId2"/>
    <sheet name="GREECE_PIVOT" sheetId="5" r:id="rId3"/>
    <sheet name="ITALY_PIVOT" sheetId="9" r:id="rId4"/>
    <sheet name="GREECE_ATHENS" sheetId="1" r:id="rId5"/>
    <sheet name="GREECE_THESSALONIKI" sheetId="2" r:id="rId6"/>
    <sheet name="ITALY_ROME" sheetId="3" r:id="rId7"/>
    <sheet name="ITALY_VENICE" sheetId="4" r:id="rId8"/>
  </sheets>
  <definedNames>
    <definedName name="Slicer_HOST">#N/A</definedName>
    <definedName name="Slicer_HOST1">#N/A</definedName>
    <definedName name="Slicer_PARTICULARS">#N/A</definedName>
    <definedName name="Slicer_PARTICULARS1">#N/A</definedName>
  </definedNames>
  <calcPr calcId="191029"/>
  <pivotCaches>
    <pivotCache cacheId="18" r:id="rId9"/>
    <pivotCache cacheId="4" r:id="rId10"/>
    <pivotCache cacheId="7" r:id="rId11"/>
    <pivotCache cacheId="10" r:id="rId12"/>
    <pivotCache cacheId="13" r:id="rId13"/>
    <pivotCache cacheId="16" r:id="rId14"/>
    <pivotCache cacheId="33" r:id="rId15"/>
    <pivotCache cacheId="36" r:id="rId16"/>
    <pivotCache cacheId="39" r:id="rId17"/>
    <pivotCache cacheId="42" r:id="rId18"/>
    <pivotCache cacheId="45" r:id="rId19"/>
    <pivotCache cacheId="53" r:id="rId20"/>
    <pivotCache cacheId="56" r:id="rId21"/>
    <pivotCache cacheId="59" r:id="rId22"/>
    <pivotCache cacheId="73" r:id="rId23"/>
  </pivotCaches>
  <extLst>
    <ext xmlns:x14="http://schemas.microsoft.com/office/spreadsheetml/2009/9/main" uri="{BBE1A952-AA13-448e-AADC-164F8A28A991}">
      <x14:slicerCaches>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79" i="2" l="1"/>
  <c r="E19" i="4"/>
  <c r="E18" i="4"/>
  <c r="G19" i="3" a="1"/>
  <c r="G19" i="3" s="1"/>
  <c r="F19" i="3" a="1"/>
  <c r="F19" i="3" s="1"/>
  <c r="E19" i="3" a="1"/>
  <c r="E19" i="3" s="1"/>
  <c r="C19" i="3" a="1"/>
  <c r="C19" i="3" s="1"/>
  <c r="B19" i="3" a="1"/>
  <c r="B19" i="3" s="1"/>
  <c r="A19" i="3" a="1"/>
  <c r="A19" i="3" s="1"/>
  <c r="B78" i="2"/>
  <c r="B77" i="2"/>
  <c r="B73" i="2"/>
  <c r="B72" i="2"/>
  <c r="B71" i="2"/>
  <c r="B68" i="2" a="1"/>
  <c r="B68" i="2" s="1"/>
  <c r="B66" i="2" a="1"/>
  <c r="B66" i="2" s="1"/>
  <c r="B67" i="2" a="1"/>
  <c r="B67" i="2" s="1"/>
  <c r="B61" i="2" a="1"/>
  <c r="B61" i="2" s="1"/>
  <c r="B63" i="2" a="1"/>
  <c r="B63" i="2" s="1"/>
  <c r="B62" i="2" a="1"/>
  <c r="B62" i="2" s="1"/>
  <c r="K52" i="2"/>
  <c r="J52" i="2"/>
  <c r="I52" i="2"/>
  <c r="I48" i="2"/>
  <c r="K48" i="2"/>
  <c r="J48" i="2"/>
  <c r="G48" i="2" a="1"/>
  <c r="G48" i="2" s="1"/>
  <c r="F48" i="2" a="1"/>
  <c r="F48" i="2" s="1"/>
  <c r="E48" i="2" a="1"/>
  <c r="E48" i="2" s="1"/>
  <c r="C48" i="2" a="1"/>
  <c r="C48" i="2" s="1"/>
  <c r="B48" i="2" a="1"/>
  <c r="B48" i="2" s="1"/>
  <c r="A48" i="2" a="1"/>
  <c r="A48" i="2" s="1"/>
  <c r="E19" i="1" a="1"/>
  <c r="E19" i="1" s="1"/>
  <c r="F19" i="1" a="1"/>
  <c r="F19" i="1" s="1"/>
  <c r="G19" i="1" a="1"/>
  <c r="G19" i="1" s="1"/>
  <c r="E13" i="1"/>
  <c r="E12" i="1"/>
  <c r="C28" i="1"/>
  <c r="C27" i="1"/>
  <c r="C26" i="1"/>
  <c r="C25" i="1"/>
  <c r="C24" i="1"/>
  <c r="C23" i="1"/>
  <c r="C22" i="1"/>
  <c r="C21" i="1"/>
  <c r="C20" i="1"/>
  <c r="B28" i="1"/>
  <c r="B27" i="1"/>
  <c r="B26" i="1"/>
  <c r="B25" i="1"/>
  <c r="B24" i="1"/>
  <c r="B23" i="1"/>
  <c r="B22" i="1"/>
  <c r="B21" i="1"/>
  <c r="B20" i="1"/>
  <c r="B19" i="1"/>
  <c r="C19" i="1"/>
  <c r="A28" i="1"/>
  <c r="A27" i="1"/>
  <c r="A26" i="1"/>
  <c r="A25" i="1"/>
  <c r="A24" i="1"/>
  <c r="A23" i="1"/>
  <c r="A22" i="1"/>
  <c r="A21" i="1"/>
  <c r="A20" i="1"/>
  <c r="A19" i="1"/>
  <c r="A38" i="4"/>
  <c r="A22" i="4"/>
  <c r="A13" i="4"/>
  <c r="A11" i="3"/>
  <c r="A3" i="3"/>
  <c r="A3"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<sst xmlns="http://schemas.openxmlformats.org/spreadsheetml/2006/main" count="261" uniqueCount="65">
  <si>
    <t>host_is_superhost</t>
  </si>
  <si>
    <t>avg_acceptance_rate</t>
  </si>
  <si>
    <t>avg_response_rate</t>
  </si>
  <si>
    <t>number_of_instand_bookable</t>
  </si>
  <si>
    <t>number_of_profile_pic</t>
  </si>
  <si>
    <t>number_identity_verified</t>
  </si>
  <si>
    <t>Total_Hosts</t>
  </si>
  <si>
    <t>Total_listings</t>
  </si>
  <si>
    <t>Avg_Accomodates</t>
  </si>
  <si>
    <t>Min_Bedrooms</t>
  </si>
  <si>
    <t>Min_Price</t>
  </si>
  <si>
    <t>avg_review_score_rating</t>
  </si>
  <si>
    <t>avg_crucial_matrics</t>
  </si>
  <si>
    <t>Analyze different metrics to draw the distinction between Super Host and Other Hosts: To achieve this, you can use the following metrics and explore a few yourself as well. Acceptance rate, response rate, instant booking, profile picture, identity verified, review scores, average no of bookings per month, etc.</t>
  </si>
  <si>
    <t>Using the above analysis, identify the top 3 crucial metrics one needs to maintain to become a Super Host and also, find their average values.</t>
  </si>
  <si>
    <t>Analyze how the comments of reviewers vary for listings of Super Hosts vs Other Hosts(Extract words from the comments provided by the reviewers</t>
  </si>
  <si>
    <t>number_of_postive_comments</t>
  </si>
  <si>
    <t>Analyze do Super Hosts tend to have large property types as compared to Other Hosts</t>
  </si>
  <si>
    <t>number_of__comments</t>
  </si>
  <si>
    <t xml:space="preserve">GOOD </t>
  </si>
  <si>
    <t>BAD</t>
  </si>
  <si>
    <t>AVG_Price</t>
  </si>
  <si>
    <t>GOOD</t>
  </si>
  <si>
    <t>number_of_bad_comments</t>
  </si>
  <si>
    <t>Row Labels</t>
  </si>
  <si>
    <t>SUPER HOST</t>
  </si>
  <si>
    <t>OTHER HOST</t>
  </si>
  <si>
    <t>number_of_instence_bookable</t>
  </si>
  <si>
    <t>Sum of SUPER HOST</t>
  </si>
  <si>
    <t>Sum of OTHER HOST</t>
  </si>
  <si>
    <t>PARTICULARS</t>
  </si>
  <si>
    <t>SUPER_HOST</t>
  </si>
  <si>
    <t>OTHER_HOST</t>
  </si>
  <si>
    <t>TABLE 1</t>
  </si>
  <si>
    <t>TABLE 2</t>
  </si>
  <si>
    <t>Grand Total</t>
  </si>
  <si>
    <t>ATHES</t>
  </si>
  <si>
    <t>ATHENS</t>
  </si>
  <si>
    <t>TABLE 3</t>
  </si>
  <si>
    <t>TABLE 4</t>
  </si>
  <si>
    <t>total large properties</t>
  </si>
  <si>
    <t>THESSALONIKI</t>
  </si>
  <si>
    <t>GREECE DASHBOARD</t>
  </si>
  <si>
    <t>GREECE_ATHENS</t>
  </si>
  <si>
    <t>GREECE_THESSALONIKI</t>
  </si>
  <si>
    <t>HOST</t>
  </si>
  <si>
    <t>Sum of avg_acceptance_rate</t>
  </si>
  <si>
    <t>Sum of avg_response_rate</t>
  </si>
  <si>
    <t>Sum of number_of_instand_bookable</t>
  </si>
  <si>
    <t>Sum of number_of_profile_pic</t>
  </si>
  <si>
    <t>Sum of number_identity_verified</t>
  </si>
  <si>
    <t>Sum of Total_Hosts</t>
  </si>
  <si>
    <t>Sum of Total_listings</t>
  </si>
  <si>
    <t>Sum of Avg_Accomodates</t>
  </si>
  <si>
    <t>Sum of Min_Bedrooms</t>
  </si>
  <si>
    <t>Sum of Min_Price</t>
  </si>
  <si>
    <t>Sum of avg_review_score_rating</t>
  </si>
  <si>
    <t>Sum of avg_crucial_matrics</t>
  </si>
  <si>
    <t>ITALY_ROME</t>
  </si>
  <si>
    <t>ITALY_VENICE</t>
  </si>
  <si>
    <t>Sum of AVG_Price</t>
  </si>
  <si>
    <t>Sum of number_of_postive_comments</t>
  </si>
  <si>
    <t>Sum of number_of_bad_comments</t>
  </si>
  <si>
    <t>ITALY DASHBOARD</t>
  </si>
  <si>
    <t>Sum of total large 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</si>
</sst>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0"/>
      <name val="Calibri"/>
      <family val="2"/>
      <scheme val="minor"/>
    </font>
    <font>
      <b/>
      <u/>
      <sz val="16"/>
      <color theme="1"/>
      <name val="Calibri"/>
      <family val="2"/>
      <scheme val="minor"/>
    </font>
    <font>
      <b/>
      <u/>
      <sz val="48"/>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4"/>
        <bgColor theme="4"/>
      </patternFill>
    </fill>
    <fill>
      <patternFill patternType="solid">
        <fgColor rgb="FF00B0F0"/>
        <bgColor indexed="64"/>
      </patternFill>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s>
  <cellStyleXfs count="1">
    <xf numFmtId="0" fontId="0" fillId="0" borderId="0"/>
  </cellStyleXfs>
  <cellXfs count="18">
    <xf numFmtId="0" fontId="0" fillId="0" borderId="0" xfId="0"/>
    <xf numFmtId="0" fontId="0" fillId="0" borderId="1" xfId="0" applyBorder="1"/>
    <xf numFmtId="0" fontId="1" fillId="0" borderId="0" xfId="0" applyFont="1"/>
    <xf numFmtId="0" fontId="0" fillId="0" borderId="0" xfId="0" pivotButton="1"/>
    <xf numFmtId="0" fontId="0" fillId="0" borderId="0" xfId="0" applyAlignment="1">
      <alignment horizontal="left"/>
    </xf>
    <xf numFmtId="0" fontId="2" fillId="3" borderId="2" xfId="0" applyFont="1" applyFill="1" applyBorder="1"/>
    <xf numFmtId="0" fontId="2" fillId="3" borderId="3" xfId="0" applyFont="1" applyFill="1" applyBorder="1"/>
    <xf numFmtId="0" fontId="2" fillId="3" borderId="4" xfId="0" applyFont="1" applyFill="1" applyBorder="1"/>
    <xf numFmtId="0" fontId="0" fillId="4" borderId="0" xfId="0" applyFill="1"/>
    <xf numFmtId="0" fontId="0" fillId="2" borderId="0" xfId="0" applyFill="1" applyAlignment="1">
      <alignment horizontal="center"/>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NumberFormat="1"/>
    <xf numFmtId="0" fontId="0" fillId="0" borderId="0" xfId="0" applyAlignment="1">
      <alignment horizontal="center"/>
    </xf>
    <xf numFmtId="0" fontId="0" fillId="2" borderId="5" xfId="0" applyFill="1" applyBorder="1" applyAlignment="1">
      <alignment horizontal="center"/>
    </xf>
    <xf numFmtId="0" fontId="3" fillId="4" borderId="0" xfId="0" applyFont="1" applyFill="1" applyAlignment="1">
      <alignment horizontal="center"/>
    </xf>
    <xf numFmtId="0" fontId="4" fillId="5" borderId="0" xfId="0" applyFont="1" applyFill="1" applyAlignment="1">
      <alignment horizontal="center"/>
    </xf>
    <xf numFmtId="0" fontId="2" fillId="3" borderId="1" xfId="0" applyFont="1" applyFill="1" applyBorder="1"/>
  </cellXfs>
  <cellStyles count="1">
    <cellStyle name="Normal" xfId="0" builtinId="0"/>
  </cellStyles>
  <dxfs count="16">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5.xml"/><Relationship Id="rId18" Type="http://schemas.openxmlformats.org/officeDocument/2006/relationships/pivotCacheDefinition" Target="pivotCache/pivotCacheDefinition10.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pivotCacheDefinition" Target="pivotCache/pivotCacheDefinition1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pivotCacheDefinition" Target="pivotCache/pivotCacheDefinition9.xml"/><Relationship Id="rId25" Type="http://schemas.microsoft.com/office/2007/relationships/slicerCache" Target="slicerCaches/slicerCache2.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8.xml"/><Relationship Id="rId20" Type="http://schemas.openxmlformats.org/officeDocument/2006/relationships/pivotCacheDefinition" Target="pivotCache/pivotCacheDefinition12.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microsoft.com/office/2007/relationships/slicerCache" Target="slicerCaches/slicerCache1.xml"/><Relationship Id="rId32"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pivotCacheDefinition" Target="pivotCache/pivotCacheDefinition7.xml"/><Relationship Id="rId23" Type="http://schemas.openxmlformats.org/officeDocument/2006/relationships/pivotCacheDefinition" Target="pivotCache/pivotCacheDefinition15.xml"/><Relationship Id="rId28" Type="http://schemas.openxmlformats.org/officeDocument/2006/relationships/theme" Target="theme/theme1.xml"/><Relationship Id="rId10" Type="http://schemas.openxmlformats.org/officeDocument/2006/relationships/pivotCacheDefinition" Target="pivotCache/pivotCacheDefinition2.xml"/><Relationship Id="rId19" Type="http://schemas.openxmlformats.org/officeDocument/2006/relationships/pivotCacheDefinition" Target="pivotCache/pivotCacheDefinition11.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openxmlformats.org/officeDocument/2006/relationships/pivotCacheDefinition" Target="pivotCache/pivotCacheDefinition14.xml"/><Relationship Id="rId27" Type="http://schemas.microsoft.com/office/2007/relationships/slicerCache" Target="slicerCaches/slicerCache4.xml"/><Relationship Id="rId30" Type="http://schemas.openxmlformats.org/officeDocument/2006/relationships/sharedStrings" Target="sharedString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 (2).xlsx]GREECE_PIVOT!PivotTable8</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ATHENS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63320209973755"/>
          <c:y val="0.125"/>
          <c:w val="0.62525065616797904"/>
          <c:h val="0.48124635462233889"/>
        </c:manualLayout>
      </c:layout>
      <c:barChart>
        <c:barDir val="col"/>
        <c:grouping val="percentStacked"/>
        <c:varyColors val="0"/>
        <c:ser>
          <c:idx val="0"/>
          <c:order val="0"/>
          <c:tx>
            <c:strRef>
              <c:f>GREECE_PIVOT!$B$4</c:f>
              <c:strCache>
                <c:ptCount val="1"/>
                <c:pt idx="0">
                  <c:v>SUPER_HOST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GREECE_PIVOT!$A$5:$A$14</c:f>
              <c:strCache>
                <c:ptCount val="10"/>
                <c:pt idx="0">
                  <c:v>avg_acceptance_rate</c:v>
                </c:pt>
                <c:pt idx="1">
                  <c:v>Avg_Accomodates</c:v>
                </c:pt>
                <c:pt idx="2">
                  <c:v>avg_response_rate</c:v>
                </c:pt>
                <c:pt idx="3">
                  <c:v>Min_Bedrooms</c:v>
                </c:pt>
                <c:pt idx="4">
                  <c:v>Min_Price</c:v>
                </c:pt>
                <c:pt idx="5">
                  <c:v>number_identity_verified</c:v>
                </c:pt>
                <c:pt idx="6">
                  <c:v>number_of_instence_bookable</c:v>
                </c:pt>
                <c:pt idx="7">
                  <c:v>number_of_profile_pic</c:v>
                </c:pt>
                <c:pt idx="8">
                  <c:v>Total_Hosts</c:v>
                </c:pt>
                <c:pt idx="9">
                  <c:v>Total_listings</c:v>
                </c:pt>
              </c:strCache>
            </c:strRef>
          </c:cat>
          <c:val>
            <c:numRef>
              <c:f>GREECE_PIVOT!$B$5:$B$14</c:f>
              <c:numCache>
                <c:formatCode>General</c:formatCode>
                <c:ptCount val="10"/>
                <c:pt idx="0">
                  <c:v>88.794701986755001</c:v>
                </c:pt>
                <c:pt idx="1">
                  <c:v>3</c:v>
                </c:pt>
                <c:pt idx="2">
                  <c:v>92.442649006622503</c:v>
                </c:pt>
                <c:pt idx="3">
                  <c:v>1</c:v>
                </c:pt>
                <c:pt idx="4">
                  <c:v>7</c:v>
                </c:pt>
                <c:pt idx="5">
                  <c:v>3235</c:v>
                </c:pt>
                <c:pt idx="6">
                  <c:v>2764</c:v>
                </c:pt>
                <c:pt idx="7">
                  <c:v>3771</c:v>
                </c:pt>
                <c:pt idx="8">
                  <c:v>3775</c:v>
                </c:pt>
                <c:pt idx="9">
                  <c:v>43480</c:v>
                </c:pt>
              </c:numCache>
            </c:numRef>
          </c:val>
          <c:extLst>
            <c:ext xmlns:c16="http://schemas.microsoft.com/office/drawing/2014/chart" uri="{C3380CC4-5D6E-409C-BE32-E72D297353CC}">
              <c16:uniqueId val="{00000000-0F3A-4C8F-A832-AED1ECD0377C}"/>
            </c:ext>
          </c:extLst>
        </c:ser>
        <c:ser>
          <c:idx val="1"/>
          <c:order val="1"/>
          <c:tx>
            <c:strRef>
              <c:f>GREECE_PIVOT!$C$4</c:f>
              <c:strCache>
                <c:ptCount val="1"/>
                <c:pt idx="0">
                  <c:v>OTHER_HOST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GREECE_PIVOT!$A$5:$A$14</c:f>
              <c:strCache>
                <c:ptCount val="10"/>
                <c:pt idx="0">
                  <c:v>avg_acceptance_rate</c:v>
                </c:pt>
                <c:pt idx="1">
                  <c:v>Avg_Accomodates</c:v>
                </c:pt>
                <c:pt idx="2">
                  <c:v>avg_response_rate</c:v>
                </c:pt>
                <c:pt idx="3">
                  <c:v>Min_Bedrooms</c:v>
                </c:pt>
                <c:pt idx="4">
                  <c:v>Min_Price</c:v>
                </c:pt>
                <c:pt idx="5">
                  <c:v>number_identity_verified</c:v>
                </c:pt>
                <c:pt idx="6">
                  <c:v>number_of_instence_bookable</c:v>
                </c:pt>
                <c:pt idx="7">
                  <c:v>number_of_profile_pic</c:v>
                </c:pt>
                <c:pt idx="8">
                  <c:v>Total_Hosts</c:v>
                </c:pt>
                <c:pt idx="9">
                  <c:v>Total_listings</c:v>
                </c:pt>
              </c:strCache>
            </c:strRef>
          </c:cat>
          <c:val>
            <c:numRef>
              <c:f>GREECE_PIVOT!$C$5:$C$14</c:f>
              <c:numCache>
                <c:formatCode>General</c:formatCode>
                <c:ptCount val="10"/>
                <c:pt idx="0">
                  <c:v>62.5287434288621</c:v>
                </c:pt>
                <c:pt idx="1">
                  <c:v>3</c:v>
                </c:pt>
                <c:pt idx="2">
                  <c:v>65.496693233847694</c:v>
                </c:pt>
                <c:pt idx="3">
                  <c:v>1</c:v>
                </c:pt>
                <c:pt idx="4">
                  <c:v>9</c:v>
                </c:pt>
                <c:pt idx="5">
                  <c:v>3904</c:v>
                </c:pt>
                <c:pt idx="6">
                  <c:v>3885</c:v>
                </c:pt>
                <c:pt idx="7">
                  <c:v>5871</c:v>
                </c:pt>
                <c:pt idx="8">
                  <c:v>5897</c:v>
                </c:pt>
                <c:pt idx="9">
                  <c:v>127204</c:v>
                </c:pt>
              </c:numCache>
            </c:numRef>
          </c:val>
          <c:extLst>
            <c:ext xmlns:c16="http://schemas.microsoft.com/office/drawing/2014/chart" uri="{C3380CC4-5D6E-409C-BE32-E72D297353CC}">
              <c16:uniqueId val="{00000001-0F3A-4C8F-A832-AED1ECD0377C}"/>
            </c:ext>
          </c:extLst>
        </c:ser>
        <c:dLbls>
          <c:dLblPos val="ctr"/>
          <c:showLegendKey val="0"/>
          <c:showVal val="0"/>
          <c:showCatName val="0"/>
          <c:showSerName val="0"/>
          <c:showPercent val="0"/>
          <c:showBubbleSize val="0"/>
        </c:dLbls>
        <c:gapWidth val="150"/>
        <c:overlap val="100"/>
        <c:axId val="1276301103"/>
        <c:axId val="1276294863"/>
      </c:barChart>
      <c:catAx>
        <c:axId val="127630110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294863"/>
        <c:crosses val="autoZero"/>
        <c:auto val="1"/>
        <c:lblAlgn val="ctr"/>
        <c:lblOffset val="100"/>
        <c:noMultiLvlLbl val="0"/>
      </c:catAx>
      <c:valAx>
        <c:axId val="12762948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6301103"/>
        <c:crosses val="autoZero"/>
        <c:crossBetween val="between"/>
      </c:valAx>
      <c:spPr>
        <a:noFill/>
        <a:ln>
          <a:noFill/>
        </a:ln>
        <a:effectLst/>
      </c:spPr>
    </c:plotArea>
    <c:legend>
      <c:legendPos val="r"/>
      <c:layout>
        <c:manualLayout>
          <c:xMode val="edge"/>
          <c:yMode val="edge"/>
          <c:x val="0.79255052493438316"/>
          <c:y val="0.33976778944298625"/>
          <c:w val="0.18244947506561679"/>
          <c:h val="0.2118066491688538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 (2).xlsx]GREECE_PIVOT!PivotTable1</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ATHENS AERAGE CURCIAL ANALATICS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GREECE_PIVOT!$B$18</c:f>
              <c:strCache>
                <c:ptCount val="1"/>
                <c:pt idx="0">
                  <c:v>SUPER_HOST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GREECE_PIVOT!$A$19:$A$22</c:f>
              <c:strCache>
                <c:ptCount val="4"/>
                <c:pt idx="0">
                  <c:v>avg_acceptance_rate</c:v>
                </c:pt>
                <c:pt idx="1">
                  <c:v>avg_crucial_matrics</c:v>
                </c:pt>
                <c:pt idx="2">
                  <c:v>avg_response_rate</c:v>
                </c:pt>
                <c:pt idx="3">
                  <c:v>avg_review_score_rating</c:v>
                </c:pt>
              </c:strCache>
            </c:strRef>
          </c:cat>
          <c:val>
            <c:numRef>
              <c:f>GREECE_PIVOT!$B$19:$B$22</c:f>
              <c:numCache>
                <c:formatCode>General</c:formatCode>
                <c:ptCount val="4"/>
                <c:pt idx="0">
                  <c:v>88.794701986755001</c:v>
                </c:pt>
                <c:pt idx="1">
                  <c:v>61.775765118672631</c:v>
                </c:pt>
                <c:pt idx="2">
                  <c:v>92.442649006622503</c:v>
                </c:pt>
                <c:pt idx="3">
                  <c:v>4.08994436264038</c:v>
                </c:pt>
              </c:numCache>
            </c:numRef>
          </c:val>
          <c:extLst>
            <c:ext xmlns:c16="http://schemas.microsoft.com/office/drawing/2014/chart" uri="{C3380CC4-5D6E-409C-BE32-E72D297353CC}">
              <c16:uniqueId val="{00000000-A5A4-4190-BADA-CE854E686067}"/>
            </c:ext>
          </c:extLst>
        </c:ser>
        <c:ser>
          <c:idx val="1"/>
          <c:order val="1"/>
          <c:tx>
            <c:strRef>
              <c:f>GREECE_PIVOT!$C$18</c:f>
              <c:strCache>
                <c:ptCount val="1"/>
                <c:pt idx="0">
                  <c:v>OTHER_HOST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GREECE_PIVOT!$A$19:$A$22</c:f>
              <c:strCache>
                <c:ptCount val="4"/>
                <c:pt idx="0">
                  <c:v>avg_acceptance_rate</c:v>
                </c:pt>
                <c:pt idx="1">
                  <c:v>avg_crucial_matrics</c:v>
                </c:pt>
                <c:pt idx="2">
                  <c:v>avg_response_rate</c:v>
                </c:pt>
                <c:pt idx="3">
                  <c:v>avg_review_score_rating</c:v>
                </c:pt>
              </c:strCache>
            </c:strRef>
          </c:cat>
          <c:val>
            <c:numRef>
              <c:f>GREECE_PIVOT!$C$19:$C$22</c:f>
              <c:numCache>
                <c:formatCode>General</c:formatCode>
                <c:ptCount val="4"/>
                <c:pt idx="0">
                  <c:v>62.5287434288621</c:v>
                </c:pt>
                <c:pt idx="1">
                  <c:v>43.711319316047344</c:v>
                </c:pt>
                <c:pt idx="2">
                  <c:v>65.496693233847694</c:v>
                </c:pt>
                <c:pt idx="3">
                  <c:v>3.1085212854322601</c:v>
                </c:pt>
              </c:numCache>
            </c:numRef>
          </c:val>
          <c:extLst>
            <c:ext xmlns:c16="http://schemas.microsoft.com/office/drawing/2014/chart" uri="{C3380CC4-5D6E-409C-BE32-E72D297353CC}">
              <c16:uniqueId val="{00000001-A5A4-4190-BADA-CE854E686067}"/>
            </c:ext>
          </c:extLst>
        </c:ser>
        <c:dLbls>
          <c:showLegendKey val="0"/>
          <c:showVal val="0"/>
          <c:showCatName val="0"/>
          <c:showSerName val="0"/>
          <c:showPercent val="0"/>
          <c:showBubbleSize val="0"/>
        </c:dLbls>
        <c:axId val="1282757791"/>
        <c:axId val="1282752799"/>
      </c:areaChart>
      <c:catAx>
        <c:axId val="1282757791"/>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752799"/>
        <c:crosses val="autoZero"/>
        <c:auto val="1"/>
        <c:lblAlgn val="ctr"/>
        <c:lblOffset val="100"/>
        <c:noMultiLvlLbl val="0"/>
      </c:catAx>
      <c:valAx>
        <c:axId val="1282752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75779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 (2).xlsx]GREECE_PIVOT!PivotTable10</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THESSALONIKI</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a:solidFill>
                <a:schemeClr val="accent2">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a:solidFill>
                <a:schemeClr val="accent3">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a:solidFill>
                <a:schemeClr val="accent4">
                  <a:lumMod val="6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percentStacked"/>
        <c:varyColors val="0"/>
        <c:ser>
          <c:idx val="0"/>
          <c:order val="0"/>
          <c:tx>
            <c:strRef>
              <c:f>GREECE_PIVOT!$J$4</c:f>
              <c:strCache>
                <c:ptCount val="1"/>
                <c:pt idx="0">
                  <c:v>Sum of avg_acceptance_rate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GREECE_PIVOT!$I$5:$I$6</c:f>
              <c:strCache>
                <c:ptCount val="2"/>
                <c:pt idx="0">
                  <c:v>OTHER HOST</c:v>
                </c:pt>
                <c:pt idx="1">
                  <c:v>SUPER HOST</c:v>
                </c:pt>
              </c:strCache>
            </c:strRef>
          </c:cat>
          <c:val>
            <c:numRef>
              <c:f>GREECE_PIVOT!$J$5:$J$6</c:f>
              <c:numCache>
                <c:formatCode>General</c:formatCode>
                <c:ptCount val="2"/>
                <c:pt idx="0">
                  <c:v>84.523845007451598</c:v>
                </c:pt>
                <c:pt idx="1">
                  <c:v>95.253668763102695</c:v>
                </c:pt>
              </c:numCache>
            </c:numRef>
          </c:val>
          <c:extLst>
            <c:ext xmlns:c16="http://schemas.microsoft.com/office/drawing/2014/chart" uri="{C3380CC4-5D6E-409C-BE32-E72D297353CC}">
              <c16:uniqueId val="{00000000-B9EF-4E5D-9FEA-AFA1FC2FA24B}"/>
            </c:ext>
          </c:extLst>
        </c:ser>
        <c:ser>
          <c:idx val="1"/>
          <c:order val="1"/>
          <c:tx>
            <c:strRef>
              <c:f>GREECE_PIVOT!$K$4</c:f>
              <c:strCache>
                <c:ptCount val="1"/>
                <c:pt idx="0">
                  <c:v>Sum of avg_response_rate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GREECE_PIVOT!$I$5:$I$6</c:f>
              <c:strCache>
                <c:ptCount val="2"/>
                <c:pt idx="0">
                  <c:v>OTHER HOST</c:v>
                </c:pt>
                <c:pt idx="1">
                  <c:v>SUPER HOST</c:v>
                </c:pt>
              </c:strCache>
            </c:strRef>
          </c:cat>
          <c:val>
            <c:numRef>
              <c:f>GREECE_PIVOT!$K$5:$K$6</c:f>
              <c:numCache>
                <c:formatCode>General</c:formatCode>
                <c:ptCount val="2"/>
                <c:pt idx="0">
                  <c:v>92.952455183164503</c:v>
                </c:pt>
                <c:pt idx="1">
                  <c:v>98.927659574468095</c:v>
                </c:pt>
              </c:numCache>
            </c:numRef>
          </c:val>
          <c:extLst>
            <c:ext xmlns:c16="http://schemas.microsoft.com/office/drawing/2014/chart" uri="{C3380CC4-5D6E-409C-BE32-E72D297353CC}">
              <c16:uniqueId val="{00000001-B9EF-4E5D-9FEA-AFA1FC2FA24B}"/>
            </c:ext>
          </c:extLst>
        </c:ser>
        <c:ser>
          <c:idx val="2"/>
          <c:order val="2"/>
          <c:tx>
            <c:strRef>
              <c:f>GREECE_PIVOT!$L$4</c:f>
              <c:strCache>
                <c:ptCount val="1"/>
                <c:pt idx="0">
                  <c:v>Sum of number_of_instand_bookable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GREECE_PIVOT!$I$5:$I$6</c:f>
              <c:strCache>
                <c:ptCount val="2"/>
                <c:pt idx="0">
                  <c:v>OTHER HOST</c:v>
                </c:pt>
                <c:pt idx="1">
                  <c:v>SUPER HOST</c:v>
                </c:pt>
              </c:strCache>
            </c:strRef>
          </c:cat>
          <c:val>
            <c:numRef>
              <c:f>GREECE_PIVOT!$L$5:$L$6</c:f>
              <c:numCache>
                <c:formatCode>General</c:formatCode>
                <c:ptCount val="2"/>
                <c:pt idx="0">
                  <c:v>999</c:v>
                </c:pt>
                <c:pt idx="1">
                  <c:v>785</c:v>
                </c:pt>
              </c:numCache>
            </c:numRef>
          </c:val>
          <c:extLst>
            <c:ext xmlns:c16="http://schemas.microsoft.com/office/drawing/2014/chart" uri="{C3380CC4-5D6E-409C-BE32-E72D297353CC}">
              <c16:uniqueId val="{00000002-B9EF-4E5D-9FEA-AFA1FC2FA24B}"/>
            </c:ext>
          </c:extLst>
        </c:ser>
        <c:ser>
          <c:idx val="3"/>
          <c:order val="3"/>
          <c:tx>
            <c:strRef>
              <c:f>GREECE_PIVOT!$M$4</c:f>
              <c:strCache>
                <c:ptCount val="1"/>
                <c:pt idx="0">
                  <c:v>Sum of number_of_profile_pic</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GREECE_PIVOT!$I$5:$I$6</c:f>
              <c:strCache>
                <c:ptCount val="2"/>
                <c:pt idx="0">
                  <c:v>OTHER HOST</c:v>
                </c:pt>
                <c:pt idx="1">
                  <c:v>SUPER HOST</c:v>
                </c:pt>
              </c:strCache>
            </c:strRef>
          </c:cat>
          <c:val>
            <c:numRef>
              <c:f>GREECE_PIVOT!$M$5:$M$6</c:f>
              <c:numCache>
                <c:formatCode>General</c:formatCode>
                <c:ptCount val="2"/>
                <c:pt idx="0">
                  <c:v>1533</c:v>
                </c:pt>
                <c:pt idx="1">
                  <c:v>1015</c:v>
                </c:pt>
              </c:numCache>
            </c:numRef>
          </c:val>
          <c:extLst>
            <c:ext xmlns:c16="http://schemas.microsoft.com/office/drawing/2014/chart" uri="{C3380CC4-5D6E-409C-BE32-E72D297353CC}">
              <c16:uniqueId val="{00000003-B9EF-4E5D-9FEA-AFA1FC2FA24B}"/>
            </c:ext>
          </c:extLst>
        </c:ser>
        <c:ser>
          <c:idx val="4"/>
          <c:order val="4"/>
          <c:tx>
            <c:strRef>
              <c:f>GREECE_PIVOT!$N$4</c:f>
              <c:strCache>
                <c:ptCount val="1"/>
                <c:pt idx="0">
                  <c:v>Sum of number_identity_verified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GREECE_PIVOT!$I$5:$I$6</c:f>
              <c:strCache>
                <c:ptCount val="2"/>
                <c:pt idx="0">
                  <c:v>OTHER HOST</c:v>
                </c:pt>
                <c:pt idx="1">
                  <c:v>SUPER HOST</c:v>
                </c:pt>
              </c:strCache>
            </c:strRef>
          </c:cat>
          <c:val>
            <c:numRef>
              <c:f>GREECE_PIVOT!$N$5:$N$6</c:f>
              <c:numCache>
                <c:formatCode>General</c:formatCode>
                <c:ptCount val="2"/>
                <c:pt idx="0">
                  <c:v>919</c:v>
                </c:pt>
                <c:pt idx="1">
                  <c:v>822</c:v>
                </c:pt>
              </c:numCache>
            </c:numRef>
          </c:val>
          <c:extLst>
            <c:ext xmlns:c16="http://schemas.microsoft.com/office/drawing/2014/chart" uri="{C3380CC4-5D6E-409C-BE32-E72D297353CC}">
              <c16:uniqueId val="{00000004-B9EF-4E5D-9FEA-AFA1FC2FA24B}"/>
            </c:ext>
          </c:extLst>
        </c:ser>
        <c:ser>
          <c:idx val="5"/>
          <c:order val="5"/>
          <c:tx>
            <c:strRef>
              <c:f>GREECE_PIVOT!$O$4</c:f>
              <c:strCache>
                <c:ptCount val="1"/>
                <c:pt idx="0">
                  <c:v>Sum of Total_Hosts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GREECE_PIVOT!$I$5:$I$6</c:f>
              <c:strCache>
                <c:ptCount val="2"/>
                <c:pt idx="0">
                  <c:v>OTHER HOST</c:v>
                </c:pt>
                <c:pt idx="1">
                  <c:v>SUPER HOST</c:v>
                </c:pt>
              </c:strCache>
            </c:strRef>
          </c:cat>
          <c:val>
            <c:numRef>
              <c:f>GREECE_PIVOT!$O$5:$O$6</c:f>
              <c:numCache>
                <c:formatCode>General</c:formatCode>
                <c:ptCount val="2"/>
                <c:pt idx="0">
                  <c:v>1533</c:v>
                </c:pt>
                <c:pt idx="1">
                  <c:v>1015</c:v>
                </c:pt>
              </c:numCache>
            </c:numRef>
          </c:val>
          <c:extLst>
            <c:ext xmlns:c16="http://schemas.microsoft.com/office/drawing/2014/chart" uri="{C3380CC4-5D6E-409C-BE32-E72D297353CC}">
              <c16:uniqueId val="{00000005-B9EF-4E5D-9FEA-AFA1FC2FA24B}"/>
            </c:ext>
          </c:extLst>
        </c:ser>
        <c:ser>
          <c:idx val="6"/>
          <c:order val="6"/>
          <c:tx>
            <c:strRef>
              <c:f>GREECE_PIVOT!$P$4</c:f>
              <c:strCache>
                <c:ptCount val="1"/>
                <c:pt idx="0">
                  <c:v>Sum of Total_listings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GREECE_PIVOT!$I$5:$I$6</c:f>
              <c:strCache>
                <c:ptCount val="2"/>
                <c:pt idx="0">
                  <c:v>OTHER HOST</c:v>
                </c:pt>
                <c:pt idx="1">
                  <c:v>SUPER HOST</c:v>
                </c:pt>
              </c:strCache>
            </c:strRef>
          </c:cat>
          <c:val>
            <c:numRef>
              <c:f>GREECE_PIVOT!$P$5:$P$6</c:f>
              <c:numCache>
                <c:formatCode>General</c:formatCode>
                <c:ptCount val="2"/>
                <c:pt idx="0">
                  <c:v>36153</c:v>
                </c:pt>
                <c:pt idx="1">
                  <c:v>7277</c:v>
                </c:pt>
              </c:numCache>
            </c:numRef>
          </c:val>
          <c:extLst>
            <c:ext xmlns:c16="http://schemas.microsoft.com/office/drawing/2014/chart" uri="{C3380CC4-5D6E-409C-BE32-E72D297353CC}">
              <c16:uniqueId val="{00000006-B9EF-4E5D-9FEA-AFA1FC2FA24B}"/>
            </c:ext>
          </c:extLst>
        </c:ser>
        <c:ser>
          <c:idx val="7"/>
          <c:order val="7"/>
          <c:tx>
            <c:strRef>
              <c:f>GREECE_PIVOT!$Q$4</c:f>
              <c:strCache>
                <c:ptCount val="1"/>
                <c:pt idx="0">
                  <c:v>Sum of Avg_Accomodates</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GREECE_PIVOT!$I$5:$I$6</c:f>
              <c:strCache>
                <c:ptCount val="2"/>
                <c:pt idx="0">
                  <c:v>OTHER HOST</c:v>
                </c:pt>
                <c:pt idx="1">
                  <c:v>SUPER HOST</c:v>
                </c:pt>
              </c:strCache>
            </c:strRef>
          </c:cat>
          <c:val>
            <c:numRef>
              <c:f>GREECE_PIVOT!$Q$5:$Q$6</c:f>
              <c:numCache>
                <c:formatCode>General</c:formatCode>
                <c:ptCount val="2"/>
                <c:pt idx="0">
                  <c:v>3</c:v>
                </c:pt>
                <c:pt idx="1">
                  <c:v>3</c:v>
                </c:pt>
              </c:numCache>
            </c:numRef>
          </c:val>
          <c:extLst>
            <c:ext xmlns:c16="http://schemas.microsoft.com/office/drawing/2014/chart" uri="{C3380CC4-5D6E-409C-BE32-E72D297353CC}">
              <c16:uniqueId val="{00000007-B9EF-4E5D-9FEA-AFA1FC2FA24B}"/>
            </c:ext>
          </c:extLst>
        </c:ser>
        <c:ser>
          <c:idx val="8"/>
          <c:order val="8"/>
          <c:tx>
            <c:strRef>
              <c:f>GREECE_PIVOT!$R$4</c:f>
              <c:strCache>
                <c:ptCount val="1"/>
                <c:pt idx="0">
                  <c:v>Sum of Min_Bedrooms</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GREECE_PIVOT!$I$5:$I$6</c:f>
              <c:strCache>
                <c:ptCount val="2"/>
                <c:pt idx="0">
                  <c:v>OTHER HOST</c:v>
                </c:pt>
                <c:pt idx="1">
                  <c:v>SUPER HOST</c:v>
                </c:pt>
              </c:strCache>
            </c:strRef>
          </c:cat>
          <c:val>
            <c:numRef>
              <c:f>GREECE_PIVOT!$R$5:$R$6</c:f>
              <c:numCache>
                <c:formatCode>General</c:formatCode>
                <c:ptCount val="2"/>
                <c:pt idx="0">
                  <c:v>1</c:v>
                </c:pt>
                <c:pt idx="1">
                  <c:v>1</c:v>
                </c:pt>
              </c:numCache>
            </c:numRef>
          </c:val>
          <c:extLst>
            <c:ext xmlns:c16="http://schemas.microsoft.com/office/drawing/2014/chart" uri="{C3380CC4-5D6E-409C-BE32-E72D297353CC}">
              <c16:uniqueId val="{00000008-B9EF-4E5D-9FEA-AFA1FC2FA24B}"/>
            </c:ext>
          </c:extLst>
        </c:ser>
        <c:ser>
          <c:idx val="9"/>
          <c:order val="9"/>
          <c:tx>
            <c:strRef>
              <c:f>GREECE_PIVOT!$S$4</c:f>
              <c:strCache>
                <c:ptCount val="1"/>
                <c:pt idx="0">
                  <c:v>Sum of Min_Price</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GREECE_PIVOT!$I$5:$I$6</c:f>
              <c:strCache>
                <c:ptCount val="2"/>
                <c:pt idx="0">
                  <c:v>OTHER HOST</c:v>
                </c:pt>
                <c:pt idx="1">
                  <c:v>SUPER HOST</c:v>
                </c:pt>
              </c:strCache>
            </c:strRef>
          </c:cat>
          <c:val>
            <c:numRef>
              <c:f>GREECE_PIVOT!$S$5:$S$6</c:f>
              <c:numCache>
                <c:formatCode>General</c:formatCode>
                <c:ptCount val="2"/>
                <c:pt idx="0">
                  <c:v>9</c:v>
                </c:pt>
                <c:pt idx="1">
                  <c:v>9</c:v>
                </c:pt>
              </c:numCache>
            </c:numRef>
          </c:val>
          <c:extLst>
            <c:ext xmlns:c16="http://schemas.microsoft.com/office/drawing/2014/chart" uri="{C3380CC4-5D6E-409C-BE32-E72D297353CC}">
              <c16:uniqueId val="{00000009-B9EF-4E5D-9FEA-AFA1FC2FA24B}"/>
            </c:ext>
          </c:extLst>
        </c:ser>
        <c:dLbls>
          <c:showLegendKey val="0"/>
          <c:showVal val="0"/>
          <c:showCatName val="0"/>
          <c:showSerName val="0"/>
          <c:showPercent val="0"/>
          <c:showBubbleSize val="0"/>
        </c:dLbls>
        <c:gapWidth val="150"/>
        <c:shape val="box"/>
        <c:axId val="1973833727"/>
        <c:axId val="1973824575"/>
        <c:axId val="0"/>
      </c:bar3DChart>
      <c:catAx>
        <c:axId val="19738337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3824575"/>
        <c:crosses val="autoZero"/>
        <c:auto val="1"/>
        <c:lblAlgn val="ctr"/>
        <c:lblOffset val="100"/>
        <c:noMultiLvlLbl val="0"/>
      </c:catAx>
      <c:valAx>
        <c:axId val="1973824575"/>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3833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 (2).xlsx]GREECE_PIVOT!PivotTable11</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baseline="0">
                <a:effectLst>
                  <a:outerShdw blurRad="50800" dist="38100" dir="5400000" algn="t" rotWithShape="0">
                    <a:srgbClr val="000000">
                      <a:alpha val="40000"/>
                    </a:srgbClr>
                  </a:outerShdw>
                </a:effectLst>
              </a:rPr>
              <a:t>THESSALONIKI </a:t>
            </a:r>
            <a:r>
              <a:rPr lang="en-US" sz="1800" b="1" i="0" u="none" strike="noStrike" baseline="0">
                <a:effectLst/>
              </a:rPr>
              <a:t>AERAGE CURCIAL ANALATICS</a:t>
            </a:r>
            <a:endParaRPr lang="en-US">
              <a:effectLst/>
            </a:endParaRP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GREECE_PIVOT!$J$8</c:f>
              <c:strCache>
                <c:ptCount val="1"/>
                <c:pt idx="0">
                  <c:v>Sum of avg_acceptance_rate</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GREECE_PIVOT!$I$9:$I$10</c:f>
              <c:strCache>
                <c:ptCount val="2"/>
                <c:pt idx="0">
                  <c:v>OTHER HOST</c:v>
                </c:pt>
                <c:pt idx="1">
                  <c:v>SUPER HOST</c:v>
                </c:pt>
              </c:strCache>
            </c:strRef>
          </c:cat>
          <c:val>
            <c:numRef>
              <c:f>GREECE_PIVOT!$J$9:$J$10</c:f>
              <c:numCache>
                <c:formatCode>General</c:formatCode>
                <c:ptCount val="2"/>
                <c:pt idx="0">
                  <c:v>84.523845007451598</c:v>
                </c:pt>
                <c:pt idx="1">
                  <c:v>95.253668763102695</c:v>
                </c:pt>
              </c:numCache>
            </c:numRef>
          </c:val>
          <c:extLst>
            <c:ext xmlns:c16="http://schemas.microsoft.com/office/drawing/2014/chart" uri="{C3380CC4-5D6E-409C-BE32-E72D297353CC}">
              <c16:uniqueId val="{00000000-51E8-499C-A573-D0750EA625E2}"/>
            </c:ext>
          </c:extLst>
        </c:ser>
        <c:ser>
          <c:idx val="1"/>
          <c:order val="1"/>
          <c:tx>
            <c:strRef>
              <c:f>GREECE_PIVOT!$K$8</c:f>
              <c:strCache>
                <c:ptCount val="1"/>
                <c:pt idx="0">
                  <c:v>Sum of avg_review_score_rating</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GREECE_PIVOT!$I$9:$I$10</c:f>
              <c:strCache>
                <c:ptCount val="2"/>
                <c:pt idx="0">
                  <c:v>OTHER HOST</c:v>
                </c:pt>
                <c:pt idx="1">
                  <c:v>SUPER HOST</c:v>
                </c:pt>
              </c:strCache>
            </c:strRef>
          </c:cat>
          <c:val>
            <c:numRef>
              <c:f>GREECE_PIVOT!$K$9:$K$10</c:f>
              <c:numCache>
                <c:formatCode>General</c:formatCode>
                <c:ptCount val="2"/>
                <c:pt idx="0">
                  <c:v>4.5890718335774396</c:v>
                </c:pt>
                <c:pt idx="1">
                  <c:v>4.8699289217818196</c:v>
                </c:pt>
              </c:numCache>
            </c:numRef>
          </c:val>
          <c:extLst>
            <c:ext xmlns:c16="http://schemas.microsoft.com/office/drawing/2014/chart" uri="{C3380CC4-5D6E-409C-BE32-E72D297353CC}">
              <c16:uniqueId val="{00000001-51E8-499C-A573-D0750EA625E2}"/>
            </c:ext>
          </c:extLst>
        </c:ser>
        <c:ser>
          <c:idx val="2"/>
          <c:order val="2"/>
          <c:tx>
            <c:strRef>
              <c:f>GREECE_PIVOT!$L$8</c:f>
              <c:strCache>
                <c:ptCount val="1"/>
                <c:pt idx="0">
                  <c:v>Sum of avg_response_rate</c:v>
                </c:pt>
              </c:strCache>
            </c:strRef>
          </c:tx>
          <c:spPr>
            <a:solidFill>
              <a:schemeClr val="accent3">
                <a:alpha val="85000"/>
              </a:schemeClr>
            </a:solidFill>
            <a:ln w="9525" cap="flat" cmpd="sng" algn="ctr">
              <a:solidFill>
                <a:schemeClr val="accent3">
                  <a:lumMod val="75000"/>
                </a:schemeClr>
              </a:solidFill>
              <a:round/>
            </a:ln>
            <a:effectLst/>
            <a:sp3d contourW="9525">
              <a:contourClr>
                <a:schemeClr val="accent3">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GREECE_PIVOT!$I$9:$I$10</c:f>
              <c:strCache>
                <c:ptCount val="2"/>
                <c:pt idx="0">
                  <c:v>OTHER HOST</c:v>
                </c:pt>
                <c:pt idx="1">
                  <c:v>SUPER HOST</c:v>
                </c:pt>
              </c:strCache>
            </c:strRef>
          </c:cat>
          <c:val>
            <c:numRef>
              <c:f>GREECE_PIVOT!$L$9:$L$10</c:f>
              <c:numCache>
                <c:formatCode>General</c:formatCode>
                <c:ptCount val="2"/>
                <c:pt idx="0">
                  <c:v>92.952455183164503</c:v>
                </c:pt>
                <c:pt idx="1">
                  <c:v>98.927659574468095</c:v>
                </c:pt>
              </c:numCache>
            </c:numRef>
          </c:val>
          <c:extLst>
            <c:ext xmlns:c16="http://schemas.microsoft.com/office/drawing/2014/chart" uri="{C3380CC4-5D6E-409C-BE32-E72D297353CC}">
              <c16:uniqueId val="{00000002-51E8-499C-A573-D0750EA625E2}"/>
            </c:ext>
          </c:extLst>
        </c:ser>
        <c:ser>
          <c:idx val="3"/>
          <c:order val="3"/>
          <c:tx>
            <c:strRef>
              <c:f>GREECE_PIVOT!$M$8</c:f>
              <c:strCache>
                <c:ptCount val="1"/>
                <c:pt idx="0">
                  <c:v>Sum of avg_crucial_matrics</c:v>
                </c:pt>
              </c:strCache>
            </c:strRef>
          </c:tx>
          <c:spPr>
            <a:solidFill>
              <a:schemeClr val="accent4">
                <a:alpha val="85000"/>
              </a:schemeClr>
            </a:solidFill>
            <a:ln w="9525" cap="flat" cmpd="sng" algn="ctr">
              <a:solidFill>
                <a:schemeClr val="accent4">
                  <a:lumMod val="75000"/>
                </a:schemeClr>
              </a:solidFill>
              <a:round/>
            </a:ln>
            <a:effectLst/>
            <a:sp3d contourW="9525">
              <a:contourClr>
                <a:schemeClr val="accent4">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GREECE_PIVOT!$I$9:$I$10</c:f>
              <c:strCache>
                <c:ptCount val="2"/>
                <c:pt idx="0">
                  <c:v>OTHER HOST</c:v>
                </c:pt>
                <c:pt idx="1">
                  <c:v>SUPER HOST</c:v>
                </c:pt>
              </c:strCache>
            </c:strRef>
          </c:cat>
          <c:val>
            <c:numRef>
              <c:f>GREECE_PIVOT!$M$9:$M$10</c:f>
              <c:numCache>
                <c:formatCode>General</c:formatCode>
                <c:ptCount val="2"/>
                <c:pt idx="0">
                  <c:v>182.06537202419301</c:v>
                </c:pt>
                <c:pt idx="1">
                  <c:v>199.05125725935301</c:v>
                </c:pt>
              </c:numCache>
            </c:numRef>
          </c:val>
          <c:extLst>
            <c:ext xmlns:c16="http://schemas.microsoft.com/office/drawing/2014/chart" uri="{C3380CC4-5D6E-409C-BE32-E72D297353CC}">
              <c16:uniqueId val="{00000003-51E8-499C-A573-D0750EA625E2}"/>
            </c:ext>
          </c:extLst>
        </c:ser>
        <c:dLbls>
          <c:showLegendKey val="0"/>
          <c:showVal val="1"/>
          <c:showCatName val="0"/>
          <c:showSerName val="0"/>
          <c:showPercent val="0"/>
          <c:showBubbleSize val="0"/>
        </c:dLbls>
        <c:gapWidth val="65"/>
        <c:shape val="box"/>
        <c:axId val="1950063807"/>
        <c:axId val="1950060063"/>
        <c:axId val="0"/>
      </c:bar3DChart>
      <c:catAx>
        <c:axId val="195006380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950060063"/>
        <c:crosses val="autoZero"/>
        <c:auto val="1"/>
        <c:lblAlgn val="ctr"/>
        <c:lblOffset val="100"/>
        <c:noMultiLvlLbl val="0"/>
      </c:catAx>
      <c:valAx>
        <c:axId val="1950060063"/>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95006380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GREECE_THESSALONIKI!$B$71</c:f>
              <c:strCache>
                <c:ptCount val="1"/>
                <c:pt idx="0">
                  <c:v>number_of_postive_comments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C8D-449E-8E37-9531AE2B32C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C8D-449E-8E37-9531AE2B32CD}"/>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GREECE_THESSALONIKI!$A$72:$A$73</c:f>
              <c:strCache>
                <c:ptCount val="2"/>
                <c:pt idx="0">
                  <c:v>SUPER HOST</c:v>
                </c:pt>
                <c:pt idx="1">
                  <c:v>OTHER HOST</c:v>
                </c:pt>
              </c:strCache>
            </c:strRef>
          </c:cat>
          <c:val>
            <c:numRef>
              <c:f>GREECE_THESSALONIKI!$B$72:$B$73</c:f>
              <c:numCache>
                <c:formatCode>General</c:formatCode>
                <c:ptCount val="2"/>
                <c:pt idx="0">
                  <c:v>10995</c:v>
                </c:pt>
                <c:pt idx="1">
                  <c:v>5401</c:v>
                </c:pt>
              </c:numCache>
            </c:numRef>
          </c:val>
          <c:extLst>
            <c:ext xmlns:c16="http://schemas.microsoft.com/office/drawing/2014/chart" uri="{C3380CC4-5D6E-409C-BE32-E72D297353CC}">
              <c16:uniqueId val="{00000004-0C8D-449E-8E37-9531AE2B32C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GREECE_THESSALONIKI!$B$77</c:f>
              <c:strCache>
                <c:ptCount val="1"/>
                <c:pt idx="0">
                  <c:v>total large properties</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GREECE_THESSALONIKI!$A$78:$A$79</c:f>
              <c:strCache>
                <c:ptCount val="2"/>
                <c:pt idx="0">
                  <c:v>SUPER HOST</c:v>
                </c:pt>
                <c:pt idx="1">
                  <c:v>OTHER HOST</c:v>
                </c:pt>
              </c:strCache>
            </c:strRef>
          </c:cat>
          <c:val>
            <c:numRef>
              <c:f>GREECE_THESSALONIKI!$B$78:$B$79</c:f>
              <c:numCache>
                <c:formatCode>General</c:formatCode>
                <c:ptCount val="2"/>
                <c:pt idx="0">
                  <c:v>66674</c:v>
                </c:pt>
                <c:pt idx="1">
                  <c:v>32400</c:v>
                </c:pt>
              </c:numCache>
            </c:numRef>
          </c:val>
          <c:extLst>
            <c:ext xmlns:c16="http://schemas.microsoft.com/office/drawing/2014/chart" uri="{C3380CC4-5D6E-409C-BE32-E72D297353CC}">
              <c16:uniqueId val="{00000000-F93B-436E-9B9D-66E77CD72D2B}"/>
            </c:ext>
          </c:extLst>
        </c:ser>
        <c:dLbls>
          <c:dLblPos val="inEnd"/>
          <c:showLegendKey val="0"/>
          <c:showVal val="1"/>
          <c:showCatName val="0"/>
          <c:showSerName val="0"/>
          <c:showPercent val="0"/>
          <c:showBubbleSize val="0"/>
        </c:dLbls>
        <c:gapWidth val="355"/>
        <c:overlap val="-70"/>
        <c:axId val="1414846911"/>
        <c:axId val="1414832351"/>
      </c:barChart>
      <c:catAx>
        <c:axId val="1414846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832351"/>
        <c:crosses val="autoZero"/>
        <c:auto val="1"/>
        <c:lblAlgn val="ctr"/>
        <c:lblOffset val="100"/>
        <c:noMultiLvlLbl val="0"/>
      </c:catAx>
      <c:valAx>
        <c:axId val="1414832351"/>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8469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 (2).xlsx]ITALY_PIVOT!PivotTable14</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VENICE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4">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5">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6">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lumMod val="60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lumMod val="60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3">
                <a:lumMod val="60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ITALY_PIVOT!$F$4</c:f>
              <c:strCache>
                <c:ptCount val="1"/>
                <c:pt idx="0">
                  <c:v>Sum of avg_acceptance_rate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ITALY_PIVOT!$E$5:$E$6</c:f>
              <c:strCache>
                <c:ptCount val="2"/>
                <c:pt idx="0">
                  <c:v>OTHER HOST</c:v>
                </c:pt>
                <c:pt idx="1">
                  <c:v>SUPER HOST</c:v>
                </c:pt>
              </c:strCache>
            </c:strRef>
          </c:cat>
          <c:val>
            <c:numRef>
              <c:f>ITALY_PIVOT!$F$5:$F$6</c:f>
              <c:numCache>
                <c:formatCode>General</c:formatCode>
                <c:ptCount val="2"/>
                <c:pt idx="0">
                  <c:v>87.455192878338295</c:v>
                </c:pt>
                <c:pt idx="1">
                  <c:v>94.435431799838597</c:v>
                </c:pt>
              </c:numCache>
            </c:numRef>
          </c:val>
          <c:extLst>
            <c:ext xmlns:c16="http://schemas.microsoft.com/office/drawing/2014/chart" uri="{C3380CC4-5D6E-409C-BE32-E72D297353CC}">
              <c16:uniqueId val="{00000000-44AC-453A-932C-7E523E81422B}"/>
            </c:ext>
          </c:extLst>
        </c:ser>
        <c:ser>
          <c:idx val="1"/>
          <c:order val="1"/>
          <c:tx>
            <c:strRef>
              <c:f>ITALY_PIVOT!$G$4</c:f>
              <c:strCache>
                <c:ptCount val="1"/>
                <c:pt idx="0">
                  <c:v>Sum of avg_response_rate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ITALY_PIVOT!$E$5:$E$6</c:f>
              <c:strCache>
                <c:ptCount val="2"/>
                <c:pt idx="0">
                  <c:v>OTHER HOST</c:v>
                </c:pt>
                <c:pt idx="1">
                  <c:v>SUPER HOST</c:v>
                </c:pt>
              </c:strCache>
            </c:strRef>
          </c:cat>
          <c:val>
            <c:numRef>
              <c:f>ITALY_PIVOT!$G$5:$G$6</c:f>
              <c:numCache>
                <c:formatCode>General</c:formatCode>
                <c:ptCount val="2"/>
                <c:pt idx="0">
                  <c:v>91.898983677240494</c:v>
                </c:pt>
                <c:pt idx="1">
                  <c:v>99.088888888888903</c:v>
                </c:pt>
              </c:numCache>
            </c:numRef>
          </c:val>
          <c:extLst>
            <c:ext xmlns:c16="http://schemas.microsoft.com/office/drawing/2014/chart" uri="{C3380CC4-5D6E-409C-BE32-E72D297353CC}">
              <c16:uniqueId val="{00000001-44AC-453A-932C-7E523E81422B}"/>
            </c:ext>
          </c:extLst>
        </c:ser>
        <c:ser>
          <c:idx val="2"/>
          <c:order val="2"/>
          <c:tx>
            <c:strRef>
              <c:f>ITALY_PIVOT!$H$4</c:f>
              <c:strCache>
                <c:ptCount val="1"/>
                <c:pt idx="0">
                  <c:v>Sum of number_of_profile_pic</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ITALY_PIVOT!$E$5:$E$6</c:f>
              <c:strCache>
                <c:ptCount val="2"/>
                <c:pt idx="0">
                  <c:v>OTHER HOST</c:v>
                </c:pt>
                <c:pt idx="1">
                  <c:v>SUPER HOST</c:v>
                </c:pt>
              </c:strCache>
            </c:strRef>
          </c:cat>
          <c:val>
            <c:numRef>
              <c:f>ITALY_PIVOT!$H$5:$H$6</c:f>
              <c:numCache>
                <c:formatCode>General</c:formatCode>
                <c:ptCount val="2"/>
                <c:pt idx="0">
                  <c:v>4477</c:v>
                </c:pt>
                <c:pt idx="1">
                  <c:v>2873</c:v>
                </c:pt>
              </c:numCache>
            </c:numRef>
          </c:val>
          <c:extLst>
            <c:ext xmlns:c16="http://schemas.microsoft.com/office/drawing/2014/chart" uri="{C3380CC4-5D6E-409C-BE32-E72D297353CC}">
              <c16:uniqueId val="{00000002-44AC-453A-932C-7E523E81422B}"/>
            </c:ext>
          </c:extLst>
        </c:ser>
        <c:ser>
          <c:idx val="3"/>
          <c:order val="3"/>
          <c:tx>
            <c:strRef>
              <c:f>ITALY_PIVOT!$I$4</c:f>
              <c:strCache>
                <c:ptCount val="1"/>
                <c:pt idx="0">
                  <c:v>Sum of number_identity_verified</c:v>
                </c:pt>
              </c:strCache>
            </c:strRef>
          </c:tx>
          <c:spPr>
            <a:solidFill>
              <a:schemeClr val="accent4">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ITALY_PIVOT!$E$5:$E$6</c:f>
              <c:strCache>
                <c:ptCount val="2"/>
                <c:pt idx="0">
                  <c:v>OTHER HOST</c:v>
                </c:pt>
                <c:pt idx="1">
                  <c:v>SUPER HOST</c:v>
                </c:pt>
              </c:strCache>
            </c:strRef>
          </c:cat>
          <c:val>
            <c:numRef>
              <c:f>ITALY_PIVOT!$I$5:$I$6</c:f>
              <c:numCache>
                <c:formatCode>General</c:formatCode>
                <c:ptCount val="2"/>
                <c:pt idx="0">
                  <c:v>3648</c:v>
                </c:pt>
                <c:pt idx="1">
                  <c:v>2708</c:v>
                </c:pt>
              </c:numCache>
            </c:numRef>
          </c:val>
          <c:extLst>
            <c:ext xmlns:c16="http://schemas.microsoft.com/office/drawing/2014/chart" uri="{C3380CC4-5D6E-409C-BE32-E72D297353CC}">
              <c16:uniqueId val="{00000003-44AC-453A-932C-7E523E81422B}"/>
            </c:ext>
          </c:extLst>
        </c:ser>
        <c:ser>
          <c:idx val="4"/>
          <c:order val="4"/>
          <c:tx>
            <c:strRef>
              <c:f>ITALY_PIVOT!$J$4</c:f>
              <c:strCache>
                <c:ptCount val="1"/>
                <c:pt idx="0">
                  <c:v>Sum of Total_Hosts</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ITALY_PIVOT!$E$5:$E$6</c:f>
              <c:strCache>
                <c:ptCount val="2"/>
                <c:pt idx="0">
                  <c:v>OTHER HOST</c:v>
                </c:pt>
                <c:pt idx="1">
                  <c:v>SUPER HOST</c:v>
                </c:pt>
              </c:strCache>
            </c:strRef>
          </c:cat>
          <c:val>
            <c:numRef>
              <c:f>ITALY_PIVOT!$J$5:$J$6</c:f>
              <c:numCache>
                <c:formatCode>General</c:formatCode>
                <c:ptCount val="2"/>
                <c:pt idx="0">
                  <c:v>4477</c:v>
                </c:pt>
                <c:pt idx="1">
                  <c:v>2873</c:v>
                </c:pt>
              </c:numCache>
            </c:numRef>
          </c:val>
          <c:extLst>
            <c:ext xmlns:c16="http://schemas.microsoft.com/office/drawing/2014/chart" uri="{C3380CC4-5D6E-409C-BE32-E72D297353CC}">
              <c16:uniqueId val="{00000004-44AC-453A-932C-7E523E81422B}"/>
            </c:ext>
          </c:extLst>
        </c:ser>
        <c:ser>
          <c:idx val="5"/>
          <c:order val="5"/>
          <c:tx>
            <c:strRef>
              <c:f>ITALY_PIVOT!$K$4</c:f>
              <c:strCache>
                <c:ptCount val="1"/>
                <c:pt idx="0">
                  <c:v>Sum of Total_listings</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ITALY_PIVOT!$E$5:$E$6</c:f>
              <c:strCache>
                <c:ptCount val="2"/>
                <c:pt idx="0">
                  <c:v>OTHER HOST</c:v>
                </c:pt>
                <c:pt idx="1">
                  <c:v>SUPER HOST</c:v>
                </c:pt>
              </c:strCache>
            </c:strRef>
          </c:cat>
          <c:val>
            <c:numRef>
              <c:f>ITALY_PIVOT!$K$5:$K$6</c:f>
              <c:numCache>
                <c:formatCode>General</c:formatCode>
                <c:ptCount val="2"/>
                <c:pt idx="0">
                  <c:v>115680</c:v>
                </c:pt>
                <c:pt idx="1">
                  <c:v>23873</c:v>
                </c:pt>
              </c:numCache>
            </c:numRef>
          </c:val>
          <c:extLst>
            <c:ext xmlns:c16="http://schemas.microsoft.com/office/drawing/2014/chart" uri="{C3380CC4-5D6E-409C-BE32-E72D297353CC}">
              <c16:uniqueId val="{00000005-44AC-453A-932C-7E523E81422B}"/>
            </c:ext>
          </c:extLst>
        </c:ser>
        <c:ser>
          <c:idx val="6"/>
          <c:order val="6"/>
          <c:tx>
            <c:strRef>
              <c:f>ITALY_PIVOT!$L$4</c:f>
              <c:strCache>
                <c:ptCount val="1"/>
                <c:pt idx="0">
                  <c:v>Sum of Avg_Accomodates</c:v>
                </c:pt>
              </c:strCache>
            </c:strRef>
          </c:tx>
          <c:spPr>
            <a:solidFill>
              <a:schemeClr val="accent1">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ITALY_PIVOT!$E$5:$E$6</c:f>
              <c:strCache>
                <c:ptCount val="2"/>
                <c:pt idx="0">
                  <c:v>OTHER HOST</c:v>
                </c:pt>
                <c:pt idx="1">
                  <c:v>SUPER HOST</c:v>
                </c:pt>
              </c:strCache>
            </c:strRef>
          </c:cat>
          <c:val>
            <c:numRef>
              <c:f>ITALY_PIVOT!$L$5:$L$6</c:f>
              <c:numCache>
                <c:formatCode>General</c:formatCode>
                <c:ptCount val="2"/>
                <c:pt idx="0">
                  <c:v>3</c:v>
                </c:pt>
                <c:pt idx="1">
                  <c:v>3</c:v>
                </c:pt>
              </c:numCache>
            </c:numRef>
          </c:val>
          <c:extLst>
            <c:ext xmlns:c16="http://schemas.microsoft.com/office/drawing/2014/chart" uri="{C3380CC4-5D6E-409C-BE32-E72D297353CC}">
              <c16:uniqueId val="{00000006-44AC-453A-932C-7E523E81422B}"/>
            </c:ext>
          </c:extLst>
        </c:ser>
        <c:ser>
          <c:idx val="7"/>
          <c:order val="7"/>
          <c:tx>
            <c:strRef>
              <c:f>ITALY_PIVOT!$M$4</c:f>
              <c:strCache>
                <c:ptCount val="1"/>
                <c:pt idx="0">
                  <c:v>Sum of Min_Bedrooms</c:v>
                </c:pt>
              </c:strCache>
            </c:strRef>
          </c:tx>
          <c:spPr>
            <a:solidFill>
              <a:schemeClr val="accent2">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ITALY_PIVOT!$E$5:$E$6</c:f>
              <c:strCache>
                <c:ptCount val="2"/>
                <c:pt idx="0">
                  <c:v>OTHER HOST</c:v>
                </c:pt>
                <c:pt idx="1">
                  <c:v>SUPER HOST</c:v>
                </c:pt>
              </c:strCache>
            </c:strRef>
          </c:cat>
          <c:val>
            <c:numRef>
              <c:f>ITALY_PIVOT!$M$5:$M$6</c:f>
              <c:numCache>
                <c:formatCode>General</c:formatCode>
                <c:ptCount val="2"/>
                <c:pt idx="0">
                  <c:v>1</c:v>
                </c:pt>
                <c:pt idx="1">
                  <c:v>1</c:v>
                </c:pt>
              </c:numCache>
            </c:numRef>
          </c:val>
          <c:extLst>
            <c:ext xmlns:c16="http://schemas.microsoft.com/office/drawing/2014/chart" uri="{C3380CC4-5D6E-409C-BE32-E72D297353CC}">
              <c16:uniqueId val="{00000007-44AC-453A-932C-7E523E81422B}"/>
            </c:ext>
          </c:extLst>
        </c:ser>
        <c:ser>
          <c:idx val="8"/>
          <c:order val="8"/>
          <c:tx>
            <c:strRef>
              <c:f>ITALY_PIVOT!$N$4</c:f>
              <c:strCache>
                <c:ptCount val="1"/>
                <c:pt idx="0">
                  <c:v>Sum of AVG_Price</c:v>
                </c:pt>
              </c:strCache>
            </c:strRef>
          </c:tx>
          <c:spPr>
            <a:solidFill>
              <a:schemeClr val="accent3">
                <a:lumMod val="60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ITALY_PIVOT!$E$5:$E$6</c:f>
              <c:strCache>
                <c:ptCount val="2"/>
                <c:pt idx="0">
                  <c:v>OTHER HOST</c:v>
                </c:pt>
                <c:pt idx="1">
                  <c:v>SUPER HOST</c:v>
                </c:pt>
              </c:strCache>
            </c:strRef>
          </c:cat>
          <c:val>
            <c:numRef>
              <c:f>ITALY_PIVOT!$N$5:$N$6</c:f>
              <c:numCache>
                <c:formatCode>General</c:formatCode>
                <c:ptCount val="2"/>
                <c:pt idx="0">
                  <c:v>251.105427741791</c:v>
                </c:pt>
                <c:pt idx="1">
                  <c:v>139.24573616428799</c:v>
                </c:pt>
              </c:numCache>
            </c:numRef>
          </c:val>
          <c:extLst>
            <c:ext xmlns:c16="http://schemas.microsoft.com/office/drawing/2014/chart" uri="{C3380CC4-5D6E-409C-BE32-E72D297353CC}">
              <c16:uniqueId val="{00000008-44AC-453A-932C-7E523E81422B}"/>
            </c:ext>
          </c:extLst>
        </c:ser>
        <c:dLbls>
          <c:dLblPos val="ctr"/>
          <c:showLegendKey val="0"/>
          <c:showVal val="1"/>
          <c:showCatName val="0"/>
          <c:showSerName val="0"/>
          <c:showPercent val="0"/>
          <c:showBubbleSize val="0"/>
        </c:dLbls>
        <c:gapWidth val="150"/>
        <c:overlap val="100"/>
        <c:axId val="2012548239"/>
        <c:axId val="2012556143"/>
      </c:barChart>
      <c:catAx>
        <c:axId val="20125482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12556143"/>
        <c:crosses val="autoZero"/>
        <c:auto val="1"/>
        <c:lblAlgn val="ctr"/>
        <c:lblOffset val="100"/>
        <c:noMultiLvlLbl val="0"/>
      </c:catAx>
      <c:valAx>
        <c:axId val="201255614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201254823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 (2).xlsx]ITALY_PIVOT!PivotTable13</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ROME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ITALY_PIVOT!$B$17</c:f>
              <c:strCache>
                <c:ptCount val="1"/>
                <c:pt idx="0">
                  <c:v>Sum of OTHER HOST</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ITALY_PIVOT!$A$18:$A$21</c:f>
              <c:strCache>
                <c:ptCount val="4"/>
                <c:pt idx="0">
                  <c:v>avg_acceptance_rate</c:v>
                </c:pt>
                <c:pt idx="1">
                  <c:v>avg_crucial_matrics</c:v>
                </c:pt>
                <c:pt idx="2">
                  <c:v>avg_response_rate</c:v>
                </c:pt>
                <c:pt idx="3">
                  <c:v>avg_review_score_rating</c:v>
                </c:pt>
              </c:strCache>
            </c:strRef>
          </c:cat>
          <c:val>
            <c:numRef>
              <c:f>ITALY_PIVOT!$B$18:$B$21</c:f>
              <c:numCache>
                <c:formatCode>General</c:formatCode>
                <c:ptCount val="4"/>
                <c:pt idx="0">
                  <c:v>79.069441215221303</c:v>
                </c:pt>
                <c:pt idx="1">
                  <c:v>171.368703744812</c:v>
                </c:pt>
                <c:pt idx="2">
                  <c:v>87.738886756238003</c:v>
                </c:pt>
                <c:pt idx="3">
                  <c:v>4.5603757733531003</c:v>
                </c:pt>
              </c:numCache>
            </c:numRef>
          </c:val>
          <c:extLst>
            <c:ext xmlns:c16="http://schemas.microsoft.com/office/drawing/2014/chart" uri="{C3380CC4-5D6E-409C-BE32-E72D297353CC}">
              <c16:uniqueId val="{00000000-36E2-48B6-B2D2-57D2C94D28CE}"/>
            </c:ext>
          </c:extLst>
        </c:ser>
        <c:ser>
          <c:idx val="1"/>
          <c:order val="1"/>
          <c:tx>
            <c:strRef>
              <c:f>ITALY_PIVOT!$C$17</c:f>
              <c:strCache>
                <c:ptCount val="1"/>
                <c:pt idx="0">
                  <c:v>Sum of SUPER HOST</c:v>
                </c:pt>
              </c:strCache>
            </c:strRef>
          </c:tx>
          <c:spPr>
            <a:solidFill>
              <a:schemeClr val="accent2">
                <a:alpha val="85000"/>
              </a:scheme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ITALY_PIVOT!$A$18:$A$21</c:f>
              <c:strCache>
                <c:ptCount val="4"/>
                <c:pt idx="0">
                  <c:v>avg_acceptance_rate</c:v>
                </c:pt>
                <c:pt idx="1">
                  <c:v>avg_crucial_matrics</c:v>
                </c:pt>
                <c:pt idx="2">
                  <c:v>avg_response_rate</c:v>
                </c:pt>
                <c:pt idx="3">
                  <c:v>avg_review_score_rating</c:v>
                </c:pt>
              </c:strCache>
            </c:strRef>
          </c:cat>
          <c:val>
            <c:numRef>
              <c:f>ITALY_PIVOT!$C$18:$C$21</c:f>
              <c:numCache>
                <c:formatCode>General</c:formatCode>
                <c:ptCount val="4"/>
                <c:pt idx="0">
                  <c:v>93.860289855072494</c:v>
                </c:pt>
                <c:pt idx="1">
                  <c:v>197.377967554196</c:v>
                </c:pt>
                <c:pt idx="2">
                  <c:v>98.683294209702694</c:v>
                </c:pt>
                <c:pt idx="3">
                  <c:v>4.8343834894212598</c:v>
                </c:pt>
              </c:numCache>
            </c:numRef>
          </c:val>
          <c:extLst>
            <c:ext xmlns:c16="http://schemas.microsoft.com/office/drawing/2014/chart" uri="{C3380CC4-5D6E-409C-BE32-E72D297353CC}">
              <c16:uniqueId val="{00000001-36E2-48B6-B2D2-57D2C94D28CE}"/>
            </c:ext>
          </c:extLst>
        </c:ser>
        <c:dLbls>
          <c:showLegendKey val="0"/>
          <c:showVal val="0"/>
          <c:showCatName val="0"/>
          <c:showSerName val="0"/>
          <c:showPercent val="0"/>
          <c:showBubbleSize val="0"/>
        </c:dLbls>
        <c:gapWidth val="65"/>
        <c:shape val="box"/>
        <c:axId val="2022242767"/>
        <c:axId val="2022247343"/>
        <c:axId val="0"/>
      </c:bar3DChart>
      <c:catAx>
        <c:axId val="202224276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22247343"/>
        <c:crosses val="autoZero"/>
        <c:auto val="1"/>
        <c:lblAlgn val="ctr"/>
        <c:lblOffset val="100"/>
        <c:noMultiLvlLbl val="0"/>
      </c:catAx>
      <c:valAx>
        <c:axId val="2022247343"/>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02224276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 (2).xlsx]ITALY_PIVOT!PivotTable12</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ROME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ITALY_PIVOT!$B$4</c:f>
              <c:strCache>
                <c:ptCount val="1"/>
                <c:pt idx="0">
                  <c:v>Sum of OTHER HOST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ITALY_PIVOT!$A$5:$A$13</c:f>
              <c:strCache>
                <c:ptCount val="9"/>
                <c:pt idx="0">
                  <c:v>avg_acceptance_rate</c:v>
                </c:pt>
                <c:pt idx="1">
                  <c:v>Avg_Accomodates</c:v>
                </c:pt>
                <c:pt idx="2">
                  <c:v>avg_response_rate</c:v>
                </c:pt>
                <c:pt idx="3">
                  <c:v>Min_Bedrooms</c:v>
                </c:pt>
                <c:pt idx="4">
                  <c:v>Min_Price</c:v>
                </c:pt>
                <c:pt idx="5">
                  <c:v>number_identity_verified</c:v>
                </c:pt>
                <c:pt idx="6">
                  <c:v>number_of_profile_pic</c:v>
                </c:pt>
                <c:pt idx="7">
                  <c:v>Total_Hosts</c:v>
                </c:pt>
                <c:pt idx="8">
                  <c:v>Total_listings</c:v>
                </c:pt>
              </c:strCache>
            </c:strRef>
          </c:cat>
          <c:val>
            <c:numRef>
              <c:f>ITALY_PIVOT!$B$5:$B$13</c:f>
              <c:numCache>
                <c:formatCode>General</c:formatCode>
                <c:ptCount val="9"/>
                <c:pt idx="0">
                  <c:v>79.069441215221303</c:v>
                </c:pt>
                <c:pt idx="1">
                  <c:v>3</c:v>
                </c:pt>
                <c:pt idx="2">
                  <c:v>87.738886756238003</c:v>
                </c:pt>
                <c:pt idx="3">
                  <c:v>1</c:v>
                </c:pt>
                <c:pt idx="4">
                  <c:v>0</c:v>
                </c:pt>
                <c:pt idx="5">
                  <c:v>14056</c:v>
                </c:pt>
                <c:pt idx="6">
                  <c:v>18310</c:v>
                </c:pt>
                <c:pt idx="7">
                  <c:v>18310</c:v>
                </c:pt>
                <c:pt idx="8">
                  <c:v>276834</c:v>
                </c:pt>
              </c:numCache>
            </c:numRef>
          </c:val>
          <c:extLst>
            <c:ext xmlns:c16="http://schemas.microsoft.com/office/drawing/2014/chart" uri="{C3380CC4-5D6E-409C-BE32-E72D297353CC}">
              <c16:uniqueId val="{00000000-3BB7-491B-B8FF-E6941554C7EF}"/>
            </c:ext>
          </c:extLst>
        </c:ser>
        <c:ser>
          <c:idx val="1"/>
          <c:order val="1"/>
          <c:tx>
            <c:strRef>
              <c:f>ITALY_PIVOT!$C$4</c:f>
              <c:strCache>
                <c:ptCount val="1"/>
                <c:pt idx="0">
                  <c:v>Sum of SUPER HOST</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ITALY_PIVOT!$A$5:$A$13</c:f>
              <c:strCache>
                <c:ptCount val="9"/>
                <c:pt idx="0">
                  <c:v>avg_acceptance_rate</c:v>
                </c:pt>
                <c:pt idx="1">
                  <c:v>Avg_Accomodates</c:v>
                </c:pt>
                <c:pt idx="2">
                  <c:v>avg_response_rate</c:v>
                </c:pt>
                <c:pt idx="3">
                  <c:v>Min_Bedrooms</c:v>
                </c:pt>
                <c:pt idx="4">
                  <c:v>Min_Price</c:v>
                </c:pt>
                <c:pt idx="5">
                  <c:v>number_identity_verified</c:v>
                </c:pt>
                <c:pt idx="6">
                  <c:v>number_of_profile_pic</c:v>
                </c:pt>
                <c:pt idx="7">
                  <c:v>Total_Hosts</c:v>
                </c:pt>
                <c:pt idx="8">
                  <c:v>Total_listings</c:v>
                </c:pt>
              </c:strCache>
            </c:strRef>
          </c:cat>
          <c:val>
            <c:numRef>
              <c:f>ITALY_PIVOT!$C$5:$C$13</c:f>
              <c:numCache>
                <c:formatCode>General</c:formatCode>
                <c:ptCount val="9"/>
                <c:pt idx="0">
                  <c:v>93.860289855072494</c:v>
                </c:pt>
                <c:pt idx="1">
                  <c:v>3</c:v>
                </c:pt>
                <c:pt idx="2">
                  <c:v>98.683294209702694</c:v>
                </c:pt>
                <c:pt idx="3">
                  <c:v>1</c:v>
                </c:pt>
                <c:pt idx="4">
                  <c:v>13</c:v>
                </c:pt>
                <c:pt idx="5">
                  <c:v>5823</c:v>
                </c:pt>
                <c:pt idx="6">
                  <c:v>6300</c:v>
                </c:pt>
                <c:pt idx="7">
                  <c:v>6300</c:v>
                </c:pt>
                <c:pt idx="8">
                  <c:v>31475</c:v>
                </c:pt>
              </c:numCache>
            </c:numRef>
          </c:val>
          <c:extLst>
            <c:ext xmlns:c16="http://schemas.microsoft.com/office/drawing/2014/chart" uri="{C3380CC4-5D6E-409C-BE32-E72D297353CC}">
              <c16:uniqueId val="{00000001-3BB7-491B-B8FF-E6941554C7EF}"/>
            </c:ext>
          </c:extLst>
        </c:ser>
        <c:dLbls>
          <c:dLblPos val="ctr"/>
          <c:showLegendKey val="0"/>
          <c:showVal val="1"/>
          <c:showCatName val="0"/>
          <c:showSerName val="0"/>
          <c:showPercent val="0"/>
          <c:showBubbleSize val="0"/>
        </c:dLbls>
        <c:gapWidth val="150"/>
        <c:overlap val="100"/>
        <c:axId val="1286585007"/>
        <c:axId val="1286602063"/>
      </c:barChart>
      <c:catAx>
        <c:axId val="128658500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86602063"/>
        <c:crosses val="autoZero"/>
        <c:auto val="1"/>
        <c:lblAlgn val="ctr"/>
        <c:lblOffset val="100"/>
        <c:noMultiLvlLbl val="0"/>
      </c:catAx>
      <c:valAx>
        <c:axId val="1286602063"/>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 sourceLinked="1"/>
        <c:majorTickMark val="none"/>
        <c:minorTickMark val="none"/>
        <c:tickLblPos val="nextTo"/>
        <c:crossAx val="1286585007"/>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 (2).xlsx]ITALY_PIVOT!PivotTable16</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POSITIVE COMMENTS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2"/>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ITALY_PIVOT!$F$16</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BB4-42A5-A417-04CEADE843E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BB4-42A5-A417-04CEADE843E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ITALY_PIVOT!$E$17:$E$18</c:f>
              <c:strCache>
                <c:ptCount val="2"/>
                <c:pt idx="0">
                  <c:v>OTHER HOST</c:v>
                </c:pt>
                <c:pt idx="1">
                  <c:v>SUPER HOST</c:v>
                </c:pt>
              </c:strCache>
            </c:strRef>
          </c:cat>
          <c:val>
            <c:numRef>
              <c:f>ITALY_PIVOT!$F$17:$F$18</c:f>
              <c:numCache>
                <c:formatCode>General</c:formatCode>
                <c:ptCount val="2"/>
                <c:pt idx="0">
                  <c:v>50813</c:v>
                </c:pt>
                <c:pt idx="1">
                  <c:v>72952</c:v>
                </c:pt>
              </c:numCache>
            </c:numRef>
          </c:val>
          <c:extLst>
            <c:ext xmlns:c16="http://schemas.microsoft.com/office/drawing/2014/chart" uri="{C3380CC4-5D6E-409C-BE32-E72D297353CC}">
              <c16:uniqueId val="{00000004-6BB4-42A5-A417-04CEADE843E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 (2).xlsx]ITALY_PIVOT!PivotTable15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VENICE AVG CRUCIAL</a:t>
            </a:r>
            <a:r>
              <a:rPr lang="en-US" baseline="0"/>
              <a:t> MATRIX</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ITALY_PIVOT!$F$10</c:f>
              <c:strCache>
                <c:ptCount val="1"/>
                <c:pt idx="0">
                  <c:v>Sum of avg_acceptance_rate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ITALY_PIVOT!$E$11:$E$12</c:f>
              <c:strCache>
                <c:ptCount val="2"/>
                <c:pt idx="0">
                  <c:v>OTHER HOST</c:v>
                </c:pt>
                <c:pt idx="1">
                  <c:v>SUPER HOST</c:v>
                </c:pt>
              </c:strCache>
            </c:strRef>
          </c:cat>
          <c:val>
            <c:numRef>
              <c:f>ITALY_PIVOT!$F$11:$F$12</c:f>
              <c:numCache>
                <c:formatCode>General</c:formatCode>
                <c:ptCount val="2"/>
                <c:pt idx="0">
                  <c:v>87.455192878338295</c:v>
                </c:pt>
                <c:pt idx="1">
                  <c:v>94.435431799838597</c:v>
                </c:pt>
              </c:numCache>
            </c:numRef>
          </c:val>
          <c:extLst>
            <c:ext xmlns:c16="http://schemas.microsoft.com/office/drawing/2014/chart" uri="{C3380CC4-5D6E-409C-BE32-E72D297353CC}">
              <c16:uniqueId val="{00000000-9073-4E27-A43A-B552DCBD27F1}"/>
            </c:ext>
          </c:extLst>
        </c:ser>
        <c:ser>
          <c:idx val="1"/>
          <c:order val="1"/>
          <c:tx>
            <c:strRef>
              <c:f>ITALY_PIVOT!$G$10</c:f>
              <c:strCache>
                <c:ptCount val="1"/>
                <c:pt idx="0">
                  <c:v>Sum of avg_review_score_rating</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ITALY_PIVOT!$E$11:$E$12</c:f>
              <c:strCache>
                <c:ptCount val="2"/>
                <c:pt idx="0">
                  <c:v>OTHER HOST</c:v>
                </c:pt>
                <c:pt idx="1">
                  <c:v>SUPER HOST</c:v>
                </c:pt>
              </c:strCache>
            </c:strRef>
          </c:cat>
          <c:val>
            <c:numRef>
              <c:f>ITALY_PIVOT!$G$11:$G$12</c:f>
              <c:numCache>
                <c:formatCode>General</c:formatCode>
                <c:ptCount val="2"/>
                <c:pt idx="0">
                  <c:v>4.5629809826612497</c:v>
                </c:pt>
                <c:pt idx="1">
                  <c:v>4.8447393226310602</c:v>
                </c:pt>
              </c:numCache>
            </c:numRef>
          </c:val>
          <c:extLst>
            <c:ext xmlns:c16="http://schemas.microsoft.com/office/drawing/2014/chart" uri="{C3380CC4-5D6E-409C-BE32-E72D297353CC}">
              <c16:uniqueId val="{00000001-9073-4E27-A43A-B552DCBD27F1}"/>
            </c:ext>
          </c:extLst>
        </c:ser>
        <c:ser>
          <c:idx val="2"/>
          <c:order val="2"/>
          <c:tx>
            <c:strRef>
              <c:f>ITALY_PIVOT!$H$10</c:f>
              <c:strCache>
                <c:ptCount val="1"/>
                <c:pt idx="0">
                  <c:v>Sum of avg_response_rate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ITALY_PIVOT!$E$11:$E$12</c:f>
              <c:strCache>
                <c:ptCount val="2"/>
                <c:pt idx="0">
                  <c:v>OTHER HOST</c:v>
                </c:pt>
                <c:pt idx="1">
                  <c:v>SUPER HOST</c:v>
                </c:pt>
              </c:strCache>
            </c:strRef>
          </c:cat>
          <c:val>
            <c:numRef>
              <c:f>ITALY_PIVOT!$H$11:$H$12</c:f>
              <c:numCache>
                <c:formatCode>General</c:formatCode>
                <c:ptCount val="2"/>
                <c:pt idx="0">
                  <c:v>91.898983677240494</c:v>
                </c:pt>
                <c:pt idx="1">
                  <c:v>99.088888888888903</c:v>
                </c:pt>
              </c:numCache>
            </c:numRef>
          </c:val>
          <c:extLst>
            <c:ext xmlns:c16="http://schemas.microsoft.com/office/drawing/2014/chart" uri="{C3380CC4-5D6E-409C-BE32-E72D297353CC}">
              <c16:uniqueId val="{00000002-9073-4E27-A43A-B552DCBD27F1}"/>
            </c:ext>
          </c:extLst>
        </c:ser>
        <c:ser>
          <c:idx val="3"/>
          <c:order val="3"/>
          <c:tx>
            <c:strRef>
              <c:f>ITALY_PIVOT!$I$10</c:f>
              <c:strCache>
                <c:ptCount val="1"/>
                <c:pt idx="0">
                  <c:v>Sum of avg_crucial_matrics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ITALY_PIVOT!$E$11:$E$12</c:f>
              <c:strCache>
                <c:ptCount val="2"/>
                <c:pt idx="0">
                  <c:v>OTHER HOST</c:v>
                </c:pt>
                <c:pt idx="1">
                  <c:v>SUPER HOST</c:v>
                </c:pt>
              </c:strCache>
            </c:strRef>
          </c:cat>
          <c:val>
            <c:numRef>
              <c:f>ITALY_PIVOT!$I$11:$I$12</c:f>
              <c:numCache>
                <c:formatCode>General</c:formatCode>
                <c:ptCount val="2"/>
                <c:pt idx="0">
                  <c:v>61.305719179413337</c:v>
                </c:pt>
                <c:pt idx="1">
                  <c:v>66.123020003786181</c:v>
                </c:pt>
              </c:numCache>
            </c:numRef>
          </c:val>
          <c:extLst>
            <c:ext xmlns:c16="http://schemas.microsoft.com/office/drawing/2014/chart" uri="{C3380CC4-5D6E-409C-BE32-E72D297353CC}">
              <c16:uniqueId val="{00000003-9073-4E27-A43A-B552DCBD27F1}"/>
            </c:ext>
          </c:extLst>
        </c:ser>
        <c:dLbls>
          <c:showLegendKey val="0"/>
          <c:showVal val="0"/>
          <c:showCatName val="0"/>
          <c:showSerName val="0"/>
          <c:showPercent val="0"/>
          <c:showBubbleSize val="0"/>
        </c:dLbls>
        <c:axId val="104558863"/>
        <c:axId val="104561775"/>
      </c:areaChart>
      <c:catAx>
        <c:axId val="104558863"/>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4561775"/>
        <c:crosses val="autoZero"/>
        <c:auto val="1"/>
        <c:lblAlgn val="ctr"/>
        <c:lblOffset val="100"/>
        <c:noMultiLvlLbl val="0"/>
      </c:catAx>
      <c:valAx>
        <c:axId val="10456177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455886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 Microsoft Excel Worksheet (2).xlsx]ITALY_PIVOT!PivotTable22</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large properties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ITALY_PIVOT!$F$21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ITALY_PIVOT!$E$22:$E$24</c:f>
              <c:strCache>
                <c:ptCount val="2"/>
                <c:pt idx="0">
                  <c:v>OTHER HOST</c:v>
                </c:pt>
                <c:pt idx="1">
                  <c:v>SUPER HOST</c:v>
                </c:pt>
              </c:strCache>
            </c:strRef>
          </c:cat>
          <c:val>
            <c:numRef>
              <c:f>ITALY_PIVOT!$F$22:$F$24</c:f>
              <c:numCache>
                <c:formatCode>General</c:formatCode>
                <c:ptCount val="2"/>
                <c:pt idx="0">
                  <c:v>150238</c:v>
                </c:pt>
                <c:pt idx="1">
                  <c:v>227133</c:v>
                </c:pt>
              </c:numCache>
            </c:numRef>
          </c:val>
          <c:extLst>
            <c:ext xmlns:c16="http://schemas.microsoft.com/office/drawing/2014/chart" uri="{C3380CC4-5D6E-409C-BE32-E72D297353CC}">
              <c16:uniqueId val="{00000000-D679-4F7C-894C-DBEAE36FDAFC}"/>
            </c:ext>
          </c:extLst>
        </c:ser>
        <c:dLbls>
          <c:showLegendKey val="0"/>
          <c:showVal val="0"/>
          <c:showCatName val="0"/>
          <c:showSerName val="0"/>
          <c:showPercent val="0"/>
          <c:showBubbleSize val="0"/>
        </c:dLbls>
        <c:gapWidth val="150"/>
        <c:shape val="box"/>
        <c:axId val="158918975"/>
        <c:axId val="158909823"/>
        <c:axId val="0"/>
      </c:bar3DChart>
      <c:catAx>
        <c:axId val="1589189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8909823"/>
        <c:crosses val="autoZero"/>
        <c:auto val="1"/>
        <c:lblAlgn val="ctr"/>
        <c:lblOffset val="100"/>
        <c:noMultiLvlLbl val="0"/>
      </c:catAx>
      <c:valAx>
        <c:axId val="158909823"/>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89189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3</xdr:col>
      <xdr:colOff>66674</xdr:colOff>
      <xdr:row>4</xdr:row>
      <xdr:rowOff>19050</xdr:rowOff>
    </xdr:from>
    <xdr:to>
      <xdr:col>11</xdr:col>
      <xdr:colOff>57149</xdr:colOff>
      <xdr:row>18</xdr:row>
      <xdr:rowOff>95250</xdr:rowOff>
    </xdr:to>
    <xdr:graphicFrame macro="">
      <xdr:nvGraphicFramePr>
        <xdr:cNvPr id="2" name="Chart 1">
          <a:extLst>
            <a:ext uri="{FF2B5EF4-FFF2-40B4-BE49-F238E27FC236}">
              <a16:creationId xmlns:a16="http://schemas.microsoft.com/office/drawing/2014/main" id="{2C49C1CA-1DEB-4564-858E-56AF2C838A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57151</xdr:colOff>
      <xdr:row>4</xdr:row>
      <xdr:rowOff>9525</xdr:rowOff>
    </xdr:from>
    <xdr:to>
      <xdr:col>19</xdr:col>
      <xdr:colOff>1</xdr:colOff>
      <xdr:row>18</xdr:row>
      <xdr:rowOff>85725</xdr:rowOff>
    </xdr:to>
    <xdr:graphicFrame macro="">
      <xdr:nvGraphicFramePr>
        <xdr:cNvPr id="3" name="Chart 2">
          <a:extLst>
            <a:ext uri="{FF2B5EF4-FFF2-40B4-BE49-F238E27FC236}">
              <a16:creationId xmlns:a16="http://schemas.microsoft.com/office/drawing/2014/main" id="{AB34F4E7-04D9-4FF2-B8E3-9FF2189E2E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9525</xdr:colOff>
      <xdr:row>4</xdr:row>
      <xdr:rowOff>0</xdr:rowOff>
    </xdr:from>
    <xdr:to>
      <xdr:col>3</xdr:col>
      <xdr:colOff>66675</xdr:colOff>
      <xdr:row>18</xdr:row>
      <xdr:rowOff>85725</xdr:rowOff>
    </xdr:to>
    <mc:AlternateContent xmlns:mc="http://schemas.openxmlformats.org/markup-compatibility/2006">
      <mc:Choice xmlns:a14="http://schemas.microsoft.com/office/drawing/2010/main" Requires="a14">
        <xdr:graphicFrame macro="">
          <xdr:nvGraphicFramePr>
            <xdr:cNvPr id="4" name="PARTICULARS">
              <a:extLst>
                <a:ext uri="{FF2B5EF4-FFF2-40B4-BE49-F238E27FC236}">
                  <a16:creationId xmlns:a16="http://schemas.microsoft.com/office/drawing/2014/main" id="{7BE7A844-56F3-C1D9-6FC1-F20417A6EFAF}"/>
                </a:ext>
              </a:extLst>
            </xdr:cNvPr>
            <xdr:cNvGraphicFramePr/>
          </xdr:nvGraphicFramePr>
          <xdr:xfrm>
            <a:off x="0" y="0"/>
            <a:ext cx="0" cy="0"/>
          </xdr:xfrm>
          <a:graphic>
            <a:graphicData uri="http://schemas.microsoft.com/office/drawing/2010/slicer">
              <sle:slicer xmlns:sle="http://schemas.microsoft.com/office/drawing/2010/slicer" name="PARTICULARS"/>
            </a:graphicData>
          </a:graphic>
        </xdr:graphicFrame>
      </mc:Choice>
      <mc:Fallback>
        <xdr:sp macro="" textlink="">
          <xdr:nvSpPr>
            <xdr:cNvPr id="0" name=""/>
            <xdr:cNvSpPr>
              <a:spLocks noTextEdit="1"/>
            </xdr:cNvSpPr>
          </xdr:nvSpPr>
          <xdr:spPr>
            <a:xfrm>
              <a:off x="9525" y="762000"/>
              <a:ext cx="1885950" cy="2752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57149</xdr:colOff>
      <xdr:row>18</xdr:row>
      <xdr:rowOff>104775</xdr:rowOff>
    </xdr:from>
    <xdr:to>
      <xdr:col>11</xdr:col>
      <xdr:colOff>66675</xdr:colOff>
      <xdr:row>32</xdr:row>
      <xdr:rowOff>180975</xdr:rowOff>
    </xdr:to>
    <xdr:graphicFrame macro="">
      <xdr:nvGraphicFramePr>
        <xdr:cNvPr id="5" name="Chart 4">
          <a:extLst>
            <a:ext uri="{FF2B5EF4-FFF2-40B4-BE49-F238E27FC236}">
              <a16:creationId xmlns:a16="http://schemas.microsoft.com/office/drawing/2014/main" id="{AA08BBDE-2EFF-4181-B310-78B67A2729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66675</xdr:colOff>
      <xdr:row>18</xdr:row>
      <xdr:rowOff>85725</xdr:rowOff>
    </xdr:from>
    <xdr:to>
      <xdr:col>18</xdr:col>
      <xdr:colOff>581025</xdr:colOff>
      <xdr:row>32</xdr:row>
      <xdr:rowOff>180975</xdr:rowOff>
    </xdr:to>
    <xdr:graphicFrame macro="">
      <xdr:nvGraphicFramePr>
        <xdr:cNvPr id="6" name="Chart 5">
          <a:extLst>
            <a:ext uri="{FF2B5EF4-FFF2-40B4-BE49-F238E27FC236}">
              <a16:creationId xmlns:a16="http://schemas.microsoft.com/office/drawing/2014/main" id="{3D44D2B1-98A9-4EEA-8143-A9C263816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28574</xdr:colOff>
      <xdr:row>18</xdr:row>
      <xdr:rowOff>76200</xdr:rowOff>
    </xdr:from>
    <xdr:to>
      <xdr:col>3</xdr:col>
      <xdr:colOff>57149</xdr:colOff>
      <xdr:row>32</xdr:row>
      <xdr:rowOff>161925</xdr:rowOff>
    </xdr:to>
    <mc:AlternateContent xmlns:mc="http://schemas.openxmlformats.org/markup-compatibility/2006">
      <mc:Choice xmlns:a14="http://schemas.microsoft.com/office/drawing/2010/main" Requires="a14">
        <xdr:graphicFrame macro="">
          <xdr:nvGraphicFramePr>
            <xdr:cNvPr id="7" name="HOST">
              <a:extLst>
                <a:ext uri="{FF2B5EF4-FFF2-40B4-BE49-F238E27FC236}">
                  <a16:creationId xmlns:a16="http://schemas.microsoft.com/office/drawing/2014/main" id="{F0CBDAD8-6439-1F14-C69B-3F8EEA0640FB}"/>
                </a:ext>
              </a:extLst>
            </xdr:cNvPr>
            <xdr:cNvGraphicFramePr/>
          </xdr:nvGraphicFramePr>
          <xdr:xfrm>
            <a:off x="0" y="0"/>
            <a:ext cx="0" cy="0"/>
          </xdr:xfrm>
          <a:graphic>
            <a:graphicData uri="http://schemas.microsoft.com/office/drawing/2010/slicer">
              <sle:slicer xmlns:sle="http://schemas.microsoft.com/office/drawing/2010/slicer" name="HOST"/>
            </a:graphicData>
          </a:graphic>
        </xdr:graphicFrame>
      </mc:Choice>
      <mc:Fallback>
        <xdr:sp macro="" textlink="">
          <xdr:nvSpPr>
            <xdr:cNvPr id="0" name=""/>
            <xdr:cNvSpPr>
              <a:spLocks noTextEdit="1"/>
            </xdr:cNvSpPr>
          </xdr:nvSpPr>
          <xdr:spPr>
            <a:xfrm>
              <a:off x="28574" y="3505200"/>
              <a:ext cx="1857375" cy="2752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38100</xdr:colOff>
      <xdr:row>32</xdr:row>
      <xdr:rowOff>180975</xdr:rowOff>
    </xdr:from>
    <xdr:to>
      <xdr:col>11</xdr:col>
      <xdr:colOff>76200</xdr:colOff>
      <xdr:row>47</xdr:row>
      <xdr:rowOff>85725</xdr:rowOff>
    </xdr:to>
    <xdr:graphicFrame macro="">
      <xdr:nvGraphicFramePr>
        <xdr:cNvPr id="8" name="Chart 7">
          <a:extLst>
            <a:ext uri="{FF2B5EF4-FFF2-40B4-BE49-F238E27FC236}">
              <a16:creationId xmlns:a16="http://schemas.microsoft.com/office/drawing/2014/main" id="{5BA5656B-A7C9-451F-96D6-D9A3D39D1B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57150</xdr:colOff>
      <xdr:row>32</xdr:row>
      <xdr:rowOff>180975</xdr:rowOff>
    </xdr:from>
    <xdr:to>
      <xdr:col>18</xdr:col>
      <xdr:colOff>361950</xdr:colOff>
      <xdr:row>47</xdr:row>
      <xdr:rowOff>66675</xdr:rowOff>
    </xdr:to>
    <xdr:graphicFrame macro="">
      <xdr:nvGraphicFramePr>
        <xdr:cNvPr id="9" name="Chart 8">
          <a:extLst>
            <a:ext uri="{FF2B5EF4-FFF2-40B4-BE49-F238E27FC236}">
              <a16:creationId xmlns:a16="http://schemas.microsoft.com/office/drawing/2014/main" id="{BD0CA113-7325-4DB9-8835-390E612CCA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123824</xdr:colOff>
      <xdr:row>19</xdr:row>
      <xdr:rowOff>76200</xdr:rowOff>
    </xdr:from>
    <xdr:to>
      <xdr:col>11</xdr:col>
      <xdr:colOff>19049</xdr:colOff>
      <xdr:row>33</xdr:row>
      <xdr:rowOff>152400</xdr:rowOff>
    </xdr:to>
    <xdr:graphicFrame macro="">
      <xdr:nvGraphicFramePr>
        <xdr:cNvPr id="2" name="Chart 1">
          <a:extLst>
            <a:ext uri="{FF2B5EF4-FFF2-40B4-BE49-F238E27FC236}">
              <a16:creationId xmlns:a16="http://schemas.microsoft.com/office/drawing/2014/main" id="{8AA48754-89B1-4675-9BF3-916D3659D8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9525</xdr:colOff>
      <xdr:row>3</xdr:row>
      <xdr:rowOff>190499</xdr:rowOff>
    </xdr:from>
    <xdr:to>
      <xdr:col>19</xdr:col>
      <xdr:colOff>0</xdr:colOff>
      <xdr:row>19</xdr:row>
      <xdr:rowOff>85725</xdr:rowOff>
    </xdr:to>
    <xdr:graphicFrame macro="">
      <xdr:nvGraphicFramePr>
        <xdr:cNvPr id="4" name="Chart 3">
          <a:extLst>
            <a:ext uri="{FF2B5EF4-FFF2-40B4-BE49-F238E27FC236}">
              <a16:creationId xmlns:a16="http://schemas.microsoft.com/office/drawing/2014/main" id="{DAC26A7F-FC4C-4B5E-A261-ED64941668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142874</xdr:colOff>
      <xdr:row>4</xdr:row>
      <xdr:rowOff>0</xdr:rowOff>
    </xdr:from>
    <xdr:to>
      <xdr:col>11</xdr:col>
      <xdr:colOff>19049</xdr:colOff>
      <xdr:row>19</xdr:row>
      <xdr:rowOff>76200</xdr:rowOff>
    </xdr:to>
    <xdr:graphicFrame macro="">
      <xdr:nvGraphicFramePr>
        <xdr:cNvPr id="3" name="Chart 2">
          <a:extLst>
            <a:ext uri="{FF2B5EF4-FFF2-40B4-BE49-F238E27FC236}">
              <a16:creationId xmlns:a16="http://schemas.microsoft.com/office/drawing/2014/main" id="{14AE4EF3-F9C8-43F4-8E3C-E9E95424BB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0</xdr:rowOff>
    </xdr:from>
    <xdr:to>
      <xdr:col>3</xdr:col>
      <xdr:colOff>142874</xdr:colOff>
      <xdr:row>19</xdr:row>
      <xdr:rowOff>76200</xdr:rowOff>
    </xdr:to>
    <mc:AlternateContent xmlns:mc="http://schemas.openxmlformats.org/markup-compatibility/2006">
      <mc:Choice xmlns:a14="http://schemas.microsoft.com/office/drawing/2010/main" Requires="a14">
        <xdr:graphicFrame macro="">
          <xdr:nvGraphicFramePr>
            <xdr:cNvPr id="5" name="PARTICULARS 1">
              <a:extLst>
                <a:ext uri="{FF2B5EF4-FFF2-40B4-BE49-F238E27FC236}">
                  <a16:creationId xmlns:a16="http://schemas.microsoft.com/office/drawing/2014/main" id="{3CCD4096-4D74-F65E-A06E-294B1B762B25}"/>
                </a:ext>
              </a:extLst>
            </xdr:cNvPr>
            <xdr:cNvGraphicFramePr/>
          </xdr:nvGraphicFramePr>
          <xdr:xfrm>
            <a:off x="0" y="0"/>
            <a:ext cx="0" cy="0"/>
          </xdr:xfrm>
          <a:graphic>
            <a:graphicData uri="http://schemas.microsoft.com/office/drawing/2010/slicer">
              <sle:slicer xmlns:sle="http://schemas.microsoft.com/office/drawing/2010/slicer" name="PARTICULARS 1"/>
            </a:graphicData>
          </a:graphic>
        </xdr:graphicFrame>
      </mc:Choice>
      <mc:Fallback>
        <xdr:sp macro="" textlink="">
          <xdr:nvSpPr>
            <xdr:cNvPr id="0" name=""/>
            <xdr:cNvSpPr>
              <a:spLocks noTextEdit="1"/>
            </xdr:cNvSpPr>
          </xdr:nvSpPr>
          <xdr:spPr>
            <a:xfrm>
              <a:off x="0" y="762000"/>
              <a:ext cx="1971674" cy="2933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76200</xdr:rowOff>
    </xdr:from>
    <xdr:to>
      <xdr:col>3</xdr:col>
      <xdr:colOff>114300</xdr:colOff>
      <xdr:row>33</xdr:row>
      <xdr:rowOff>161925</xdr:rowOff>
    </xdr:to>
    <mc:AlternateContent xmlns:mc="http://schemas.openxmlformats.org/markup-compatibility/2006">
      <mc:Choice xmlns:a14="http://schemas.microsoft.com/office/drawing/2010/main" Requires="a14">
        <xdr:graphicFrame macro="">
          <xdr:nvGraphicFramePr>
            <xdr:cNvPr id="6" name="HOST 1">
              <a:extLst>
                <a:ext uri="{FF2B5EF4-FFF2-40B4-BE49-F238E27FC236}">
                  <a16:creationId xmlns:a16="http://schemas.microsoft.com/office/drawing/2014/main" id="{007CF53E-29CD-227F-7382-85A988AAB8BB}"/>
                </a:ext>
              </a:extLst>
            </xdr:cNvPr>
            <xdr:cNvGraphicFramePr/>
          </xdr:nvGraphicFramePr>
          <xdr:xfrm>
            <a:off x="0" y="0"/>
            <a:ext cx="0" cy="0"/>
          </xdr:xfrm>
          <a:graphic>
            <a:graphicData uri="http://schemas.microsoft.com/office/drawing/2010/slicer">
              <sle:slicer xmlns:sle="http://schemas.microsoft.com/office/drawing/2010/slicer" name="HOST 1"/>
            </a:graphicData>
          </a:graphic>
        </xdr:graphicFrame>
      </mc:Choice>
      <mc:Fallback>
        <xdr:sp macro="" textlink="">
          <xdr:nvSpPr>
            <xdr:cNvPr id="0" name=""/>
            <xdr:cNvSpPr>
              <a:spLocks noTextEdit="1"/>
            </xdr:cNvSpPr>
          </xdr:nvSpPr>
          <xdr:spPr>
            <a:xfrm>
              <a:off x="0" y="3695700"/>
              <a:ext cx="1943100" cy="2752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104775</xdr:colOff>
      <xdr:row>33</xdr:row>
      <xdr:rowOff>152400</xdr:rowOff>
    </xdr:from>
    <xdr:to>
      <xdr:col>11</xdr:col>
      <xdr:colOff>28575</xdr:colOff>
      <xdr:row>48</xdr:row>
      <xdr:rowOff>38100</xdr:rowOff>
    </xdr:to>
    <xdr:graphicFrame macro="">
      <xdr:nvGraphicFramePr>
        <xdr:cNvPr id="7" name="Chart 6">
          <a:extLst>
            <a:ext uri="{FF2B5EF4-FFF2-40B4-BE49-F238E27FC236}">
              <a16:creationId xmlns:a16="http://schemas.microsoft.com/office/drawing/2014/main" id="{6634D50C-BBF0-4F54-A116-234217CEB1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19050</xdr:colOff>
      <xdr:row>19</xdr:row>
      <xdr:rowOff>76200</xdr:rowOff>
    </xdr:from>
    <xdr:to>
      <xdr:col>18</xdr:col>
      <xdr:colOff>571500</xdr:colOff>
      <xdr:row>33</xdr:row>
      <xdr:rowOff>152400</xdr:rowOff>
    </xdr:to>
    <xdr:graphicFrame macro="">
      <xdr:nvGraphicFramePr>
        <xdr:cNvPr id="8" name="Chart 7">
          <a:extLst>
            <a:ext uri="{FF2B5EF4-FFF2-40B4-BE49-F238E27FC236}">
              <a16:creationId xmlns:a16="http://schemas.microsoft.com/office/drawing/2014/main" id="{4DF2B669-8F4D-4D7F-8339-1997A9FD52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19049</xdr:colOff>
      <xdr:row>33</xdr:row>
      <xdr:rowOff>142875</xdr:rowOff>
    </xdr:from>
    <xdr:to>
      <xdr:col>18</xdr:col>
      <xdr:colOff>561974</xdr:colOff>
      <xdr:row>48</xdr:row>
      <xdr:rowOff>28575</xdr:rowOff>
    </xdr:to>
    <xdr:graphicFrame macro="">
      <xdr:nvGraphicFramePr>
        <xdr:cNvPr id="9" name="Chart 8">
          <a:extLst>
            <a:ext uri="{FF2B5EF4-FFF2-40B4-BE49-F238E27FC236}">
              <a16:creationId xmlns:a16="http://schemas.microsoft.com/office/drawing/2014/main" id="{E9A7469F-2A50-420C-BB6A-5A3A901326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_rels/pivotCacheDefinition10.xml.rels><?xml version="1.0" encoding="UTF-8" standalone="yes"?>
<Relationships xmlns="http://schemas.openxmlformats.org/package/2006/relationships"><Relationship Id="rId1" Type="http://schemas.openxmlformats.org/officeDocument/2006/relationships/pivotCacheRecords" Target="pivotCacheRecords10.xml"/></Relationships>
</file>

<file path=xl/pivotCache/_rels/pivotCacheDefinition11.xml.rels><?xml version="1.0" encoding="UTF-8" standalone="yes"?>
<Relationships xmlns="http://schemas.openxmlformats.org/package/2006/relationships"><Relationship Id="rId1" Type="http://schemas.openxmlformats.org/officeDocument/2006/relationships/pivotCacheRecords" Target="pivotCacheRecords11.xml"/></Relationships>
</file>

<file path=xl/pivotCache/_rels/pivotCacheDefinition12.xml.rels><?xml version="1.0" encoding="UTF-8" standalone="yes"?>
<Relationships xmlns="http://schemas.openxmlformats.org/package/2006/relationships"><Relationship Id="rId1" Type="http://schemas.openxmlformats.org/officeDocument/2006/relationships/pivotCacheRecords" Target="pivotCacheRecords12.xml"/></Relationships>
</file>

<file path=xl/pivotCache/_rels/pivotCacheDefinition13.xml.rels><?xml version="1.0" encoding="UTF-8" standalone="yes"?>
<Relationships xmlns="http://schemas.openxmlformats.org/package/2006/relationships"><Relationship Id="rId1" Type="http://schemas.openxmlformats.org/officeDocument/2006/relationships/pivotCacheRecords" Target="pivotCacheRecords13.xml"/></Relationships>
</file>

<file path=xl/pivotCache/_rels/pivotCacheDefinition14.xml.rels><?xml version="1.0" encoding="UTF-8" standalone="yes"?>
<Relationships xmlns="http://schemas.openxmlformats.org/package/2006/relationships"><Relationship Id="rId1" Type="http://schemas.openxmlformats.org/officeDocument/2006/relationships/pivotCacheRecords" Target="pivotCacheRecords14.xml"/></Relationships>
</file>

<file path=xl/pivotCache/_rels/pivotCacheDefinition15.xml.rels><?xml version="1.0" encoding="UTF-8" standalone="yes"?>
<Relationships xmlns="http://schemas.openxmlformats.org/package/2006/relationships"><Relationship Id="rId1" Type="http://schemas.openxmlformats.org/officeDocument/2006/relationships/pivotCacheRecords" Target="pivotCacheRecords1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ed Shoeb" refreshedDate="44934.528021064812" createdVersion="8" refreshedVersion="8" minRefreshableVersion="3" recordCount="10" xr:uid="{E9016641-0500-4C15-89BE-9A274875115A}">
  <cacheSource type="worksheet">
    <worksheetSource name="Table1"/>
  </cacheSource>
  <cacheFields count="3">
    <cacheField name="PARTICULARS" numFmtId="0">
      <sharedItems count="10">
        <s v="avg_acceptance_rate"/>
        <s v="avg_response_rate"/>
        <s v="number_of_instence_bookable"/>
        <s v="number_of_profile_pic"/>
        <s v="number_identity_verified"/>
        <s v="Total_Hosts"/>
        <s v="Total_listings"/>
        <s v="Avg_Accomodates"/>
        <s v="Min_Bedrooms"/>
        <s v="Min_Price"/>
      </sharedItems>
    </cacheField>
    <cacheField name="OTHER HOST" numFmtId="0">
      <sharedItems containsSemiMixedTypes="0" containsString="0" containsNumber="1" minValue="1" maxValue="127204" count="10">
        <n v="62.5287434288621"/>
        <n v="65.496693233847694"/>
        <n v="3885"/>
        <n v="5871"/>
        <n v="3904"/>
        <n v="5897"/>
        <n v="127204"/>
        <n v="3"/>
        <n v="1"/>
        <n v="9"/>
      </sharedItems>
    </cacheField>
    <cacheField name="SUPER HOST" numFmtId="0">
      <sharedItems containsSemiMixedTypes="0" containsString="0" containsNumber="1" minValue="1" maxValue="43480" count="10">
        <n v="88.794701986755001"/>
        <n v="92.442649006622503"/>
        <n v="2764"/>
        <n v="3771"/>
        <n v="3235"/>
        <n v="3775"/>
        <n v="43480"/>
        <n v="3"/>
        <n v="1"/>
        <n v="7"/>
      </sharedItems>
    </cacheField>
  </cacheFields>
  <extLst>
    <ext xmlns:x14="http://schemas.microsoft.com/office/spreadsheetml/2009/9/main" uri="{725AE2AE-9491-48be-B2B4-4EB974FC3084}">
      <x14:pivotCacheDefinition pivotCacheId="77210891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ed Shoeb" refreshedDate="44934.558463310183" createdVersion="8" refreshedVersion="8" minRefreshableVersion="3" recordCount="4" xr:uid="{D087919A-8C83-46D6-B453-3E7595981220}">
  <cacheSource type="worksheet">
    <worksheetSource ref="E18:G22" sheet="GREECE_ATHENS"/>
  </cacheSource>
  <cacheFields count="3">
    <cacheField name="PARTICULARS" numFmtId="0">
      <sharedItems count="4">
        <s v="avg_acceptance_rate"/>
        <s v="avg_review_score_rating"/>
        <s v="avg_response_rate"/>
        <s v="avg_crucial_matrics"/>
      </sharedItems>
    </cacheField>
    <cacheField name="SUPER HOST" numFmtId="0">
      <sharedItems containsSemiMixedTypes="0" containsString="0" containsNumber="1" minValue="4.08994436264038" maxValue="92.442649006622503"/>
    </cacheField>
    <cacheField name="OTHER HOST" numFmtId="0">
      <sharedItems containsSemiMixedTypes="0" containsString="0" containsNumber="1" minValue="3.1085212854322601" maxValue="65.49669323384769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ed Shoeb" refreshedDate="44934.575584143517" createdVersion="8" refreshedVersion="8" minRefreshableVersion="3" recordCount="10" xr:uid="{C398F3E8-FFA8-4A17-8244-024273C7F4C6}">
  <cacheSource type="worksheet">
    <worksheetSource ref="A47:C57" sheet="GREECE_THESSALONIKI"/>
  </cacheSource>
  <cacheFields count="3">
    <cacheField name="PARTICULARS" numFmtId="0">
      <sharedItems count="10">
        <s v="avg_acceptance_rate"/>
        <s v="avg_response_rate"/>
        <s v="number_of_instand_bookable"/>
        <s v="number_of_profile_pic"/>
        <s v="number_identity_verified"/>
        <s v="Total_Hosts"/>
        <s v="Total_listings"/>
        <s v="Avg_Accomodates"/>
        <s v="Min_Bedrooms"/>
        <s v="Min_Price"/>
      </sharedItems>
    </cacheField>
    <cacheField name="SUPER HOST" numFmtId="0">
      <sharedItems containsSemiMixedTypes="0" containsString="0" containsNumber="1" minValue="1" maxValue="7277"/>
    </cacheField>
    <cacheField name="OTHER HOST" numFmtId="0">
      <sharedItems containsSemiMixedTypes="0" containsString="0" containsNumber="1" minValue="1" maxValue="36153"/>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ed Shoeb" refreshedDate="44934.576293981481" createdVersion="8" refreshedVersion="8" minRefreshableVersion="3" recordCount="4" xr:uid="{6539E00E-D89E-4080-AAF4-27EB749C560D}">
  <cacheSource type="worksheet">
    <worksheetSource ref="E47:G51" sheet="GREECE_THESSALONIKI"/>
  </cacheSource>
  <cacheFields count="3">
    <cacheField name="PARTICULARS" numFmtId="0">
      <sharedItems count="4">
        <s v="avg_acceptance_rate"/>
        <s v="avg_review_score_rating"/>
        <s v="avg_response_rate"/>
        <s v="avg_crucial_matrics"/>
      </sharedItems>
    </cacheField>
    <cacheField name="SUPER HOST" numFmtId="0">
      <sharedItems containsSemiMixedTypes="0" containsString="0" containsNumber="1" minValue="4.8699289217818196" maxValue="199.05125725935301"/>
    </cacheField>
    <cacheField name="OTHER HOST" numFmtId="0">
      <sharedItems containsSemiMixedTypes="0" containsString="0" containsNumber="1" minValue="4.5890718335774396" maxValue="182.0653720241930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ed Shoeb" refreshedDate="44934.577009837965" createdVersion="8" refreshedVersion="8" minRefreshableVersion="3" recordCount="1" xr:uid="{B0CCF21B-C6B7-4C90-B28F-F5BA916D07BF}">
  <cacheSource type="worksheet">
    <worksheetSource ref="I47:K48" sheet="GREECE_THESSALONIKI"/>
  </cacheSource>
  <cacheFields count="3">
    <cacheField name="PARTICULARS" numFmtId="0">
      <sharedItems count="1">
        <s v="number_of_postive_comments"/>
      </sharedItems>
    </cacheField>
    <cacheField name="SUPER HOST" numFmtId="0">
      <sharedItems containsSemiMixedTypes="0" containsString="0" containsNumber="1" containsInteger="1" minValue="10995" maxValue="10995"/>
    </cacheField>
    <cacheField name="OTHER HOST" numFmtId="0">
      <sharedItems containsSemiMixedTypes="0" containsString="0" containsNumber="1" containsInteger="1" minValue="5401" maxValue="540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ed Shoeb" refreshedDate="44934.578536111112" createdVersion="8" refreshedVersion="8" minRefreshableVersion="3" recordCount="1" xr:uid="{D09FB248-D79F-48E1-897E-7C9DF6FC7116}">
  <cacheSource type="worksheet">
    <worksheetSource ref="I51:K52" sheet="GREECE_THESSALONIKI"/>
  </cacheSource>
  <cacheFields count="3">
    <cacheField name="PARTICULARS" numFmtId="0">
      <sharedItems count="1">
        <s v="total large properties"/>
      </sharedItems>
    </cacheField>
    <cacheField name="SUPER HOST" numFmtId="0">
      <sharedItems containsSemiMixedTypes="0" containsString="0" containsNumber="1" containsInteger="1" minValue="66674" maxValue="66674"/>
    </cacheField>
    <cacheField name="OTHER HOST" numFmtId="0">
      <sharedItems containsSemiMixedTypes="0" containsString="0" containsNumber="1" containsInteger="1" minValue="32400" maxValue="32400"/>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ed Shoeb" refreshedDate="44934.601437268517" createdVersion="8" refreshedVersion="8" minRefreshableVersion="3" recordCount="2" xr:uid="{73B95AB8-0288-4D40-A7C2-34D972E37751}">
  <cacheSource type="worksheet">
    <worksheetSource ref="A61:K63" sheet="GREECE_THESSALONIKI"/>
  </cacheSource>
  <cacheFields count="11">
    <cacheField name="HOST" numFmtId="0">
      <sharedItems count="2">
        <s v="SUPER HOST"/>
        <s v="OTHER HOST"/>
      </sharedItems>
    </cacheField>
    <cacheField name="avg_acceptance_rate" numFmtId="0">
      <sharedItems containsSemiMixedTypes="0" containsString="0" containsNumber="1" minValue="84.523845007451598" maxValue="95.253668763102695"/>
    </cacheField>
    <cacheField name="avg_response_rate" numFmtId="0">
      <sharedItems containsSemiMixedTypes="0" containsString="0" containsNumber="1" minValue="92.952455183164503" maxValue="98.927659574468095"/>
    </cacheField>
    <cacheField name="number_of_instand_bookable" numFmtId="0">
      <sharedItems containsSemiMixedTypes="0" containsString="0" containsNumber="1" containsInteger="1" minValue="785" maxValue="999"/>
    </cacheField>
    <cacheField name="number_of_profile_pic" numFmtId="0">
      <sharedItems containsSemiMixedTypes="0" containsString="0" containsNumber="1" containsInteger="1" minValue="1015" maxValue="1533"/>
    </cacheField>
    <cacheField name="number_identity_verified" numFmtId="0">
      <sharedItems containsSemiMixedTypes="0" containsString="0" containsNumber="1" containsInteger="1" minValue="822" maxValue="919"/>
    </cacheField>
    <cacheField name="Total_Hosts" numFmtId="0">
      <sharedItems containsSemiMixedTypes="0" containsString="0" containsNumber="1" containsInteger="1" minValue="1015" maxValue="1533"/>
    </cacheField>
    <cacheField name="Total_listings" numFmtId="0">
      <sharedItems containsSemiMixedTypes="0" containsString="0" containsNumber="1" containsInteger="1" minValue="7277" maxValue="36153"/>
    </cacheField>
    <cacheField name="Avg_Accomodates" numFmtId="0">
      <sharedItems containsSemiMixedTypes="0" containsString="0" containsNumber="1" containsInteger="1" minValue="3" maxValue="3"/>
    </cacheField>
    <cacheField name="Min_Bedrooms" numFmtId="0">
      <sharedItems containsSemiMixedTypes="0" containsString="0" containsNumber="1" containsInteger="1" minValue="1" maxValue="1"/>
    </cacheField>
    <cacheField name="Min_Price" numFmtId="0">
      <sharedItems containsSemiMixedTypes="0" containsString="0" containsNumber="1" containsInteger="1" minValue="9" maxValue="9"/>
    </cacheField>
  </cacheFields>
  <extLst>
    <ext xmlns:x14="http://schemas.microsoft.com/office/spreadsheetml/2009/9/main" uri="{725AE2AE-9491-48be-B2B4-4EB974FC3084}">
      <x14:pivotCacheDefinition pivotCacheId="650835028"/>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ed Shoeb" refreshedDate="44934.60221597222" createdVersion="8" refreshedVersion="8" minRefreshableVersion="3" recordCount="2" xr:uid="{5D9106F3-81F4-4C39-BAF0-3D43287774CE}">
  <cacheSource type="worksheet">
    <worksheetSource ref="A66:E68" sheet="GREECE_THESSALONIKI"/>
  </cacheSource>
  <cacheFields count="5">
    <cacheField name="HOST" numFmtId="0">
      <sharedItems count="2">
        <s v="SUPER HOST"/>
        <s v="OTHER HOST"/>
      </sharedItems>
    </cacheField>
    <cacheField name="avg_acceptance_rate" numFmtId="0">
      <sharedItems containsSemiMixedTypes="0" containsString="0" containsNumber="1" minValue="84.523845007451598" maxValue="95.253668763102695"/>
    </cacheField>
    <cacheField name="avg_review_score_rating" numFmtId="0">
      <sharedItems containsSemiMixedTypes="0" containsString="0" containsNumber="1" minValue="4.5890718335774396" maxValue="4.8699289217818196"/>
    </cacheField>
    <cacheField name="avg_response_rate" numFmtId="0">
      <sharedItems containsSemiMixedTypes="0" containsString="0" containsNumber="1" minValue="92.952455183164503" maxValue="98.927659574468095"/>
    </cacheField>
    <cacheField name="avg_crucial_matrics" numFmtId="0">
      <sharedItems containsSemiMixedTypes="0" containsString="0" containsNumber="1" minValue="182.06537202419301" maxValue="199.05125725935301"/>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ed Shoeb" refreshedDate="44934.614759143522" createdVersion="8" refreshedVersion="8" minRefreshableVersion="3" recordCount="9" xr:uid="{DC646FD5-3CAF-4407-863C-19932321F77D}">
  <cacheSource type="worksheet">
    <worksheetSource ref="A18:C27" sheet="ITALY_ROME"/>
  </cacheSource>
  <cacheFields count="3">
    <cacheField name="PARTICULARS" numFmtId="0">
      <sharedItems count="9">
        <s v="avg_acceptance_rate"/>
        <s v="avg_response_rate"/>
        <s v="number_of_profile_pic"/>
        <s v="number_identity_verified"/>
        <s v="Total_Hosts"/>
        <s v="Total_listings"/>
        <s v="Avg_Accomodates"/>
        <s v="Min_Bedrooms"/>
        <s v="Min_Price"/>
      </sharedItems>
    </cacheField>
    <cacheField name="OTHER HOST" numFmtId="0">
      <sharedItems containsSemiMixedTypes="0" containsString="0" containsNumber="1" minValue="0" maxValue="276834"/>
    </cacheField>
    <cacheField name="SUPER HOST" numFmtId="0">
      <sharedItems containsSemiMixedTypes="0" containsString="0" containsNumber="1" minValue="1" maxValue="31475"/>
    </cacheField>
  </cacheFields>
  <extLst>
    <ext xmlns:x14="http://schemas.microsoft.com/office/spreadsheetml/2009/9/main" uri="{725AE2AE-9491-48be-B2B4-4EB974FC3084}">
      <x14:pivotCacheDefinition pivotCacheId="900248120"/>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ed Shoeb" refreshedDate="44934.615210763892" createdVersion="8" refreshedVersion="8" minRefreshableVersion="3" recordCount="4" xr:uid="{5B6AEFAF-8F7A-47D5-A950-26D9C4F11957}">
  <cacheSource type="worksheet">
    <worksheetSource ref="E18:G22" sheet="ITALY_ROME"/>
  </cacheSource>
  <cacheFields count="3">
    <cacheField name="PARTICULARS" numFmtId="0">
      <sharedItems count="4">
        <s v="avg_acceptance_rate"/>
        <s v="avg_review_score_rating"/>
        <s v="avg_response_rate"/>
        <s v="avg_crucial_matrics"/>
      </sharedItems>
    </cacheField>
    <cacheField name="OTHER HOST" numFmtId="0">
      <sharedItems containsSemiMixedTypes="0" containsString="0" containsNumber="1" minValue="4.5603757733531003" maxValue="171.368703744812"/>
    </cacheField>
    <cacheField name="SUPER HOST" numFmtId="0">
      <sharedItems containsSemiMixedTypes="0" containsString="0" containsNumber="1" minValue="4.8343834894212598" maxValue="197.377967554196"/>
    </cacheField>
  </cacheFields>
  <extLst>
    <ext xmlns:x14="http://schemas.microsoft.com/office/spreadsheetml/2009/9/main" uri="{725AE2AE-9491-48be-B2B4-4EB974FC3084}">
      <x14:pivotCacheDefinition/>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ed Shoeb" refreshedDate="44934.616377893515" createdVersion="8" refreshedVersion="8" minRefreshableVersion="3" recordCount="2" xr:uid="{EEA28384-5370-4CCA-9E6B-D7819AEC83E7}">
  <cacheSource type="worksheet">
    <worksheetSource ref="A8:J10" sheet="ITALY_VENICE"/>
  </cacheSource>
  <cacheFields count="10">
    <cacheField name="HOST" numFmtId="0">
      <sharedItems count="2">
        <s v="OTHER HOST"/>
        <s v="SUPER HOST"/>
      </sharedItems>
    </cacheField>
    <cacheField name="avg_acceptance_rate" numFmtId="0">
      <sharedItems containsSemiMixedTypes="0" containsString="0" containsNumber="1" minValue="87.455192878338295" maxValue="94.435431799838597"/>
    </cacheField>
    <cacheField name="avg_response_rate" numFmtId="0">
      <sharedItems containsSemiMixedTypes="0" containsString="0" containsNumber="1" minValue="91.898983677240494" maxValue="99.088888888888903"/>
    </cacheField>
    <cacheField name="number_of_profile_pic" numFmtId="0">
      <sharedItems containsSemiMixedTypes="0" containsString="0" containsNumber="1" containsInteger="1" minValue="2873" maxValue="4477"/>
    </cacheField>
    <cacheField name="number_identity_verified" numFmtId="0">
      <sharedItems containsSemiMixedTypes="0" containsString="0" containsNumber="1" containsInteger="1" minValue="2708" maxValue="3648"/>
    </cacheField>
    <cacheField name="Total_Hosts" numFmtId="0">
      <sharedItems containsSemiMixedTypes="0" containsString="0" containsNumber="1" containsInteger="1" minValue="2873" maxValue="4477"/>
    </cacheField>
    <cacheField name="Total_listings" numFmtId="0">
      <sharedItems containsSemiMixedTypes="0" containsString="0" containsNumber="1" containsInteger="1" minValue="23873" maxValue="115680"/>
    </cacheField>
    <cacheField name="Avg_Accomodates" numFmtId="0">
      <sharedItems containsSemiMixedTypes="0" containsString="0" containsNumber="1" containsInteger="1" minValue="3" maxValue="3"/>
    </cacheField>
    <cacheField name="Min_Bedrooms" numFmtId="0">
      <sharedItems containsSemiMixedTypes="0" containsString="0" containsNumber="1" containsInteger="1" minValue="1" maxValue="1"/>
    </cacheField>
    <cacheField name="AVG_Price" numFmtId="0">
      <sharedItems containsSemiMixedTypes="0" containsString="0" containsNumber="1" minValue="139.24573616428799" maxValue="251.105427741791"/>
    </cacheField>
  </cacheFields>
  <extLst>
    <ext xmlns:x14="http://schemas.microsoft.com/office/spreadsheetml/2009/9/main" uri="{725AE2AE-9491-48be-B2B4-4EB974FC3084}">
      <x14:pivotCacheDefinition pivotCacheId="1920081000"/>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ed Shoeb" refreshedDate="44934.617465393516" createdVersion="8" refreshedVersion="8" minRefreshableVersion="3" recordCount="2" xr:uid="{6E1B98A3-4842-49B3-9510-19248009221C}">
  <cacheSource type="worksheet">
    <worksheetSource ref="A28:B30" sheet="ITALY_VENICE"/>
  </cacheSource>
  <cacheFields count="2">
    <cacheField name="HOST" numFmtId="0">
      <sharedItems count="2">
        <s v="OTHER HOST"/>
        <s v="SUPER HOST"/>
      </sharedItems>
    </cacheField>
    <cacheField name="number_of_postive_comments" numFmtId="0">
      <sharedItems containsSemiMixedTypes="0" containsString="0" containsNumber="1" containsInteger="1" minValue="50813" maxValue="72952"/>
    </cacheField>
  </cacheFields>
  <extLst>
    <ext xmlns:x14="http://schemas.microsoft.com/office/spreadsheetml/2009/9/main" uri="{725AE2AE-9491-48be-B2B4-4EB974FC3084}">
      <x14:pivotCacheDefinition/>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ed Shoeb" refreshedDate="44934.617777893516" createdVersion="8" refreshedVersion="8" minRefreshableVersion="3" recordCount="2" xr:uid="{5D7A3171-AD78-46B7-A743-FB4D5119945F}">
  <cacheSource type="worksheet">
    <worksheetSource ref="A33:B35" sheet="ITALY_VENICE"/>
  </cacheSource>
  <cacheFields count="2">
    <cacheField name="HOST" numFmtId="0">
      <sharedItems count="2">
        <s v="OTHER HOST"/>
        <s v="SUPER HOST"/>
      </sharedItems>
    </cacheField>
    <cacheField name="number_of_bad_comments" numFmtId="0">
      <sharedItems containsSemiMixedTypes="0" containsString="0" containsNumber="1" containsInteger="1" minValue="2510" maxValue="2965"/>
    </cacheField>
  </cacheFields>
  <extLst>
    <ext xmlns:x14="http://schemas.microsoft.com/office/spreadsheetml/2009/9/main" uri="{725AE2AE-9491-48be-B2B4-4EB974FC3084}">
      <x14:pivotCacheDefinition/>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ed Shoeb" refreshedDate="44934.619110995372" createdVersion="8" refreshedVersion="8" minRefreshableVersion="3" recordCount="2" xr:uid="{562342AA-128F-4C05-8B6E-8076466F13A3}">
  <cacheSource type="worksheet">
    <worksheetSource ref="A17:E19" sheet="ITALY_VENICE"/>
  </cacheSource>
  <cacheFields count="5">
    <cacheField name="HOST" numFmtId="0">
      <sharedItems count="2">
        <s v="OTHER HOST"/>
        <s v="SUPER HOST"/>
      </sharedItems>
    </cacheField>
    <cacheField name="avg_acceptance_rate" numFmtId="0">
      <sharedItems containsSemiMixedTypes="0" containsString="0" containsNumber="1" minValue="87.455192878338295" maxValue="94.435431799838597"/>
    </cacheField>
    <cacheField name="avg_review_score_rating" numFmtId="0">
      <sharedItems containsSemiMixedTypes="0" containsString="0" containsNumber="1" minValue="4.5629809826612497" maxValue="4.8447393226310602"/>
    </cacheField>
    <cacheField name="avg_response_rate" numFmtId="0">
      <sharedItems containsSemiMixedTypes="0" containsString="0" containsNumber="1" minValue="91.898983677240494" maxValue="99.088888888888903"/>
    </cacheField>
    <cacheField name="avg_crucial_matrics" numFmtId="0">
      <sharedItems containsSemiMixedTypes="0" containsString="0" containsNumber="1" minValue="61.305719179413337" maxValue="66.123020003786181"/>
    </cacheField>
  </cacheFields>
  <extLst>
    <ext xmlns:x14="http://schemas.microsoft.com/office/spreadsheetml/2009/9/main" uri="{725AE2AE-9491-48be-B2B4-4EB974FC3084}">
      <x14:pivotCacheDefinition/>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yed Shoeb" refreshedDate="44934.636779166663" createdVersion="8" refreshedVersion="8" minRefreshableVersion="3" recordCount="2" xr:uid="{7B47ACBD-197B-4172-9CD6-71E18D89E5FB}">
  <cacheSource type="worksheet">
    <worksheetSource ref="A43:B45" sheet="ITALY_VENICE"/>
  </cacheSource>
  <cacheFields count="2">
    <cacheField name="HOST" numFmtId="0">
      <sharedItems count="2">
        <s v="OTHER HOST"/>
        <s v="SUPER HOST"/>
      </sharedItems>
    </cacheField>
    <cacheField name="total large properties" numFmtId="0">
      <sharedItems containsSemiMixedTypes="0" containsString="0" containsNumber="1" containsInteger="1" minValue="150238" maxValue="22713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x v="0"/>
  </r>
  <r>
    <x v="1"/>
    <x v="1"/>
    <x v="1"/>
  </r>
  <r>
    <x v="2"/>
    <x v="2"/>
    <x v="2"/>
  </r>
  <r>
    <x v="3"/>
    <x v="3"/>
    <x v="3"/>
  </r>
  <r>
    <x v="4"/>
    <x v="4"/>
    <x v="4"/>
  </r>
  <r>
    <x v="5"/>
    <x v="5"/>
    <x v="5"/>
  </r>
  <r>
    <x v="6"/>
    <x v="6"/>
    <x v="6"/>
  </r>
  <r>
    <x v="7"/>
    <x v="7"/>
    <x v="7"/>
  </r>
  <r>
    <x v="8"/>
    <x v="8"/>
    <x v="8"/>
  </r>
  <r>
    <x v="9"/>
    <x v="9"/>
    <x v="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88.794701986755001"/>
    <n v="62.5287434288621"/>
  </r>
  <r>
    <x v="1"/>
    <n v="4.08994436264038"/>
    <n v="3.1085212854322601"/>
  </r>
  <r>
    <x v="2"/>
    <n v="92.442649006622503"/>
    <n v="65.496693233847694"/>
  </r>
  <r>
    <x v="3"/>
    <n v="61.775765118672631"/>
    <n v="43.71131931604734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n v="95.253668763102695"/>
    <n v="84.523845007451598"/>
  </r>
  <r>
    <x v="1"/>
    <n v="98.927659574468095"/>
    <n v="92.952455183164503"/>
  </r>
  <r>
    <x v="2"/>
    <n v="785"/>
    <n v="999"/>
  </r>
  <r>
    <x v="3"/>
    <n v="1015"/>
    <n v="1533"/>
  </r>
  <r>
    <x v="4"/>
    <n v="822"/>
    <n v="919"/>
  </r>
  <r>
    <x v="5"/>
    <n v="1015"/>
    <n v="1533"/>
  </r>
  <r>
    <x v="6"/>
    <n v="7277"/>
    <n v="36153"/>
  </r>
  <r>
    <x v="7"/>
    <n v="3"/>
    <n v="3"/>
  </r>
  <r>
    <x v="8"/>
    <n v="1"/>
    <n v="1"/>
  </r>
  <r>
    <x v="9"/>
    <n v="9"/>
    <n v="9"/>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95.253668763102695"/>
    <n v="84.523845007451598"/>
  </r>
  <r>
    <x v="1"/>
    <n v="4.8699289217818196"/>
    <n v="4.5890718335774396"/>
  </r>
  <r>
    <x v="2"/>
    <n v="98.927659574468095"/>
    <n v="92.952455183164503"/>
  </r>
  <r>
    <x v="3"/>
    <n v="199.05125725935301"/>
    <n v="182.0653720241930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n v="10995"/>
    <n v="5401"/>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n v="66674"/>
    <n v="32400"/>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95.253668763102695"/>
    <n v="98.927659574468095"/>
    <n v="785"/>
    <n v="1015"/>
    <n v="822"/>
    <n v="1015"/>
    <n v="7277"/>
    <n v="3"/>
    <n v="1"/>
    <n v="9"/>
  </r>
  <r>
    <x v="1"/>
    <n v="84.523845007451598"/>
    <n v="92.952455183164503"/>
    <n v="999"/>
    <n v="1533"/>
    <n v="919"/>
    <n v="1533"/>
    <n v="36153"/>
    <n v="3"/>
    <n v="1"/>
    <n v="9"/>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95.253668763102695"/>
    <n v="4.8699289217818196"/>
    <n v="98.927659574468095"/>
    <n v="199.05125725935301"/>
  </r>
  <r>
    <x v="1"/>
    <n v="84.523845007451598"/>
    <n v="4.5890718335774396"/>
    <n v="92.952455183164503"/>
    <n v="182.06537202419301"/>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
  <r>
    <x v="0"/>
    <n v="79.069441215221303"/>
    <n v="93.860289855072494"/>
  </r>
  <r>
    <x v="1"/>
    <n v="87.738886756238003"/>
    <n v="98.683294209702694"/>
  </r>
  <r>
    <x v="2"/>
    <n v="18310"/>
    <n v="6300"/>
  </r>
  <r>
    <x v="3"/>
    <n v="14056"/>
    <n v="5823"/>
  </r>
  <r>
    <x v="4"/>
    <n v="18310"/>
    <n v="6300"/>
  </r>
  <r>
    <x v="5"/>
    <n v="276834"/>
    <n v="31475"/>
  </r>
  <r>
    <x v="6"/>
    <n v="3"/>
    <n v="3"/>
  </r>
  <r>
    <x v="7"/>
    <n v="1"/>
    <n v="1"/>
  </r>
  <r>
    <x v="8"/>
    <n v="0"/>
    <n v="13"/>
  </r>
</pivotCacheRecords>
</file>

<file path=xl/pivotCache/pivotCacheRecords10.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n v="79.069441215221303"/>
    <n v="93.860289855072494"/>
  </r>
  <r>
    <x v="1"/>
    <n v="4.5603757733531003"/>
    <n v="4.8343834894212598"/>
  </r>
  <r>
    <x v="2"/>
    <n v="87.738886756238003"/>
    <n v="98.683294209702694"/>
  </r>
  <r>
    <x v="3"/>
    <n v="171.368703744812"/>
    <n v="197.377967554196"/>
  </r>
</pivotCacheRecords>
</file>

<file path=xl/pivotCache/pivotCacheRecords1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87.455192878338295"/>
    <n v="91.898983677240494"/>
    <n v="4477"/>
    <n v="3648"/>
    <n v="4477"/>
    <n v="115680"/>
    <n v="3"/>
    <n v="1"/>
    <n v="251.105427741791"/>
  </r>
  <r>
    <x v="1"/>
    <n v="94.435431799838597"/>
    <n v="99.088888888888903"/>
    <n v="2873"/>
    <n v="2708"/>
    <n v="2873"/>
    <n v="23873"/>
    <n v="3"/>
    <n v="1"/>
    <n v="139.24573616428799"/>
  </r>
</pivotCacheRecords>
</file>

<file path=xl/pivotCache/pivotCacheRecords1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50813"/>
  </r>
  <r>
    <x v="1"/>
    <n v="72952"/>
  </r>
</pivotCacheRecords>
</file>

<file path=xl/pivotCache/pivotCacheRecords1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2965"/>
  </r>
  <r>
    <x v="1"/>
    <n v="2510"/>
  </r>
</pivotCacheRecords>
</file>

<file path=xl/pivotCache/pivotCacheRecords1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87.455192878338295"/>
    <n v="4.5629809826612497"/>
    <n v="91.898983677240494"/>
    <n v="61.305719179413337"/>
  </r>
  <r>
    <x v="1"/>
    <n v="94.435431799838597"/>
    <n v="4.8447393226310602"/>
    <n v="99.088888888888903"/>
    <n v="66.123020003786181"/>
  </r>
</pivotCacheRecords>
</file>

<file path=xl/pivotCache/pivotCacheRecords1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150238"/>
  </r>
  <r>
    <x v="1"/>
    <n v="22713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38D51E-50D9-4E88-8403-BED4B8E0326D}" name="PivotTable11" cacheId="3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I8:M10" firstHeaderRow="0" firstDataRow="1" firstDataCol="1"/>
  <pivotFields count="5">
    <pivotField axis="axisRow" showAll="0">
      <items count="3">
        <item x="1"/>
        <item x="0"/>
        <item t="default"/>
      </items>
    </pivotField>
    <pivotField dataField="1" showAll="0"/>
    <pivotField dataField="1" showAll="0"/>
    <pivotField dataField="1" showAll="0"/>
    <pivotField dataField="1" showAll="0"/>
  </pivotFields>
  <rowFields count="1">
    <field x="0"/>
  </rowFields>
  <rowItems count="2">
    <i>
      <x/>
    </i>
    <i>
      <x v="1"/>
    </i>
  </rowItems>
  <colFields count="1">
    <field x="-2"/>
  </colFields>
  <colItems count="4">
    <i>
      <x/>
    </i>
    <i i="1">
      <x v="1"/>
    </i>
    <i i="2">
      <x v="2"/>
    </i>
    <i i="3">
      <x v="3"/>
    </i>
  </colItems>
  <dataFields count="4">
    <dataField name="Sum of avg_acceptance_rate" fld="1" baseField="0" baseItem="0"/>
    <dataField name="Sum of avg_review_score_rating" fld="2" baseField="0" baseItem="0"/>
    <dataField name="Sum of avg_response_rate" fld="3" baseField="0" baseItem="0"/>
    <dataField name="Sum of avg_crucial_matrics" fld="4" baseField="0" baseItem="0"/>
  </dataFields>
  <formats count="2">
    <format dxfId="1">
      <pivotArea field="0" type="button" dataOnly="0" labelOnly="1" outline="0" axis="axisRow" fieldPosition="0"/>
    </format>
    <format dxfId="0">
      <pivotArea dataOnly="0" labelOnly="1" outline="0" fieldPosition="0">
        <references count="1">
          <reference field="4294967294" count="4">
            <x v="0"/>
            <x v="1"/>
            <x v="2"/>
            <x v="3"/>
          </reference>
        </references>
      </pivotArea>
    </format>
  </formats>
  <chartFormats count="4">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F1F7A3-85A4-4BD6-AD99-5ADDC604AAAE}" name="PivotTable10" cacheId="3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I4:S6" firstHeaderRow="0" firstDataRow="1" firstDataCol="1"/>
  <pivotFields count="11">
    <pivotField axis="axisRow" showAll="0">
      <items count="3">
        <item x="1"/>
        <item x="0"/>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0"/>
  </rowFields>
  <rowItems count="2">
    <i>
      <x/>
    </i>
    <i>
      <x v="1"/>
    </i>
  </rowItems>
  <colFields count="1">
    <field x="-2"/>
  </colFields>
  <colItems count="10">
    <i>
      <x/>
    </i>
    <i i="1">
      <x v="1"/>
    </i>
    <i i="2">
      <x v="2"/>
    </i>
    <i i="3">
      <x v="3"/>
    </i>
    <i i="4">
      <x v="4"/>
    </i>
    <i i="5">
      <x v="5"/>
    </i>
    <i i="6">
      <x v="6"/>
    </i>
    <i i="7">
      <x v="7"/>
    </i>
    <i i="8">
      <x v="8"/>
    </i>
    <i i="9">
      <x v="9"/>
    </i>
  </colItems>
  <dataFields count="10">
    <dataField name="Sum of avg_acceptance_rate" fld="1" baseField="0" baseItem="0"/>
    <dataField name="Sum of avg_response_rate" fld="2" baseField="0" baseItem="0"/>
    <dataField name="Sum of number_of_instand_bookable" fld="3" baseField="0" baseItem="0"/>
    <dataField name="Sum of number_of_profile_pic" fld="4" baseField="0" baseItem="0"/>
    <dataField name="Sum of number_identity_verified" fld="5" baseField="0" baseItem="0"/>
    <dataField name="Sum of Total_Hosts" fld="6" baseField="0" baseItem="0"/>
    <dataField name="Sum of Total_listings" fld="7" baseField="0" baseItem="0"/>
    <dataField name="Sum of Avg_Accomodates" fld="8" baseField="0" baseItem="0"/>
    <dataField name="Sum of Min_Bedrooms" fld="9" baseField="0" baseItem="0"/>
    <dataField name="Sum of Min_Price" fld="10" baseField="0" baseItem="0"/>
  </dataFields>
  <formats count="2">
    <format dxfId="3">
      <pivotArea field="0" type="button" dataOnly="0" labelOnly="1" outline="0" axis="axisRow" fieldPosition="0"/>
    </format>
    <format dxfId="2">
      <pivotArea dataOnly="0" labelOnly="1" outline="0" fieldPosition="0">
        <references count="1">
          <reference field="4294967294" count="10">
            <x v="0"/>
            <x v="1"/>
            <x v="2"/>
            <x v="3"/>
            <x v="4"/>
            <x v="5"/>
            <x v="6"/>
            <x v="7"/>
            <x v="8"/>
            <x v="9"/>
          </reference>
        </references>
      </pivotArea>
    </format>
  </formats>
  <chartFormats count="10">
    <chartFormat chart="2" format="20" series="1">
      <pivotArea type="data" outline="0" fieldPosition="0">
        <references count="1">
          <reference field="4294967294" count="1" selected="0">
            <x v="0"/>
          </reference>
        </references>
      </pivotArea>
    </chartFormat>
    <chartFormat chart="2" format="21" series="1">
      <pivotArea type="data" outline="0" fieldPosition="0">
        <references count="1">
          <reference field="4294967294" count="1" selected="0">
            <x v="1"/>
          </reference>
        </references>
      </pivotArea>
    </chartFormat>
    <chartFormat chart="2" format="22" series="1">
      <pivotArea type="data" outline="0" fieldPosition="0">
        <references count="1">
          <reference field="4294967294" count="1" selected="0">
            <x v="2"/>
          </reference>
        </references>
      </pivotArea>
    </chartFormat>
    <chartFormat chart="2" format="23" series="1">
      <pivotArea type="data" outline="0" fieldPosition="0">
        <references count="1">
          <reference field="4294967294" count="1" selected="0">
            <x v="3"/>
          </reference>
        </references>
      </pivotArea>
    </chartFormat>
    <chartFormat chart="2" format="24" series="1">
      <pivotArea type="data" outline="0" fieldPosition="0">
        <references count="1">
          <reference field="4294967294" count="1" selected="0">
            <x v="4"/>
          </reference>
        </references>
      </pivotArea>
    </chartFormat>
    <chartFormat chart="2" format="25" series="1">
      <pivotArea type="data" outline="0" fieldPosition="0">
        <references count="1">
          <reference field="4294967294" count="1" selected="0">
            <x v="5"/>
          </reference>
        </references>
      </pivotArea>
    </chartFormat>
    <chartFormat chart="2" format="26" series="1">
      <pivotArea type="data" outline="0" fieldPosition="0">
        <references count="1">
          <reference field="4294967294" count="1" selected="0">
            <x v="6"/>
          </reference>
        </references>
      </pivotArea>
    </chartFormat>
    <chartFormat chart="2" format="27" series="1">
      <pivotArea type="data" outline="0" fieldPosition="0">
        <references count="1">
          <reference field="4294967294" count="1" selected="0">
            <x v="7"/>
          </reference>
        </references>
      </pivotArea>
    </chartFormat>
    <chartFormat chart="2" format="28" series="1">
      <pivotArea type="data" outline="0" fieldPosition="0">
        <references count="1">
          <reference field="4294967294" count="1" selected="0">
            <x v="8"/>
          </reference>
        </references>
      </pivotArea>
    </chartFormat>
    <chartFormat chart="2" format="29" series="1">
      <pivotArea type="data" outline="0" fieldPosition="0">
        <references count="1">
          <reference field="4294967294"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D879B97-8BDD-4DED-9863-815224AB1EBD}" name="PivotTable5"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8:G30" firstHeaderRow="0" firstDataRow="1" firstDataCol="1"/>
  <pivotFields count="3">
    <pivotField axis="axisRow" showAll="0">
      <items count="2">
        <item x="0"/>
        <item t="default"/>
      </items>
    </pivotField>
    <pivotField dataField="1" showAll="0"/>
    <pivotField dataField="1" showAll="0"/>
  </pivotFields>
  <rowFields count="1">
    <field x="0"/>
  </rowFields>
  <rowItems count="2">
    <i>
      <x/>
    </i>
    <i t="grand">
      <x/>
    </i>
  </rowItems>
  <colFields count="1">
    <field x="-2"/>
  </colFields>
  <colItems count="2">
    <i>
      <x/>
    </i>
    <i i="1">
      <x v="1"/>
    </i>
  </colItems>
  <dataFields count="2">
    <dataField name="Sum of SUPER HOST" fld="1" baseField="0" baseItem="0"/>
    <dataField name="Sum of OTHER HOST" fld="2" baseField="0" baseItem="0"/>
  </dataFields>
  <formats count="2">
    <format dxfId="7">
      <pivotArea field="0" type="button" dataOnly="0" labelOnly="1" outline="0" axis="axisRow" fieldPosition="0"/>
    </format>
    <format dxfId="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A44AD6A-7798-4879-AF7F-9EC100DF2E2B}" name="PivotTable4" cacheId="1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24:G25" firstHeaderRow="0" firstDataRow="1" firstDataCol="1"/>
  <pivotFields count="3">
    <pivotField axis="axisRow" showAll="0">
      <items count="2">
        <item x="0"/>
        <item t="default"/>
      </items>
    </pivotField>
    <pivotField dataField="1" showAll="0"/>
    <pivotField dataField="1" showAll="0"/>
  </pivotFields>
  <rowFields count="1">
    <field x="0"/>
  </rowFields>
  <rowItems count="1">
    <i>
      <x/>
    </i>
  </rowItems>
  <colFields count="1">
    <field x="-2"/>
  </colFields>
  <colItems count="2">
    <i>
      <x/>
    </i>
    <i i="1">
      <x v="1"/>
    </i>
  </colItems>
  <dataFields count="2">
    <dataField name="Sum of SUPER HOST" fld="1" baseField="0" baseItem="0"/>
    <dataField name="Sum of OTHER HOST" fld="2" baseField="0" baseItem="0"/>
  </dataFields>
  <formats count="2">
    <format dxfId="9">
      <pivotArea field="0" type="button" dataOnly="0" labelOnly="1" outline="0" axis="axisRow" fieldPosition="0"/>
    </format>
    <format dxfId="8">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900C3A3-7AC3-441D-B6CC-A3DCFA157C30}" name="PivotTable3"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18:G22" firstHeaderRow="0" firstDataRow="1" firstDataCol="1"/>
  <pivotFields count="3">
    <pivotField axis="axisRow" showAll="0">
      <items count="5">
        <item x="0"/>
        <item x="3"/>
        <item x="2"/>
        <item x="1"/>
        <item t="default"/>
      </items>
    </pivotField>
    <pivotField dataField="1" showAll="0"/>
    <pivotField dataField="1" showAll="0"/>
  </pivotFields>
  <rowFields count="1">
    <field x="0"/>
  </rowFields>
  <rowItems count="4">
    <i>
      <x/>
    </i>
    <i>
      <x v="1"/>
    </i>
    <i>
      <x v="2"/>
    </i>
    <i>
      <x v="3"/>
    </i>
  </rowItems>
  <colFields count="1">
    <field x="-2"/>
  </colFields>
  <colItems count="2">
    <i>
      <x/>
    </i>
    <i i="1">
      <x v="1"/>
    </i>
  </colItems>
  <dataFields count="2">
    <dataField name="Sum of SUPER HOST" fld="1" baseField="0" baseItem="0"/>
    <dataField name="Sum of OTHER HOST" fld="2" baseField="0" baseItem="0"/>
  </dataFields>
  <formats count="2">
    <format dxfId="11">
      <pivotArea field="0" type="button" dataOnly="0" labelOnly="1" outline="0" axis="axisRow" fieldPosition="0"/>
    </format>
    <format dxfId="1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3FE405C-2EA2-4453-9EB4-4CF449645A56}" name="PivotTable2"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THESSALONIKI">
  <location ref="E4:G14" firstHeaderRow="0" firstDataRow="1" firstDataCol="1"/>
  <pivotFields count="3">
    <pivotField axis="axisRow" showAll="0">
      <items count="11">
        <item x="0"/>
        <item x="7"/>
        <item x="1"/>
        <item x="8"/>
        <item x="9"/>
        <item x="4"/>
        <item x="2"/>
        <item x="3"/>
        <item x="5"/>
        <item x="6"/>
        <item t="default"/>
      </items>
    </pivotField>
    <pivotField dataField="1" showAll="0"/>
    <pivotField dataField="1" showAll="0"/>
  </pivotFields>
  <rowFields count="1">
    <field x="0"/>
  </rowFields>
  <rowItems count="10">
    <i>
      <x/>
    </i>
    <i>
      <x v="1"/>
    </i>
    <i>
      <x v="2"/>
    </i>
    <i>
      <x v="3"/>
    </i>
    <i>
      <x v="4"/>
    </i>
    <i>
      <x v="5"/>
    </i>
    <i>
      <x v="6"/>
    </i>
    <i>
      <x v="7"/>
    </i>
    <i>
      <x v="8"/>
    </i>
    <i>
      <x v="9"/>
    </i>
  </rowItems>
  <colFields count="1">
    <field x="-2"/>
  </colFields>
  <colItems count="2">
    <i>
      <x/>
    </i>
    <i i="1">
      <x v="1"/>
    </i>
  </colItems>
  <dataFields count="2">
    <dataField name="Sum of SUPER HOST" fld="1" baseField="0" baseItem="0"/>
    <dataField name="Sum of OTHER HOST" fld="2" baseField="0" baseItem="0"/>
  </dataFields>
  <formats count="2">
    <format dxfId="13">
      <pivotArea field="0" type="button" dataOnly="0" labelOnly="1" outline="0" axis="axisRow" fieldPosition="0"/>
    </format>
    <format dxfId="12">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B5E8DC4-446D-4713-9F7F-E5D2AB82DDB3}" name="PivotTable1"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rowHeaderCaption="ATHENS">
  <location ref="A18:C22" firstHeaderRow="0" firstDataRow="1" firstDataCol="1"/>
  <pivotFields count="3">
    <pivotField axis="axisRow" showAll="0">
      <items count="5">
        <item x="0"/>
        <item x="3"/>
        <item x="2"/>
        <item x="1"/>
        <item t="default"/>
      </items>
    </pivotField>
    <pivotField dataField="1" showAll="0"/>
    <pivotField dataField="1" showAll="0"/>
  </pivotFields>
  <rowFields count="1">
    <field x="0"/>
  </rowFields>
  <rowItems count="4">
    <i>
      <x/>
    </i>
    <i>
      <x v="1"/>
    </i>
    <i>
      <x v="2"/>
    </i>
    <i>
      <x v="3"/>
    </i>
  </rowItems>
  <colFields count="1">
    <field x="-2"/>
  </colFields>
  <colItems count="2">
    <i>
      <x/>
    </i>
    <i i="1">
      <x v="1"/>
    </i>
  </colItems>
  <dataFields count="2">
    <dataField name="SUPER_HOST" fld="1" baseField="0" baseItem="0"/>
    <dataField name="OTHER_HOST" fld="2" baseField="0" baseItem="0"/>
  </dataFields>
  <formats count="2">
    <format dxfId="14">
      <pivotArea field="0" type="button" dataOnly="0" labelOnly="1" outline="0" axis="axisRow" fieldPosition="0"/>
    </format>
    <format dxfId="15">
      <pivotArea dataOnly="0" labelOnly="1" outline="0" fieldPosition="0">
        <references count="1">
          <reference field="4294967294" count="2">
            <x v="0"/>
            <x v="1"/>
          </reference>
        </references>
      </pivotArea>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A2505B3-5993-4EE9-A5F6-50552B844B42}" name="PivotTable8" cacheId="1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rowHeaderCaption="ATHES" fieldListSortAscending="1">
  <location ref="A4:C14" firstHeaderRow="0" firstDataRow="1" firstDataCol="1"/>
  <pivotFields count="3">
    <pivotField axis="axisRow" showAll="0">
      <items count="11">
        <item x="0"/>
        <item x="7"/>
        <item x="1"/>
        <item x="8"/>
        <item x="9"/>
        <item x="4"/>
        <item x="2"/>
        <item x="3"/>
        <item x="5"/>
        <item x="6"/>
        <item t="default"/>
      </items>
    </pivotField>
    <pivotField dataField="1" showAll="0"/>
    <pivotField dataField="1" showAll="0"/>
  </pivotFields>
  <rowFields count="1">
    <field x="0"/>
  </rowFields>
  <rowItems count="10">
    <i>
      <x/>
    </i>
    <i>
      <x v="1"/>
    </i>
    <i>
      <x v="2"/>
    </i>
    <i>
      <x v="3"/>
    </i>
    <i>
      <x v="4"/>
    </i>
    <i>
      <x v="5"/>
    </i>
    <i>
      <x v="6"/>
    </i>
    <i>
      <x v="7"/>
    </i>
    <i>
      <x v="8"/>
    </i>
    <i>
      <x v="9"/>
    </i>
  </rowItems>
  <colFields count="1">
    <field x="-2"/>
  </colFields>
  <colItems count="2">
    <i>
      <x/>
    </i>
    <i i="1">
      <x v="1"/>
    </i>
  </colItems>
  <dataFields count="2">
    <dataField name="SUPER_HOST" fld="2" baseField="0" baseItem="0"/>
    <dataField name="OTHER_HOST" fld="1" baseField="0" baseItem="0"/>
  </dataFields>
  <formats count="2">
    <format dxfId="4">
      <pivotArea field="0" type="button" dataOnly="0" labelOnly="1" outline="0" axis="axisRow" fieldPosition="0"/>
    </format>
    <format dxfId="5">
      <pivotArea dataOnly="0" labelOnly="1" outline="0" fieldPosition="0">
        <references count="1">
          <reference field="4294967294" count="2">
            <x v="0"/>
            <x v="1"/>
          </reference>
        </references>
      </pivotArea>
    </format>
  </format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5C0F634-4E48-419F-A46C-2FD739A5CB12}" name="PivotTable22" cacheId="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21:F24" firstHeaderRow="1" firstDataRow="1" firstDataCol="1"/>
  <pivotFields count="2">
    <pivotField axis="axisRow" showAll="0">
      <items count="3">
        <item x="0"/>
        <item x="1"/>
        <item t="default"/>
      </items>
    </pivotField>
    <pivotField dataField="1" showAll="0"/>
  </pivotFields>
  <rowFields count="1">
    <field x="0"/>
  </rowFields>
  <rowItems count="3">
    <i>
      <x/>
    </i>
    <i>
      <x v="1"/>
    </i>
    <i t="grand">
      <x/>
    </i>
  </rowItems>
  <colItems count="1">
    <i/>
  </colItems>
  <dataFields count="1">
    <dataField name="Sum of total large properties" fld="1"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92BEBB7-78D1-4AED-A40D-6554787F5F99}" name="PivotTable17"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6:I19" firstHeaderRow="1" firstDataRow="1" firstDataCol="1"/>
  <pivotFields count="2">
    <pivotField axis="axisRow" showAll="0">
      <items count="3">
        <item x="0"/>
        <item x="1"/>
        <item t="default"/>
      </items>
    </pivotField>
    <pivotField dataField="1" showAll="0"/>
  </pivotFields>
  <rowFields count="1">
    <field x="0"/>
  </rowFields>
  <rowItems count="3">
    <i>
      <x/>
    </i>
    <i>
      <x v="1"/>
    </i>
    <i t="grand">
      <x/>
    </i>
  </rowItems>
  <colItems count="1">
    <i/>
  </colItems>
  <dataFields count="1">
    <dataField name="Sum of number_of_bad_comments"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4B20429-82DD-4212-AFCF-B8F151F9B32C}" name="PivotTable16" cacheId="5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E16:F18" firstHeaderRow="1" firstDataRow="1" firstDataCol="1"/>
  <pivotFields count="2">
    <pivotField axis="axisRow" showAll="0">
      <items count="3">
        <item x="0"/>
        <item x="1"/>
        <item t="default"/>
      </items>
    </pivotField>
    <pivotField dataField="1" showAll="0"/>
  </pivotFields>
  <rowFields count="1">
    <field x="0"/>
  </rowFields>
  <rowItems count="2">
    <i>
      <x/>
    </i>
    <i>
      <x v="1"/>
    </i>
  </rowItems>
  <colItems count="1">
    <i/>
  </colItems>
  <dataFields count="1">
    <dataField name="Sum of number_of_postive_comments" fld="1" baseField="0" baseItem="0"/>
  </dataFields>
  <chartFormats count="4">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A1C27CF-7776-4297-8909-18F5837C3676}" name="PivotTable15" cacheId="5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E10:I12" firstHeaderRow="0" firstDataRow="1" firstDataCol="1"/>
  <pivotFields count="5">
    <pivotField axis="axisRow" showAll="0">
      <items count="3">
        <item x="0"/>
        <item x="1"/>
        <item t="default"/>
      </items>
    </pivotField>
    <pivotField dataField="1" showAll="0"/>
    <pivotField dataField="1" showAll="0"/>
    <pivotField dataField="1" showAll="0"/>
    <pivotField dataField="1" showAll="0"/>
  </pivotFields>
  <rowFields count="1">
    <field x="0"/>
  </rowFields>
  <rowItems count="2">
    <i>
      <x/>
    </i>
    <i>
      <x v="1"/>
    </i>
  </rowItems>
  <colFields count="1">
    <field x="-2"/>
  </colFields>
  <colItems count="4">
    <i>
      <x/>
    </i>
    <i i="1">
      <x v="1"/>
    </i>
    <i i="2">
      <x v="2"/>
    </i>
    <i i="3">
      <x v="3"/>
    </i>
  </colItems>
  <dataFields count="4">
    <dataField name="Sum of avg_acceptance_rate" fld="1" baseField="0" baseItem="0"/>
    <dataField name="Sum of avg_review_score_rating" fld="2" baseField="0" baseItem="0"/>
    <dataField name="Sum of avg_response_rate" fld="3" baseField="0" baseItem="0"/>
    <dataField name="Sum of avg_crucial_matrics" fld="4"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2" format="8"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1"/>
          </reference>
        </references>
      </pivotArea>
    </chartFormat>
    <chartFormat chart="2" format="10" series="1">
      <pivotArea type="data" outline="0" fieldPosition="0">
        <references count="1">
          <reference field="4294967294" count="1" selected="0">
            <x v="2"/>
          </reference>
        </references>
      </pivotArea>
    </chartFormat>
    <chartFormat chart="2" format="11"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2EF0A7CD-393E-4414-9E68-FC2BA7733983}" name="PivotTable14" cacheId="4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E4:N6" firstHeaderRow="0" firstDataRow="1" firstDataCol="1"/>
  <pivotFields count="10">
    <pivotField axis="axisRow" showAll="0">
      <items count="3">
        <item x="0"/>
        <item x="1"/>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0"/>
  </rowFields>
  <rowItems count="2">
    <i>
      <x/>
    </i>
    <i>
      <x v="1"/>
    </i>
  </rowItems>
  <colFields count="1">
    <field x="-2"/>
  </colFields>
  <colItems count="9">
    <i>
      <x/>
    </i>
    <i i="1">
      <x v="1"/>
    </i>
    <i i="2">
      <x v="2"/>
    </i>
    <i i="3">
      <x v="3"/>
    </i>
    <i i="4">
      <x v="4"/>
    </i>
    <i i="5">
      <x v="5"/>
    </i>
    <i i="6">
      <x v="6"/>
    </i>
    <i i="7">
      <x v="7"/>
    </i>
    <i i="8">
      <x v="8"/>
    </i>
  </colItems>
  <dataFields count="9">
    <dataField name="Sum of avg_acceptance_rate" fld="1" baseField="0" baseItem="0"/>
    <dataField name="Sum of avg_response_rate" fld="2" baseField="0" baseItem="0"/>
    <dataField name="Sum of number_of_profile_pic" fld="3" baseField="0" baseItem="0"/>
    <dataField name="Sum of number_identity_verified" fld="4" baseField="0" baseItem="0"/>
    <dataField name="Sum of Total_Hosts" fld="5" baseField="0" baseItem="0"/>
    <dataField name="Sum of Total_listings" fld="6" baseField="0" baseItem="0"/>
    <dataField name="Sum of Avg_Accomodates" fld="7" baseField="0" baseItem="0"/>
    <dataField name="Sum of Min_Bedrooms" fld="8" baseField="0" baseItem="0"/>
    <dataField name="Sum of AVG_Price" fld="9" baseField="0" baseItem="0"/>
  </dataFields>
  <chartFormats count="9">
    <chartFormat chart="2" format="18" series="1">
      <pivotArea type="data" outline="0" fieldPosition="0">
        <references count="1">
          <reference field="4294967294" count="1" selected="0">
            <x v="0"/>
          </reference>
        </references>
      </pivotArea>
    </chartFormat>
    <chartFormat chart="2" format="19" series="1">
      <pivotArea type="data" outline="0" fieldPosition="0">
        <references count="1">
          <reference field="4294967294" count="1" selected="0">
            <x v="1"/>
          </reference>
        </references>
      </pivotArea>
    </chartFormat>
    <chartFormat chart="2" format="20" series="1">
      <pivotArea type="data" outline="0" fieldPosition="0">
        <references count="1">
          <reference field="4294967294" count="1" selected="0">
            <x v="2"/>
          </reference>
        </references>
      </pivotArea>
    </chartFormat>
    <chartFormat chart="2" format="21" series="1">
      <pivotArea type="data" outline="0" fieldPosition="0">
        <references count="1">
          <reference field="4294967294" count="1" selected="0">
            <x v="3"/>
          </reference>
        </references>
      </pivotArea>
    </chartFormat>
    <chartFormat chart="2" format="22" series="1">
      <pivotArea type="data" outline="0" fieldPosition="0">
        <references count="1">
          <reference field="4294967294" count="1" selected="0">
            <x v="4"/>
          </reference>
        </references>
      </pivotArea>
    </chartFormat>
    <chartFormat chart="2" format="23" series="1">
      <pivotArea type="data" outline="0" fieldPosition="0">
        <references count="1">
          <reference field="4294967294" count="1" selected="0">
            <x v="5"/>
          </reference>
        </references>
      </pivotArea>
    </chartFormat>
    <chartFormat chart="2" format="24" series="1">
      <pivotArea type="data" outline="0" fieldPosition="0">
        <references count="1">
          <reference field="4294967294" count="1" selected="0">
            <x v="6"/>
          </reference>
        </references>
      </pivotArea>
    </chartFormat>
    <chartFormat chart="2" format="25" series="1">
      <pivotArea type="data" outline="0" fieldPosition="0">
        <references count="1">
          <reference field="4294967294" count="1" selected="0">
            <x v="7"/>
          </reference>
        </references>
      </pivotArea>
    </chartFormat>
    <chartFormat chart="2" format="26" series="1">
      <pivotArea type="data" outline="0" fieldPosition="0">
        <references count="1">
          <reference field="429496729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B72D31C-2E7A-4DBE-BBA4-E97C78CB1779}" name="PivotTable13" cacheId="4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17:C21" firstHeaderRow="0" firstDataRow="1" firstDataCol="1"/>
  <pivotFields count="3">
    <pivotField axis="axisRow" showAll="0">
      <items count="5">
        <item x="0"/>
        <item x="3"/>
        <item x="2"/>
        <item x="1"/>
        <item t="default"/>
      </items>
    </pivotField>
    <pivotField dataField="1" showAll="0"/>
    <pivotField dataField="1" showAll="0"/>
  </pivotFields>
  <rowFields count="1">
    <field x="0"/>
  </rowFields>
  <rowItems count="4">
    <i>
      <x/>
    </i>
    <i>
      <x v="1"/>
    </i>
    <i>
      <x v="2"/>
    </i>
    <i>
      <x v="3"/>
    </i>
  </rowItems>
  <colFields count="1">
    <field x="-2"/>
  </colFields>
  <colItems count="2">
    <i>
      <x/>
    </i>
    <i i="1">
      <x v="1"/>
    </i>
  </colItems>
  <dataFields count="2">
    <dataField name="Sum of OTHER HOST" fld="1" baseField="0" baseItem="0"/>
    <dataField name="Sum of SUPER HOST" fld="2"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E558D35-B219-417D-BBA6-A0680C179DB8}" name="PivotTable12" cacheId="3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4:C13" firstHeaderRow="0" firstDataRow="1" firstDataCol="1"/>
  <pivotFields count="3">
    <pivotField axis="axisRow" showAll="0">
      <items count="10">
        <item x="0"/>
        <item x="6"/>
        <item x="1"/>
        <item x="7"/>
        <item x="8"/>
        <item x="3"/>
        <item x="2"/>
        <item x="4"/>
        <item x="5"/>
        <item t="default"/>
      </items>
    </pivotField>
    <pivotField dataField="1" showAll="0"/>
    <pivotField dataField="1" showAll="0"/>
  </pivotFields>
  <rowFields count="1">
    <field x="0"/>
  </rowFields>
  <rowItems count="9">
    <i>
      <x/>
    </i>
    <i>
      <x v="1"/>
    </i>
    <i>
      <x v="2"/>
    </i>
    <i>
      <x v="3"/>
    </i>
    <i>
      <x v="4"/>
    </i>
    <i>
      <x v="5"/>
    </i>
    <i>
      <x v="6"/>
    </i>
    <i>
      <x v="7"/>
    </i>
    <i>
      <x v="8"/>
    </i>
  </rowItems>
  <colFields count="1">
    <field x="-2"/>
  </colFields>
  <colItems count="2">
    <i>
      <x/>
    </i>
    <i i="1">
      <x v="1"/>
    </i>
  </colItems>
  <dataFields count="2">
    <dataField name="Sum of OTHER HOST" fld="1" baseField="0" baseItem="0"/>
    <dataField name="Sum of SUPER HOST" fld="2" baseField="0" baseItem="0"/>
  </dataField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ICULARS" xr10:uid="{7B9664D2-7725-418C-B77D-833153AC8C87}" sourceName="PARTICULARS">
  <pivotTables>
    <pivotTable tabId="5" name="PivotTable8"/>
  </pivotTables>
  <data>
    <tabular pivotCacheId="772108919">
      <items count="10">
        <i x="0" s="1"/>
        <i x="7" s="1"/>
        <i x="1" s="1"/>
        <i x="8" s="1"/>
        <i x="9" s="1"/>
        <i x="4" s="1"/>
        <i x="2" s="1"/>
        <i x="3" s="1"/>
        <i x="5"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ST" xr10:uid="{89A55010-0DB8-477D-B91C-D1A789B68DEE}" sourceName="HOST">
  <pivotTables>
    <pivotTable tabId="5" name="PivotTable10"/>
  </pivotTables>
  <data>
    <tabular pivotCacheId="650835028">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ICULARS1" xr10:uid="{09BEE784-280E-430A-9BFD-4DBD549BBDD0}" sourceName="PARTICULARS">
  <pivotTables>
    <pivotTable tabId="9" name="PivotTable12"/>
  </pivotTables>
  <data>
    <tabular pivotCacheId="900248120">
      <items count="9">
        <i x="0" s="1"/>
        <i x="6" s="1"/>
        <i x="1" s="1"/>
        <i x="7" s="1"/>
        <i x="8" s="1"/>
        <i x="3" s="1"/>
        <i x="2" s="1"/>
        <i x="4"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ST1" xr10:uid="{0A744D4E-EBFC-40E3-9210-8404FF958205}" sourceName="HOST">
  <pivotTables>
    <pivotTable tabId="9" name="PivotTable14"/>
  </pivotTables>
  <data>
    <tabular pivotCacheId="192008100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ICULARS" xr10:uid="{9A650F54-8E47-4AC8-A6AC-3411E01C64D8}" cache="Slicer_PARTICULARS" caption="PARTICULARS" startItem="2" rowHeight="241300"/>
  <slicer name="HOST" xr10:uid="{8A946ED1-FEE9-4EC9-B44D-9589D111C8D6}" cache="Slicer_HOST" caption="HOS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ICULARS 1" xr10:uid="{7606FED0-A05E-41E8-841F-7998B47A172A}" cache="Slicer_PARTICULARS1" caption="PARTICULARS" rowHeight="241300"/>
  <slicer name="HOST 1" xr10:uid="{40487D5D-31BC-47E5-8AC3-D424B3975B77}" cache="Slicer_HOST1" caption="HOS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6ED9E4-7F42-4955-BEBA-63F06461D066}" name="Table1" displayName="Table1" ref="A18:C28" totalsRowShown="0">
  <autoFilter ref="A18:C28" xr:uid="{856ED9E4-7F42-4955-BEBA-63F06461D066}"/>
  <tableColumns count="3">
    <tableColumn id="1" xr3:uid="{08A16281-A379-4755-B94D-CBAC68D1C012}" name="PARTICULARS"/>
    <tableColumn id="2" xr3:uid="{AE718F67-6D72-4A72-8147-0E31B56C8506}" name="OTHER HOST"/>
    <tableColumn id="3" xr3:uid="{6E71856D-5807-44A3-8D80-66D2754EAE2E}" name="SUPER HOS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1.xml"/><Relationship Id="rId7" Type="http://schemas.openxmlformats.org/officeDocument/2006/relationships/pivotTable" Target="../pivotTables/pivotTable15.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ivotTable" Target="../pivotTables/pivotTable14.xml"/><Relationship Id="rId5" Type="http://schemas.openxmlformats.org/officeDocument/2006/relationships/pivotTable" Target="../pivotTables/pivotTable13.xml"/><Relationship Id="rId4" Type="http://schemas.openxmlformats.org/officeDocument/2006/relationships/pivotTable" Target="../pivotTables/pivotTable1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97B-861C-45B6-9992-3E167D668C41}">
  <dimension ref="A1:S4"/>
  <sheetViews>
    <sheetView showGridLines="0" topLeftCell="A27" workbookViewId="0">
      <selection activeCell="A44" sqref="A44"/>
    </sheetView>
  </sheetViews>
  <sheetFormatPr defaultRowHeight="15" x14ac:dyDescent="0.25"/>
  <sheetData>
    <row r="1" spans="1:19" ht="15" customHeight="1" x14ac:dyDescent="0.25">
      <c r="A1" s="16" t="s">
        <v>42</v>
      </c>
      <c r="B1" s="16"/>
      <c r="C1" s="16"/>
      <c r="D1" s="16"/>
      <c r="E1" s="16"/>
      <c r="F1" s="16"/>
      <c r="G1" s="16"/>
      <c r="H1" s="16"/>
      <c r="I1" s="16"/>
      <c r="J1" s="16"/>
      <c r="K1" s="16"/>
      <c r="L1" s="16"/>
      <c r="M1" s="16"/>
      <c r="N1" s="16"/>
      <c r="O1" s="16"/>
      <c r="P1" s="16"/>
      <c r="Q1" s="16"/>
      <c r="R1" s="16"/>
      <c r="S1" s="16"/>
    </row>
    <row r="2" spans="1:19" ht="15" customHeight="1" x14ac:dyDescent="0.25">
      <c r="A2" s="16"/>
      <c r="B2" s="16"/>
      <c r="C2" s="16"/>
      <c r="D2" s="16"/>
      <c r="E2" s="16"/>
      <c r="F2" s="16"/>
      <c r="G2" s="16"/>
      <c r="H2" s="16"/>
      <c r="I2" s="16"/>
      <c r="J2" s="16"/>
      <c r="K2" s="16"/>
      <c r="L2" s="16"/>
      <c r="M2" s="16"/>
      <c r="N2" s="16"/>
      <c r="O2" s="16"/>
      <c r="P2" s="16"/>
      <c r="Q2" s="16"/>
      <c r="R2" s="16"/>
      <c r="S2" s="16"/>
    </row>
    <row r="3" spans="1:19" ht="15" customHeight="1" x14ac:dyDescent="0.25">
      <c r="A3" s="16"/>
      <c r="B3" s="16"/>
      <c r="C3" s="16"/>
      <c r="D3" s="16"/>
      <c r="E3" s="16"/>
      <c r="F3" s="16"/>
      <c r="G3" s="16"/>
      <c r="H3" s="16"/>
      <c r="I3" s="16"/>
      <c r="J3" s="16"/>
      <c r="K3" s="16"/>
      <c r="L3" s="16"/>
      <c r="M3" s="16"/>
      <c r="N3" s="16"/>
      <c r="O3" s="16"/>
      <c r="P3" s="16"/>
      <c r="Q3" s="16"/>
      <c r="R3" s="16"/>
      <c r="S3" s="16"/>
    </row>
    <row r="4" spans="1:19" ht="15" customHeight="1" x14ac:dyDescent="0.25">
      <c r="A4" s="16"/>
      <c r="B4" s="16"/>
      <c r="C4" s="16"/>
      <c r="D4" s="16"/>
      <c r="E4" s="16"/>
      <c r="F4" s="16"/>
      <c r="G4" s="16"/>
      <c r="H4" s="16"/>
      <c r="I4" s="16"/>
      <c r="J4" s="16"/>
      <c r="K4" s="16"/>
      <c r="L4" s="16"/>
      <c r="M4" s="16"/>
      <c r="N4" s="16"/>
      <c r="O4" s="16"/>
      <c r="P4" s="16"/>
      <c r="Q4" s="16"/>
      <c r="R4" s="16"/>
      <c r="S4" s="16"/>
    </row>
  </sheetData>
  <mergeCells count="1">
    <mergeCell ref="A1:S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543A7-B60B-4B8F-9AB5-090D40626929}">
  <dimension ref="A1:S4"/>
  <sheetViews>
    <sheetView showGridLines="0" tabSelected="1" topLeftCell="A20" workbookViewId="0">
      <selection activeCell="T35" sqref="T35"/>
    </sheetView>
  </sheetViews>
  <sheetFormatPr defaultRowHeight="15" x14ac:dyDescent="0.25"/>
  <sheetData>
    <row r="1" spans="1:19" x14ac:dyDescent="0.25">
      <c r="A1" s="16" t="s">
        <v>63</v>
      </c>
      <c r="B1" s="16"/>
      <c r="C1" s="16"/>
      <c r="D1" s="16"/>
      <c r="E1" s="16"/>
      <c r="F1" s="16"/>
      <c r="G1" s="16"/>
      <c r="H1" s="16"/>
      <c r="I1" s="16"/>
      <c r="J1" s="16"/>
      <c r="K1" s="16"/>
      <c r="L1" s="16"/>
      <c r="M1" s="16"/>
      <c r="N1" s="16"/>
      <c r="O1" s="16"/>
      <c r="P1" s="16"/>
      <c r="Q1" s="16"/>
      <c r="R1" s="16"/>
      <c r="S1" s="16"/>
    </row>
    <row r="2" spans="1:19" x14ac:dyDescent="0.25">
      <c r="A2" s="16"/>
      <c r="B2" s="16"/>
      <c r="C2" s="16"/>
      <c r="D2" s="16"/>
      <c r="E2" s="16"/>
      <c r="F2" s="16"/>
      <c r="G2" s="16"/>
      <c r="H2" s="16"/>
      <c r="I2" s="16"/>
      <c r="J2" s="16"/>
      <c r="K2" s="16"/>
      <c r="L2" s="16"/>
      <c r="M2" s="16"/>
      <c r="N2" s="16"/>
      <c r="O2" s="16"/>
      <c r="P2" s="16"/>
      <c r="Q2" s="16"/>
      <c r="R2" s="16"/>
      <c r="S2" s="16"/>
    </row>
    <row r="3" spans="1:19" x14ac:dyDescent="0.25">
      <c r="A3" s="16"/>
      <c r="B3" s="16"/>
      <c r="C3" s="16"/>
      <c r="D3" s="16"/>
      <c r="E3" s="16"/>
      <c r="F3" s="16"/>
      <c r="G3" s="16"/>
      <c r="H3" s="16"/>
      <c r="I3" s="16"/>
      <c r="J3" s="16"/>
      <c r="K3" s="16"/>
      <c r="L3" s="16"/>
      <c r="M3" s="16"/>
      <c r="N3" s="16"/>
      <c r="O3" s="16"/>
      <c r="P3" s="16"/>
      <c r="Q3" s="16"/>
      <c r="R3" s="16"/>
      <c r="S3" s="16"/>
    </row>
    <row r="4" spans="1:19" x14ac:dyDescent="0.25">
      <c r="A4" s="16"/>
      <c r="B4" s="16"/>
      <c r="C4" s="16"/>
      <c r="D4" s="16"/>
      <c r="E4" s="16"/>
      <c r="F4" s="16"/>
      <c r="G4" s="16"/>
      <c r="H4" s="16"/>
      <c r="I4" s="16"/>
      <c r="J4" s="16"/>
      <c r="K4" s="16"/>
      <c r="L4" s="16"/>
      <c r="M4" s="16"/>
      <c r="N4" s="16"/>
      <c r="O4" s="16"/>
      <c r="P4" s="16"/>
      <c r="Q4" s="16"/>
      <c r="R4" s="16"/>
      <c r="S4" s="16"/>
    </row>
  </sheetData>
  <mergeCells count="1">
    <mergeCell ref="A1:S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98B24-22BB-4EB7-9049-840A01E033AC}">
  <dimension ref="A2:S30"/>
  <sheetViews>
    <sheetView showGridLines="0" topLeftCell="A19" workbookViewId="0">
      <selection activeCell="E29" sqref="E29"/>
    </sheetView>
  </sheetViews>
  <sheetFormatPr defaultRowHeight="15" x14ac:dyDescent="0.25"/>
  <cols>
    <col min="1" max="1" width="29.28515625" bestFit="1" customWidth="1"/>
    <col min="2" max="2" width="12.42578125" bestFit="1" customWidth="1"/>
    <col min="3" max="3" width="12.5703125" bestFit="1" customWidth="1"/>
    <col min="5" max="5" width="20" bestFit="1" customWidth="1"/>
    <col min="6" max="6" width="18.7109375" bestFit="1" customWidth="1"/>
    <col min="7" max="7" width="18.85546875" bestFit="1" customWidth="1"/>
    <col min="9" max="9" width="13.140625" bestFit="1" customWidth="1"/>
    <col min="10" max="10" width="26.5703125" bestFit="1" customWidth="1"/>
    <col min="11" max="11" width="24.7109375" bestFit="1" customWidth="1"/>
    <col min="12" max="12" width="35.140625" bestFit="1" customWidth="1"/>
    <col min="13" max="13" width="28.5703125" bestFit="1" customWidth="1"/>
    <col min="14" max="14" width="31.28515625" bestFit="1" customWidth="1"/>
    <col min="15" max="15" width="18.140625" bestFit="1" customWidth="1"/>
    <col min="16" max="16" width="19.5703125" bestFit="1" customWidth="1"/>
    <col min="17" max="17" width="24.140625" bestFit="1" customWidth="1"/>
    <col min="18" max="18" width="21.5703125" bestFit="1" customWidth="1"/>
    <col min="19" max="19" width="16.7109375" bestFit="1" customWidth="1"/>
  </cols>
  <sheetData>
    <row r="2" spans="1:19" ht="21" x14ac:dyDescent="0.35">
      <c r="A2" s="15" t="s">
        <v>43</v>
      </c>
      <c r="B2" s="15"/>
      <c r="C2" s="15"/>
      <c r="D2" s="15"/>
      <c r="E2" s="15"/>
      <c r="F2" s="15"/>
      <c r="G2" s="15"/>
      <c r="I2" s="15" t="s">
        <v>44</v>
      </c>
      <c r="J2" s="15"/>
      <c r="K2" s="15"/>
      <c r="L2" s="15"/>
      <c r="M2" s="15"/>
      <c r="N2" s="15"/>
      <c r="O2" s="15"/>
    </row>
    <row r="4" spans="1:19" x14ac:dyDescent="0.25">
      <c r="A4" s="8" t="s">
        <v>36</v>
      </c>
      <c r="B4" s="8" t="s">
        <v>31</v>
      </c>
      <c r="C4" s="8" t="s">
        <v>32</v>
      </c>
      <c r="E4" s="8" t="s">
        <v>41</v>
      </c>
      <c r="F4" s="8" t="s">
        <v>28</v>
      </c>
      <c r="G4" s="8" t="s">
        <v>29</v>
      </c>
      <c r="I4" s="8" t="s">
        <v>24</v>
      </c>
      <c r="J4" s="8" t="s">
        <v>46</v>
      </c>
      <c r="K4" s="8" t="s">
        <v>47</v>
      </c>
      <c r="L4" s="8" t="s">
        <v>48</v>
      </c>
      <c r="M4" s="8" t="s">
        <v>49</v>
      </c>
      <c r="N4" s="8" t="s">
        <v>50</v>
      </c>
      <c r="O4" s="8" t="s">
        <v>51</v>
      </c>
      <c r="P4" s="8" t="s">
        <v>52</v>
      </c>
      <c r="Q4" s="8" t="s">
        <v>53</v>
      </c>
      <c r="R4" s="8" t="s">
        <v>54</v>
      </c>
      <c r="S4" s="8" t="s">
        <v>55</v>
      </c>
    </row>
    <row r="5" spans="1:19" x14ac:dyDescent="0.25">
      <c r="A5" s="4" t="s">
        <v>1</v>
      </c>
      <c r="B5" s="12">
        <v>88.794701986755001</v>
      </c>
      <c r="C5" s="12">
        <v>62.5287434288621</v>
      </c>
      <c r="E5" s="4" t="s">
        <v>1</v>
      </c>
      <c r="F5" s="12">
        <v>95.253668763102695</v>
      </c>
      <c r="G5" s="12">
        <v>84.523845007451598</v>
      </c>
      <c r="I5" s="4" t="s">
        <v>26</v>
      </c>
      <c r="J5" s="12">
        <v>84.523845007451598</v>
      </c>
      <c r="K5" s="12">
        <v>92.952455183164503</v>
      </c>
      <c r="L5" s="12">
        <v>999</v>
      </c>
      <c r="M5" s="12">
        <v>1533</v>
      </c>
      <c r="N5" s="12">
        <v>919</v>
      </c>
      <c r="O5" s="12">
        <v>1533</v>
      </c>
      <c r="P5" s="12">
        <v>36153</v>
      </c>
      <c r="Q5" s="12">
        <v>3</v>
      </c>
      <c r="R5" s="12">
        <v>1</v>
      </c>
      <c r="S5" s="12">
        <v>9</v>
      </c>
    </row>
    <row r="6" spans="1:19" x14ac:dyDescent="0.25">
      <c r="A6" s="4" t="s">
        <v>8</v>
      </c>
      <c r="B6" s="12">
        <v>3</v>
      </c>
      <c r="C6" s="12">
        <v>3</v>
      </c>
      <c r="E6" s="4" t="s">
        <v>8</v>
      </c>
      <c r="F6" s="12">
        <v>3</v>
      </c>
      <c r="G6" s="12">
        <v>3</v>
      </c>
      <c r="I6" s="4" t="s">
        <v>25</v>
      </c>
      <c r="J6" s="12">
        <v>95.253668763102695</v>
      </c>
      <c r="K6" s="12">
        <v>98.927659574468095</v>
      </c>
      <c r="L6" s="12">
        <v>785</v>
      </c>
      <c r="M6" s="12">
        <v>1015</v>
      </c>
      <c r="N6" s="12">
        <v>822</v>
      </c>
      <c r="O6" s="12">
        <v>1015</v>
      </c>
      <c r="P6" s="12">
        <v>7277</v>
      </c>
      <c r="Q6" s="12">
        <v>3</v>
      </c>
      <c r="R6" s="12">
        <v>1</v>
      </c>
      <c r="S6" s="12">
        <v>9</v>
      </c>
    </row>
    <row r="7" spans="1:19" x14ac:dyDescent="0.25">
      <c r="A7" s="4" t="s">
        <v>2</v>
      </c>
      <c r="B7" s="12">
        <v>92.442649006622503</v>
      </c>
      <c r="C7" s="12">
        <v>65.496693233847694</v>
      </c>
      <c r="E7" s="4" t="s">
        <v>2</v>
      </c>
      <c r="F7" s="12">
        <v>98.927659574468095</v>
      </c>
      <c r="G7" s="12">
        <v>92.952455183164503</v>
      </c>
    </row>
    <row r="8" spans="1:19" x14ac:dyDescent="0.25">
      <c r="A8" s="4" t="s">
        <v>9</v>
      </c>
      <c r="B8" s="12">
        <v>1</v>
      </c>
      <c r="C8" s="12">
        <v>1</v>
      </c>
      <c r="E8" s="4" t="s">
        <v>9</v>
      </c>
      <c r="F8" s="12">
        <v>1</v>
      </c>
      <c r="G8" s="12">
        <v>1</v>
      </c>
      <c r="I8" s="8" t="s">
        <v>24</v>
      </c>
      <c r="J8" s="8" t="s">
        <v>46</v>
      </c>
      <c r="K8" s="8" t="s">
        <v>56</v>
      </c>
      <c r="L8" s="8" t="s">
        <v>47</v>
      </c>
      <c r="M8" s="8" t="s">
        <v>57</v>
      </c>
    </row>
    <row r="9" spans="1:19" x14ac:dyDescent="0.25">
      <c r="A9" s="4" t="s">
        <v>10</v>
      </c>
      <c r="B9" s="12">
        <v>7</v>
      </c>
      <c r="C9" s="12">
        <v>9</v>
      </c>
      <c r="E9" s="4" t="s">
        <v>10</v>
      </c>
      <c r="F9" s="12">
        <v>9</v>
      </c>
      <c r="G9" s="12">
        <v>9</v>
      </c>
      <c r="I9" s="4" t="s">
        <v>26</v>
      </c>
      <c r="J9" s="12">
        <v>84.523845007451598</v>
      </c>
      <c r="K9" s="12">
        <v>4.5890718335774396</v>
      </c>
      <c r="L9" s="12">
        <v>92.952455183164503</v>
      </c>
      <c r="M9" s="12">
        <v>182.06537202419301</v>
      </c>
    </row>
    <row r="10" spans="1:19" x14ac:dyDescent="0.25">
      <c r="A10" s="4" t="s">
        <v>5</v>
      </c>
      <c r="B10" s="12">
        <v>3235</v>
      </c>
      <c r="C10" s="12">
        <v>3904</v>
      </c>
      <c r="E10" s="4" t="s">
        <v>5</v>
      </c>
      <c r="F10" s="12">
        <v>822</v>
      </c>
      <c r="G10" s="12">
        <v>919</v>
      </c>
      <c r="I10" s="4" t="s">
        <v>25</v>
      </c>
      <c r="J10" s="12">
        <v>95.253668763102695</v>
      </c>
      <c r="K10" s="12">
        <v>4.8699289217818196</v>
      </c>
      <c r="L10" s="12">
        <v>98.927659574468095</v>
      </c>
      <c r="M10" s="12">
        <v>199.05125725935301</v>
      </c>
    </row>
    <row r="11" spans="1:19" x14ac:dyDescent="0.25">
      <c r="A11" s="4" t="s">
        <v>27</v>
      </c>
      <c r="B11" s="12">
        <v>2764</v>
      </c>
      <c r="C11" s="12">
        <v>3885</v>
      </c>
      <c r="E11" s="4" t="s">
        <v>3</v>
      </c>
      <c r="F11" s="12">
        <v>785</v>
      </c>
      <c r="G11" s="12">
        <v>999</v>
      </c>
    </row>
    <row r="12" spans="1:19" x14ac:dyDescent="0.25">
      <c r="A12" s="4" t="s">
        <v>4</v>
      </c>
      <c r="B12" s="12">
        <v>3771</v>
      </c>
      <c r="C12" s="12">
        <v>5871</v>
      </c>
      <c r="E12" s="4" t="s">
        <v>4</v>
      </c>
      <c r="F12" s="12">
        <v>1015</v>
      </c>
      <c r="G12" s="12">
        <v>1533</v>
      </c>
    </row>
    <row r="13" spans="1:19" x14ac:dyDescent="0.25">
      <c r="A13" s="4" t="s">
        <v>6</v>
      </c>
      <c r="B13" s="12">
        <v>3775</v>
      </c>
      <c r="C13" s="12">
        <v>5897</v>
      </c>
      <c r="E13" s="4" t="s">
        <v>6</v>
      </c>
      <c r="F13" s="12">
        <v>1015</v>
      </c>
      <c r="G13" s="12">
        <v>1533</v>
      </c>
    </row>
    <row r="14" spans="1:19" x14ac:dyDescent="0.25">
      <c r="A14" s="4" t="s">
        <v>7</v>
      </c>
      <c r="B14" s="12">
        <v>43480</v>
      </c>
      <c r="C14" s="12">
        <v>127204</v>
      </c>
      <c r="E14" s="4" t="s">
        <v>7</v>
      </c>
      <c r="F14" s="12">
        <v>7277</v>
      </c>
      <c r="G14" s="12">
        <v>36153</v>
      </c>
    </row>
    <row r="18" spans="1:7" x14ac:dyDescent="0.25">
      <c r="A18" s="8" t="s">
        <v>37</v>
      </c>
      <c r="B18" s="8" t="s">
        <v>31</v>
      </c>
      <c r="C18" s="8" t="s">
        <v>32</v>
      </c>
      <c r="E18" s="8" t="s">
        <v>24</v>
      </c>
      <c r="F18" s="8" t="s">
        <v>28</v>
      </c>
      <c r="G18" s="8" t="s">
        <v>29</v>
      </c>
    </row>
    <row r="19" spans="1:7" x14ac:dyDescent="0.25">
      <c r="A19" s="4" t="s">
        <v>1</v>
      </c>
      <c r="B19" s="12">
        <v>88.794701986755001</v>
      </c>
      <c r="C19" s="12">
        <v>62.5287434288621</v>
      </c>
      <c r="E19" s="4" t="s">
        <v>1</v>
      </c>
      <c r="F19" s="12">
        <v>95.253668763102695</v>
      </c>
      <c r="G19" s="12">
        <v>84.523845007451598</v>
      </c>
    </row>
    <row r="20" spans="1:7" x14ac:dyDescent="0.25">
      <c r="A20" s="4" t="s">
        <v>12</v>
      </c>
      <c r="B20" s="12">
        <v>61.775765118672631</v>
      </c>
      <c r="C20" s="12">
        <v>43.711319316047344</v>
      </c>
      <c r="E20" s="4" t="s">
        <v>12</v>
      </c>
      <c r="F20" s="12">
        <v>199.05125725935301</v>
      </c>
      <c r="G20" s="12">
        <v>182.06537202419301</v>
      </c>
    </row>
    <row r="21" spans="1:7" x14ac:dyDescent="0.25">
      <c r="A21" s="4" t="s">
        <v>2</v>
      </c>
      <c r="B21" s="12">
        <v>92.442649006622503</v>
      </c>
      <c r="C21" s="12">
        <v>65.496693233847694</v>
      </c>
      <c r="E21" s="4" t="s">
        <v>2</v>
      </c>
      <c r="F21" s="12">
        <v>98.927659574468095</v>
      </c>
      <c r="G21" s="12">
        <v>92.952455183164503</v>
      </c>
    </row>
    <row r="22" spans="1:7" x14ac:dyDescent="0.25">
      <c r="A22" s="4" t="s">
        <v>11</v>
      </c>
      <c r="B22" s="12">
        <v>4.08994436264038</v>
      </c>
      <c r="C22" s="12">
        <v>3.1085212854322601</v>
      </c>
      <c r="E22" s="4" t="s">
        <v>11</v>
      </c>
      <c r="F22" s="12">
        <v>4.8699289217818196</v>
      </c>
      <c r="G22" s="12">
        <v>4.5890718335774396</v>
      </c>
    </row>
    <row r="24" spans="1:7" x14ac:dyDescent="0.25">
      <c r="E24" s="8" t="s">
        <v>24</v>
      </c>
      <c r="F24" s="8" t="s">
        <v>28</v>
      </c>
      <c r="G24" s="8" t="s">
        <v>29</v>
      </c>
    </row>
    <row r="25" spans="1:7" x14ac:dyDescent="0.25">
      <c r="E25" s="4" t="s">
        <v>16</v>
      </c>
      <c r="F25" s="12">
        <v>10995</v>
      </c>
      <c r="G25" s="12">
        <v>5401</v>
      </c>
    </row>
    <row r="28" spans="1:7" x14ac:dyDescent="0.25">
      <c r="E28" s="8" t="s">
        <v>24</v>
      </c>
      <c r="F28" s="8" t="s">
        <v>28</v>
      </c>
      <c r="G28" s="8" t="s">
        <v>29</v>
      </c>
    </row>
    <row r="29" spans="1:7" x14ac:dyDescent="0.25">
      <c r="E29" s="4" t="s">
        <v>40</v>
      </c>
      <c r="F29" s="12">
        <v>66674</v>
      </c>
      <c r="G29" s="12">
        <v>32400</v>
      </c>
    </row>
    <row r="30" spans="1:7" x14ac:dyDescent="0.25">
      <c r="E30" s="4" t="s">
        <v>35</v>
      </c>
      <c r="F30" s="12">
        <v>66674</v>
      </c>
      <c r="G30" s="12">
        <v>32400</v>
      </c>
    </row>
  </sheetData>
  <mergeCells count="2">
    <mergeCell ref="A2:G2"/>
    <mergeCell ref="I2:O2"/>
  </mergeCell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2F820-786B-4B8A-9A8F-CD477C632EF7}">
  <dimension ref="A2:N24"/>
  <sheetViews>
    <sheetView topLeftCell="A7" workbookViewId="0">
      <selection activeCell="E21" sqref="E21:F24"/>
    </sheetView>
  </sheetViews>
  <sheetFormatPr defaultRowHeight="15" x14ac:dyDescent="0.25"/>
  <cols>
    <col min="1" max="1" width="24.42578125" bestFit="1" customWidth="1"/>
    <col min="2" max="2" width="18.85546875" bestFit="1" customWidth="1"/>
    <col min="3" max="3" width="18.7109375" bestFit="1" customWidth="1"/>
    <col min="5" max="5" width="13.140625" bestFit="1" customWidth="1"/>
    <col min="6" max="6" width="26.5703125" bestFit="1" customWidth="1"/>
    <col min="7" max="7" width="24.7109375" bestFit="1" customWidth="1"/>
    <col min="8" max="8" width="28.5703125" bestFit="1" customWidth="1"/>
    <col min="9" max="9" width="31.28515625" bestFit="1" customWidth="1"/>
    <col min="10" max="10" width="18.140625" bestFit="1" customWidth="1"/>
    <col min="11" max="11" width="19.5703125" bestFit="1" customWidth="1"/>
    <col min="12" max="12" width="24.140625" bestFit="1" customWidth="1"/>
    <col min="13" max="13" width="21.5703125" bestFit="1" customWidth="1"/>
    <col min="14" max="14" width="17.28515625" bestFit="1" customWidth="1"/>
  </cols>
  <sheetData>
    <row r="2" spans="1:14" x14ac:dyDescent="0.25">
      <c r="A2" s="13" t="s">
        <v>58</v>
      </c>
      <c r="B2" s="13"/>
      <c r="C2" s="13"/>
      <c r="E2" s="13" t="s">
        <v>59</v>
      </c>
      <c r="F2" s="13"/>
      <c r="G2" s="13"/>
    </row>
    <row r="4" spans="1:14" x14ac:dyDescent="0.25">
      <c r="A4" s="3" t="s">
        <v>24</v>
      </c>
      <c r="B4" t="s">
        <v>29</v>
      </c>
      <c r="C4" t="s">
        <v>28</v>
      </c>
      <c r="E4" s="3" t="s">
        <v>24</v>
      </c>
      <c r="F4" t="s">
        <v>46</v>
      </c>
      <c r="G4" t="s">
        <v>47</v>
      </c>
      <c r="H4" t="s">
        <v>49</v>
      </c>
      <c r="I4" t="s">
        <v>50</v>
      </c>
      <c r="J4" t="s">
        <v>51</v>
      </c>
      <c r="K4" t="s">
        <v>52</v>
      </c>
      <c r="L4" t="s">
        <v>53</v>
      </c>
      <c r="M4" t="s">
        <v>54</v>
      </c>
      <c r="N4" t="s">
        <v>60</v>
      </c>
    </row>
    <row r="5" spans="1:14" x14ac:dyDescent="0.25">
      <c r="A5" s="4" t="s">
        <v>1</v>
      </c>
      <c r="B5" s="12">
        <v>79.069441215221303</v>
      </c>
      <c r="C5" s="12">
        <v>93.860289855072494</v>
      </c>
      <c r="E5" s="4" t="s">
        <v>26</v>
      </c>
      <c r="F5" s="12">
        <v>87.455192878338295</v>
      </c>
      <c r="G5" s="12">
        <v>91.898983677240494</v>
      </c>
      <c r="H5" s="12">
        <v>4477</v>
      </c>
      <c r="I5" s="12">
        <v>3648</v>
      </c>
      <c r="J5" s="12">
        <v>4477</v>
      </c>
      <c r="K5" s="12">
        <v>115680</v>
      </c>
      <c r="L5" s="12">
        <v>3</v>
      </c>
      <c r="M5" s="12">
        <v>1</v>
      </c>
      <c r="N5" s="12">
        <v>251.105427741791</v>
      </c>
    </row>
    <row r="6" spans="1:14" x14ac:dyDescent="0.25">
      <c r="A6" s="4" t="s">
        <v>8</v>
      </c>
      <c r="B6" s="12">
        <v>3</v>
      </c>
      <c r="C6" s="12">
        <v>3</v>
      </c>
      <c r="E6" s="4" t="s">
        <v>25</v>
      </c>
      <c r="F6" s="12">
        <v>94.435431799838597</v>
      </c>
      <c r="G6" s="12">
        <v>99.088888888888903</v>
      </c>
      <c r="H6" s="12">
        <v>2873</v>
      </c>
      <c r="I6" s="12">
        <v>2708</v>
      </c>
      <c r="J6" s="12">
        <v>2873</v>
      </c>
      <c r="K6" s="12">
        <v>23873</v>
      </c>
      <c r="L6" s="12">
        <v>3</v>
      </c>
      <c r="M6" s="12">
        <v>1</v>
      </c>
      <c r="N6" s="12">
        <v>139.24573616428799</v>
      </c>
    </row>
    <row r="7" spans="1:14" x14ac:dyDescent="0.25">
      <c r="A7" s="4" t="s">
        <v>2</v>
      </c>
      <c r="B7" s="12">
        <v>87.738886756238003</v>
      </c>
      <c r="C7" s="12">
        <v>98.683294209702694</v>
      </c>
    </row>
    <row r="8" spans="1:14" x14ac:dyDescent="0.25">
      <c r="A8" s="4" t="s">
        <v>9</v>
      </c>
      <c r="B8" s="12">
        <v>1</v>
      </c>
      <c r="C8" s="12">
        <v>1</v>
      </c>
    </row>
    <row r="9" spans="1:14" x14ac:dyDescent="0.25">
      <c r="A9" s="4" t="s">
        <v>10</v>
      </c>
      <c r="B9" s="12">
        <v>0</v>
      </c>
      <c r="C9" s="12">
        <v>13</v>
      </c>
    </row>
    <row r="10" spans="1:14" x14ac:dyDescent="0.25">
      <c r="A10" s="4" t="s">
        <v>5</v>
      </c>
      <c r="B10" s="12">
        <v>14056</v>
      </c>
      <c r="C10" s="12">
        <v>5823</v>
      </c>
      <c r="E10" s="3" t="s">
        <v>24</v>
      </c>
      <c r="F10" t="s">
        <v>46</v>
      </c>
      <c r="G10" t="s">
        <v>56</v>
      </c>
      <c r="H10" t="s">
        <v>47</v>
      </c>
      <c r="I10" t="s">
        <v>57</v>
      </c>
    </row>
    <row r="11" spans="1:14" x14ac:dyDescent="0.25">
      <c r="A11" s="4" t="s">
        <v>4</v>
      </c>
      <c r="B11" s="12">
        <v>18310</v>
      </c>
      <c r="C11" s="12">
        <v>6300</v>
      </c>
      <c r="E11" s="4" t="s">
        <v>26</v>
      </c>
      <c r="F11" s="12">
        <v>87.455192878338295</v>
      </c>
      <c r="G11" s="12">
        <v>4.5629809826612497</v>
      </c>
      <c r="H11" s="12">
        <v>91.898983677240494</v>
      </c>
      <c r="I11" s="12">
        <v>61.305719179413337</v>
      </c>
    </row>
    <row r="12" spans="1:14" x14ac:dyDescent="0.25">
      <c r="A12" s="4" t="s">
        <v>6</v>
      </c>
      <c r="B12" s="12">
        <v>18310</v>
      </c>
      <c r="C12" s="12">
        <v>6300</v>
      </c>
      <c r="E12" s="4" t="s">
        <v>25</v>
      </c>
      <c r="F12" s="12">
        <v>94.435431799838597</v>
      </c>
      <c r="G12" s="12">
        <v>4.8447393226310602</v>
      </c>
      <c r="H12" s="12">
        <v>99.088888888888903</v>
      </c>
      <c r="I12" s="12">
        <v>66.123020003786181</v>
      </c>
    </row>
    <row r="13" spans="1:14" x14ac:dyDescent="0.25">
      <c r="A13" s="4" t="s">
        <v>7</v>
      </c>
      <c r="B13" s="12">
        <v>276834</v>
      </c>
      <c r="C13" s="12">
        <v>31475</v>
      </c>
    </row>
    <row r="16" spans="1:14" x14ac:dyDescent="0.25">
      <c r="E16" s="3" t="s">
        <v>24</v>
      </c>
      <c r="F16" t="s">
        <v>61</v>
      </c>
      <c r="H16" s="3" t="s">
        <v>24</v>
      </c>
      <c r="I16" t="s">
        <v>62</v>
      </c>
    </row>
    <row r="17" spans="1:9" x14ac:dyDescent="0.25">
      <c r="A17" s="3" t="s">
        <v>24</v>
      </c>
      <c r="B17" t="s">
        <v>29</v>
      </c>
      <c r="C17" t="s">
        <v>28</v>
      </c>
      <c r="E17" s="4" t="s">
        <v>26</v>
      </c>
      <c r="F17" s="12">
        <v>50813</v>
      </c>
      <c r="H17" s="4" t="s">
        <v>26</v>
      </c>
      <c r="I17" s="12">
        <v>2965</v>
      </c>
    </row>
    <row r="18" spans="1:9" x14ac:dyDescent="0.25">
      <c r="A18" s="4" t="s">
        <v>1</v>
      </c>
      <c r="B18" s="12">
        <v>79.069441215221303</v>
      </c>
      <c r="C18" s="12">
        <v>93.860289855072494</v>
      </c>
      <c r="E18" s="4" t="s">
        <v>25</v>
      </c>
      <c r="F18" s="12">
        <v>72952</v>
      </c>
      <c r="H18" s="4" t="s">
        <v>25</v>
      </c>
      <c r="I18" s="12">
        <v>2510</v>
      </c>
    </row>
    <row r="19" spans="1:9" x14ac:dyDescent="0.25">
      <c r="A19" s="4" t="s">
        <v>12</v>
      </c>
      <c r="B19" s="12">
        <v>171.368703744812</v>
      </c>
      <c r="C19" s="12">
        <v>197.377967554196</v>
      </c>
      <c r="H19" s="4" t="s">
        <v>35</v>
      </c>
      <c r="I19" s="12">
        <v>5475</v>
      </c>
    </row>
    <row r="20" spans="1:9" x14ac:dyDescent="0.25">
      <c r="A20" s="4" t="s">
        <v>2</v>
      </c>
      <c r="B20" s="12">
        <v>87.738886756238003</v>
      </c>
      <c r="C20" s="12">
        <v>98.683294209702694</v>
      </c>
    </row>
    <row r="21" spans="1:9" x14ac:dyDescent="0.25">
      <c r="A21" s="4" t="s">
        <v>11</v>
      </c>
      <c r="B21" s="12">
        <v>4.5603757733531003</v>
      </c>
      <c r="C21" s="12">
        <v>4.8343834894212598</v>
      </c>
      <c r="E21" s="3" t="s">
        <v>24</v>
      </c>
      <c r="F21" t="s">
        <v>64</v>
      </c>
    </row>
    <row r="22" spans="1:9" x14ac:dyDescent="0.25">
      <c r="E22" s="4" t="s">
        <v>26</v>
      </c>
      <c r="F22" s="12">
        <v>150238</v>
      </c>
    </row>
    <row r="23" spans="1:9" x14ac:dyDescent="0.25">
      <c r="E23" s="4" t="s">
        <v>25</v>
      </c>
      <c r="F23" s="12">
        <v>227133</v>
      </c>
    </row>
    <row r="24" spans="1:9" x14ac:dyDescent="0.25">
      <c r="E24" s="4" t="s">
        <v>35</v>
      </c>
      <c r="F24" s="12">
        <v>377371</v>
      </c>
    </row>
  </sheetData>
  <mergeCells count="2">
    <mergeCell ref="A2:C2"/>
    <mergeCell ref="E2:G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K28"/>
  <sheetViews>
    <sheetView showGridLines="0" topLeftCell="A10" workbookViewId="0">
      <selection activeCell="A18" sqref="A18:C18"/>
    </sheetView>
  </sheetViews>
  <sheetFormatPr defaultRowHeight="15" x14ac:dyDescent="0.25"/>
  <cols>
    <col min="1" max="1" width="29.28515625" bestFit="1" customWidth="1"/>
    <col min="2" max="2" width="19.7109375" bestFit="1" customWidth="1"/>
    <col min="3" max="3" width="23.42578125" bestFit="1" customWidth="1"/>
    <col min="4" max="4" width="29.28515625" bestFit="1" customWidth="1"/>
    <col min="5" max="5" width="23.42578125" bestFit="1" customWidth="1"/>
    <col min="6" max="6" width="24.42578125" bestFit="1" customWidth="1"/>
    <col min="7" max="7" width="12" bestFit="1" customWidth="1"/>
    <col min="8" max="8" width="12.7109375" bestFit="1" customWidth="1"/>
    <col min="9" max="9" width="17.42578125" bestFit="1" customWidth="1"/>
    <col min="10" max="10" width="14.5703125" bestFit="1" customWidth="1"/>
    <col min="11" max="11" width="9.85546875" bestFit="1" customWidth="1"/>
    <col min="14" max="14" width="17.42578125" bestFit="1" customWidth="1"/>
    <col min="15" max="15" width="19.7109375" bestFit="1" customWidth="1"/>
    <col min="16" max="16" width="23.42578125" bestFit="1" customWidth="1"/>
    <col min="17" max="17" width="18" bestFit="1" customWidth="1"/>
    <col min="18" max="18" width="18.42578125" bestFit="1" customWidth="1"/>
  </cols>
  <sheetData>
    <row r="3" spans="1:11" x14ac:dyDescent="0.25">
      <c r="A3" s="1" t="s">
        <v>0</v>
      </c>
      <c r="B3" s="1" t="s">
        <v>1</v>
      </c>
      <c r="C3" s="1" t="s">
        <v>2</v>
      </c>
      <c r="D3" s="1" t="s">
        <v>27</v>
      </c>
      <c r="E3" s="1" t="s">
        <v>4</v>
      </c>
      <c r="F3" s="1" t="s">
        <v>5</v>
      </c>
      <c r="G3" s="1" t="s">
        <v>6</v>
      </c>
      <c r="H3" s="1" t="s">
        <v>7</v>
      </c>
      <c r="I3" s="1" t="s">
        <v>8</v>
      </c>
      <c r="J3" s="1" t="s">
        <v>9</v>
      </c>
      <c r="K3" s="1" t="s">
        <v>10</v>
      </c>
    </row>
    <row r="4" spans="1:11" x14ac:dyDescent="0.25">
      <c r="A4" s="1">
        <v>0</v>
      </c>
      <c r="B4" s="1">
        <v>62.5287434288621</v>
      </c>
      <c r="C4" s="1">
        <v>65.496693233847694</v>
      </c>
      <c r="D4" s="1">
        <v>3885</v>
      </c>
      <c r="E4" s="1">
        <v>5871</v>
      </c>
      <c r="F4" s="1">
        <v>3904</v>
      </c>
      <c r="G4" s="1">
        <v>5897</v>
      </c>
      <c r="H4" s="1">
        <v>127204</v>
      </c>
      <c r="I4" s="1">
        <v>3</v>
      </c>
      <c r="J4" s="1">
        <v>1</v>
      </c>
      <c r="K4" s="1">
        <v>9</v>
      </c>
    </row>
    <row r="5" spans="1:11" x14ac:dyDescent="0.25">
      <c r="A5" s="1">
        <v>1</v>
      </c>
      <c r="B5" s="1">
        <v>88.794701986755001</v>
      </c>
      <c r="C5" s="1">
        <v>92.442649006622503</v>
      </c>
      <c r="D5" s="1">
        <v>2764</v>
      </c>
      <c r="E5" s="1">
        <v>3771</v>
      </c>
      <c r="F5" s="1">
        <v>3235</v>
      </c>
      <c r="G5" s="1">
        <v>3775</v>
      </c>
      <c r="H5" s="1">
        <v>43480</v>
      </c>
      <c r="I5" s="1">
        <v>3</v>
      </c>
      <c r="J5" s="1">
        <v>1</v>
      </c>
      <c r="K5" s="1">
        <v>7</v>
      </c>
    </row>
    <row r="11" spans="1:11" x14ac:dyDescent="0.25">
      <c r="A11" s="1" t="s">
        <v>0</v>
      </c>
      <c r="B11" s="1" t="s">
        <v>1</v>
      </c>
      <c r="C11" s="1" t="s">
        <v>11</v>
      </c>
      <c r="D11" s="1" t="s">
        <v>2</v>
      </c>
      <c r="E11" s="1" t="s">
        <v>12</v>
      </c>
    </row>
    <row r="12" spans="1:11" x14ac:dyDescent="0.25">
      <c r="A12" s="1">
        <v>0</v>
      </c>
      <c r="B12" s="1">
        <v>62.5287434288621</v>
      </c>
      <c r="C12" s="1">
        <v>3.1085212854322601</v>
      </c>
      <c r="D12" s="1">
        <v>65.496693233847694</v>
      </c>
      <c r="E12" s="1">
        <f>AVERAGE(D12,C12,B12)</f>
        <v>43.711319316047344</v>
      </c>
    </row>
    <row r="13" spans="1:11" x14ac:dyDescent="0.25">
      <c r="A13" s="1">
        <v>1</v>
      </c>
      <c r="B13" s="1">
        <v>88.794701986755001</v>
      </c>
      <c r="C13" s="1">
        <v>4.08994436264038</v>
      </c>
      <c r="D13" s="1">
        <v>92.442649006622503</v>
      </c>
      <c r="E13" s="1">
        <f>AVERAGE(D13,C13,B13)</f>
        <v>61.775765118672631</v>
      </c>
    </row>
    <row r="17" spans="1:7" x14ac:dyDescent="0.25">
      <c r="A17" s="9" t="s">
        <v>33</v>
      </c>
      <c r="B17" s="9"/>
      <c r="C17" s="9"/>
      <c r="E17" s="9" t="s">
        <v>34</v>
      </c>
      <c r="F17" s="9"/>
      <c r="G17" s="9"/>
    </row>
    <row r="18" spans="1:7" x14ac:dyDescent="0.25">
      <c r="A18" t="s">
        <v>30</v>
      </c>
      <c r="B18" t="s">
        <v>26</v>
      </c>
      <c r="C18" t="s">
        <v>25</v>
      </c>
      <c r="E18" s="5" t="s">
        <v>30</v>
      </c>
      <c r="F18" s="6" t="s">
        <v>25</v>
      </c>
      <c r="G18" s="7" t="s">
        <v>26</v>
      </c>
    </row>
    <row r="19" spans="1:7" x14ac:dyDescent="0.25">
      <c r="A19" t="str">
        <f>+B3</f>
        <v>avg_acceptance_rate</v>
      </c>
      <c r="B19">
        <f>+B4</f>
        <v>62.5287434288621</v>
      </c>
      <c r="C19">
        <f>+B5</f>
        <v>88.794701986755001</v>
      </c>
      <c r="E19" t="str" cm="1">
        <f t="array" ref="E19:E22">TRANSPOSE(B11:E11)</f>
        <v>avg_acceptance_rate</v>
      </c>
      <c r="F19" cm="1">
        <f t="array" ref="F19:F22">TRANSPOSE(B13:E13)</f>
        <v>88.794701986755001</v>
      </c>
      <c r="G19" cm="1">
        <f t="array" ref="G19:G22">TRANSPOSE(B12:E12)</f>
        <v>62.5287434288621</v>
      </c>
    </row>
    <row r="20" spans="1:7" x14ac:dyDescent="0.25">
      <c r="A20" t="str">
        <f>VLOOKUP($A$19,$B$3:$K$3,2,0)</f>
        <v>avg_response_rate</v>
      </c>
      <c r="B20">
        <f>C4</f>
        <v>65.496693233847694</v>
      </c>
      <c r="C20">
        <f>C5</f>
        <v>92.442649006622503</v>
      </c>
      <c r="E20" t="str">
        <v>avg_review_score_rating</v>
      </c>
      <c r="F20">
        <v>4.08994436264038</v>
      </c>
      <c r="G20">
        <v>3.1085212854322601</v>
      </c>
    </row>
    <row r="21" spans="1:7" x14ac:dyDescent="0.25">
      <c r="A21" t="str">
        <f>VLOOKUP($A$19,$B$3:$K$3,3,0)</f>
        <v>number_of_instence_bookable</v>
      </c>
      <c r="B21">
        <f>D4</f>
        <v>3885</v>
      </c>
      <c r="C21">
        <f>D5</f>
        <v>2764</v>
      </c>
      <c r="E21" t="str">
        <v>avg_response_rate</v>
      </c>
      <c r="F21">
        <v>92.442649006622503</v>
      </c>
      <c r="G21">
        <v>65.496693233847694</v>
      </c>
    </row>
    <row r="22" spans="1:7" x14ac:dyDescent="0.25">
      <c r="A22" t="str">
        <f>VLOOKUP($A$19,$B$3:$K$3,4,0)</f>
        <v>number_of_profile_pic</v>
      </c>
      <c r="B22">
        <f>E4</f>
        <v>5871</v>
      </c>
      <c r="C22">
        <f>E5</f>
        <v>3771</v>
      </c>
      <c r="E22" t="str">
        <v>avg_crucial_matrics</v>
      </c>
      <c r="F22">
        <v>61.775765118672631</v>
      </c>
      <c r="G22">
        <v>43.711319316047344</v>
      </c>
    </row>
    <row r="23" spans="1:7" x14ac:dyDescent="0.25">
      <c r="A23" t="str">
        <f>VLOOKUP($A$19,$B$3:$K$3,5,0)</f>
        <v>number_identity_verified</v>
      </c>
      <c r="B23">
        <f>F4</f>
        <v>3904</v>
      </c>
      <c r="C23">
        <f>F5</f>
        <v>3235</v>
      </c>
    </row>
    <row r="24" spans="1:7" x14ac:dyDescent="0.25">
      <c r="A24" t="str">
        <f>VLOOKUP($A$19,$B$3:$K$3,6,0)</f>
        <v>Total_Hosts</v>
      </c>
      <c r="B24">
        <f>G4</f>
        <v>5897</v>
      </c>
      <c r="C24">
        <f>G5</f>
        <v>3775</v>
      </c>
    </row>
    <row r="25" spans="1:7" x14ac:dyDescent="0.25">
      <c r="A25" t="str">
        <f>VLOOKUP($A$19,$B$3:$K$3,7,0)</f>
        <v>Total_listings</v>
      </c>
      <c r="B25">
        <f>H4</f>
        <v>127204</v>
      </c>
      <c r="C25">
        <f>H5</f>
        <v>43480</v>
      </c>
    </row>
    <row r="26" spans="1:7" x14ac:dyDescent="0.25">
      <c r="A26" t="str">
        <f>VLOOKUP($A$19,$B$3:$K$3,8,0)</f>
        <v>Avg_Accomodates</v>
      </c>
      <c r="B26">
        <f>I4</f>
        <v>3</v>
      </c>
      <c r="C26">
        <f>I5</f>
        <v>3</v>
      </c>
    </row>
    <row r="27" spans="1:7" x14ac:dyDescent="0.25">
      <c r="A27" t="str">
        <f>VLOOKUP($A$19,$B$3:$K$3,9,0)</f>
        <v>Min_Bedrooms</v>
      </c>
      <c r="B27">
        <f>J4</f>
        <v>1</v>
      </c>
      <c r="C27">
        <f>J5</f>
        <v>1</v>
      </c>
    </row>
    <row r="28" spans="1:7" x14ac:dyDescent="0.25">
      <c r="A28" t="str">
        <f>VLOOKUP($A$19,$B$3:$K$3,10,0)</f>
        <v>Min_Price</v>
      </c>
      <c r="B28">
        <f>K4</f>
        <v>9</v>
      </c>
      <c r="C28">
        <f>K5</f>
        <v>7</v>
      </c>
    </row>
  </sheetData>
  <mergeCells count="2">
    <mergeCell ref="A17:C17"/>
    <mergeCell ref="E17:G17"/>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BBD2B-2343-486C-89CF-615D47CF809C}">
  <dimension ref="A3:K79"/>
  <sheetViews>
    <sheetView showGridLines="0" topLeftCell="A66" workbookViewId="0">
      <selection activeCell="A77" sqref="A77:B79"/>
    </sheetView>
  </sheetViews>
  <sheetFormatPr defaultRowHeight="15" x14ac:dyDescent="0.25"/>
  <cols>
    <col min="1" max="1" width="28.28515625" bestFit="1" customWidth="1"/>
    <col min="2" max="2" width="29.28515625" bestFit="1" customWidth="1"/>
    <col min="3" max="3" width="23.42578125" bestFit="1" customWidth="1"/>
    <col min="4" max="4" width="28.28515625" bestFit="1" customWidth="1"/>
    <col min="5" max="5" width="23.42578125" bestFit="1" customWidth="1"/>
    <col min="6" max="6" width="24.42578125" bestFit="1" customWidth="1"/>
    <col min="7" max="7" width="12" bestFit="1" customWidth="1"/>
    <col min="8" max="8" width="12.7109375" bestFit="1" customWidth="1"/>
    <col min="9" max="9" width="29.28515625" bestFit="1" customWidth="1"/>
    <col min="10" max="10" width="14.7109375" bestFit="1" customWidth="1"/>
    <col min="11" max="11" width="12" bestFit="1" customWidth="1"/>
  </cols>
  <sheetData>
    <row r="3" spans="1:11" ht="36" customHeight="1" x14ac:dyDescent="0.25">
      <c r="A3" s="10" t="s">
        <v>13</v>
      </c>
      <c r="B3" s="10"/>
      <c r="C3" s="10"/>
      <c r="D3" s="10"/>
      <c r="E3" s="10"/>
      <c r="F3" s="10"/>
      <c r="G3" s="10"/>
      <c r="H3" s="10"/>
    </row>
    <row r="5" spans="1:11" x14ac:dyDescent="0.25">
      <c r="A5" s="2" t="s">
        <v>0</v>
      </c>
      <c r="B5" s="2" t="s">
        <v>1</v>
      </c>
      <c r="C5" s="2" t="s">
        <v>2</v>
      </c>
      <c r="D5" s="2" t="s">
        <v>3</v>
      </c>
      <c r="E5" s="2" t="s">
        <v>4</v>
      </c>
      <c r="F5" s="2" t="s">
        <v>5</v>
      </c>
      <c r="G5" s="2" t="s">
        <v>6</v>
      </c>
      <c r="H5" s="2" t="s">
        <v>7</v>
      </c>
      <c r="I5" s="2" t="s">
        <v>8</v>
      </c>
      <c r="J5" s="2" t="s">
        <v>9</v>
      </c>
      <c r="K5" s="2" t="s">
        <v>10</v>
      </c>
    </row>
    <row r="6" spans="1:11" x14ac:dyDescent="0.25">
      <c r="A6">
        <v>0</v>
      </c>
      <c r="B6">
        <v>84.523845007451598</v>
      </c>
      <c r="C6">
        <v>92.952455183164503</v>
      </c>
      <c r="D6">
        <v>999</v>
      </c>
      <c r="E6">
        <v>1533</v>
      </c>
      <c r="F6">
        <v>919</v>
      </c>
      <c r="G6">
        <v>1533</v>
      </c>
      <c r="H6">
        <v>36153</v>
      </c>
      <c r="I6">
        <v>3</v>
      </c>
      <c r="J6">
        <v>1</v>
      </c>
      <c r="K6">
        <v>9</v>
      </c>
    </row>
    <row r="7" spans="1:11" x14ac:dyDescent="0.25">
      <c r="A7">
        <v>1</v>
      </c>
      <c r="B7">
        <v>95.253668763102695</v>
      </c>
      <c r="C7">
        <v>98.927659574468095</v>
      </c>
      <c r="D7">
        <v>785</v>
      </c>
      <c r="E7">
        <v>1015</v>
      </c>
      <c r="F7">
        <v>822</v>
      </c>
      <c r="G7">
        <v>1015</v>
      </c>
      <c r="H7">
        <v>7277</v>
      </c>
      <c r="I7">
        <v>3</v>
      </c>
      <c r="J7">
        <v>1</v>
      </c>
      <c r="K7">
        <v>9</v>
      </c>
    </row>
    <row r="10" spans="1:11" ht="15" customHeight="1" x14ac:dyDescent="0.25">
      <c r="A10" s="10" t="s">
        <v>14</v>
      </c>
      <c r="B10" s="10"/>
      <c r="C10" s="10"/>
      <c r="D10" s="10"/>
      <c r="E10" s="10"/>
      <c r="F10" s="10"/>
      <c r="G10" s="10"/>
      <c r="H10" s="10"/>
    </row>
    <row r="11" spans="1:11" x14ac:dyDescent="0.25">
      <c r="A11" s="10"/>
      <c r="B11" s="10"/>
      <c r="C11" s="10"/>
      <c r="D11" s="10"/>
      <c r="E11" s="10"/>
      <c r="F11" s="10"/>
      <c r="G11" s="10"/>
      <c r="H11" s="10"/>
    </row>
    <row r="12" spans="1:11" x14ac:dyDescent="0.25">
      <c r="A12" s="10"/>
      <c r="B12" s="10"/>
      <c r="C12" s="10"/>
      <c r="D12" s="10"/>
      <c r="E12" s="10"/>
      <c r="F12" s="10"/>
      <c r="G12" s="10"/>
      <c r="H12" s="10"/>
    </row>
    <row r="15" spans="1:11" x14ac:dyDescent="0.25">
      <c r="A15" s="2" t="s">
        <v>0</v>
      </c>
      <c r="B15" s="2" t="s">
        <v>1</v>
      </c>
      <c r="C15" s="2" t="s">
        <v>11</v>
      </c>
      <c r="D15" s="2" t="s">
        <v>2</v>
      </c>
      <c r="E15" s="2" t="s">
        <v>12</v>
      </c>
    </row>
    <row r="16" spans="1:11" x14ac:dyDescent="0.25">
      <c r="A16">
        <v>0</v>
      </c>
      <c r="B16">
        <v>84.523845007451598</v>
      </c>
      <c r="C16">
        <v>4.5890718335774396</v>
      </c>
      <c r="D16">
        <v>92.952455183164503</v>
      </c>
      <c r="E16">
        <v>182.06537202419301</v>
      </c>
    </row>
    <row r="17" spans="1:7" x14ac:dyDescent="0.25">
      <c r="A17">
        <v>1</v>
      </c>
      <c r="B17">
        <v>95.253668763102695</v>
      </c>
      <c r="C17">
        <v>4.8699289217818196</v>
      </c>
      <c r="D17">
        <v>98.927659574468095</v>
      </c>
      <c r="E17">
        <v>199.05125725935301</v>
      </c>
    </row>
    <row r="21" spans="1:7" ht="15" customHeight="1" x14ac:dyDescent="0.25">
      <c r="A21" s="10" t="s">
        <v>15</v>
      </c>
      <c r="B21" s="10"/>
      <c r="C21" s="10"/>
      <c r="D21" s="10"/>
      <c r="E21" s="10"/>
      <c r="F21" s="10"/>
      <c r="G21" s="10"/>
    </row>
    <row r="22" spans="1:7" x14ac:dyDescent="0.25">
      <c r="A22" s="10"/>
      <c r="B22" s="10"/>
      <c r="C22" s="10"/>
      <c r="D22" s="10"/>
      <c r="E22" s="10"/>
      <c r="F22" s="10"/>
      <c r="G22" s="10"/>
    </row>
    <row r="25" spans="1:7" x14ac:dyDescent="0.25">
      <c r="A25" t="s">
        <v>19</v>
      </c>
    </row>
    <row r="26" spans="1:7" x14ac:dyDescent="0.25">
      <c r="A26" s="2" t="s">
        <v>0</v>
      </c>
      <c r="B26" s="2" t="s">
        <v>16</v>
      </c>
    </row>
    <row r="27" spans="1:7" x14ac:dyDescent="0.25">
      <c r="A27">
        <v>0</v>
      </c>
      <c r="B27">
        <v>5401</v>
      </c>
    </row>
    <row r="28" spans="1:7" x14ac:dyDescent="0.25">
      <c r="A28">
        <v>1</v>
      </c>
      <c r="B28">
        <v>10995</v>
      </c>
    </row>
    <row r="31" spans="1:7" x14ac:dyDescent="0.25">
      <c r="A31" t="s">
        <v>20</v>
      </c>
    </row>
    <row r="32" spans="1:7" x14ac:dyDescent="0.25">
      <c r="A32" s="2" t="s">
        <v>0</v>
      </c>
      <c r="B32" s="2" t="s">
        <v>18</v>
      </c>
    </row>
    <row r="33" spans="1:11" x14ac:dyDescent="0.25">
      <c r="A33">
        <v>0</v>
      </c>
      <c r="B33">
        <v>259</v>
      </c>
    </row>
    <row r="34" spans="1:11" x14ac:dyDescent="0.25">
      <c r="A34">
        <v>1</v>
      </c>
      <c r="B34">
        <v>402</v>
      </c>
    </row>
    <row r="37" spans="1:11" ht="15" customHeight="1" x14ac:dyDescent="0.25">
      <c r="A37" s="10" t="s">
        <v>17</v>
      </c>
      <c r="B37" s="10"/>
      <c r="C37" s="10"/>
      <c r="D37" s="10"/>
      <c r="E37" s="10"/>
    </row>
    <row r="38" spans="1:11" x14ac:dyDescent="0.25">
      <c r="A38" s="10"/>
      <c r="B38" s="10"/>
      <c r="C38" s="10"/>
      <c r="D38" s="10"/>
      <c r="E38" s="10"/>
    </row>
    <row r="41" spans="1:11" x14ac:dyDescent="0.25">
      <c r="A41" s="2" t="s">
        <v>0</v>
      </c>
      <c r="B41" s="2" t="s">
        <v>40</v>
      </c>
    </row>
    <row r="42" spans="1:11" x14ac:dyDescent="0.25">
      <c r="A42">
        <v>0</v>
      </c>
      <c r="B42">
        <v>32400</v>
      </c>
    </row>
    <row r="43" spans="1:11" x14ac:dyDescent="0.25">
      <c r="A43">
        <v>1</v>
      </c>
      <c r="B43">
        <v>66674</v>
      </c>
    </row>
    <row r="46" spans="1:11" x14ac:dyDescent="0.25">
      <c r="A46" s="14" t="s">
        <v>33</v>
      </c>
      <c r="B46" s="14"/>
      <c r="C46" s="14"/>
      <c r="E46" s="14" t="s">
        <v>34</v>
      </c>
      <c r="F46" s="14"/>
      <c r="G46" s="14"/>
      <c r="I46" s="14" t="s">
        <v>38</v>
      </c>
      <c r="J46" s="14"/>
      <c r="K46" s="14"/>
    </row>
    <row r="47" spans="1:11" x14ac:dyDescent="0.25">
      <c r="A47" s="5" t="s">
        <v>30</v>
      </c>
      <c r="B47" s="6" t="s">
        <v>25</v>
      </c>
      <c r="C47" s="7" t="s">
        <v>26</v>
      </c>
      <c r="E47" s="5" t="s">
        <v>30</v>
      </c>
      <c r="F47" s="6" t="s">
        <v>25</v>
      </c>
      <c r="G47" s="7" t="s">
        <v>26</v>
      </c>
      <c r="I47" s="5" t="s">
        <v>30</v>
      </c>
      <c r="J47" s="6" t="s">
        <v>25</v>
      </c>
      <c r="K47" s="7" t="s">
        <v>26</v>
      </c>
    </row>
    <row r="48" spans="1:11" x14ac:dyDescent="0.25">
      <c r="A48" t="str" cm="1">
        <f t="array" ref="A48:A57">TRANSPOSE(B5:K5)</f>
        <v>avg_acceptance_rate</v>
      </c>
      <c r="B48" cm="1">
        <f t="array" ref="B48:B57">TRANSPOSE(B7:K7)</f>
        <v>95.253668763102695</v>
      </c>
      <c r="C48" cm="1">
        <f t="array" ref="C48:C57">TRANSPOSE(B6:K6)</f>
        <v>84.523845007451598</v>
      </c>
      <c r="E48" t="str" cm="1">
        <f t="array" ref="E48:E51">TRANSPOSE(B15:E15)</f>
        <v>avg_acceptance_rate</v>
      </c>
      <c r="F48" cm="1">
        <f t="array" ref="F48:F51">TRANSPOSE(B17:E17)</f>
        <v>95.253668763102695</v>
      </c>
      <c r="G48" cm="1">
        <f t="array" ref="G48:G51">TRANSPOSE(B16:E16)</f>
        <v>84.523845007451598</v>
      </c>
      <c r="I48" t="str">
        <f>+B26</f>
        <v>number_of_postive_comments</v>
      </c>
      <c r="J48">
        <f>+B28</f>
        <v>10995</v>
      </c>
      <c r="K48">
        <f>+B27</f>
        <v>5401</v>
      </c>
    </row>
    <row r="49" spans="1:11" x14ac:dyDescent="0.25">
      <c r="A49" t="str">
        <v>avg_response_rate</v>
      </c>
      <c r="B49">
        <v>98.927659574468095</v>
      </c>
      <c r="C49">
        <v>92.952455183164503</v>
      </c>
      <c r="E49" t="str">
        <v>avg_review_score_rating</v>
      </c>
      <c r="F49">
        <v>4.8699289217818196</v>
      </c>
      <c r="G49">
        <v>4.5890718335774396</v>
      </c>
    </row>
    <row r="50" spans="1:11" x14ac:dyDescent="0.25">
      <c r="A50" t="str">
        <v>number_of_instand_bookable</v>
      </c>
      <c r="B50">
        <v>785</v>
      </c>
      <c r="C50">
        <v>999</v>
      </c>
      <c r="E50" t="str">
        <v>avg_response_rate</v>
      </c>
      <c r="F50">
        <v>98.927659574468095</v>
      </c>
      <c r="G50">
        <v>92.952455183164503</v>
      </c>
      <c r="I50" s="14" t="s">
        <v>39</v>
      </c>
      <c r="J50" s="14"/>
      <c r="K50" s="14"/>
    </row>
    <row r="51" spans="1:11" x14ac:dyDescent="0.25">
      <c r="A51" t="str">
        <v>number_of_profile_pic</v>
      </c>
      <c r="B51">
        <v>1015</v>
      </c>
      <c r="C51">
        <v>1533</v>
      </c>
      <c r="E51" t="str">
        <v>avg_crucial_matrics</v>
      </c>
      <c r="F51">
        <v>199.05125725935301</v>
      </c>
      <c r="G51">
        <v>182.06537202419301</v>
      </c>
      <c r="I51" s="5" t="s">
        <v>30</v>
      </c>
      <c r="J51" s="6" t="s">
        <v>25</v>
      </c>
      <c r="K51" s="7" t="s">
        <v>26</v>
      </c>
    </row>
    <row r="52" spans="1:11" x14ac:dyDescent="0.25">
      <c r="A52" t="str">
        <v>number_identity_verified</v>
      </c>
      <c r="B52">
        <v>822</v>
      </c>
      <c r="C52">
        <v>919</v>
      </c>
      <c r="I52" t="str">
        <f>+B41</f>
        <v>total large properties</v>
      </c>
      <c r="J52">
        <f>+B43</f>
        <v>66674</v>
      </c>
      <c r="K52">
        <f>+B42</f>
        <v>32400</v>
      </c>
    </row>
    <row r="53" spans="1:11" x14ac:dyDescent="0.25">
      <c r="A53" t="str">
        <v>Total_Hosts</v>
      </c>
      <c r="B53">
        <v>1015</v>
      </c>
      <c r="C53">
        <v>1533</v>
      </c>
    </row>
    <row r="54" spans="1:11" x14ac:dyDescent="0.25">
      <c r="A54" t="str">
        <v>Total_listings</v>
      </c>
      <c r="B54">
        <v>7277</v>
      </c>
      <c r="C54">
        <v>36153</v>
      </c>
    </row>
    <row r="55" spans="1:11" x14ac:dyDescent="0.25">
      <c r="A55" t="str">
        <v>Avg_Accomodates</v>
      </c>
      <c r="B55">
        <v>3</v>
      </c>
      <c r="C55">
        <v>3</v>
      </c>
    </row>
    <row r="56" spans="1:11" x14ac:dyDescent="0.25">
      <c r="A56" t="str">
        <v>Min_Bedrooms</v>
      </c>
      <c r="B56">
        <v>1</v>
      </c>
      <c r="C56">
        <v>1</v>
      </c>
    </row>
    <row r="57" spans="1:11" x14ac:dyDescent="0.25">
      <c r="A57" t="str">
        <v>Min_Price</v>
      </c>
      <c r="B57">
        <v>9</v>
      </c>
      <c r="C57">
        <v>9</v>
      </c>
    </row>
    <row r="61" spans="1:11" x14ac:dyDescent="0.25">
      <c r="A61" s="1" t="s">
        <v>45</v>
      </c>
      <c r="B61" s="1" t="str" cm="1">
        <f t="array" ref="B61:K61">TRANSPOSE(_xlfn.ANCHORARRAY(A48))</f>
        <v>avg_acceptance_rate</v>
      </c>
      <c r="C61" s="1" t="str">
        <v>avg_response_rate</v>
      </c>
      <c r="D61" s="1" t="str">
        <v>number_of_instand_bookable</v>
      </c>
      <c r="E61" s="1" t="str">
        <v>number_of_profile_pic</v>
      </c>
      <c r="F61" s="1" t="str">
        <v>number_identity_verified</v>
      </c>
      <c r="G61" s="1" t="str">
        <v>Total_Hosts</v>
      </c>
      <c r="H61" s="1" t="str">
        <v>Total_listings</v>
      </c>
      <c r="I61" s="1" t="str">
        <v>Avg_Accomodates</v>
      </c>
      <c r="J61" s="1" t="str">
        <v>Min_Bedrooms</v>
      </c>
      <c r="K61" s="1" t="str">
        <v>Min_Price</v>
      </c>
    </row>
    <row r="62" spans="1:11" x14ac:dyDescent="0.25">
      <c r="A62" s="17" t="s">
        <v>25</v>
      </c>
      <c r="B62" s="1" cm="1">
        <f t="array" ref="B62:K62">TRANSPOSE(_xlfn.ANCHORARRAY(B48))</f>
        <v>95.253668763102695</v>
      </c>
      <c r="C62" s="1">
        <v>98.927659574468095</v>
      </c>
      <c r="D62" s="1">
        <v>785</v>
      </c>
      <c r="E62" s="1">
        <v>1015</v>
      </c>
      <c r="F62" s="1">
        <v>822</v>
      </c>
      <c r="G62" s="1">
        <v>1015</v>
      </c>
      <c r="H62" s="1">
        <v>7277</v>
      </c>
      <c r="I62" s="1">
        <v>3</v>
      </c>
      <c r="J62" s="1">
        <v>1</v>
      </c>
      <c r="K62" s="1">
        <v>9</v>
      </c>
    </row>
    <row r="63" spans="1:11" x14ac:dyDescent="0.25">
      <c r="A63" s="17" t="s">
        <v>26</v>
      </c>
      <c r="B63" s="1" cm="1">
        <f t="array" ref="B63:K63">TRANSPOSE(_xlfn.ANCHORARRAY(C48))</f>
        <v>84.523845007451598</v>
      </c>
      <c r="C63" s="1">
        <v>92.952455183164503</v>
      </c>
      <c r="D63" s="1">
        <v>999</v>
      </c>
      <c r="E63" s="1">
        <v>1533</v>
      </c>
      <c r="F63" s="1">
        <v>919</v>
      </c>
      <c r="G63" s="1">
        <v>1533</v>
      </c>
      <c r="H63" s="1">
        <v>36153</v>
      </c>
      <c r="I63" s="1">
        <v>3</v>
      </c>
      <c r="J63" s="1">
        <v>1</v>
      </c>
      <c r="K63" s="1">
        <v>9</v>
      </c>
    </row>
    <row r="66" spans="1:5" x14ac:dyDescent="0.25">
      <c r="A66" s="1" t="s">
        <v>45</v>
      </c>
      <c r="B66" s="1" t="str" cm="1">
        <f t="array" ref="B66:E66">TRANSPOSE(_xlfn.ANCHORARRAY(E48))</f>
        <v>avg_acceptance_rate</v>
      </c>
      <c r="C66" s="1" t="str">
        <v>avg_review_score_rating</v>
      </c>
      <c r="D66" s="1" t="str">
        <v>avg_response_rate</v>
      </c>
      <c r="E66" s="1" t="str">
        <v>avg_crucial_matrics</v>
      </c>
    </row>
    <row r="67" spans="1:5" x14ac:dyDescent="0.25">
      <c r="A67" s="17" t="s">
        <v>25</v>
      </c>
      <c r="B67" s="1" cm="1">
        <f t="array" ref="B67:E67">TRANSPOSE(_xlfn.ANCHORARRAY(F48))</f>
        <v>95.253668763102695</v>
      </c>
      <c r="C67" s="1">
        <v>4.8699289217818196</v>
      </c>
      <c r="D67" s="1">
        <v>98.927659574468095</v>
      </c>
      <c r="E67" s="1">
        <v>199.05125725935301</v>
      </c>
    </row>
    <row r="68" spans="1:5" x14ac:dyDescent="0.25">
      <c r="A68" s="17" t="s">
        <v>26</v>
      </c>
      <c r="B68" s="1" cm="1">
        <f t="array" ref="B68:E68">TRANSPOSE(_xlfn.ANCHORARRAY(G48))</f>
        <v>84.523845007451598</v>
      </c>
      <c r="C68" s="1">
        <v>4.5890718335774396</v>
      </c>
      <c r="D68" s="1">
        <v>92.952455183164503</v>
      </c>
      <c r="E68" s="1">
        <v>182.06537202419301</v>
      </c>
    </row>
    <row r="71" spans="1:5" x14ac:dyDescent="0.25">
      <c r="A71" s="1" t="s">
        <v>45</v>
      </c>
      <c r="B71" s="1" t="str">
        <f>+I48</f>
        <v>number_of_postive_comments</v>
      </c>
    </row>
    <row r="72" spans="1:5" x14ac:dyDescent="0.25">
      <c r="A72" s="17" t="s">
        <v>25</v>
      </c>
      <c r="B72" s="1">
        <f>+J48</f>
        <v>10995</v>
      </c>
    </row>
    <row r="73" spans="1:5" x14ac:dyDescent="0.25">
      <c r="A73" s="17" t="s">
        <v>26</v>
      </c>
      <c r="B73" s="1">
        <f>+K48</f>
        <v>5401</v>
      </c>
    </row>
    <row r="77" spans="1:5" x14ac:dyDescent="0.25">
      <c r="A77" s="1" t="s">
        <v>45</v>
      </c>
      <c r="B77" s="1" t="str">
        <f>+I52</f>
        <v>total large properties</v>
      </c>
    </row>
    <row r="78" spans="1:5" x14ac:dyDescent="0.25">
      <c r="A78" s="17" t="s">
        <v>25</v>
      </c>
      <c r="B78" s="1">
        <f>+J52</f>
        <v>66674</v>
      </c>
    </row>
    <row r="79" spans="1:5" x14ac:dyDescent="0.25">
      <c r="A79" s="17" t="s">
        <v>26</v>
      </c>
      <c r="B79" s="1">
        <f>K52</f>
        <v>32400</v>
      </c>
    </row>
  </sheetData>
  <mergeCells count="8">
    <mergeCell ref="I46:K46"/>
    <mergeCell ref="I50:K50"/>
    <mergeCell ref="A37:E38"/>
    <mergeCell ref="A3:H3"/>
    <mergeCell ref="A10:H12"/>
    <mergeCell ref="A21:G22"/>
    <mergeCell ref="A46:C46"/>
    <mergeCell ref="E46:G4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9D3FE-2672-46BE-8131-B1000561B85C}">
  <dimension ref="A3:J27"/>
  <sheetViews>
    <sheetView showGridLines="0" topLeftCell="A7" workbookViewId="0">
      <selection activeCell="E18" sqref="E18:G22"/>
    </sheetView>
  </sheetViews>
  <sheetFormatPr defaultRowHeight="15" x14ac:dyDescent="0.25"/>
  <cols>
    <col min="1" max="1" width="17.42578125" bestFit="1" customWidth="1"/>
    <col min="2" max="2" width="19.7109375" bestFit="1" customWidth="1"/>
    <col min="3" max="3" width="18" bestFit="1" customWidth="1"/>
    <col min="4" max="4" width="21.85546875" bestFit="1" customWidth="1"/>
    <col min="5" max="5" width="24.42578125" bestFit="1" customWidth="1"/>
    <col min="6" max="6" width="11.28515625" bestFit="1" customWidth="1"/>
    <col min="7" max="7" width="12.7109375" bestFit="1" customWidth="1"/>
    <col min="8" max="8" width="17.42578125" bestFit="1" customWidth="1"/>
    <col min="9" max="9" width="14.5703125" bestFit="1" customWidth="1"/>
    <col min="10" max="10" width="9.85546875" bestFit="1" customWidth="1"/>
  </cols>
  <sheetData>
    <row r="3" spans="1:10" ht="15" customHeight="1" x14ac:dyDescent="0.25">
      <c r="A3" s="10" t="str">
        <f>+GREECE_THESSALONIKI!A3</f>
        <v>Analyze different metrics to draw the distinction between Super Host and Other Hosts: To achieve this, you can use the following metrics and explore a few yourself as well. Acceptance rate, response rate, instant booking, profile picture, identity verified, review scores, average no of bookings per month, etc.</v>
      </c>
      <c r="B3" s="10"/>
      <c r="C3" s="10"/>
      <c r="D3" s="10"/>
      <c r="E3" s="10"/>
      <c r="F3" s="10"/>
      <c r="G3" s="10"/>
      <c r="H3" s="10"/>
      <c r="I3" s="11"/>
      <c r="J3" s="11"/>
    </row>
    <row r="4" spans="1:10" x14ac:dyDescent="0.25">
      <c r="A4" s="10"/>
      <c r="B4" s="10"/>
      <c r="C4" s="10"/>
      <c r="D4" s="10"/>
      <c r="E4" s="10"/>
      <c r="F4" s="10"/>
      <c r="G4" s="10"/>
      <c r="H4" s="10"/>
      <c r="I4" s="11"/>
      <c r="J4" s="11"/>
    </row>
    <row r="5" spans="1:10" x14ac:dyDescent="0.25">
      <c r="A5" s="10"/>
      <c r="B5" s="10"/>
      <c r="C5" s="10"/>
      <c r="D5" s="10"/>
      <c r="E5" s="10"/>
      <c r="F5" s="10"/>
      <c r="G5" s="10"/>
      <c r="H5" s="10"/>
      <c r="I5" s="11"/>
      <c r="J5" s="11"/>
    </row>
    <row r="7" spans="1:10" x14ac:dyDescent="0.25">
      <c r="A7" t="s">
        <v>0</v>
      </c>
      <c r="B7" t="s">
        <v>1</v>
      </c>
      <c r="C7" t="s">
        <v>2</v>
      </c>
      <c r="D7" t="s">
        <v>4</v>
      </c>
      <c r="E7" t="s">
        <v>5</v>
      </c>
      <c r="F7" t="s">
        <v>6</v>
      </c>
      <c r="G7" t="s">
        <v>7</v>
      </c>
      <c r="H7" t="s">
        <v>8</v>
      </c>
      <c r="I7" t="s">
        <v>9</v>
      </c>
      <c r="J7" t="s">
        <v>10</v>
      </c>
    </row>
    <row r="8" spans="1:10" x14ac:dyDescent="0.25">
      <c r="A8">
        <v>0</v>
      </c>
      <c r="B8">
        <v>79.069441215221303</v>
      </c>
      <c r="C8">
        <v>87.738886756238003</v>
      </c>
      <c r="D8">
        <v>18310</v>
      </c>
      <c r="E8">
        <v>14056</v>
      </c>
      <c r="F8">
        <v>18310</v>
      </c>
      <c r="G8">
        <v>276834</v>
      </c>
      <c r="H8">
        <v>3</v>
      </c>
      <c r="I8">
        <v>1</v>
      </c>
      <c r="J8">
        <v>0</v>
      </c>
    </row>
    <row r="9" spans="1:10" x14ac:dyDescent="0.25">
      <c r="A9">
        <v>1</v>
      </c>
      <c r="B9">
        <v>93.860289855072494</v>
      </c>
      <c r="C9">
        <v>98.683294209702694</v>
      </c>
      <c r="D9">
        <v>6300</v>
      </c>
      <c r="E9">
        <v>5823</v>
      </c>
      <c r="F9">
        <v>6300</v>
      </c>
      <c r="G9">
        <v>31475</v>
      </c>
      <c r="H9">
        <v>3</v>
      </c>
      <c r="I9">
        <v>1</v>
      </c>
      <c r="J9">
        <v>13</v>
      </c>
    </row>
    <row r="11" spans="1:10" ht="15" customHeight="1" x14ac:dyDescent="0.25">
      <c r="A11" s="10" t="str">
        <f>+GREECE_THESSALONIKI!A10</f>
        <v>Using the above analysis, identify the top 3 crucial metrics one needs to maintain to become a Super Host and also, find their average values.</v>
      </c>
      <c r="B11" s="10"/>
      <c r="C11" s="10"/>
      <c r="D11" s="10"/>
      <c r="E11" s="10"/>
      <c r="F11" s="10"/>
      <c r="G11" s="10"/>
      <c r="H11" s="10"/>
    </row>
    <row r="12" spans="1:10" x14ac:dyDescent="0.25">
      <c r="A12" s="10"/>
      <c r="B12" s="10"/>
      <c r="C12" s="10"/>
      <c r="D12" s="10"/>
      <c r="E12" s="10"/>
      <c r="F12" s="10"/>
      <c r="G12" s="10"/>
      <c r="H12" s="10"/>
    </row>
    <row r="14" spans="1:10" x14ac:dyDescent="0.25">
      <c r="A14" t="s">
        <v>0</v>
      </c>
      <c r="B14" t="s">
        <v>1</v>
      </c>
      <c r="C14" t="s">
        <v>11</v>
      </c>
      <c r="D14" t="s">
        <v>2</v>
      </c>
      <c r="E14" t="s">
        <v>12</v>
      </c>
    </row>
    <row r="15" spans="1:10" x14ac:dyDescent="0.25">
      <c r="A15">
        <v>0</v>
      </c>
      <c r="B15">
        <v>79.069441215221303</v>
      </c>
      <c r="C15">
        <v>4.5603757733531003</v>
      </c>
      <c r="D15">
        <v>87.738886756238003</v>
      </c>
      <c r="E15">
        <v>171.368703744812</v>
      </c>
    </row>
    <row r="16" spans="1:10" x14ac:dyDescent="0.25">
      <c r="A16">
        <v>1</v>
      </c>
      <c r="B16">
        <v>93.860289855072494</v>
      </c>
      <c r="C16">
        <v>4.8343834894212598</v>
      </c>
      <c r="D16">
        <v>98.683294209702694</v>
      </c>
      <c r="E16">
        <v>197.377967554196</v>
      </c>
    </row>
    <row r="18" spans="1:7" x14ac:dyDescent="0.25">
      <c r="A18" s="5" t="s">
        <v>30</v>
      </c>
      <c r="B18" s="6" t="s">
        <v>26</v>
      </c>
      <c r="C18" s="7" t="s">
        <v>25</v>
      </c>
      <c r="E18" s="5" t="s">
        <v>30</v>
      </c>
      <c r="F18" s="6" t="s">
        <v>26</v>
      </c>
      <c r="G18" s="7" t="s">
        <v>25</v>
      </c>
    </row>
    <row r="19" spans="1:7" x14ac:dyDescent="0.25">
      <c r="A19" t="str" cm="1">
        <f t="array" ref="A19:A27">TRANSPOSE(B7:J7)</f>
        <v>avg_acceptance_rate</v>
      </c>
      <c r="B19" cm="1">
        <f t="array" ref="B19:B27">TRANSPOSE(B8:J8)</f>
        <v>79.069441215221303</v>
      </c>
      <c r="C19" cm="1">
        <f t="array" ref="C19:C27">TRANSPOSE(B9:J9)</f>
        <v>93.860289855072494</v>
      </c>
      <c r="E19" t="str" cm="1">
        <f t="array" ref="E19:E22">TRANSPOSE(B14:E14)</f>
        <v>avg_acceptance_rate</v>
      </c>
      <c r="F19" cm="1">
        <f t="array" ref="F19:F22">TRANSPOSE(B15:E15)</f>
        <v>79.069441215221303</v>
      </c>
      <c r="G19" cm="1">
        <f t="array" ref="G19:G22">TRANSPOSE(B16:E16)</f>
        <v>93.860289855072494</v>
      </c>
    </row>
    <row r="20" spans="1:7" x14ac:dyDescent="0.25">
      <c r="A20" t="str">
        <v>avg_response_rate</v>
      </c>
      <c r="B20">
        <v>87.738886756238003</v>
      </c>
      <c r="C20">
        <v>98.683294209702694</v>
      </c>
      <c r="E20" t="str">
        <v>avg_review_score_rating</v>
      </c>
      <c r="F20">
        <v>4.5603757733531003</v>
      </c>
      <c r="G20">
        <v>4.8343834894212598</v>
      </c>
    </row>
    <row r="21" spans="1:7" x14ac:dyDescent="0.25">
      <c r="A21" t="str">
        <v>number_of_profile_pic</v>
      </c>
      <c r="B21">
        <v>18310</v>
      </c>
      <c r="C21">
        <v>6300</v>
      </c>
      <c r="E21" t="str">
        <v>avg_response_rate</v>
      </c>
      <c r="F21">
        <v>87.738886756238003</v>
      </c>
      <c r="G21">
        <v>98.683294209702694</v>
      </c>
    </row>
    <row r="22" spans="1:7" x14ac:dyDescent="0.25">
      <c r="A22" t="str">
        <v>number_identity_verified</v>
      </c>
      <c r="B22">
        <v>14056</v>
      </c>
      <c r="C22">
        <v>5823</v>
      </c>
      <c r="E22" t="str">
        <v>avg_crucial_matrics</v>
      </c>
      <c r="F22">
        <v>171.368703744812</v>
      </c>
      <c r="G22">
        <v>197.377967554196</v>
      </c>
    </row>
    <row r="23" spans="1:7" x14ac:dyDescent="0.25">
      <c r="A23" t="str">
        <v>Total_Hosts</v>
      </c>
      <c r="B23">
        <v>18310</v>
      </c>
      <c r="C23">
        <v>6300</v>
      </c>
    </row>
    <row r="24" spans="1:7" x14ac:dyDescent="0.25">
      <c r="A24" t="str">
        <v>Total_listings</v>
      </c>
      <c r="B24">
        <v>276834</v>
      </c>
      <c r="C24">
        <v>31475</v>
      </c>
    </row>
    <row r="25" spans="1:7" x14ac:dyDescent="0.25">
      <c r="A25" t="str">
        <v>Avg_Accomodates</v>
      </c>
      <c r="B25">
        <v>3</v>
      </c>
      <c r="C25">
        <v>3</v>
      </c>
    </row>
    <row r="26" spans="1:7" x14ac:dyDescent="0.25">
      <c r="A26" t="str">
        <v>Min_Bedrooms</v>
      </c>
      <c r="B26">
        <v>1</v>
      </c>
      <c r="C26">
        <v>1</v>
      </c>
    </row>
    <row r="27" spans="1:7" x14ac:dyDescent="0.25">
      <c r="A27" t="str">
        <v>Min_Price</v>
      </c>
      <c r="B27">
        <v>0</v>
      </c>
      <c r="C27">
        <v>13</v>
      </c>
    </row>
  </sheetData>
  <mergeCells count="5">
    <mergeCell ref="A11:H12"/>
    <mergeCell ref="I3:J3"/>
    <mergeCell ref="I4:J4"/>
    <mergeCell ref="I5:J5"/>
    <mergeCell ref="A3:H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E5C19-940C-4196-8A63-CED4A2F9210E}">
  <dimension ref="A3:J45"/>
  <sheetViews>
    <sheetView showGridLines="0" topLeftCell="A30" workbookViewId="0">
      <selection activeCell="A43" sqref="A43:A45"/>
    </sheetView>
  </sheetViews>
  <sheetFormatPr defaultRowHeight="15" x14ac:dyDescent="0.25"/>
  <cols>
    <col min="1" max="1" width="17.42578125" bestFit="1" customWidth="1"/>
    <col min="2" max="2" width="19.7109375" bestFit="1" customWidth="1"/>
    <col min="3" max="3" width="23.42578125" bestFit="1" customWidth="1"/>
    <col min="4" max="4" width="18" bestFit="1" customWidth="1"/>
    <col min="5" max="5" width="18.42578125" bestFit="1" customWidth="1"/>
    <col min="6" max="6" width="11.28515625" bestFit="1" customWidth="1"/>
    <col min="7" max="7" width="12.7109375" bestFit="1" customWidth="1"/>
    <col min="8" max="8" width="17.42578125" bestFit="1" customWidth="1"/>
    <col min="9" max="9" width="14.5703125" bestFit="1" customWidth="1"/>
    <col min="10" max="10" width="12" bestFit="1" customWidth="1"/>
  </cols>
  <sheetData>
    <row r="3" spans="1:10" x14ac:dyDescent="0.25">
      <c r="A3" s="10" t="str">
        <f>+ITALY_ROME!A3</f>
        <v>Analyze different metrics to draw the distinction between Super Host and Other Hosts: To achieve this, you can use the following metrics and explore a few yourself as well. Acceptance rate, response rate, instant booking, profile picture, identity verified, review scores, average no of bookings per month, etc.</v>
      </c>
      <c r="B3" s="10"/>
      <c r="C3" s="10"/>
      <c r="D3" s="10"/>
      <c r="E3" s="10"/>
      <c r="F3" s="10"/>
      <c r="G3" s="10"/>
      <c r="H3" s="10"/>
    </row>
    <row r="4" spans="1:10" x14ac:dyDescent="0.25">
      <c r="A4" s="10"/>
      <c r="B4" s="10"/>
      <c r="C4" s="10"/>
      <c r="D4" s="10"/>
      <c r="E4" s="10"/>
      <c r="F4" s="10"/>
      <c r="G4" s="10"/>
      <c r="H4" s="10"/>
    </row>
    <row r="5" spans="1:10" x14ac:dyDescent="0.25">
      <c r="A5" s="10"/>
      <c r="B5" s="10"/>
      <c r="C5" s="10"/>
      <c r="D5" s="10"/>
      <c r="E5" s="10"/>
      <c r="F5" s="10"/>
      <c r="G5" s="10"/>
      <c r="H5" s="10"/>
    </row>
    <row r="8" spans="1:10" x14ac:dyDescent="0.25">
      <c r="A8" s="2" t="s">
        <v>45</v>
      </c>
      <c r="B8" s="2" t="s">
        <v>1</v>
      </c>
      <c r="C8" s="2" t="s">
        <v>2</v>
      </c>
      <c r="D8" s="2" t="s">
        <v>4</v>
      </c>
      <c r="E8" s="2" t="s">
        <v>5</v>
      </c>
      <c r="F8" s="2" t="s">
        <v>6</v>
      </c>
      <c r="G8" s="2" t="s">
        <v>7</v>
      </c>
      <c r="H8" s="2" t="s">
        <v>8</v>
      </c>
      <c r="I8" s="2" t="s">
        <v>9</v>
      </c>
      <c r="J8" s="2" t="s">
        <v>21</v>
      </c>
    </row>
    <row r="9" spans="1:10" x14ac:dyDescent="0.25">
      <c r="A9" t="s">
        <v>26</v>
      </c>
      <c r="B9">
        <v>87.455192878338295</v>
      </c>
      <c r="C9">
        <v>91.898983677240494</v>
      </c>
      <c r="D9">
        <v>4477</v>
      </c>
      <c r="E9">
        <v>3648</v>
      </c>
      <c r="F9">
        <v>4477</v>
      </c>
      <c r="G9">
        <v>115680</v>
      </c>
      <c r="H9">
        <v>3</v>
      </c>
      <c r="I9">
        <v>1</v>
      </c>
      <c r="J9">
        <v>251.105427741791</v>
      </c>
    </row>
    <row r="10" spans="1:10" x14ac:dyDescent="0.25">
      <c r="A10" t="s">
        <v>25</v>
      </c>
      <c r="B10">
        <v>94.435431799838597</v>
      </c>
      <c r="C10">
        <v>99.088888888888903</v>
      </c>
      <c r="D10">
        <v>2873</v>
      </c>
      <c r="E10">
        <v>2708</v>
      </c>
      <c r="F10">
        <v>2873</v>
      </c>
      <c r="G10">
        <v>23873</v>
      </c>
      <c r="H10">
        <v>3</v>
      </c>
      <c r="I10">
        <v>1</v>
      </c>
      <c r="J10">
        <v>139.24573616428799</v>
      </c>
    </row>
    <row r="13" spans="1:10" ht="15" customHeight="1" x14ac:dyDescent="0.25">
      <c r="A13" s="10" t="str">
        <f>+ITALY_ROME!A11</f>
        <v>Using the above analysis, identify the top 3 crucial metrics one needs to maintain to become a Super Host and also, find their average values.</v>
      </c>
      <c r="B13" s="10"/>
      <c r="C13" s="10"/>
      <c r="D13" s="10"/>
      <c r="E13" s="10"/>
      <c r="F13" s="10"/>
      <c r="G13" s="10"/>
      <c r="H13" s="10"/>
    </row>
    <row r="14" spans="1:10" ht="15" customHeight="1" x14ac:dyDescent="0.25">
      <c r="A14" s="10"/>
      <c r="B14" s="10"/>
      <c r="C14" s="10"/>
      <c r="D14" s="10"/>
      <c r="E14" s="10"/>
      <c r="F14" s="10"/>
      <c r="G14" s="10"/>
      <c r="H14" s="10"/>
    </row>
    <row r="15" spans="1:10" ht="15" customHeight="1" x14ac:dyDescent="0.25">
      <c r="A15" s="10"/>
      <c r="B15" s="10"/>
      <c r="C15" s="10"/>
      <c r="D15" s="10"/>
      <c r="E15" s="10"/>
      <c r="F15" s="10"/>
      <c r="G15" s="10"/>
      <c r="H15" s="10"/>
    </row>
    <row r="16" spans="1:10" ht="15" customHeight="1" x14ac:dyDescent="0.25"/>
    <row r="17" spans="1:8" x14ac:dyDescent="0.25">
      <c r="A17" s="2" t="s">
        <v>45</v>
      </c>
      <c r="B17" s="2" t="s">
        <v>1</v>
      </c>
      <c r="C17" s="2" t="s">
        <v>11</v>
      </c>
      <c r="D17" s="2" t="s">
        <v>2</v>
      </c>
      <c r="E17" s="2" t="s">
        <v>12</v>
      </c>
    </row>
    <row r="18" spans="1:8" x14ac:dyDescent="0.25">
      <c r="A18" t="s">
        <v>26</v>
      </c>
      <c r="B18">
        <v>87.455192878338295</v>
      </c>
      <c r="C18">
        <v>4.5629809826612497</v>
      </c>
      <c r="D18">
        <v>91.898983677240494</v>
      </c>
      <c r="E18">
        <f>AVERAGE(B18:D18)</f>
        <v>61.305719179413337</v>
      </c>
    </row>
    <row r="19" spans="1:8" x14ac:dyDescent="0.25">
      <c r="A19" t="s">
        <v>25</v>
      </c>
      <c r="B19">
        <v>94.435431799838597</v>
      </c>
      <c r="C19">
        <v>4.8447393226310602</v>
      </c>
      <c r="D19">
        <v>99.088888888888903</v>
      </c>
      <c r="E19">
        <f>AVERAGE(B19:D19)</f>
        <v>66.123020003786181</v>
      </c>
    </row>
    <row r="22" spans="1:8" x14ac:dyDescent="0.25">
      <c r="A22" s="10" t="str">
        <f>+GREECE_THESSALONIKI!A21</f>
        <v>Analyze how the comments of reviewers vary for listings of Super Hosts vs Other Hosts(Extract words from the comments provided by the reviewers</v>
      </c>
      <c r="B22" s="10"/>
      <c r="C22" s="10"/>
      <c r="D22" s="10"/>
      <c r="E22" s="10"/>
      <c r="F22" s="10"/>
      <c r="G22" s="10"/>
      <c r="H22" s="10"/>
    </row>
    <row r="23" spans="1:8" x14ac:dyDescent="0.25">
      <c r="A23" s="10"/>
      <c r="B23" s="10"/>
      <c r="C23" s="10"/>
      <c r="D23" s="10"/>
      <c r="E23" s="10"/>
      <c r="F23" s="10"/>
      <c r="G23" s="10"/>
      <c r="H23" s="10"/>
    </row>
    <row r="24" spans="1:8" x14ac:dyDescent="0.25">
      <c r="A24" s="10"/>
      <c r="B24" s="10"/>
      <c r="C24" s="10"/>
      <c r="D24" s="10"/>
      <c r="E24" s="10"/>
      <c r="F24" s="10"/>
      <c r="G24" s="10"/>
      <c r="H24" s="10"/>
    </row>
    <row r="27" spans="1:8" x14ac:dyDescent="0.25">
      <c r="A27" t="s">
        <v>22</v>
      </c>
    </row>
    <row r="28" spans="1:8" x14ac:dyDescent="0.25">
      <c r="A28" s="2" t="s">
        <v>45</v>
      </c>
      <c r="B28" t="s">
        <v>16</v>
      </c>
    </row>
    <row r="29" spans="1:8" x14ac:dyDescent="0.25">
      <c r="A29" t="s">
        <v>26</v>
      </c>
      <c r="B29">
        <v>50813</v>
      </c>
    </row>
    <row r="30" spans="1:8" x14ac:dyDescent="0.25">
      <c r="A30" t="s">
        <v>25</v>
      </c>
      <c r="B30">
        <v>72952</v>
      </c>
    </row>
    <row r="32" spans="1:8" x14ac:dyDescent="0.25">
      <c r="A32" t="s">
        <v>20</v>
      </c>
    </row>
    <row r="33" spans="1:8" x14ac:dyDescent="0.25">
      <c r="A33" s="2" t="s">
        <v>45</v>
      </c>
      <c r="B33" t="s">
        <v>23</v>
      </c>
    </row>
    <row r="34" spans="1:8" x14ac:dyDescent="0.25">
      <c r="A34" t="s">
        <v>26</v>
      </c>
      <c r="B34">
        <v>2965</v>
      </c>
    </row>
    <row r="35" spans="1:8" x14ac:dyDescent="0.25">
      <c r="A35" t="s">
        <v>25</v>
      </c>
      <c r="B35">
        <v>2510</v>
      </c>
    </row>
    <row r="38" spans="1:8" x14ac:dyDescent="0.25">
      <c r="A38" s="10" t="str">
        <f>+GREECE_THESSALONIKI!A37</f>
        <v>Analyze do Super Hosts tend to have large property types as compared to Other Hosts</v>
      </c>
      <c r="B38" s="10"/>
      <c r="C38" s="10"/>
      <c r="D38" s="10"/>
      <c r="E38" s="10"/>
      <c r="F38" s="10"/>
      <c r="G38" s="10"/>
      <c r="H38" s="10"/>
    </row>
    <row r="39" spans="1:8" x14ac:dyDescent="0.25">
      <c r="A39" s="10"/>
      <c r="B39" s="10"/>
      <c r="C39" s="10"/>
      <c r="D39" s="10"/>
      <c r="E39" s="10"/>
      <c r="F39" s="10"/>
      <c r="G39" s="10"/>
      <c r="H39" s="10"/>
    </row>
    <row r="40" spans="1:8" x14ac:dyDescent="0.25">
      <c r="A40" s="10"/>
      <c r="B40" s="10"/>
      <c r="C40" s="10"/>
      <c r="D40" s="10"/>
      <c r="E40" s="10"/>
      <c r="F40" s="10"/>
      <c r="G40" s="10"/>
      <c r="H40" s="10"/>
    </row>
    <row r="43" spans="1:8" x14ac:dyDescent="0.25">
      <c r="A43" s="2" t="s">
        <v>45</v>
      </c>
      <c r="B43" s="4" t="s">
        <v>40</v>
      </c>
    </row>
    <row r="44" spans="1:8" x14ac:dyDescent="0.25">
      <c r="A44" t="s">
        <v>26</v>
      </c>
      <c r="B44">
        <v>150238</v>
      </c>
    </row>
    <row r="45" spans="1:8" x14ac:dyDescent="0.25">
      <c r="A45" t="s">
        <v>25</v>
      </c>
      <c r="B45">
        <v>227133</v>
      </c>
    </row>
  </sheetData>
  <mergeCells count="4">
    <mergeCell ref="A38:H40"/>
    <mergeCell ref="A13:H15"/>
    <mergeCell ref="A22:H24"/>
    <mergeCell ref="A3: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GREECE_DASHBOARD</vt:lpstr>
      <vt:lpstr>ITALY_DASHBOARD</vt:lpstr>
      <vt:lpstr>GREECE_PIVOT</vt:lpstr>
      <vt:lpstr>ITALY_PIVOT</vt:lpstr>
      <vt:lpstr>GREECE_ATHENS</vt:lpstr>
      <vt:lpstr>GREECE_THESSALONIKI</vt:lpstr>
      <vt:lpstr>ITALY_ROME</vt:lpstr>
      <vt:lpstr>ITALY_VENICE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Shoeb</dc:creator>
  <cp:lastModifiedBy>Syed Shoeb</cp:lastModifiedBy>
  <dcterms:created xsi:type="dcterms:W3CDTF">2015-06-05T18:17:20Z</dcterms:created>
  <dcterms:modified xsi:type="dcterms:W3CDTF">2023-01-08T09:49:57Z</dcterms:modified>
</cp:coreProperties>
</file>