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3590" tabRatio="204"/>
  </bookViews>
  <sheets>
    <sheet name="c5dRS8" sheetId="1" r:id="rId1"/>
  </sheets>
  <definedNames>
    <definedName name="_xlnm._FilterDatabase" localSheetId="0" hidden="1">'c5dRS8'!$A$1:$W$86</definedName>
  </definedNames>
  <calcPr calcId="152511"/>
</workbook>
</file>

<file path=xl/calcChain.xml><?xml version="1.0" encoding="utf-8"?>
<calcChain xmlns="http://schemas.openxmlformats.org/spreadsheetml/2006/main">
  <c r="Q86" i="1" l="1"/>
  <c r="F86" i="1"/>
  <c r="Q85" i="1"/>
  <c r="Q84" i="1"/>
  <c r="F84" i="1"/>
  <c r="Q83" i="1"/>
  <c r="F83" i="1"/>
  <c r="Q82" i="1"/>
  <c r="F82" i="1"/>
  <c r="Q81" i="1"/>
  <c r="F81" i="1"/>
  <c r="Q80" i="1"/>
  <c r="F80" i="1"/>
  <c r="Q79" i="1"/>
  <c r="F79" i="1"/>
  <c r="Q78" i="1"/>
  <c r="F78" i="1"/>
  <c r="Q77" i="1"/>
  <c r="F77" i="1"/>
  <c r="Q76" i="1"/>
  <c r="F76" i="1"/>
  <c r="Q75" i="1"/>
  <c r="F75" i="1"/>
  <c r="F74" i="1"/>
  <c r="Q73" i="1"/>
  <c r="F73" i="1"/>
  <c r="Q72" i="1"/>
  <c r="F72" i="1"/>
  <c r="Q71" i="1"/>
  <c r="F71" i="1"/>
  <c r="Q70" i="1"/>
  <c r="F70" i="1"/>
  <c r="Q69" i="1"/>
  <c r="Q68" i="1"/>
  <c r="F68" i="1"/>
  <c r="Q67" i="1"/>
  <c r="F67" i="1"/>
  <c r="Q66" i="1"/>
  <c r="Q65" i="1"/>
  <c r="F65" i="1"/>
  <c r="Q64" i="1"/>
  <c r="F64" i="1"/>
  <c r="F63" i="1"/>
  <c r="Q62" i="1"/>
  <c r="F62" i="1"/>
  <c r="Q61" i="1"/>
  <c r="F61" i="1"/>
  <c r="Q60" i="1"/>
  <c r="F60" i="1"/>
  <c r="Q59" i="1"/>
  <c r="F59" i="1"/>
  <c r="Q58" i="1"/>
  <c r="F58" i="1"/>
  <c r="Q57" i="1"/>
  <c r="F57" i="1"/>
  <c r="F56" i="1"/>
  <c r="Q55" i="1"/>
  <c r="F55" i="1"/>
  <c r="Q54" i="1"/>
  <c r="F54" i="1"/>
  <c r="Q53" i="1"/>
  <c r="F53" i="1"/>
  <c r="Q52" i="1"/>
  <c r="Q51" i="1"/>
  <c r="F51" i="1"/>
  <c r="Q50" i="1"/>
  <c r="F50" i="1"/>
  <c r="Q49" i="1"/>
  <c r="F49" i="1"/>
  <c r="Q47" i="1"/>
  <c r="F47" i="1"/>
  <c r="Q46" i="1"/>
  <c r="Q45" i="1"/>
  <c r="F45" i="1"/>
  <c r="Q44" i="1"/>
  <c r="F44" i="1"/>
  <c r="Q43" i="1"/>
  <c r="F43" i="1"/>
  <c r="Q42" i="1"/>
  <c r="F42" i="1"/>
  <c r="Q41" i="1"/>
  <c r="F41" i="1"/>
  <c r="Q40" i="1"/>
  <c r="F40" i="1"/>
  <c r="Q39" i="1"/>
  <c r="F39" i="1"/>
  <c r="Q38" i="1"/>
  <c r="F38" i="1"/>
  <c r="Q37" i="1"/>
  <c r="Q36" i="1"/>
  <c r="F36" i="1"/>
  <c r="Q35" i="1"/>
  <c r="F35" i="1"/>
  <c r="Q34" i="1"/>
  <c r="F34" i="1"/>
  <c r="Q33" i="1"/>
  <c r="F33" i="1"/>
  <c r="Q32" i="1"/>
  <c r="F32" i="1"/>
  <c r="Q31" i="1"/>
  <c r="Q30" i="1"/>
  <c r="F30" i="1"/>
  <c r="Q29" i="1"/>
  <c r="F29" i="1"/>
  <c r="Q28" i="1"/>
  <c r="F28" i="1"/>
  <c r="Q27" i="1"/>
  <c r="F27" i="1"/>
  <c r="Q26" i="1"/>
  <c r="F26" i="1"/>
  <c r="Q25" i="1"/>
  <c r="F25" i="1"/>
  <c r="Q24" i="1"/>
  <c r="F24" i="1"/>
  <c r="Q23" i="1"/>
  <c r="Q22" i="1"/>
  <c r="F22" i="1"/>
  <c r="Q21" i="1"/>
  <c r="F21" i="1"/>
  <c r="Q20" i="1"/>
  <c r="F20" i="1"/>
  <c r="Q19" i="1"/>
  <c r="F19" i="1"/>
  <c r="Q18" i="1"/>
  <c r="F18" i="1"/>
  <c r="Q17" i="1"/>
  <c r="Q16" i="1"/>
  <c r="Q15" i="1"/>
  <c r="Q14" i="1"/>
  <c r="F14" i="1"/>
  <c r="Q13" i="1"/>
  <c r="F13" i="1"/>
  <c r="F12" i="1"/>
  <c r="F11" i="1"/>
  <c r="Q10" i="1"/>
  <c r="F10" i="1"/>
  <c r="Q9" i="1"/>
  <c r="F9" i="1"/>
  <c r="Q8" i="1"/>
  <c r="F8" i="1"/>
  <c r="Q7" i="1"/>
  <c r="F7" i="1"/>
  <c r="Q6" i="1"/>
  <c r="F6" i="1"/>
  <c r="Q5" i="1"/>
  <c r="F5" i="1"/>
  <c r="Q4" i="1"/>
  <c r="F4" i="1"/>
  <c r="Q3" i="1"/>
  <c r="Q2" i="1"/>
  <c r="F2" i="1"/>
</calcChain>
</file>

<file path=xl/sharedStrings.xml><?xml version="1.0" encoding="utf-8"?>
<sst xmlns="http://schemas.openxmlformats.org/spreadsheetml/2006/main" count="1587" uniqueCount="1098">
  <si>
    <t>#</t>
  </si>
  <si>
    <t>Назови своё имя</t>
  </si>
  <si>
    <t>и фамилию</t>
  </si>
  <si>
    <t>Из какого ты города?</t>
  </si>
  <si>
    <t>Дай ссылку на свою страницу Вконтакте и мы поможем найти твоих друзей на встрече</t>
  </si>
  <si>
    <t>Выбери свой первый вуз - бакалавриат</t>
  </si>
  <si>
    <t>Other</t>
  </si>
  <si>
    <t>Укажи свой факультет в бакалавриате</t>
  </si>
  <si>
    <t>Выбери свой первый вуз - магистратура</t>
  </si>
  <si>
    <t>Укажи свой факультет в магистратуре</t>
  </si>
  <si>
    <t>Где ты сейчас работаешь?</t>
  </si>
  <si>
    <t>Расскажи о других местах работы</t>
  </si>
  <si>
    <t>Какое у тебя хобби?</t>
  </si>
  <si>
    <t>Расскажи о своих профессиональных интересах.</t>
  </si>
  <si>
    <t>Загрузи свое фото, на котором четко видно лицо.</t>
  </si>
  <si>
    <t>Напиши fun fact о себе, которым хотелось бы поделиться.</t>
  </si>
  <si>
    <t>Start Date (UTC)</t>
  </si>
  <si>
    <t>Submit Date (UTC)</t>
  </si>
  <si>
    <t>Network ID</t>
  </si>
  <si>
    <t>70f89da2a65b1222c0bf9c6ad8ada254</t>
  </si>
  <si>
    <t>Тимур</t>
  </si>
  <si>
    <t>Али-Заде</t>
  </si>
  <si>
    <t>Москва</t>
  </si>
  <si>
    <t>Финансовый университет</t>
  </si>
  <si>
    <t/>
  </si>
  <si>
    <t>Учет и аудит</t>
  </si>
  <si>
    <t>Менеджмент</t>
  </si>
  <si>
    <t>Wheely</t>
  </si>
  <si>
    <t>Family office , МБА москва , Нпф Транснефть</t>
  </si>
  <si>
    <t>Спорт путешествия чтение</t>
  </si>
  <si>
    <t>Инвестиции</t>
  </si>
  <si>
    <t>Выступал по телеку</t>
  </si>
  <si>
    <t>2018-12-21 12:21:02</t>
  </si>
  <si>
    <t>2018-12-21 12:24:35</t>
  </si>
  <si>
    <t>26ba7dd9fd</t>
  </si>
  <si>
    <t>83408438908f9bee8e3278fecd369191</t>
  </si>
  <si>
    <t>Алина</t>
  </si>
  <si>
    <t>Иванова</t>
  </si>
  <si>
    <t>Балаково</t>
  </si>
  <si>
    <t>Frankfurt School of Finance &amp; Management</t>
  </si>
  <si>
    <t>International Business Administration</t>
  </si>
  <si>
    <t>N/A</t>
  </si>
  <si>
    <t>n/a</t>
  </si>
  <si>
    <t>EY (Ernst &amp; Young)</t>
  </si>
  <si>
    <t>IT advisory — MSG Gillardon, EY Moscow</t>
  </si>
  <si>
    <t>Хореография, вокал,  создание музыки, акварельная живопись, фэшн-иллюстрация, леттеринг, оптимизация производства / процессов</t>
  </si>
  <si>
    <t>Управление персоналом, мотивация сотрудников, оптимизация процессов, проекты по трансформации предприятий</t>
  </si>
  <si>
    <t>Хочу пробежать 10к в феврале в Лондоне — надеюсь, там будет не так холодно, как в России зимой! Any donation or support would be very welcome: https://www.justgiving.com/fundraising/alina-ivanova1</t>
  </si>
  <si>
    <t>2018-12-21 11:03:16</t>
  </si>
  <si>
    <t>2018-12-21 11:14:58</t>
  </si>
  <si>
    <t>9d8e925cd5</t>
  </si>
  <si>
    <t>a951e6b3e9a78dc7aaf6a977748ac580</t>
  </si>
  <si>
    <t>Егорова</t>
  </si>
  <si>
    <t>НИУ ВШЭ</t>
  </si>
  <si>
    <t>Мировой экономики и мировой политики</t>
  </si>
  <si>
    <t>Нет маги</t>
  </si>
  <si>
    <t>experum.ru</t>
  </si>
  <si>
    <t>ex-Директор по инновацим Ward Howell, консультант по поиску топ менеджеров, ex-Spencer Stuart</t>
  </si>
  <si>
    <t>Баскетбол, настольный теннис, пейнтбол</t>
  </si>
  <si>
    <t>Hrtech, it стартапы, executive search, карьерное моделирование</t>
  </si>
  <si>
    <t>Мало, кто знает, но на важных встречах я вечночто-то роняю, спотыкеюсь, падаю. В общем в ответственные моменты я меня грация кошки, ловкость картошки</t>
  </si>
  <si>
    <t>2018-12-21 10:41:30</t>
  </si>
  <si>
    <t>2018-12-21 10:49:19</t>
  </si>
  <si>
    <t>ae65a598e2</t>
  </si>
  <si>
    <t>228c159e6e01b472556ce24f41446e53</t>
  </si>
  <si>
    <t>Дарья</t>
  </si>
  <si>
    <t>Сарафанова</t>
  </si>
  <si>
    <t>МЭО</t>
  </si>
  <si>
    <t>Финансовые рынки и институты</t>
  </si>
  <si>
    <t>BBDO</t>
  </si>
  <si>
    <t>Citigroup,KPMG</t>
  </si>
  <si>
    <t>Спорт,горные лыжи,чтение</t>
  </si>
  <si>
    <t>Психология,макроэкономика,финансы</t>
  </si>
  <si>
    <t>Съела муху</t>
  </si>
  <si>
    <t>2018-12-21 09:19:41</t>
  </si>
  <si>
    <t>2018-12-21 09:22:18</t>
  </si>
  <si>
    <t>58edb58c89</t>
  </si>
  <si>
    <t>ebefc47ac558f18cde7c34fa40e4cb76</t>
  </si>
  <si>
    <t>Максим</t>
  </si>
  <si>
    <t>Мольдерф</t>
  </si>
  <si>
    <t>Кредитный</t>
  </si>
  <si>
    <t>Нет</t>
  </si>
  <si>
    <t>НПФ ГАЗФОНД пенсионные накопления</t>
  </si>
  <si>
    <t>УК Лидер, НП САПФИР</t>
  </si>
  <si>
    <t>Сообщества, настольные и компьютерные игры 🤓</t>
  </si>
  <si>
    <t>Рынок коллективных инвестиций, финтех, экосистемы, клиентская аналитика</t>
  </si>
  <si>
    <t>В споре на скорость сборки кубика рубика (меньше, чем за 2 минуты) выигрывал обеды в университете</t>
  </si>
  <si>
    <t>2018-12-21 09:04:34</t>
  </si>
  <si>
    <t>2018-12-21 09:10:08</t>
  </si>
  <si>
    <t>37b722461b</t>
  </si>
  <si>
    <t>bceac2fdcb2d3a6e4bd2f90d40afe160</t>
  </si>
  <si>
    <t>Артём</t>
  </si>
  <si>
    <t>Аксельрод</t>
  </si>
  <si>
    <t>РЭШ</t>
  </si>
  <si>
    <t>Совместный бакалавриат ВШЭ/РЭШ</t>
  </si>
  <si>
    <t>MAF</t>
  </si>
  <si>
    <t>Cindicator</t>
  </si>
  <si>
    <t>Teaching assistant at РЭШ</t>
  </si>
  <si>
    <t>Компьютерные игры</t>
  </si>
  <si>
    <t>Поведенческая экономика</t>
  </si>
  <si>
    <t>Не смотрел ни одну часть звездных воинов</t>
  </si>
  <si>
    <t>2018-12-21 08:42:52</t>
  </si>
  <si>
    <t>2018-12-21 08:49:30</t>
  </si>
  <si>
    <t>c23a64ebad</t>
  </si>
  <si>
    <t>97b37502f77fb0fbd6bb47730138d87e</t>
  </si>
  <si>
    <t>Иван</t>
  </si>
  <si>
    <t>Коланьков</t>
  </si>
  <si>
    <t>Бизнес и менеджмент</t>
  </si>
  <si>
    <t>Не заканчивал</t>
  </si>
  <si>
    <t>Предприниматель, основатель сети школ предпринимательства и финансов для детей "Prospect"</t>
  </si>
  <si>
    <t>Проект Perudo.net - основатель</t>
  </si>
  <si>
    <t>\- Горные лыжи</t>
  </si>
  <si>
    <t>Психология, публичные выступления, эмоциональный интеллект, дизайн-мышление, управление проектами</t>
  </si>
  <si>
    <t>Обожаю творчество группы Anacondaz, бываю на каждом их концерте</t>
  </si>
  <si>
    <t>2018-12-21 07:14:11</t>
  </si>
  <si>
    <t>2018-12-21 07:22:30</t>
  </si>
  <si>
    <t>36b68a37c9</t>
  </si>
  <si>
    <t>5256a8562f654b35967bda4250ee45be</t>
  </si>
  <si>
    <t>Адам</t>
  </si>
  <si>
    <t>Закрия</t>
  </si>
  <si>
    <t>Магас</t>
  </si>
  <si>
    <t>Налоги и налогообложение</t>
  </si>
  <si>
    <t>Смоленск мебель-2</t>
  </si>
  <si>
    <t>Почта Банк, Смолевич, Совет Федерации</t>
  </si>
  <si>
    <t>Верховая езда</t>
  </si>
  <si>
    <t>Кредитование, страхование,  платёжные системы</t>
  </si>
  <si>
    <t>Профессиональный игрок в Куллах</t>
  </si>
  <si>
    <t>2018-12-21 06:53:40</t>
  </si>
  <si>
    <t>2018-12-21 06:56:53</t>
  </si>
  <si>
    <t>26922fd796</t>
  </si>
  <si>
    <t>c0bb06e135a0f11cb78e229bf9f06532</t>
  </si>
  <si>
    <t>Роман</t>
  </si>
  <si>
    <t>Волков</t>
  </si>
  <si>
    <t>МГУ</t>
  </si>
  <si>
    <t>Физфак</t>
  </si>
  <si>
    <t>ERG</t>
  </si>
  <si>
    <t>BCG</t>
  </si>
  <si>
    <t>Являюсь основателем образовательного проекта и сообщества UpGrade, хоккей, футбол</t>
  </si>
  <si>
    <t>Создание сообществ, структурное мышление, переговоры, публичные выступления, планирование</t>
  </si>
  <si>
    <t>Танец перед всеми школами города на выпускном (подробности лично) :)</t>
  </si>
  <si>
    <t>2018-12-21 06:17:02</t>
  </si>
  <si>
    <t>2018-12-21 06:26:13</t>
  </si>
  <si>
    <t>0f8d0cd544</t>
  </si>
  <si>
    <t>48c8ba38a3419c25875601b42c1e626f</t>
  </si>
  <si>
    <t>Влад</t>
  </si>
  <si>
    <t>Рассказов</t>
  </si>
  <si>
    <t>Кредит</t>
  </si>
  <si>
    <t>Ростелеком</t>
  </si>
  <si>
    <t>Unicredit bank, ФУ, фриланс</t>
  </si>
  <si>
    <t>Писать музыку, ходить на эвенты - поиск идей</t>
  </si>
  <si>
    <t>Развитие цифрового бизнеса, создание бизнеса, финтех, управление сложными проектами</t>
  </si>
  <si>
    <t>2018-12-21 05:15:07</t>
  </si>
  <si>
    <t>2018-12-21 05:22:51</t>
  </si>
  <si>
    <t>147a860f43</t>
  </si>
  <si>
    <t>6495870bf4d001cde1cf58108dd1dbaa</t>
  </si>
  <si>
    <t>Юлия</t>
  </si>
  <si>
    <t>Городищер</t>
  </si>
  <si>
    <t>Тверь</t>
  </si>
  <si>
    <t>Мировая экономика</t>
  </si>
  <si>
    <t>McKinsey&amp;Company</t>
  </si>
  <si>
    <t>Unilever</t>
  </si>
  <si>
    <t>Триатлон</t>
  </si>
  <si>
    <t>Нейронауки</t>
  </si>
  <si>
    <t>Нелегально провезла драгоценности через границу</t>
  </si>
  <si>
    <t>2018-12-21 05:01:52</t>
  </si>
  <si>
    <t>2018-12-21 05:10:14</t>
  </si>
  <si>
    <t>6f5446ddd5</t>
  </si>
  <si>
    <t>1300165251af291a0d5642caaa98dd67</t>
  </si>
  <si>
    <t>Катя</t>
  </si>
  <si>
    <t>Александрова</t>
  </si>
  <si>
    <t>Чебоксары</t>
  </si>
  <si>
    <t>МГИМО</t>
  </si>
  <si>
    <t>Международно-правовой</t>
  </si>
  <si>
    <t>Факультет права, магистерская программа Корпоративный юрист</t>
  </si>
  <si>
    <t>Адвокатское Бюро Егоров, Пугинский, Афанасьев и Партнеры</t>
  </si>
  <si>
    <t>Cleary Gottlieb Steen and Hamilton LLC</t>
  </si>
  <si>
    <t>Горные походы, парапланы, медитации и и осознанность, эмбодимент, Саморазвитие</t>
  </si>
  <si>
    <t>Корпоративное право, M&amp;A, IT law</t>
  </si>
  <si>
    <t>Посетила 25 стран, прошла випассану, была на вершине Эльбруса и базовом лагере Эвереста</t>
  </si>
  <si>
    <t>2018-12-21 01:44:59</t>
  </si>
  <si>
    <t>2018-12-21 01:54:26</t>
  </si>
  <si>
    <t>646ebe69a8</t>
  </si>
  <si>
    <t>6433b7275f3798482de66e6c0ab1823d</t>
  </si>
  <si>
    <t>Елена</t>
  </si>
  <si>
    <t>Сачкова</t>
  </si>
  <si>
    <t>МИЭФ</t>
  </si>
  <si>
    <t>Оксфорд</t>
  </si>
  <si>
    <t>Saïd Business School</t>
  </si>
  <si>
    <t>McKinsey &amp; Company</t>
  </si>
  <si>
    <t>Кино, путешествия, языки</t>
  </si>
  <si>
    <t>Инновации, цифровые технологии, искусственный интеллект, поведенческая экономика</t>
  </si>
  <si>
    <t>Однажды встретила восход солнца в день летнего солнцестояния, стоя на камнях Стоунхенджа</t>
  </si>
  <si>
    <t>2018-12-20 22:35:36</t>
  </si>
  <si>
    <t>2018-12-20 23:16:49</t>
  </si>
  <si>
    <t>13b0b45545</t>
  </si>
  <si>
    <t>47d1cb61aeb2d1ac93adb27f8e64b3a0</t>
  </si>
  <si>
    <t>Виктория</t>
  </si>
  <si>
    <t>Липатова</t>
  </si>
  <si>
    <t>Бизнес информатика</t>
  </si>
  <si>
    <t>—</t>
  </si>
  <si>
    <t>Unemployed, traveling around the world :)</t>
  </si>
  <si>
    <t>KPMG, Rosatom</t>
  </si>
  <si>
    <t>Traveling</t>
  </si>
  <si>
    <t>Analytics, blockchain, strategy</t>
  </si>
  <si>
    <t>Had more than 60 flights since March, but extremely afraid of flying :D</t>
  </si>
  <si>
    <t>2018-12-20 22:56:11</t>
  </si>
  <si>
    <t>2018-12-20 23:00:50</t>
  </si>
  <si>
    <t>1ee538d531</t>
  </si>
  <si>
    <t>bb8ef5c7e70573822474a5463123c1bc</t>
  </si>
  <si>
    <t>Moscow</t>
  </si>
  <si>
    <t>Томский политехнический университет</t>
  </si>
  <si>
    <t>Институт кибернетики</t>
  </si>
  <si>
    <t>\-</t>
  </si>
  <si>
    <t>Уже и пока нигде :)</t>
  </si>
  <si>
    <t>Сибур, оргкомитет FIFA 2018, Temporary Contractor Vendor в Google Россия</t>
  </si>
  <si>
    <t>Музыка, языки, спорт</t>
  </si>
  <si>
    <t>Анализ данных, продуктовое управление, технологии</t>
  </si>
  <si>
    <t>Тонул в океане :)</t>
  </si>
  <si>
    <t>2018-12-20 22:15:09</t>
  </si>
  <si>
    <t>2018-12-20 22:20:22</t>
  </si>
  <si>
    <t>e5011d757b</t>
  </si>
  <si>
    <t>0a5761b760e1502f4adfad5703f68484</t>
  </si>
  <si>
    <t>Тата</t>
  </si>
  <si>
    <t>Закарян</t>
  </si>
  <si>
    <t>МИРЭК ("Мировая Экономика")</t>
  </si>
  <si>
    <t>EBS Business School, Germany</t>
  </si>
  <si>
    <t>Management</t>
  </si>
  <si>
    <t>FlixBus в Мюнхене (online advertisement)</t>
  </si>
  <si>
    <t>Альфа-Банк (структурные продукты); Disney (маркетинг)</t>
  </si>
  <si>
    <t>Рисование; бег</t>
  </si>
  <si>
    <t>Диджитал маркетинг (реклама в интернете;блог-маркетинг); диджитал консалтинг; онлайн и tech-компании; маркетинг-аналитика</t>
  </si>
  <si>
    <t>2018-12-20 21:33:52</t>
  </si>
  <si>
    <t>2018-12-20 21:53:53</t>
  </si>
  <si>
    <t>b4096e94a6</t>
  </si>
  <si>
    <t>15ad3955f103a9bed2ed3be8a08576d4</t>
  </si>
  <si>
    <t>Галлямова</t>
  </si>
  <si>
    <t>Glion Institute if Higher Education</t>
  </si>
  <si>
    <t>Real Estate and Corporate Finance</t>
  </si>
  <si>
    <t>Jones Lang LaSalle</t>
  </si>
  <si>
    <t>Рисование/спорт</t>
  </si>
  <si>
    <t>Real estate</t>
  </si>
  <si>
    <t>2018-12-20 21:15:34</t>
  </si>
  <si>
    <t>2018-12-20 21:23:32</t>
  </si>
  <si>
    <t>8d5964eedd</t>
  </si>
  <si>
    <t>41f1c2fdb651e272008c34784583def9</t>
  </si>
  <si>
    <t>Вадим</t>
  </si>
  <si>
    <t>Ермолаев</t>
  </si>
  <si>
    <t>Факультет экономических наук</t>
  </si>
  <si>
    <t>Финансовый аналитик (CFA)</t>
  </si>
  <si>
    <t>Accenture</t>
  </si>
  <si>
    <t>Mazars</t>
  </si>
  <si>
    <t>Сноубординг</t>
  </si>
  <si>
    <t>Стратегия фирмы, оценка стоимости компании</t>
  </si>
  <si>
    <t>2018-12-20 21:10:32</t>
  </si>
  <si>
    <t>2018-12-20 21:14:09</t>
  </si>
  <si>
    <t>b844869ac5</t>
  </si>
  <si>
    <t>ea037577cc59e3c4d47cdd1bbe7ccd0c</t>
  </si>
  <si>
    <t>Сергей</t>
  </si>
  <si>
    <t>Сочнев</t>
  </si>
  <si>
    <t>Мехмат</t>
  </si>
  <si>
    <t>Phoenix Education</t>
  </si>
  <si>
    <t>Microsoft, Mars</t>
  </si>
  <si>
    <t>Кинематограф, преподавание, вокал, видеоигры, Texas Hold'em, настольный теннис, видеомонтаж, синтезатор, карточные фокусы, электрогитара, Вин Чун</t>
  </si>
  <si>
    <t>Образование, менеджмент, ИТ, психология, педагогика, математика</t>
  </si>
  <si>
    <t>2018-12-20 20:41:32</t>
  </si>
  <si>
    <t>2018-12-20 20:45:31</t>
  </si>
  <si>
    <t>c8369207e6</t>
  </si>
  <si>
    <t>a1b43fd5ca0c9fa451e8d9e44baff84a</t>
  </si>
  <si>
    <t>Дмитрий</t>
  </si>
  <si>
    <t>Ильенков</t>
  </si>
  <si>
    <t>Project Management Club</t>
  </si>
  <si>
    <t>Энергетика, e-commerce, образование, NGO</t>
  </si>
  <si>
    <t>Шахматы</t>
  </si>
  <si>
    <t>Управление проектами</t>
  </si>
  <si>
    <t>Ненавижу fun facts</t>
  </si>
  <si>
    <t>2018-12-20 20:23:58</t>
  </si>
  <si>
    <t>2018-12-20 20:31:19</t>
  </si>
  <si>
    <t>8c0a6baa7a</t>
  </si>
  <si>
    <t>e62c0d422fac419797898f1931697e9e</t>
  </si>
  <si>
    <t>Ахмад</t>
  </si>
  <si>
    <t>Налоги и Налогообложение</t>
  </si>
  <si>
    <t>Налоговое консультирование</t>
  </si>
  <si>
    <t>Директор ООО « LLL»</t>
  </si>
  <si>
    <t>МИ ФНС России по крупнейшим налогоплательщикам #9</t>
  </si>
  <si>
    <t>Геральдика</t>
  </si>
  <si>
    <t>Образование, налоговое администрирование,  страхование</t>
  </si>
  <si>
    <t>Мастер спорта УКАДО России</t>
  </si>
  <si>
    <t>2018-12-20 20:11:52</t>
  </si>
  <si>
    <t>2018-12-20 20:27:20</t>
  </si>
  <si>
    <t>f64d6b1156</t>
  </si>
  <si>
    <t>75eba1877c1e1b66f61ab0082b5a988e</t>
  </si>
  <si>
    <t>Рафаэль</t>
  </si>
  <si>
    <t>Валиахметов</t>
  </si>
  <si>
    <t>УрФУ</t>
  </si>
  <si>
    <t>ВШЭМ</t>
  </si>
  <si>
    <t>The University of Manchester</t>
  </si>
  <si>
    <t>GDI</t>
  </si>
  <si>
    <t>EY</t>
  </si>
  <si>
    <t>Видеоигры</t>
  </si>
  <si>
    <t>SAP ERP</t>
  </si>
  <si>
    <t>Не люблю англицизмы</t>
  </si>
  <si>
    <t>2018-12-20 19:57:38</t>
  </si>
  <si>
    <t>2018-12-20 20:01:44</t>
  </si>
  <si>
    <t>2eb5695896</t>
  </si>
  <si>
    <t>f4fec43e4473a409a2c319d9bd303f68</t>
  </si>
  <si>
    <t>Вишневский</t>
  </si>
  <si>
    <t>Санкт-Петербург</t>
  </si>
  <si>
    <t>СПбГУ</t>
  </si>
  <si>
    <t>ВШМ</t>
  </si>
  <si>
    <t>Финансы</t>
  </si>
  <si>
    <t>IBM iX</t>
  </si>
  <si>
    <t>Газпром Трансгаз
PwC
АТОН</t>
  </si>
  <si>
    <t>Футбол, покер, книги</t>
  </si>
  <si>
    <t>Торговые платформы, Supply chain,IT архитектура, data science</t>
  </si>
  <si>
    <t>2018-12-20 16:48:48</t>
  </si>
  <si>
    <t>2018-12-20 18:24:44</t>
  </si>
  <si>
    <t>f1c174038d</t>
  </si>
  <si>
    <t>168258f388120598b4507a3deb56dc8c</t>
  </si>
  <si>
    <t>Антон</t>
  </si>
  <si>
    <t>Ланцов</t>
  </si>
  <si>
    <t>МГТУ им. Баумана</t>
  </si>
  <si>
    <t>СПЕЦИАЛЬНОЕ МАШИНОСТРОЕНИЕ</t>
  </si>
  <si>
    <t>STATPAD.RU</t>
  </si>
  <si>
    <t>Taburetcart.ru, phobia.ru</t>
  </si>
  <si>
    <t>Создавать</t>
  </si>
  <si>
    <t>Задачи в любых областях.</t>
  </si>
  <si>
    <t>Каждый год создаю новый бизнес</t>
  </si>
  <si>
    <t>2018-12-20 15:19:06</t>
  </si>
  <si>
    <t>2018-12-20 15:34:37</t>
  </si>
  <si>
    <t>8a35d88577</t>
  </si>
  <si>
    <t>f06c5c5070bbafe74bb6b2b79c6bdd0c</t>
  </si>
  <si>
    <t>Леонид</t>
  </si>
  <si>
    <t>Бакулев</t>
  </si>
  <si>
    <t>University of Manchester</t>
  </si>
  <si>
    <t>MSc Finance</t>
  </si>
  <si>
    <t>iTech Capital</t>
  </si>
  <si>
    <t>Projects Abroad</t>
  </si>
  <si>
    <t>Видеоигры, Гитара, Книги</t>
  </si>
  <si>
    <t>Инвестиции, киберспорт, спортивная аналитика</t>
  </si>
  <si>
    <t>2018-12-20 15:14:21</t>
  </si>
  <si>
    <t>2018-12-20 15:29:41</t>
  </si>
  <si>
    <t>38a3ee9dba</t>
  </si>
  <si>
    <t>59b5b445078bb93ca29b76d988b27d1a</t>
  </si>
  <si>
    <t>Николаев</t>
  </si>
  <si>
    <t>Международные экономические отношения</t>
  </si>
  <si>
    <t>Современное банковское дело</t>
  </si>
  <si>
    <t>Российская венчурная компания</t>
  </si>
  <si>
    <t>Бег, музыка, видео-игры, бухлишко</t>
  </si>
  <si>
    <t>Инновации, стартапы, акселерация</t>
  </si>
  <si>
    <t>2018-12-20 15:16:22</t>
  </si>
  <si>
    <t>2018-12-20 15:19:17</t>
  </si>
  <si>
    <t>a9d83c0135</t>
  </si>
  <si>
    <t>7168febb7a1e216243acbdf508c90e33</t>
  </si>
  <si>
    <t>Лейла</t>
  </si>
  <si>
    <t>Алиева</t>
  </si>
  <si>
    <t>РГППУ</t>
  </si>
  <si>
    <t>Институт психолого-педагогического образования</t>
  </si>
  <si>
    <t>Управление образованием</t>
  </si>
  <si>
    <t>ГБОУ Школа 1409</t>
  </si>
  <si>
    <t>English First Russia</t>
  </si>
  <si>
    <t>Изучаю испанский</t>
  </si>
  <si>
    <t>Современные тенденции в образовании</t>
  </si>
  <si>
    <t>2018-12-20 15:00:18</t>
  </si>
  <si>
    <t>2018-12-20 15:10:49</t>
  </si>
  <si>
    <t>970def86de</t>
  </si>
  <si>
    <t>249f57b5ab38b7a8bd85e01780fac40b</t>
  </si>
  <si>
    <t>Савин</t>
  </si>
  <si>
    <t>МФТИ</t>
  </si>
  <si>
    <t>ФИВТ</t>
  </si>
  <si>
    <t>MAE/MAEE</t>
  </si>
  <si>
    <t>Mckinsey</t>
  </si>
  <si>
    <t>Board/video games</t>
  </si>
  <si>
    <t>CAPEX/O&amp;G/Project controls</t>
  </si>
  <si>
    <t>2018-12-20 14:50:25</t>
  </si>
  <si>
    <t>2018-12-20 14:58:14</t>
  </si>
  <si>
    <t>e2bf55e217</t>
  </si>
  <si>
    <t>469b6cc107d43b7ec35c904ebfb9bef6</t>
  </si>
  <si>
    <t>Алексей</t>
  </si>
  <si>
    <t>Москва / Тирасполь</t>
  </si>
  <si>
    <t>Международные отношения</t>
  </si>
  <si>
    <t>МИД России</t>
  </si>
  <si>
    <t>Бразильское джиу-джитсу, Бачата, ЧтоГдеКогда</t>
  </si>
  <si>
    <t>2018-12-20 14:16:48</t>
  </si>
  <si>
    <t>2018-12-20 14:32:47</t>
  </si>
  <si>
    <t>f0e797e601</t>
  </si>
  <si>
    <t>aa4041a5c2029ddd7883ae13227f6f67</t>
  </si>
  <si>
    <t>Белянкин</t>
  </si>
  <si>
    <t>Затрудняюсь ответить</t>
  </si>
  <si>
    <t>НГУ</t>
  </si>
  <si>
    <t>Геолого-геофизический</t>
  </si>
  <si>
    <t>РГУ нефти и газа</t>
  </si>
  <si>
    <t>Газпром</t>
  </si>
  <si>
    <t>Rocket Games Pte. Ltd.</t>
  </si>
  <si>
    <t>Серийный предприниматель</t>
  </si>
  <si>
    <t>Путешествия</t>
  </si>
  <si>
    <t>Менеджмент, большие данные</t>
  </si>
  <si>
    <t>2018-12-20 13:30:37</t>
  </si>
  <si>
    <t>2018-12-20 13:44:26</t>
  </si>
  <si>
    <t>e909d63913</t>
  </si>
  <si>
    <t>2e0bb6e6c63ee0bca7acb06c6c7a2867</t>
  </si>
  <si>
    <t>Вероника</t>
  </si>
  <si>
    <t>Козлова</t>
  </si>
  <si>
    <t>ГИТИС</t>
  </si>
  <si>
    <t>Балетмейстерский факультет</t>
  </si>
  <si>
    <t>Московский театр оперетты</t>
  </si>
  <si>
    <t>Русский Национальный Балет Сергея Радченко, Театр "Русский Балет" Вячеслава Гордеева</t>
  </si>
  <si>
    <t>Кулинария, рыбалка, путешествия, хайкинг, кошки</t>
  </si>
  <si>
    <t>Alban Lendorf, Det Kongelige Teater, ABT</t>
  </si>
  <si>
    <t>Не умею работать в Excel</t>
  </si>
  <si>
    <t>2018-12-20 12:42:39</t>
  </si>
  <si>
    <t>2018-12-20 13:31:14</t>
  </si>
  <si>
    <t>cf83d6a571</t>
  </si>
  <si>
    <t>fd58ce5103a4e04c6c455e906038217e</t>
  </si>
  <si>
    <t>Александр</t>
  </si>
  <si>
    <t>Краснов</t>
  </si>
  <si>
    <t>Управление инновациями</t>
  </si>
  <si>
    <t>Profi.ru</t>
  </si>
  <si>
    <t>Альфа-Банк
Ostrovok.ru</t>
  </si>
  <si>
    <t>Бегать, смотреть ютубчик</t>
  </si>
  <si>
    <t>BI-системы, способы заработать денег на переработке мусора</t>
  </si>
  <si>
    <t>Купаюсь в проруби по субботам</t>
  </si>
  <si>
    <t>2018-12-20 13:04:13</t>
  </si>
  <si>
    <t>2018-12-20 13:15:50</t>
  </si>
  <si>
    <t>6f52f61d31</t>
  </si>
  <si>
    <t>f61a637ef76c955a9e3e10898e9b1781</t>
  </si>
  <si>
    <t>Шаталова</t>
  </si>
  <si>
    <t>Нижний Новгород</t>
  </si>
  <si>
    <t>Экономики</t>
  </si>
  <si>
    <t>ВТБ</t>
  </si>
  <si>
    <t>КПМГ</t>
  </si>
  <si>
    <t>Рисование</t>
  </si>
  <si>
    <t>Анализ данных, управление рисками, деривативы</t>
  </si>
  <si>
    <t>Люблю есть пиццу с ананасами и оливки</t>
  </si>
  <si>
    <t>2018-12-20 12:40:00</t>
  </si>
  <si>
    <t>2018-12-20 13:07:13</t>
  </si>
  <si>
    <t>67003b9685</t>
  </si>
  <si>
    <t>0590c5185e0741daca70e3d5c68c51c8</t>
  </si>
  <si>
    <t>Анна</t>
  </si>
  <si>
    <t>Терещенко</t>
  </si>
  <si>
    <t>Сбербанк</t>
  </si>
  <si>
    <t>Танцы</t>
  </si>
  <si>
    <t>Commodities</t>
  </si>
  <si>
    <t>2018-12-20 12:52:29</t>
  </si>
  <si>
    <t>2018-12-20 12:58:32</t>
  </si>
  <si>
    <t>4ea0e7504c</t>
  </si>
  <si>
    <t>6c61b5151729d4165c29a63cbfc5c819</t>
  </si>
  <si>
    <t>Грушко</t>
  </si>
  <si>
    <t>Волгодонск (Ростовская обл.)</t>
  </si>
  <si>
    <t>Российская таможенная академия</t>
  </si>
  <si>
    <t>Юридический (специалитет).</t>
  </si>
  <si>
    <t>Международное право. Европейское право. (Аспирантура)</t>
  </si>
  <si>
    <t>Предприниматель (Paralegal, FISHBUTCHERY)</t>
  </si>
  <si>
    <t>Нумизматика</t>
  </si>
  <si>
    <t>Legal firm management, BD</t>
  </si>
  <si>
    <t>Люблю плавать</t>
  </si>
  <si>
    <t>2018-12-20 12:40:39</t>
  </si>
  <si>
    <t>2018-12-20 12:58:04</t>
  </si>
  <si>
    <t>3667361a2a</t>
  </si>
  <si>
    <t>1c80b1ab6a17f1c7bcfde70e28e22365</t>
  </si>
  <si>
    <t>Серж</t>
  </si>
  <si>
    <t>Тодорович</t>
  </si>
  <si>
    <t>В банке</t>
  </si>
  <si>
    <t>ГПН-С</t>
  </si>
  <si>
    <t>Кудо</t>
  </si>
  <si>
    <t>Python</t>
  </si>
  <si>
    <t>2018-12-20 12:52:56</t>
  </si>
  <si>
    <t>2018-12-20 12:56:49</t>
  </si>
  <si>
    <t>cae6301b64</t>
  </si>
  <si>
    <t>d7192751714c1767ddb39f3a114e18a1</t>
  </si>
  <si>
    <t>Байыр</t>
  </si>
  <si>
    <t>Домбаанай</t>
  </si>
  <si>
    <t>МГМСУ им. Евдокимова</t>
  </si>
  <si>
    <t>лечебный</t>
  </si>
  <si>
    <t>Национальный медицинский исследовательский центр нейрохирургии им. Бурденко</t>
  </si>
  <si>
    <t>UNIQLO</t>
  </si>
  <si>
    <t>спорт (вольная борьба) музыка, политика,</t>
  </si>
  <si>
    <t>Нейроонкология (злокачественные опухоли головного мозга),  хирургия эпилепсии, роботы в нейрохирургии,</t>
  </si>
  <si>
    <t>2018-12-20 12:40:31</t>
  </si>
  <si>
    <t>2018-12-20 12:53:46</t>
  </si>
  <si>
    <t>c5df4fc7ec</t>
  </si>
  <si>
    <t>4987136375e1abd6f2c5b9b3085e9555</t>
  </si>
  <si>
    <t>Раковская</t>
  </si>
  <si>
    <t>Старый Осколь</t>
  </si>
  <si>
    <t>Экономических наук</t>
  </si>
  <si>
    <t>Luxoft</t>
  </si>
  <si>
    <t>Почта России</t>
  </si>
  <si>
    <t>рисование, сериалы, открытки</t>
  </si>
  <si>
    <t>product management, оптимизация процессов, бизнес-аналитика</t>
  </si>
  <si>
    <t>2018-12-20 12:45:10</t>
  </si>
  <si>
    <t>2018-12-20 12:53:43</t>
  </si>
  <si>
    <t>5a7b5c60bd</t>
  </si>
  <si>
    <t>2e0d3ef64143ad72b76b9d3bb5f287fb</t>
  </si>
  <si>
    <t>Анастасия</t>
  </si>
  <si>
    <t>Гапонец</t>
  </si>
  <si>
    <t>МЭСИ</t>
  </si>
  <si>
    <t>Финансовый менеджмент</t>
  </si>
  <si>
    <t>РЭУ им.Плеханова</t>
  </si>
  <si>
    <t>ЗАО "Завод СибГазСтройДеталь"</t>
  </si>
  <si>
    <t>General Electric, John Deere, Интерколор</t>
  </si>
  <si>
    <t>Яхтинг, lineart, путешествия по России</t>
  </si>
  <si>
    <t>Автоматизация бизнес-процессов и производства</t>
  </si>
  <si>
    <t>В машине на пассажирском сидении со мной ездит мягкая игрушка Скорпиона из Мортал Комбат</t>
  </si>
  <si>
    <t>2018-12-20 12:42:52</t>
  </si>
  <si>
    <t>2018-12-20 12:52:11</t>
  </si>
  <si>
    <t>a6e513dbcc</t>
  </si>
  <si>
    <t>1e534bf5c23fb2e360e3429765d7e351</t>
  </si>
  <si>
    <t>Алексеев</t>
  </si>
  <si>
    <t>Финансы и кредит</t>
  </si>
  <si>
    <t>Accenture, Neman group</t>
  </si>
  <si>
    <t>Плавание, шахматы, кикер</t>
  </si>
  <si>
    <t>Стратегия, M&amp;A, Структурирование, MedTech</t>
  </si>
  <si>
    <t>2018-12-20 12:40:18</t>
  </si>
  <si>
    <t>2018-12-20 12:48:44</t>
  </si>
  <si>
    <t>93c1bd09df</t>
  </si>
  <si>
    <t>4cb244f531d0abec6ed97c05d6bfeff7</t>
  </si>
  <si>
    <t>Колесникова</t>
  </si>
  <si>
    <t>Анализ рисков и экономическая безопасность</t>
  </si>
  <si>
    <t>ПАО ГМК «Норильский никель»</t>
  </si>
  <si>
    <t>Рейтинговое агенство АКРА</t>
  </si>
  <si>
    <t>Занимаюсь вокалом</t>
  </si>
  <si>
    <t>Риск менеджмент,  развитие нефтегазовой и металлургической промышленности, по второму образованию переводчик, поэтому люблю читать публикации зарубежных изданий как по профильной тематике, так и нет</t>
  </si>
  <si>
    <t>2018-12-20 12:40:10</t>
  </si>
  <si>
    <t>2018-12-20 12:46:57</t>
  </si>
  <si>
    <t>b6f1179e02</t>
  </si>
  <si>
    <t>62f42c08b56f2a4430a3fab99043cd1c</t>
  </si>
  <si>
    <t>Ростислав</t>
  </si>
  <si>
    <t>Земцов</t>
  </si>
  <si>
    <t>Факультет логистики</t>
  </si>
  <si>
    <t>Бизнеса и менеджмента</t>
  </si>
  <si>
    <t>Норникель</t>
  </si>
  <si>
    <t>KPMG, Navicon</t>
  </si>
  <si>
    <t>Горные лыжи, киберспорт</t>
  </si>
  <si>
    <t>Управление запасами, цепочки поставок</t>
  </si>
  <si>
    <t>Да прибудет с тобой сила!</t>
  </si>
  <si>
    <t>2018-12-20 12:38:19</t>
  </si>
  <si>
    <t>2018-12-20 12:45:50</t>
  </si>
  <si>
    <t>13d5625474</t>
  </si>
  <si>
    <t>ee2e6f0a8bb9932f22d3f9a7ed236949</t>
  </si>
  <si>
    <t>Владимир</t>
  </si>
  <si>
    <t>Брагин</t>
  </si>
  <si>
    <t>мехмат</t>
  </si>
  <si>
    <t>Центр педагогического мастерства</t>
  </si>
  <si>
    <t>недолго работал в Яндексе и World Quant</t>
  </si>
  <si>
    <t>сериалы, тренажёрный зал, настольные игры</t>
  </si>
  <si>
    <t>математика</t>
  </si>
  <si>
    <t>2018-12-20 12:14:32</t>
  </si>
  <si>
    <t>2018-12-20 12:20:34</t>
  </si>
  <si>
    <t>079c714bd4</t>
  </si>
  <si>
    <t>bd5cca74c34de76e9f9316d88fd24276</t>
  </si>
  <si>
    <t>Мария</t>
  </si>
  <si>
    <t>Рослякова</t>
  </si>
  <si>
    <t>Государственное и муниципальное управление</t>
  </si>
  <si>
    <t>Сибур</t>
  </si>
  <si>
    <t>Sanofi, Havas</t>
  </si>
  <si>
    <t>Кино, театр, лекции, выставки в свободное время, compensair - всегда</t>
  </si>
  <si>
    <t>Планирование и контроль реализации проектов с уклоном в административную область</t>
  </si>
  <si>
    <t>2018-12-20 11:51:36</t>
  </si>
  <si>
    <t>2018-12-20 12:17:44</t>
  </si>
  <si>
    <t>5ba57b43a7</t>
  </si>
  <si>
    <t>afa4a80f951cd0dba4b37c96e0410967</t>
  </si>
  <si>
    <t>Елизавета</t>
  </si>
  <si>
    <t>Полянская</t>
  </si>
  <si>
    <t>МИРЭК</t>
  </si>
  <si>
    <t>Master of International Business</t>
  </si>
  <si>
    <t>ЭлектронИнвест</t>
  </si>
  <si>
    <t>Петь, пить и рисовать</t>
  </si>
  <si>
    <t>Индивидуальная психология</t>
  </si>
  <si>
    <t>2018-12-20 09:21:01</t>
  </si>
  <si>
    <t>2018-12-20 10:07:14</t>
  </si>
  <si>
    <t>1d6b3e203f</t>
  </si>
  <si>
    <t>3afb55167ee082051027664b4b2f05fc</t>
  </si>
  <si>
    <t>Айрана</t>
  </si>
  <si>
    <t>Монгуш</t>
  </si>
  <si>
    <t>Mail.Ru Group, Mathshub</t>
  </si>
  <si>
    <t>Aitarget, Deloitte</t>
  </si>
  <si>
    <t>Бег, путешествия, писательство, квесты, головоломки, настолки</t>
  </si>
  <si>
    <t>Edtech, Adtech, AI&amp;ML, диджитал, стартапы, когнитивная психология, менторство</t>
  </si>
  <si>
    <t>2018-12-20 09:21:51</t>
  </si>
  <si>
    <t>2018-12-20 10:00:36</t>
  </si>
  <si>
    <t>8d7eede2fe</t>
  </si>
  <si>
    <t>c621564f1e4fbfc81668f083c9e9822c</t>
  </si>
  <si>
    <t>Азамат</t>
  </si>
  <si>
    <t>Базиев</t>
  </si>
  <si>
    <t>КБГУ</t>
  </si>
  <si>
    <t>Медицинский</t>
  </si>
  <si>
    <t>Цниис и Члх</t>
  </si>
  <si>
    <t>В своей компании, занимающейся научными исследованиями и разработками в IT</t>
  </si>
  <si>
    <t>Интеллектуальные игры</t>
  </si>
  <si>
    <t>Искусственный интеллект</t>
  </si>
  <si>
    <t>Понимаю вопросы буквально</t>
  </si>
  <si>
    <t>2018-12-20 08:27:44</t>
  </si>
  <si>
    <t>2018-12-20 09:37:06</t>
  </si>
  <si>
    <t>bc5a508611</t>
  </si>
  <si>
    <t>7dfc5a6b61d8abd1c572500e23b3f0be</t>
  </si>
  <si>
    <t>Владислав</t>
  </si>
  <si>
    <t>Алешин</t>
  </si>
  <si>
    <t>Финансово-экономический факультет</t>
  </si>
  <si>
    <t>РЭУ имени Плеханова</t>
  </si>
  <si>
    <t>Факультет бизнеса «Капитаны»</t>
  </si>
  <si>
    <t>ФГБУ «ЦНИИП Минстроя России»</t>
  </si>
  <si>
    <t>ФАДН России, предпринимательство</t>
  </si>
  <si>
    <t>Литература, футбол, самбо</t>
  </si>
  <si>
    <t>Гос. Закупки, история, политика, психология, строительная отрасль</t>
  </si>
  <si>
    <t>2018-12-20 09:21:37</t>
  </si>
  <si>
    <t>2018-12-20 09:29:32</t>
  </si>
  <si>
    <t>9e7fc0a392</t>
  </si>
  <si>
    <t>52db2b886a7c5b9bca75fc5eefb916d3</t>
  </si>
  <si>
    <t>Калиниченко</t>
  </si>
  <si>
    <t>Общий профиль</t>
  </si>
  <si>
    <t>В маркетинге</t>
  </si>
  <si>
    <t>Люблю чтение, баскетбол</t>
  </si>
  <si>
    <t>Маркетинг</t>
  </si>
  <si>
    <t>Очень часто у меня дома кто-то ночует из моих знакомых и друзей</t>
  </si>
  <si>
    <t>2018-12-20 09:17:12</t>
  </si>
  <si>
    <t>2018-12-20 09:27:17</t>
  </si>
  <si>
    <t>af1c7e3520</t>
  </si>
  <si>
    <t>0e6207cab118331bebe7fa33c60d8144</t>
  </si>
  <si>
    <t>Гимиран</t>
  </si>
  <si>
    <t>Утенов</t>
  </si>
  <si>
    <t>Факультет Международных экономических отношений</t>
  </si>
  <si>
    <t>Департамент корпоративных финансов</t>
  </si>
  <si>
    <t>PwC</t>
  </si>
  <si>
    <t>Проходил 8 месячную стажировку в Citibank, отдел Private Banking</t>
  </si>
  <si>
    <t>Баскетбол, джаз, активные виды отдыха</t>
  </si>
  <si>
    <t>Сделки слияния и поглощения, фонды прямых инвестиций</t>
  </si>
  <si>
    <t>2018-12-20 09:18:25</t>
  </si>
  <si>
    <t>2018-12-20 09:25:18</t>
  </si>
  <si>
    <t>831a8d15f1</t>
  </si>
  <si>
    <t>402f5611ddfe30af148e83911387cc73</t>
  </si>
  <si>
    <t>Галгашова</t>
  </si>
  <si>
    <t>москва</t>
  </si>
  <si>
    <t>Гму</t>
  </si>
  <si>
    <t>Не было у меня магистратуры)))</t>
  </si>
  <si>
    <t>Не было)</t>
  </si>
  <si>
    <t>Rocket Games Pte Ltd</t>
  </si>
  <si>
    <t>ФРИИ, стартапы WeStudy.in, Mixville, hr-агентство Galima HR</t>
  </si>
  <si>
    <t>Проведение вечеринок для друзей и изучение истории</t>
  </si>
  <si>
    <t>стартапы, венчурное инвестирование, технологии</t>
  </si>
  <si>
    <t>2018-12-20 09:12:28</t>
  </si>
  <si>
    <t>2018-12-20 09:20:21</t>
  </si>
  <si>
    <t>e2ebd17637</t>
  </si>
  <si>
    <t>45d3a0edfcc0ffde74d685adab28f46c</t>
  </si>
  <si>
    <t>Никита</t>
  </si>
  <si>
    <t>Демин</t>
  </si>
  <si>
    <t>Юридический</t>
  </si>
  <si>
    <t>Юридическая компания в сфере банкротства</t>
  </si>
  <si>
    <t>Департамент спорта и туризма г. Москвы; Управа Басманного района; Аппарат Мэра и Правительства Москвы; Общественная Палата РФ; Научно-экспертный центр "CYBER LAW".</t>
  </si>
  <si>
    <t>Пейнтбол и путешествия</t>
  </si>
  <si>
    <t>Самая интересная вещь в мире - история. В тоже время долгое время профессионально занимался криптовалютой и регистрацией компаний зарубежом,тоже затягивает)</t>
  </si>
  <si>
    <t>Из одежды ношу только рубашки</t>
  </si>
  <si>
    <t>2018-12-20 07:52:42</t>
  </si>
  <si>
    <t>2018-12-20 08:19:30</t>
  </si>
  <si>
    <t>b247596180</t>
  </si>
  <si>
    <t>a922c3ebac9e88960545416f1b1771b8</t>
  </si>
  <si>
    <t>Кузнецова</t>
  </si>
  <si>
    <t>Гастро- и спорт-туры, социальные активности</t>
  </si>
  <si>
    <t>Менеджмент, стратегия, глобальные рынки</t>
  </si>
  <si>
    <t>2018-12-20 07:03:00</t>
  </si>
  <si>
    <t>2018-12-20 07:17:43</t>
  </si>
  <si>
    <t>94d5854723</t>
  </si>
  <si>
    <t>c0aedf41afe3105c92e696bdb4120c42</t>
  </si>
  <si>
    <t>Борунов</t>
  </si>
  <si>
    <t>Управление в сфере НТИ</t>
  </si>
  <si>
    <t>Spencer Stuart</t>
  </si>
  <si>
    <t>Развивать сообщества</t>
  </si>
  <si>
    <t>Политика, психоанализ, НКО</t>
  </si>
  <si>
    <t>2018-12-20 00:50:54</t>
  </si>
  <si>
    <t>2018-12-20 01:04:35</t>
  </si>
  <si>
    <t>e03acf1677</t>
  </si>
  <si>
    <t>a80112c2ba92bf60defe27538ac8c0ff</t>
  </si>
  <si>
    <t>Коликов</t>
  </si>
  <si>
    <t>Подольск</t>
  </si>
  <si>
    <t>Фундаментальные науки</t>
  </si>
  <si>
    <t>Freedom Finance, Hayat marketing, KPMG</t>
  </si>
  <si>
    <t>Спорт (особенно игровые виды)</t>
  </si>
  <si>
    <t>Фондовый рынок</t>
  </si>
  <si>
    <t>2018-12-20 00:48:14</t>
  </si>
  <si>
    <t>2018-12-20 00:54:17</t>
  </si>
  <si>
    <t>191f7c100a</t>
  </si>
  <si>
    <t>05aad79a1e5c003eb8e4a4e3565263eb</t>
  </si>
  <si>
    <t>Олег</t>
  </si>
  <si>
    <t>Зотов</t>
  </si>
  <si>
    <t>Ульяновск</t>
  </si>
  <si>
    <t>УлГТУ</t>
  </si>
  <si>
    <t>Факультет информационных систем и технологий</t>
  </si>
  <si>
    <t>Яндекс</t>
  </si>
  <si>
    <t>Первое и оно же единственно предшествующее место работы - сооснователь компании Simcase (simcase.ru) Сферы деятельности компании: e-commerce и машинное обучение</t>
  </si>
  <si>
    <t>Чтение, получение нового опыта</t>
  </si>
  <si>
    <t>Психология, нейробиология, рациональное мышление, product management</t>
  </si>
  <si>
    <t>2018-12-19 22:57:35</t>
  </si>
  <si>
    <t>2018-12-19 23:30:53</t>
  </si>
  <si>
    <t>55e379d397</t>
  </si>
  <si>
    <t>48adb74e069134af89f66422b5df1032</t>
  </si>
  <si>
    <t>Надя</t>
  </si>
  <si>
    <t>Петрова</t>
  </si>
  <si>
    <t>матмех, психфак</t>
  </si>
  <si>
    <t>В собственном IT HR агенстве</t>
  </si>
  <si>
    <t>Исследователь на кафедре общей психологии СПбГУ, HR-директор в digital-банке Альфы, руководитель проекта KL10CH HR</t>
  </si>
  <si>
    <t>Думать. Писать разумные тексты, музыку и стихи. Искать альтернативные гипотезы</t>
  </si>
  <si>
    <t>Механизмы работы сознания, интеллект и мышление, психология принятия решений, психология отношений</t>
  </si>
  <si>
    <t>Если я не знаю, стоит ли задавать какой-то вопрос, я задаю метавопрос</t>
  </si>
  <si>
    <t>2018-12-19 21:18:49</t>
  </si>
  <si>
    <t>2018-12-19 21:40:22</t>
  </si>
  <si>
    <t>56e11fbd4b</t>
  </si>
  <si>
    <t>e06b9e3da59a6e824a4d5da7cb489d38</t>
  </si>
  <si>
    <t>Юрий</t>
  </si>
  <si>
    <t>Кульчицкий</t>
  </si>
  <si>
    <t>Компьютерных наук</t>
  </si>
  <si>
    <t>Greencape Asset Management</t>
  </si>
  <si>
    <t>Basis Capital</t>
  </si>
  <si>
    <t>Поэзия, урбанистика, экспериментальная музыка, велопоездки</t>
  </si>
  <si>
    <t>Функциональное программирование, финансовая математика, машинное обучение</t>
  </si>
  <si>
    <t>2018-12-19 21:11:53</t>
  </si>
  <si>
    <t>2018-12-19 21:22:29</t>
  </si>
  <si>
    <t>3e6637e126</t>
  </si>
  <si>
    <t>e6188edd5f07800c0de75ebd2231dd0c</t>
  </si>
  <si>
    <t>Радмила</t>
  </si>
  <si>
    <t>Султанова</t>
  </si>
  <si>
    <t>PwC Advisory</t>
  </si>
  <si>
    <t>Johnson &amp; Johnson</t>
  </si>
  <si>
    <t>Спорт, чтение, дебаты</t>
  </si>
  <si>
    <t>Консалтинг, здравоохранение, коучинг</t>
  </si>
  <si>
    <t>2018-12-19 20:43:44</t>
  </si>
  <si>
    <t>2018-12-19 20:54:52</t>
  </si>
  <si>
    <t>e27274b25f</t>
  </si>
  <si>
    <t>fd227ae5e99513313bb543f6ca5626c4</t>
  </si>
  <si>
    <t>Михайлов</t>
  </si>
  <si>
    <t>Яндекс.Такси</t>
  </si>
  <si>
    <t>Лаборатория Касперского</t>
  </si>
  <si>
    <t>путешествия, спорт, интеллектуальные игры</t>
  </si>
  <si>
    <t>Разработка веб-сервисов и мобильных приложений</t>
  </si>
  <si>
    <t>2018-12-19 20:38:21</t>
  </si>
  <si>
    <t>2018-12-19 20:45:54</t>
  </si>
  <si>
    <t>27d801ca70</t>
  </si>
  <si>
    <t>73128c98957ee8d7ad4d2a9df9a54787</t>
  </si>
  <si>
    <t>Давид</t>
  </si>
  <si>
    <t>Дале</t>
  </si>
  <si>
    <t>Яндекс (Алиса)</t>
  </si>
  <si>
    <t>Яндекс (YDF), Альфа-Банк (скоринг), Газпромнефть (внутренний консалтинг)</t>
  </si>
  <si>
    <t>Преподаю немножко</t>
  </si>
  <si>
    <t>Машинное обучение, диалоговые системы, автоматизация принятия решений, ИИ.</t>
  </si>
  <si>
    <t>Мне лучше всего работается ночью. Но вообще, в любое время норм, если никто не видит.</t>
  </si>
  <si>
    <t>2018-12-19 20:24:27</t>
  </si>
  <si>
    <t>2018-12-19 20:40:28</t>
  </si>
  <si>
    <t>fe19f58193</t>
  </si>
  <si>
    <t>152dd19c6238192647f6b375608fd4eb</t>
  </si>
  <si>
    <t>Евгений</t>
  </si>
  <si>
    <t>Никитин</t>
  </si>
  <si>
    <t>Уфа</t>
  </si>
  <si>
    <t>Финансовое право</t>
  </si>
  <si>
    <t>РАП при Верховном суде РФ</t>
  </si>
  <si>
    <t>Юриспруденция</t>
  </si>
  <si>
    <t>Государственная дума РФ, Стартап</t>
  </si>
  <si>
    <t>Юридический Консалтинг, АНО ЮЦ «Правовая Экспертиза»</t>
  </si>
  <si>
    <t>Футбол, шахматы, бокс, настольный теннис, FIFA,</t>
  </si>
  <si>
    <t>Юриспруденция, Финансовый рынок, законодательство</t>
  </si>
  <si>
    <t>2018-12-19 20:19:28</t>
  </si>
  <si>
    <t>2018-12-19 20:35:45</t>
  </si>
  <si>
    <t>08e2fb657a</t>
  </si>
  <si>
    <t>a18454ca1d94c6187cc30611ec5d373d</t>
  </si>
  <si>
    <t>Ильиных</t>
  </si>
  <si>
    <t>Экономика Энергетики</t>
  </si>
  <si>
    <t>БКС</t>
  </si>
  <si>
    <t>Межпарламентская ассамблея СНГ, торгово-промышленная палата Санкт-Петербурга</t>
  </si>
  <si>
    <t>Горные лыжи, литература</t>
  </si>
  <si>
    <t>Нефтегаз, корп. финансы,</t>
  </si>
  <si>
    <t>2018-12-19 19:30:30</t>
  </si>
  <si>
    <t>2018-12-19 19:40:34</t>
  </si>
  <si>
    <t>4c7f1909e5</t>
  </si>
  <si>
    <t>bd03f3097b29eabc741359ab088a0b81</t>
  </si>
  <si>
    <t>Толстой</t>
  </si>
  <si>
    <t>Физический</t>
  </si>
  <si>
    <t>Стартап "ТендерФлоу"</t>
  </si>
  <si>
    <t>Innova, Газпромнефть R&amp;D, Phoenix Case School, Acronis</t>
  </si>
  <si>
    <t>Мотоциклы</t>
  </si>
  <si>
    <t>Анализ данных, прикладные проекты в области искуственного интеллекта</t>
  </si>
  <si>
    <t>2018-12-19 18:24:28</t>
  </si>
  <si>
    <t>2018-12-19 18:32:53</t>
  </si>
  <si>
    <t>8874558216</t>
  </si>
  <si>
    <t>ef6234c73990f5396454d716b91d9956</t>
  </si>
  <si>
    <t>Мухачев</t>
  </si>
  <si>
    <t>Манчестерский университет</t>
  </si>
  <si>
    <t>Экологическая экономика</t>
  </si>
  <si>
    <t>Гамбургский университет</t>
  </si>
  <si>
    <t>Международный бизнес и устойчивое развитие</t>
  </si>
  <si>
    <t>Container xChange</t>
  </si>
  <si>
    <t>Say Hi To Russia, Oxford international</t>
  </si>
  <si>
    <t>Путешествовать</t>
  </si>
  <si>
    <t>Экономика, маркетинг, экология,  поведенческая экономика</t>
  </si>
  <si>
    <t>2018-12-19 17:05:47</t>
  </si>
  <si>
    <t>2018-12-19 18:14:39</t>
  </si>
  <si>
    <t>275c1ff48d</t>
  </si>
  <si>
    <t>31ee0d093b77880472046fd6a69f39cf</t>
  </si>
  <si>
    <t>Ренат</t>
  </si>
  <si>
    <t>Заяшников</t>
  </si>
  <si>
    <t>Экономика</t>
  </si>
  <si>
    <t>Внешэкономбанк</t>
  </si>
  <si>
    <t>АФК Система</t>
  </si>
  <si>
    <t>Deep learning</t>
  </si>
  <si>
    <t>Финансовый анализ компаний, структурирование сделок, анализ данных,</t>
  </si>
  <si>
    <t>2018-12-19 17:27:57</t>
  </si>
  <si>
    <t>2018-12-19 17:32:05</t>
  </si>
  <si>
    <t>1e075d8662</t>
  </si>
  <si>
    <t>28d43ae48df86b563dc7cd171691cc16</t>
  </si>
  <si>
    <t>Василий</t>
  </si>
  <si>
    <t>Сиников</t>
  </si>
  <si>
    <t>Стратегическое и корпоративное управление</t>
  </si>
  <si>
    <t>Compensair</t>
  </si>
  <si>
    <t>Помощник оператора в OBS Sochi 2014, Case Support в BCG, аналитика в RosExpert, управление подготовкой Восточного Экономического Форума</t>
  </si>
  <si>
    <t>Граффити, шахматы, музыка</t>
  </si>
  <si>
    <t>IT-продукты - дизайн, разработка, психология</t>
  </si>
  <si>
    <t>Рисую граффити</t>
  </si>
  <si>
    <t>2018-12-19 14:33:17</t>
  </si>
  <si>
    <t>2018-12-19 15:30:42</t>
  </si>
  <si>
    <t>96e5af5fad</t>
  </si>
  <si>
    <t>3df9927535d1d3ed9728165b5315cde7</t>
  </si>
  <si>
    <t>Александра</t>
  </si>
  <si>
    <t>Скиба</t>
  </si>
  <si>
    <t>права</t>
  </si>
  <si>
    <t>политология</t>
  </si>
  <si>
    <t>Российский арбитражный центр</t>
  </si>
  <si>
    <t>Compensair, Кульков, Колотилов  и партнеры</t>
  </si>
  <si>
    <t>теннис, искусство в различных проявлениях</t>
  </si>
  <si>
    <t>арбитраж, сопровождение инвестиционных сделок</t>
  </si>
  <si>
    <t>2018-12-19 15:21:31</t>
  </si>
  <si>
    <t>2018-12-19 15:27:46</t>
  </si>
  <si>
    <t>a4f8d95a5b</t>
  </si>
  <si>
    <t>6e502d930ce2c99a6d54f757854d32eb</t>
  </si>
  <si>
    <t>Павленко</t>
  </si>
  <si>
    <t>РАНХиГС</t>
  </si>
  <si>
    <t>Институт бизнеса и делового администрирования</t>
  </si>
  <si>
    <t>pwc</t>
  </si>
  <si>
    <t>Лыжи, виндсёрфинг</t>
  </si>
  <si>
    <t>Система высшего образования</t>
  </si>
  <si>
    <t>Поднимаю с колен российское высшее образование</t>
  </si>
  <si>
    <t>2018-12-19 14:26:12</t>
  </si>
  <si>
    <t>2018-12-19 14:35:35</t>
  </si>
  <si>
    <t>9440ed60ee</t>
  </si>
  <si>
    <t>809b31b3cfaad792d0a96e7f7e337a5b</t>
  </si>
  <si>
    <t>Борисов</t>
  </si>
  <si>
    <t>Управление Инновациями</t>
  </si>
  <si>
    <t>MIT</t>
  </si>
  <si>
    <t>Commercialisation of innovation</t>
  </si>
  <si>
    <t>ROCKETECH</t>
  </si>
  <si>
    <t>Корпоративная карьера - 5 лет</t>
  </si>
  <si>
    <t>Плаванье, йога, путешествия, развитие, networking, IT, языки, культура еды</t>
  </si>
  <si>
    <t>Agile, MVP, разработка программного обеспечения, чёрный ящик, blockchain, AI, mobile apps, UX/UI design,  coading, IT management, innovation, software, retail, banking, education, food delivery, fintech, sport, factory, retail, logistic, entertainment, gambling, batting, telecommunications, startups, investments</t>
  </si>
  <si>
    <t>Всегда говорю ок ок, вместо ок. :)</t>
  </si>
  <si>
    <t>2018-12-19 13:45:36</t>
  </si>
  <si>
    <t>2018-12-19 13:56:22</t>
  </si>
  <si>
    <t>ad326554f0</t>
  </si>
  <si>
    <t>aa47a3e7f8cb280a1f2cba9c1d390bc2</t>
  </si>
  <si>
    <t>Кирилл</t>
  </si>
  <si>
    <t>Яцушко</t>
  </si>
  <si>
    <t>Байер</t>
  </si>
  <si>
    <t>Данон</t>
  </si>
  <si>
    <t>Вейкборд, комиксы,хороший юмор</t>
  </si>
  <si>
    <t>Фармацевтика, анализ и визуализация данных, базы данных</t>
  </si>
  <si>
    <t>Выращивал плесень по имени Вася</t>
  </si>
  <si>
    <t>2018-12-19 13:28:24</t>
  </si>
  <si>
    <t>2018-12-19 13:36:17</t>
  </si>
  <si>
    <t>42ab85a518</t>
  </si>
  <si>
    <t>af57714d600143d2617ffb56762213c8</t>
  </si>
  <si>
    <t>Подображных</t>
  </si>
  <si>
    <t>Факультет Бизнеса и менеджмента, школа Бизнес-информатики</t>
  </si>
  <si>
    <t>Электронный бизнес</t>
  </si>
  <si>
    <t>Образовательная компания MAXIMUM</t>
  </si>
  <si>
    <t>Спорт (если это можно назвать хобби)</t>
  </si>
  <si>
    <t>Продакт менеджмент, IT, хантинг, образование, книги (особенно все, что связано с психологией, самосознанием, рациональным мышлением)</t>
  </si>
  <si>
    <t>2018-12-19 12:57:37</t>
  </si>
  <si>
    <t>2018-12-19 13:22:19</t>
  </si>
  <si>
    <t>d5f5cff57e</t>
  </si>
  <si>
    <t>243ddc4bb2201660fc3a307a6db839fe</t>
  </si>
  <si>
    <t>Ванин</t>
  </si>
  <si>
    <t>Иу1</t>
  </si>
  <si>
    <t>Vauvision</t>
  </si>
  <si>
    <t>Warner, malfa</t>
  </si>
  <si>
    <t>Музыка, птицы</t>
  </si>
  <si>
    <t>Оргпрлитика, структуры, мотивация, зарубежные рынки, авторские права</t>
  </si>
  <si>
    <t>2018-12-19 13:13:57</t>
  </si>
  <si>
    <t>2018-12-19 13:19:33</t>
  </si>
  <si>
    <t>3b7b7ee82c</t>
  </si>
  <si>
    <t>adffd38aebaab9fb7cfee9334dd86107</t>
  </si>
  <si>
    <t>Даниэль</t>
  </si>
  <si>
    <t>Фельдман</t>
  </si>
  <si>
    <t>РЭУ</t>
  </si>
  <si>
    <t>Математические методы в экономике</t>
  </si>
  <si>
    <t>Sneaker.sale</t>
  </si>
  <si>
    <t>Microsoft</t>
  </si>
  <si>
    <t>Стенд-ап, баскетбол</t>
  </si>
  <si>
    <t>таргетированная реклама, воронки продаж, продуктовая стратегия</t>
  </si>
  <si>
    <t>2018-12-19 13:01:24</t>
  </si>
  <si>
    <t>2018-12-19 13:17:25</t>
  </si>
  <si>
    <t>2cf0d99bbb</t>
  </si>
  <si>
    <t>7d29f93eb8715cec120159f4898c5d6d</t>
  </si>
  <si>
    <t>Информационных систем и технологий</t>
  </si>
  <si>
    <t>Стандарт Проект</t>
  </si>
  <si>
    <t>Рукодитель направления «Робототехника»</t>
  </si>
  <si>
    <t>Финансовые рынки, сноуборд, робототехника, программирование</t>
  </si>
  <si>
    <t>Создание ИИ, Автомобильных автопилотов, среднесрочная торговля, инвестирование</t>
  </si>
  <si>
    <t>Руководитель команды победителей всероссийского робототехнического фестиваля «ProFest-2018»</t>
  </si>
  <si>
    <t>2018-12-19 12:58:48</t>
  </si>
  <si>
    <t>2018-12-19 13:16:59</t>
  </si>
  <si>
    <t>ba10c14a8b</t>
  </si>
  <si>
    <t>5ead99e5b92e98abd66a4837b305d748</t>
  </si>
  <si>
    <t>Ярослав</t>
  </si>
  <si>
    <t>Корякин</t>
  </si>
  <si>
    <t>Waves</t>
  </si>
  <si>
    <t>4+ years in a boutique hedge fund</t>
  </si>
  <si>
    <t>Футбол, теннис, шахматы, электронная музыка</t>
  </si>
  <si>
    <t>развитие бизнеса, управление активами, алгоритмическая торговля, индустрия образования</t>
  </si>
  <si>
    <t>2018-12-19 12:49:10</t>
  </si>
  <si>
    <t>2018-12-19 13:12:46</t>
  </si>
  <si>
    <t>ba3d11ef98</t>
  </si>
  <si>
    <t>7e13f2e169b44fcd75a82dcaf5c07f44</t>
  </si>
  <si>
    <t>Альфия</t>
  </si>
  <si>
    <t>Бабий</t>
  </si>
  <si>
    <t>Казань</t>
  </si>
  <si>
    <t>Бизнес-информатика</t>
  </si>
  <si>
    <t>Компьютерная лингвистика</t>
  </si>
  <si>
    <t>Рэдмэдробот</t>
  </si>
  <si>
    <t>Аксенчер, Лаборатория Касперского</t>
  </si>
  <si>
    <t>Походы, путешествия, водный туризм, лингвистика, чатботы, мозг</t>
  </si>
  <si>
    <t>Компьютерная лингвистика, когнитивная лингвистика, литература, работа с текстом, NLP</t>
  </si>
  <si>
    <t>2018-12-19 13:04:45</t>
  </si>
  <si>
    <t>2018-12-19 13:12:34</t>
  </si>
  <si>
    <t>e91f3b6d1c</t>
  </si>
  <si>
    <t>804ce8d8c1e8b2ad74ca746ab978f40e</t>
  </si>
  <si>
    <t>Головина</t>
  </si>
  <si>
    <t>Sephora</t>
  </si>
  <si>
    <t>Renault Russia</t>
  </si>
  <si>
    <t>Танцы, актерское мастерство</t>
  </si>
  <si>
    <t>Методы управления маржинальностью, психология покупок, техники ведения переговоров, ведение ДНК бренда</t>
  </si>
  <si>
    <t>2018-12-19 13:07:48</t>
  </si>
  <si>
    <t>2018-12-19 13:11:43</t>
  </si>
  <si>
    <t>73aacaad0a</t>
  </si>
  <si>
    <t>318000e33433066bfd0615904e0fc25f</t>
  </si>
  <si>
    <t>Степан</t>
  </si>
  <si>
    <t>Иванов</t>
  </si>
  <si>
    <t>Международный Банковский Бизнес</t>
  </si>
  <si>
    <t>Венчурный фонд RTP Global</t>
  </si>
  <si>
    <t>ostrovok.ru, Альфа-банк, Газпромбанк</t>
  </si>
  <si>
    <t>Спорт, интеллектуальные игры, люди</t>
  </si>
  <si>
    <t>Венчурные инвестиции, технологии, машинное обучение в диалоговых системах, синтез голоса, ASR, NLU, data science, foodtech, зарядки для электромобилей, киберспорт, управление, предпринимательство</t>
  </si>
  <si>
    <t>2018-12-19 13:01:07</t>
  </si>
  <si>
    <t>2018-12-19 13:07:47</t>
  </si>
  <si>
    <t>98a3dabea8</t>
  </si>
  <si>
    <t>36ada4243a8f381eb22d189eb3e849a0</t>
  </si>
  <si>
    <t>Харламова</t>
  </si>
  <si>
    <t>Учёт и аудит</t>
  </si>
  <si>
    <t>РосАгроМаркет</t>
  </si>
  <si>
    <t>KPMG</t>
  </si>
  <si>
    <t>Организация вечеринок, coursera, ЗОЖ, спорт, готовка</t>
  </si>
  <si>
    <t>HR, управление персоналом, менеджмент, стратегия, бизнес-процессы, закупки</t>
  </si>
  <si>
    <t>2018-12-19 12:50:49</t>
  </si>
  <si>
    <t>2018-12-19 13:06:50</t>
  </si>
  <si>
    <t>70636cad91</t>
  </si>
  <si>
    <t>03d570f5f69675da3a1e8be3a6b67f26</t>
  </si>
  <si>
    <t>Жонибек</t>
  </si>
  <si>
    <t>Ортиков</t>
  </si>
  <si>
    <t>Налоги</t>
  </si>
  <si>
    <t>Его нет</t>
  </si>
  <si>
    <t>РЖД</t>
  </si>
  <si>
    <t>Правительство Московской области</t>
  </si>
  <si>
    <t>Футбол, волейбол, настольные игры, шахматы, компьютерные игры, политика</t>
  </si>
  <si>
    <t>GR, Политика, HR, кадры</t>
  </si>
  <si>
    <t>Знаю одного из членов Клуба больше 7 лет</t>
  </si>
  <si>
    <t>2018-12-19 12:53:16</t>
  </si>
  <si>
    <t>2018-12-19 12:59:01</t>
  </si>
  <si>
    <t>50329d4d5f</t>
  </si>
  <si>
    <t>7c4163660c658fc62b69b728b55e0183</t>
  </si>
  <si>
    <t>Виктор</t>
  </si>
  <si>
    <t>Козлов</t>
  </si>
  <si>
    <t>Королев</t>
  </si>
  <si>
    <t>Moscow Institute Touro</t>
  </si>
  <si>
    <t>Business administration and mngt</t>
  </si>
  <si>
    <t>Банки и банковский менеджмент</t>
  </si>
  <si>
    <t>Страховая компания Чабб</t>
  </si>
  <si>
    <t>CEO Talented People 
Генеральный директор аудиторской компании Олент</t>
  </si>
  <si>
    <t>Гольф, футбол, путешествия, финансовая литература</t>
  </si>
  <si>
    <t>CFA, ICAEW, образовательные курсы, внутренний аудит, разработка CRM систем</t>
  </si>
  <si>
    <t>2018-12-19 12:49:15</t>
  </si>
  <si>
    <t>2018-12-19 12:58:20</t>
  </si>
  <si>
    <t>aa25916446</t>
  </si>
  <si>
    <t>4f89cbcb29a0e9295e65ff328602b480</t>
  </si>
  <si>
    <t>Шабалов</t>
  </si>
  <si>
    <t>Математика</t>
  </si>
  <si>
    <t>Sap &amp; NLMK lab.</t>
  </si>
  <si>
    <t>Азбука Вкуса, Роснефть</t>
  </si>
  <si>
    <t>Сёрфинг, велик, крипта</t>
  </si>
  <si>
    <t>программирование , машинное обучение, трейдинг</t>
  </si>
  <si>
    <t>2018-12-19 12:49:47</t>
  </si>
  <si>
    <t>2018-12-19 12:57:47</t>
  </si>
  <si>
    <t>f00b821874</t>
  </si>
  <si>
    <t>b96e33a1a46fd46824359c0ee9288ff6</t>
  </si>
  <si>
    <t>Рвачев</t>
  </si>
  <si>
    <t>ИУ</t>
  </si>
  <si>
    <t>Aitarget</t>
  </si>
  <si>
    <t>Skydive, Архитектура, Книги, Саморазвитие</t>
  </si>
  <si>
    <t>маркетинг, продукты, инвестиции, стартапы, международные рынки</t>
  </si>
  <si>
    <t>2018-12-19 12:49:02</t>
  </si>
  <si>
    <t>2018-12-19 12:52:40</t>
  </si>
  <si>
    <t>40d2ac7f1a</t>
  </si>
  <si>
    <t>d3d0ecb56c803b2ae91e5e978ac186ba</t>
  </si>
  <si>
    <t>Шершень</t>
  </si>
  <si>
    <t>Тирасполь</t>
  </si>
  <si>
    <t>Ростех</t>
  </si>
  <si>
    <t>МегаФон, BCG, Strategy Partners Group, Альфа Банк, Роснефть</t>
  </si>
  <si>
    <t>Путешествия, наставничество, пишу стихи</t>
  </si>
  <si>
    <t>Наставничество, коучинг, консалтинг, цифровая экономика</t>
  </si>
  <si>
    <t>2018-12-19 12:49:01</t>
  </si>
  <si>
    <t>2018-12-19 12:52:27</t>
  </si>
  <si>
    <t>7ecab1570b</t>
  </si>
  <si>
    <t>https://vk.com/vika.lipatova</t>
  </si>
  <si>
    <t>https://vk.com/rvnikita</t>
  </si>
  <si>
    <t>null</t>
  </si>
  <si>
    <t>https://vk.com/galgashova</t>
  </si>
  <si>
    <t>https://vk.com/id129531173</t>
  </si>
  <si>
    <t>https://vk.com/todorovic</t>
  </si>
  <si>
    <t>https://vk.com/abelyankin</t>
  </si>
  <si>
    <t>https://vk.com/id31870485</t>
  </si>
  <si>
    <t>Я выступал/a на телевидении</t>
  </si>
  <si>
    <t>Хочу пробежать 10 км в феврале в Лондоне</t>
  </si>
  <si>
    <t>Съел/а муху</t>
  </si>
  <si>
    <t>Присутствие</t>
  </si>
  <si>
    <t>Фраза</t>
  </si>
  <si>
    <t>Афинский марафон, жил/a  в буддийском монастыре, пересек/ла на своих двоих Англию и Испанию</t>
  </si>
  <si>
    <t>Нелегально провез/ла драгоценности через границу</t>
  </si>
  <si>
    <t>Встретил/а восход солнца в день летнего солнцестояния, стоя на камнях Стоунхенджа</t>
  </si>
  <si>
    <t>Тонул/а в океане :)</t>
  </si>
  <si>
    <t>Арина</t>
  </si>
  <si>
    <t>Беднарский</t>
  </si>
  <si>
    <t>Егор</t>
  </si>
  <si>
    <t>Деденкулов</t>
  </si>
  <si>
    <t>Солдатов</t>
  </si>
  <si>
    <t>Григорий</t>
  </si>
  <si>
    <t>Исполнил/а танец перед всеми школами города на выпускном</t>
  </si>
  <si>
    <t>Посетил/а 25 стран, прошел/шла випассану, был/а на вершине Эльбруса и базовом лагере Эвереста</t>
  </si>
  <si>
    <t>На важных встречах я вечно что-то роняю, спотыкаюсь, падаю. В общем в ответственные моменты у меня грация кошки, ловкость картошки!</t>
  </si>
  <si>
    <t>В споре на скорость сборки кубика Рубика (&lt;2 минуты) выигрывал/а обеды в университете</t>
  </si>
  <si>
    <t>Не смотрел/а ни одну часть Звездных войн</t>
  </si>
  <si>
    <t>Боюсь летать, но с марта у меня было больше 60 перелётов!</t>
  </si>
  <si>
    <t>Всегда называю дельфина "дэльфином"</t>
  </si>
  <si>
    <t>Пробежал/а полумарафон, но большее впереди :)</t>
  </si>
  <si>
    <t>Полупрофессионально играл/а в футбол 8 лет.</t>
  </si>
  <si>
    <t>Срежиссировал/а 30-минутный рок-мюзикл на главной сцене МГУ; умею петь на японском, испанском, итальянском; две серебряные медали в факультетских кулинарных конкурсах</t>
  </si>
  <si>
    <t>Учил/а латынь и древнегреческий</t>
  </si>
  <si>
    <t>Пробежал/а афинский марафон, жил/a в буддийском монастыре, пересек/ла на своих двоих Англию и Испанию</t>
  </si>
  <si>
    <t>Я знаю много плохих one-liner шуток</t>
  </si>
  <si>
    <t>Пробежал/а гонку гладиаторов (21км+25 испытаний) с разбитой ногой</t>
  </si>
  <si>
    <t>Играл/а в догонялки с детьми по школе. Только не сообщайте в Департамент образования Москвы.</t>
  </si>
  <si>
    <t>В этом году/а жил в отеле больше, чем дома, в два раза</t>
  </si>
  <si>
    <t>Переплыл/а крупную реку в 6 лет</t>
  </si>
  <si>
    <t>Не знаю, из какого я города</t>
  </si>
  <si>
    <t>Научил/а трёх трейдеров танцевать сальсу</t>
  </si>
  <si>
    <t>Я админ паблика ЗАПИСКИ НЕЙРОХИРУРГА</t>
  </si>
  <si>
    <t>Увольняюсь 29 декабря!</t>
  </si>
  <si>
    <t>Однажды перебегал/а гос. границу. Such a fun fact, wow)</t>
  </si>
  <si>
    <t>5 лет занимался/ась конным спортом</t>
  </si>
  <si>
    <t>Я коллекционирую кроссовки</t>
  </si>
  <si>
    <t>Живем в квартире мужчины, который всю жизнь работал личным фотографом Брежнева; среди моих близких знакомых есть 8 человек, у которых ДР в один день, 21 июля, - удобно!; в 11 лет самостоятельно оформил/а СНИЛС и ИНН и пошёл/шла работать :)</t>
  </si>
  <si>
    <t>Я три раза за месяц терял/а свою машину, потому что забывал/а, где припарковался/лась</t>
  </si>
  <si>
    <t>Рациональное и критическое мышление — наше все. Люблю людей и хорошие шутки</t>
  </si>
  <si>
    <t>Стрелял/а из большинства видов оружия</t>
  </si>
  <si>
    <t>Прыгал/а с парашютом, пробовал/а дайвинг, 7 лет купаюсь в проруби на крещенские морозы, был/а в шахте на глубине 700м</t>
  </si>
  <si>
    <t>В детстве я целое лето провел/а за попытками заставить листочек с дерева левитировать, как в Гарри Поттере</t>
  </si>
  <si>
    <t>Получил/а 2 комплимента от Грефа за год</t>
  </si>
  <si>
    <t>У меня есть права на катер, ещё умею немного в парусный спорт</t>
  </si>
  <si>
    <t>Занимался/лась флорболом</t>
  </si>
  <si>
    <t>Всю жизнь тяготею к фехтованию: в школе занимался/лась средневековым, позднее - Катори Синто-рю - (древнейшая школа японских боевых искусств)</t>
  </si>
  <si>
    <t>Выиграл/а два хакатона за три дня на ≈400k</t>
  </si>
  <si>
    <t>Я дважды ходил/а в поход в Ергаки</t>
  </si>
  <si>
    <t>Наблюдал/а, как сжигают людей в Катманду</t>
  </si>
  <si>
    <t>Занимался/лась шахбоксом</t>
  </si>
  <si>
    <t>Я левша! Считаю, что лучшая музыка - это джаз. А ещё хотел/а стать дипломатом с 7 класса</t>
  </si>
  <si>
    <t>Однажды, при выходе из офиса, сломал/а пополам дверь и не заметил этого.</t>
  </si>
  <si>
    <t>Я родился/лась во Владивостоке в день города и за границей иногда думают, что Владивосток - мое полное имя.  А всё потому что в документах второй строчкой идёт место рождения.</t>
  </si>
  <si>
    <t>Сдал/а CFA 2 уровень</t>
  </si>
  <si>
    <t>Я в этому году организовал/а пять конкурсов для студентов, а ещё очень люблю индийскую еду</t>
  </si>
  <si>
    <t>Умею делать колесо без рук!</t>
  </si>
  <si>
    <t>Судил/а чемпионат в ПТУ</t>
  </si>
  <si>
    <t>Ездил/а в Питер на ВАЗ 2101, купленной накануне за 20000 рублей</t>
  </si>
  <si>
    <t>Так и не полюбил/а fun facts</t>
  </si>
  <si>
    <t>Я съел/а хаукарль и не умер/ла</t>
  </si>
  <si>
    <t>Я мастер спорта по приготовлению сырников</t>
  </si>
  <si>
    <t>Объездил/а Владивосток, Камчатку, Байкал, Крым, Калининград, Астрахань</t>
  </si>
  <si>
    <t>В 2018 году побывал/а в 18 городах и простоял/а 180 секунд в планке (личный рекорд!)</t>
  </si>
  <si>
    <t>Чемпион/ка России по мини-гольфу, мастер спорта, участник/ца 3 чемпионатов Мира и 3 чемпионатов Европы</t>
  </si>
  <si>
    <t>Согласился/лась поехать в серф школу, не умея плавать, но никому этого не рассказал/а. Весь месяц каждый день ходил/а в бассейн - в итоге поехал! И теперь умею не только плавать, но и серфить!</t>
  </si>
  <si>
    <t>2 раза опоздал/а на самолет и теперь знаю, что делать в такой ситуации.</t>
  </si>
  <si>
    <t>Написал/а больше 20 стихотворений, 12 опубликованы</t>
  </si>
  <si>
    <t>Член клуба</t>
  </si>
  <si>
    <t>https://pp.userapi.com/c849228/v849228592/e5a5c/uXHkuJuUN3g.jpg</t>
  </si>
  <si>
    <t>https://pp.userapi.com/c850520/v850520712/73a1d/k5fafUFJ8H0.jpg</t>
  </si>
  <si>
    <t>https://pp.userapi.com/c850520/v850520712/73a26/J97Ijgv6Etw.jpg</t>
  </si>
  <si>
    <t>https://pp.userapi.com/c850520/v850520712/73a37/1UyI1tRjSXY.jpg</t>
  </si>
  <si>
    <t>https://pp.userapi.com/c850520/v850520712/73a82/ElsZ1o_uBFY.jpg</t>
  </si>
  <si>
    <t>https://pp.userapi.com/c850520/v850520712/73a8c/ug8kqdhGNX0.jpg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</si>
</sst>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49" fontId="0" fillId="2" borderId="0" xfId="0" applyNumberFormat="1" applyFill="1"/>
    <xf numFmtId="0" fontId="0" fillId="2" borderId="0" xfId="0" applyFill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p.userapi.com/c850520/v850520712/73a26/J97Ijgv6Etw.jpg" TargetMode="External"/><Relationship Id="rId2" Type="http://schemas.openxmlformats.org/officeDocument/2006/relationships/hyperlink" Target="https://pp.userapi.com/c850520/v850520712/73a1d/k5fafUFJ8H0.jpg" TargetMode="External"/><Relationship Id="rId1" Type="http://schemas.openxmlformats.org/officeDocument/2006/relationships/hyperlink" Target="https://vk.com/vika.lipat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topLeftCell="H6" zoomScaleNormal="100" workbookViewId="0">
      <selection activeCell="Q11" sqref="Q11"/>
    </sheetView>
  </sheetViews>
  <sheetFormatPr defaultRowHeight="14" x14ac:dyDescent="0.3"/>
  <cols>
    <col min="1" max="3" width="9.5" style="1"/>
    <col min="4" max="4" width="8.6640625" style="1"/>
    <col min="5" max="18" width="9.5" style="1"/>
    <col min="19" max="20" width="8.58203125" style="1"/>
    <col min="21" max="23" width="9.5" style="1"/>
  </cols>
  <sheetData>
    <row r="1" spans="1:25" x14ac:dyDescent="0.3">
      <c r="A1" t="s">
        <v>0</v>
      </c>
      <c r="B1" t="s">
        <v>1</v>
      </c>
      <c r="C1" t="s">
        <v>2</v>
      </c>
      <c r="D1" t="s">
        <v>1091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1025</v>
      </c>
      <c r="T1" t="s">
        <v>1024</v>
      </c>
      <c r="U1" t="s">
        <v>16</v>
      </c>
      <c r="V1" t="s">
        <v>17</v>
      </c>
      <c r="W1" t="s">
        <v>18</v>
      </c>
    </row>
    <row r="2" spans="1:25" x14ac:dyDescent="0.3">
      <c r="A2" s="1" t="s">
        <v>19</v>
      </c>
      <c r="B2" s="1" t="s">
        <v>20</v>
      </c>
      <c r="C2" s="1" t="s">
        <v>21</v>
      </c>
      <c r="D2" s="5">
        <v>0</v>
      </c>
      <c r="E2" s="1" t="s">
        <v>22</v>
      </c>
      <c r="F2" t="str">
        <f>HYPERLINK("https://vk.com/timuraz","https://vk.com/timuraz")</f>
        <v>https://vk.com/timuraz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t="str">
        <f>HYPERLINK("https://api.typeform.com/responses/files/0d92587db1395b981892fd49627d6374111cd5bd896e1483e6d07e650fe87c04","https://api.typeform.com/responses/files/0d92587db1395b981892fd49627d6374111cd5bd896e1483e6d07e650fe87c04")</f>
        <v>https://api.typeform.com/responses/files/0d92587db1395b981892fd49627d6374111cd5bd896e1483e6d07e650fe87c04</v>
      </c>
      <c r="R2" s="1" t="s">
        <v>31</v>
      </c>
      <c r="S2" s="1" t="s">
        <v>1021</v>
      </c>
      <c r="T2" s="5">
        <v>1</v>
      </c>
      <c r="U2" s="1" t="s">
        <v>32</v>
      </c>
      <c r="V2" s="1" t="s">
        <v>33</v>
      </c>
      <c r="W2" s="1" t="s">
        <v>34</v>
      </c>
    </row>
    <row r="3" spans="1:25" x14ac:dyDescent="0.3">
      <c r="A3" s="1" t="s">
        <v>35</v>
      </c>
      <c r="B3" s="1" t="s">
        <v>36</v>
      </c>
      <c r="C3" s="1" t="s">
        <v>37</v>
      </c>
      <c r="D3" s="5">
        <v>0</v>
      </c>
      <c r="E3" s="1" t="s">
        <v>38</v>
      </c>
      <c r="F3" t="s">
        <v>1015</v>
      </c>
      <c r="G3" s="1" t="s">
        <v>24</v>
      </c>
      <c r="H3" s="1" t="s">
        <v>39</v>
      </c>
      <c r="I3" s="1" t="s">
        <v>40</v>
      </c>
      <c r="J3" s="1" t="s">
        <v>24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t="str">
        <f>HYPERLINK("https://api.typeform.com/responses/files/7a890b192386a93da1ca1852770623f05541bdd2c29f2e431793519a2b70a774","https://api.typeform.com/responses/files/7a890b192386a93da1ca1852770623f05541bdd2c29f2e431793519a2b70a774")</f>
        <v>https://api.typeform.com/responses/files/7a890b192386a93da1ca1852770623f05541bdd2c29f2e431793519a2b70a774</v>
      </c>
      <c r="R3" s="1" t="s">
        <v>47</v>
      </c>
      <c r="S3" s="1" t="s">
        <v>1022</v>
      </c>
      <c r="T3" s="5">
        <v>1</v>
      </c>
      <c r="U3" s="1" t="s">
        <v>48</v>
      </c>
      <c r="V3" s="1" t="s">
        <v>49</v>
      </c>
      <c r="W3" s="1" t="s">
        <v>50</v>
      </c>
    </row>
    <row r="4" spans="1:25" x14ac:dyDescent="0.3">
      <c r="A4" s="1" t="s">
        <v>51</v>
      </c>
      <c r="B4" s="1" t="s">
        <v>1030</v>
      </c>
      <c r="C4" s="1" t="s">
        <v>52</v>
      </c>
      <c r="D4" s="5">
        <v>1</v>
      </c>
      <c r="E4" s="1" t="s">
        <v>22</v>
      </c>
      <c r="F4" t="str">
        <f>HYPERLINK("https://vk.com/id119458406","https://vk.com/id119458406")</f>
        <v>https://vk.com/id119458406</v>
      </c>
      <c r="G4" s="1" t="s">
        <v>53</v>
      </c>
      <c r="H4" s="1" t="s">
        <v>24</v>
      </c>
      <c r="I4" s="1" t="s">
        <v>54</v>
      </c>
      <c r="J4" s="1" t="s">
        <v>24</v>
      </c>
      <c r="K4" s="1" t="s">
        <v>55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t="str">
        <f>HYPERLINK("https://api.typeform.com/responses/files/337eede72591860308e5140a4fe87c8b010448c0fc8dffafd281cbe080b702f8","https://api.typeform.com/responses/files/337eede72591860308e5140a4fe87c8b010448c0fc8dffafd281cbe080b702f8")</f>
        <v>https://api.typeform.com/responses/files/337eede72591860308e5140a4fe87c8b010448c0fc8dffafd281cbe080b702f8</v>
      </c>
      <c r="R4" s="1" t="s">
        <v>60</v>
      </c>
      <c r="S4" s="1" t="s">
        <v>1038</v>
      </c>
      <c r="T4" s="5">
        <v>0</v>
      </c>
      <c r="U4" s="1" t="s">
        <v>61</v>
      </c>
      <c r="V4" s="1" t="s">
        <v>62</v>
      </c>
      <c r="W4" s="1" t="s">
        <v>63</v>
      </c>
    </row>
    <row r="5" spans="1:25" x14ac:dyDescent="0.3">
      <c r="A5" s="1" t="s">
        <v>64</v>
      </c>
      <c r="B5" s="1" t="s">
        <v>65</v>
      </c>
      <c r="C5" s="1" t="s">
        <v>66</v>
      </c>
      <c r="D5" s="5">
        <v>0</v>
      </c>
      <c r="E5" s="1" t="s">
        <v>22</v>
      </c>
      <c r="F5" t="str">
        <f>HYPERLINK("https://vk.com/hello_dashka","https://vk.com/hello_dashka")</f>
        <v>https://vk.com/hello_dashka</v>
      </c>
      <c r="G5" s="1" t="s">
        <v>23</v>
      </c>
      <c r="H5" s="1" t="s">
        <v>24</v>
      </c>
      <c r="I5" s="1" t="s">
        <v>67</v>
      </c>
      <c r="J5" s="1" t="s">
        <v>53</v>
      </c>
      <c r="K5" s="1" t="s">
        <v>24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t="str">
        <f>HYPERLINK("https://api.typeform.com/responses/files/cd215a5e1b216c760b1e487101667730fc66e6c2ac053a62fbaa756177d487f5","https://api.typeform.com/responses/files/cd215a5e1b216c760b1e487101667730fc66e6c2ac053a62fbaa756177d487f5")</f>
        <v>https://api.typeform.com/responses/files/cd215a5e1b216c760b1e487101667730fc66e6c2ac053a62fbaa756177d487f5</v>
      </c>
      <c r="R5" s="1" t="s">
        <v>73</v>
      </c>
      <c r="S5" s="1" t="s">
        <v>1023</v>
      </c>
      <c r="T5" s="5">
        <v>1</v>
      </c>
      <c r="U5" s="1" t="s">
        <v>74</v>
      </c>
      <c r="V5" s="1" t="s">
        <v>75</v>
      </c>
      <c r="W5" s="1" t="s">
        <v>76</v>
      </c>
    </row>
    <row r="6" spans="1:25" x14ac:dyDescent="0.3">
      <c r="A6" s="1" t="s">
        <v>77</v>
      </c>
      <c r="B6" s="1" t="s">
        <v>78</v>
      </c>
      <c r="C6" s="1" t="s">
        <v>79</v>
      </c>
      <c r="D6" s="5">
        <v>1</v>
      </c>
      <c r="E6" s="1" t="s">
        <v>22</v>
      </c>
      <c r="F6" t="str">
        <f>HYPERLINK("https://m.vk.com/maxmold","https://m.vk.com/maxmold")</f>
        <v>https://m.vk.com/maxmold</v>
      </c>
      <c r="G6" s="1" t="s">
        <v>23</v>
      </c>
      <c r="H6" s="1" t="s">
        <v>24</v>
      </c>
      <c r="I6" s="1" t="s">
        <v>80</v>
      </c>
      <c r="J6" s="1" t="s">
        <v>24</v>
      </c>
      <c r="K6" s="1" t="s">
        <v>81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  <c r="Q6" t="str">
        <f>HYPERLINK("https://api.typeform.com/responses/files/c99b154a9be5be1e157c0a4577a1240227987bacf71e56d2c443a3c8e09d1709","https://api.typeform.com/responses/files/c99b154a9be5be1e157c0a4577a1240227987bacf71e56d2c443a3c8e09d1709")</f>
        <v>https://api.typeform.com/responses/files/c99b154a9be5be1e157c0a4577a1240227987bacf71e56d2c443a3c8e09d1709</v>
      </c>
      <c r="R6" s="1" t="s">
        <v>86</v>
      </c>
      <c r="S6" s="1" t="s">
        <v>1039</v>
      </c>
      <c r="T6" s="5">
        <v>0</v>
      </c>
      <c r="U6" s="1" t="s">
        <v>87</v>
      </c>
      <c r="V6" s="1" t="s">
        <v>88</v>
      </c>
      <c r="W6" s="1" t="s">
        <v>89</v>
      </c>
    </row>
    <row r="7" spans="1:25" x14ac:dyDescent="0.3">
      <c r="A7" s="1" t="s">
        <v>90</v>
      </c>
      <c r="B7" s="1" t="s">
        <v>91</v>
      </c>
      <c r="C7" s="1" t="s">
        <v>92</v>
      </c>
      <c r="D7" s="5">
        <v>0</v>
      </c>
      <c r="E7" s="1" t="s">
        <v>22</v>
      </c>
      <c r="F7" t="str">
        <f>HYPERLINK("https://vk.com/ksela","https://vk.com/ksela")</f>
        <v>https://vk.com/ksela</v>
      </c>
      <c r="G7" s="1" t="s">
        <v>93</v>
      </c>
      <c r="H7" s="1" t="s">
        <v>24</v>
      </c>
      <c r="I7" s="1" t="s">
        <v>94</v>
      </c>
      <c r="J7" s="1" t="s">
        <v>93</v>
      </c>
      <c r="K7" s="1" t="s">
        <v>24</v>
      </c>
      <c r="L7" s="1" t="s">
        <v>95</v>
      </c>
      <c r="M7" s="1" t="s">
        <v>96</v>
      </c>
      <c r="N7" s="1" t="s">
        <v>97</v>
      </c>
      <c r="O7" s="1" t="s">
        <v>98</v>
      </c>
      <c r="P7" s="1" t="s">
        <v>99</v>
      </c>
      <c r="Q7" t="str">
        <f>HYPERLINK("https://api.typeform.com/responses/files/45669c9c9da7afb51a402f523af5a8146f8655adfd92048fd80b2e60d0fb3014","https://api.typeform.com/responses/files/45669c9c9da7afb51a402f523af5a8146f8655adfd92048fd80b2e60d0fb3014")</f>
        <v>https://api.typeform.com/responses/files/45669c9c9da7afb51a402f523af5a8146f8655adfd92048fd80b2e60d0fb3014</v>
      </c>
      <c r="R7" s="1" t="s">
        <v>100</v>
      </c>
      <c r="S7" s="1" t="s">
        <v>1040</v>
      </c>
      <c r="T7" s="5">
        <v>1</v>
      </c>
      <c r="U7" s="1" t="s">
        <v>101</v>
      </c>
      <c r="V7" s="1" t="s">
        <v>102</v>
      </c>
      <c r="W7" s="1" t="s">
        <v>103</v>
      </c>
    </row>
    <row r="8" spans="1:25" x14ac:dyDescent="0.3">
      <c r="A8" s="1" t="s">
        <v>104</v>
      </c>
      <c r="B8" s="1" t="s">
        <v>105</v>
      </c>
      <c r="C8" s="1" t="s">
        <v>106</v>
      </c>
      <c r="D8" s="5">
        <v>1</v>
      </c>
      <c r="E8" s="1" t="s">
        <v>22</v>
      </c>
      <c r="F8" t="str">
        <f>HYPERLINK("https://vk.com/ikolankov","https://vk.com/ikolankov")</f>
        <v>https://vk.com/ikolankov</v>
      </c>
      <c r="G8" s="1" t="s">
        <v>53</v>
      </c>
      <c r="H8" s="1" t="s">
        <v>24</v>
      </c>
      <c r="I8" s="1" t="s">
        <v>107</v>
      </c>
      <c r="J8" s="1" t="s">
        <v>24</v>
      </c>
      <c r="K8" s="1" t="s">
        <v>108</v>
      </c>
      <c r="L8" s="1" t="s">
        <v>108</v>
      </c>
      <c r="M8" s="1" t="s">
        <v>109</v>
      </c>
      <c r="N8" s="1" t="s">
        <v>110</v>
      </c>
      <c r="O8" s="1" t="s">
        <v>111</v>
      </c>
      <c r="P8" s="1" t="s">
        <v>112</v>
      </c>
      <c r="Q8" t="str">
        <f>HYPERLINK("https://api.typeform.com/responses/files/d673e3501bd27d633db0bcabfd19bad761bc124d4fae6b0f847e50f005d7414f","https://api.typeform.com/responses/files/d673e3501bd27d633db0bcabfd19bad761bc124d4fae6b0f847e50f005d7414f")</f>
        <v>https://api.typeform.com/responses/files/d673e3501bd27d633db0bcabfd19bad761bc124d4fae6b0f847e50f005d7414f</v>
      </c>
      <c r="R8" s="1" t="s">
        <v>113</v>
      </c>
      <c r="S8" s="1" t="s">
        <v>113</v>
      </c>
      <c r="T8" s="5">
        <v>0</v>
      </c>
      <c r="U8" s="1" t="s">
        <v>114</v>
      </c>
      <c r="V8" s="1" t="s">
        <v>115</v>
      </c>
      <c r="W8" s="1" t="s">
        <v>116</v>
      </c>
    </row>
    <row r="9" spans="1:25" x14ac:dyDescent="0.3">
      <c r="A9" s="1" t="s">
        <v>117</v>
      </c>
      <c r="B9" s="1" t="s">
        <v>118</v>
      </c>
      <c r="C9" s="1" t="s">
        <v>119</v>
      </c>
      <c r="D9" s="5">
        <v>1</v>
      </c>
      <c r="E9" s="1" t="s">
        <v>120</v>
      </c>
      <c r="F9" t="str">
        <f>HYPERLINK("https://vk.com/id166330633","https://vk.com/id166330633")</f>
        <v>https://vk.com/id166330633</v>
      </c>
      <c r="G9" s="1" t="s">
        <v>23</v>
      </c>
      <c r="H9" s="1" t="s">
        <v>24</v>
      </c>
      <c r="I9" s="1" t="s">
        <v>121</v>
      </c>
      <c r="J9" s="1" t="s">
        <v>23</v>
      </c>
      <c r="K9" s="1" t="s">
        <v>24</v>
      </c>
      <c r="L9" s="1" t="s">
        <v>26</v>
      </c>
      <c r="M9" s="1" t="s">
        <v>122</v>
      </c>
      <c r="N9" s="1" t="s">
        <v>123</v>
      </c>
      <c r="O9" s="1" t="s">
        <v>124</v>
      </c>
      <c r="P9" s="1" t="s">
        <v>125</v>
      </c>
      <c r="Q9" t="str">
        <f>HYPERLINK("https://api.typeform.com/responses/files/ab244f0175accbc273ddbae762601c245a06a5319cca8990a52416c72a853229","https://api.typeform.com/responses/files/ab244f0175accbc273ddbae762601c245a06a5319cca8990a52416c72a853229")</f>
        <v>https://api.typeform.com/responses/files/ab244f0175accbc273ddbae762601c245a06a5319cca8990a52416c72a853229</v>
      </c>
      <c r="R9" s="1" t="s">
        <v>126</v>
      </c>
      <c r="S9" s="1" t="s">
        <v>126</v>
      </c>
      <c r="T9" s="5">
        <v>0</v>
      </c>
      <c r="U9" s="1" t="s">
        <v>127</v>
      </c>
      <c r="V9" s="1" t="s">
        <v>128</v>
      </c>
      <c r="W9" s="1" t="s">
        <v>129</v>
      </c>
    </row>
    <row r="10" spans="1:25" x14ac:dyDescent="0.3">
      <c r="A10" s="1" t="s">
        <v>130</v>
      </c>
      <c r="B10" s="1" t="s">
        <v>131</v>
      </c>
      <c r="C10" s="1" t="s">
        <v>132</v>
      </c>
      <c r="D10" s="5">
        <v>0</v>
      </c>
      <c r="E10" s="1" t="s">
        <v>22</v>
      </c>
      <c r="F10" t="str">
        <f>HYPERLINK("https://vk.com/revolkov","https://vk.com/revolkov")</f>
        <v>https://vk.com/revolkov</v>
      </c>
      <c r="G10" s="1" t="s">
        <v>133</v>
      </c>
      <c r="H10" s="1" t="s">
        <v>24</v>
      </c>
      <c r="I10" s="1" t="s">
        <v>134</v>
      </c>
      <c r="J10" s="1" t="s">
        <v>24</v>
      </c>
      <c r="K10" s="1" t="s">
        <v>81</v>
      </c>
      <c r="L10" s="1" t="s">
        <v>81</v>
      </c>
      <c r="M10" s="1" t="s">
        <v>135</v>
      </c>
      <c r="N10" s="1" t="s">
        <v>136</v>
      </c>
      <c r="O10" s="1" t="s">
        <v>137</v>
      </c>
      <c r="P10" s="1" t="s">
        <v>138</v>
      </c>
      <c r="Q10" t="str">
        <f>HYPERLINK("https://api.typeform.com/responses/files/804ffa441d58e5cf61da8bb2defd3090add77991dc5d67426f27217a7653918f","https://api.typeform.com/responses/files/804ffa441d58e5cf61da8bb2defd3090add77991dc5d67426f27217a7653918f")</f>
        <v>https://api.typeform.com/responses/files/804ffa441d58e5cf61da8bb2defd3090add77991dc5d67426f27217a7653918f</v>
      </c>
      <c r="R10" s="1" t="s">
        <v>139</v>
      </c>
      <c r="S10" s="1" t="s">
        <v>1036</v>
      </c>
      <c r="T10" s="5">
        <v>1</v>
      </c>
      <c r="U10" s="1" t="s">
        <v>140</v>
      </c>
      <c r="V10" s="1" t="s">
        <v>141</v>
      </c>
      <c r="W10" s="1" t="s">
        <v>142</v>
      </c>
    </row>
    <row r="11" spans="1:25" x14ac:dyDescent="0.3">
      <c r="A11" s="1" t="s">
        <v>143</v>
      </c>
      <c r="B11" s="1" t="s">
        <v>144</v>
      </c>
      <c r="C11" s="1" t="s">
        <v>145</v>
      </c>
      <c r="D11" s="5">
        <v>1</v>
      </c>
      <c r="E11" s="1" t="s">
        <v>22</v>
      </c>
      <c r="F11" t="str">
        <f>HYPERLINK("https://vk.com/vladislav_rasskazov","https://vk.com/vladislav_rasskazov")</f>
        <v>https://vk.com/vladislav_rasskazov</v>
      </c>
      <c r="G11" s="1" t="s">
        <v>23</v>
      </c>
      <c r="H11" s="1" t="s">
        <v>24</v>
      </c>
      <c r="I11" s="1" t="s">
        <v>67</v>
      </c>
      <c r="J11" s="1" t="s">
        <v>23</v>
      </c>
      <c r="K11" s="1" t="s">
        <v>24</v>
      </c>
      <c r="L11" s="1" t="s">
        <v>146</v>
      </c>
      <c r="M11" s="1" t="s">
        <v>147</v>
      </c>
      <c r="N11" s="1" t="s">
        <v>148</v>
      </c>
      <c r="O11" s="1" t="s">
        <v>149</v>
      </c>
      <c r="P11" s="1" t="s">
        <v>150</v>
      </c>
      <c r="Q11" t="s">
        <v>1097</v>
      </c>
      <c r="R11" s="1" t="s">
        <v>1026</v>
      </c>
      <c r="S11" s="1" t="s">
        <v>1047</v>
      </c>
      <c r="T11" s="5">
        <v>0</v>
      </c>
      <c r="U11" s="1" t="s">
        <v>151</v>
      </c>
      <c r="V11" s="1" t="s">
        <v>152</v>
      </c>
      <c r="W11" s="1" t="s">
        <v>153</v>
      </c>
    </row>
    <row r="12" spans="1:25" x14ac:dyDescent="0.3">
      <c r="A12" s="1" t="s">
        <v>154</v>
      </c>
      <c r="B12" s="1" t="s">
        <v>155</v>
      </c>
      <c r="C12" s="1" t="s">
        <v>156</v>
      </c>
      <c r="D12" s="5">
        <v>1</v>
      </c>
      <c r="E12" s="1" t="s">
        <v>157</v>
      </c>
      <c r="F12" t="str">
        <f>HYPERLINK("https://vk.com/yulia.gorodishcher","https://vk.com/yulia.gorodishcher")</f>
        <v>https://vk.com/yulia.gorodishcher</v>
      </c>
      <c r="G12" s="1" t="s">
        <v>53</v>
      </c>
      <c r="H12" s="1" t="s">
        <v>24</v>
      </c>
      <c r="I12" s="1" t="s">
        <v>158</v>
      </c>
      <c r="J12" s="1" t="s">
        <v>24</v>
      </c>
      <c r="K12" s="1" t="s">
        <v>24</v>
      </c>
      <c r="L12" s="1" t="s">
        <v>24</v>
      </c>
      <c r="M12" s="1" t="s">
        <v>159</v>
      </c>
      <c r="N12" s="1" t="s">
        <v>160</v>
      </c>
      <c r="O12" s="1" t="s">
        <v>161</v>
      </c>
      <c r="P12" s="1" t="s">
        <v>162</v>
      </c>
      <c r="Q12" s="2" t="s">
        <v>1094</v>
      </c>
      <c r="R12" s="1" t="s">
        <v>163</v>
      </c>
      <c r="S12" s="1" t="s">
        <v>1027</v>
      </c>
      <c r="T12" s="5">
        <v>1</v>
      </c>
      <c r="U12" s="1" t="s">
        <v>164</v>
      </c>
      <c r="V12" s="1" t="s">
        <v>165</v>
      </c>
      <c r="W12" s="1" t="s">
        <v>166</v>
      </c>
    </row>
    <row r="13" spans="1:25" x14ac:dyDescent="0.3">
      <c r="A13" s="1" t="s">
        <v>167</v>
      </c>
      <c r="B13" s="1" t="s">
        <v>168</v>
      </c>
      <c r="C13" s="1" t="s">
        <v>169</v>
      </c>
      <c r="D13" s="5">
        <v>1</v>
      </c>
      <c r="E13" s="1" t="s">
        <v>170</v>
      </c>
      <c r="F13" t="str">
        <f>HYPERLINK("https://vk.com/svoeobuchnaya ","https://vk.com/svoeobuchnaya ")</f>
        <v xml:space="preserve">https://vk.com/svoeobuchnaya </v>
      </c>
      <c r="G13" s="1" t="s">
        <v>171</v>
      </c>
      <c r="H13" s="1" t="s">
        <v>24</v>
      </c>
      <c r="I13" s="1" t="s">
        <v>172</v>
      </c>
      <c r="J13" s="1" t="s">
        <v>53</v>
      </c>
      <c r="K13" s="1" t="s">
        <v>24</v>
      </c>
      <c r="L13" s="1" t="s">
        <v>173</v>
      </c>
      <c r="M13" s="1" t="s">
        <v>174</v>
      </c>
      <c r="N13" s="1" t="s">
        <v>175</v>
      </c>
      <c r="O13" s="1" t="s">
        <v>176</v>
      </c>
      <c r="P13" s="1" t="s">
        <v>177</v>
      </c>
      <c r="Q13" t="str">
        <f>HYPERLINK("https://api.typeform.com/responses/files/a4bf082da868704582aee953cb24fba96dbdc31df1811b0d42f75e2c053035e3","https://api.typeform.com/responses/files/a4bf082da868704582aee953cb24fba96dbdc31df1811b0d42f75e2c053035e3")</f>
        <v>https://api.typeform.com/responses/files/a4bf082da868704582aee953cb24fba96dbdc31df1811b0d42f75e2c053035e3</v>
      </c>
      <c r="R13" s="1" t="s">
        <v>178</v>
      </c>
      <c r="S13" s="1" t="s">
        <v>1037</v>
      </c>
      <c r="T13" s="5">
        <v>0</v>
      </c>
      <c r="U13" s="1" t="s">
        <v>179</v>
      </c>
      <c r="V13" s="1" t="s">
        <v>180</v>
      </c>
      <c r="W13" s="1" t="s">
        <v>181</v>
      </c>
    </row>
    <row r="14" spans="1:25" x14ac:dyDescent="0.3">
      <c r="A14" s="1" t="s">
        <v>182</v>
      </c>
      <c r="B14" s="1" t="s">
        <v>183</v>
      </c>
      <c r="C14" s="1" t="s">
        <v>184</v>
      </c>
      <c r="D14" s="5">
        <v>1</v>
      </c>
      <c r="E14" s="1" t="s">
        <v>22</v>
      </c>
      <c r="F14" t="str">
        <f>HYPERLINK("https://vk.com/elenasachkova","https://vk.com/elenasachkova")</f>
        <v>https://vk.com/elenasachkova</v>
      </c>
      <c r="G14" s="1" t="s">
        <v>53</v>
      </c>
      <c r="H14" s="1" t="s">
        <v>24</v>
      </c>
      <c r="I14" s="1" t="s">
        <v>185</v>
      </c>
      <c r="J14" s="1" t="s">
        <v>24</v>
      </c>
      <c r="K14" s="1" t="s">
        <v>186</v>
      </c>
      <c r="L14" s="1" t="s">
        <v>187</v>
      </c>
      <c r="M14" s="1" t="s">
        <v>188</v>
      </c>
      <c r="N14" s="1" t="s">
        <v>53</v>
      </c>
      <c r="O14" s="1" t="s">
        <v>189</v>
      </c>
      <c r="P14" s="1" t="s">
        <v>190</v>
      </c>
      <c r="Q14" t="str">
        <f>HYPERLINK("https://api.typeform.com/responses/files/2c42b97590fcc31adaa17b5870401445ea2e4aa31b51786cbbcefaf445572fc6","https://api.typeform.com/responses/files/2c42b97590fcc31adaa17b5870401445ea2e4aa31b51786cbbcefaf445572fc6")</f>
        <v>https://api.typeform.com/responses/files/2c42b97590fcc31adaa17b5870401445ea2e4aa31b51786cbbcefaf445572fc6</v>
      </c>
      <c r="R14" s="1" t="s">
        <v>191</v>
      </c>
      <c r="S14" s="1" t="s">
        <v>1028</v>
      </c>
      <c r="T14" s="5">
        <v>0</v>
      </c>
      <c r="U14" s="1" t="s">
        <v>192</v>
      </c>
      <c r="V14" s="1" t="s">
        <v>193</v>
      </c>
      <c r="W14" s="1" t="s">
        <v>194</v>
      </c>
    </row>
    <row r="15" spans="1:25" x14ac:dyDescent="0.3">
      <c r="A15" s="1" t="s">
        <v>195</v>
      </c>
      <c r="B15" s="1" t="s">
        <v>196</v>
      </c>
      <c r="C15" s="1" t="s">
        <v>197</v>
      </c>
      <c r="D15" s="5">
        <v>1</v>
      </c>
      <c r="E15" s="1" t="s">
        <v>22</v>
      </c>
      <c r="F15" s="2" t="s">
        <v>1013</v>
      </c>
      <c r="G15" s="1" t="s">
        <v>53</v>
      </c>
      <c r="H15" s="1" t="s">
        <v>24</v>
      </c>
      <c r="I15" s="1" t="s">
        <v>198</v>
      </c>
      <c r="J15" s="1" t="s">
        <v>24</v>
      </c>
      <c r="K15" s="1" t="s">
        <v>24</v>
      </c>
      <c r="L15" s="1" t="s">
        <v>199</v>
      </c>
      <c r="M15" s="1" t="s">
        <v>200</v>
      </c>
      <c r="N15" s="1" t="s">
        <v>201</v>
      </c>
      <c r="O15" s="1" t="s">
        <v>202</v>
      </c>
      <c r="P15" s="1" t="s">
        <v>203</v>
      </c>
      <c r="Q15" t="str">
        <f>HYPERLINK("https://api.typeform.com/responses/files/7d9ad4f12de1012203070efb2dcc2166101ad07bdf160def64ad276f230bc96e","https://api.typeform.com/responses/files/7d9ad4f12de1012203070efb2dcc2166101ad07bdf160def64ad276f230bc96e")</f>
        <v>https://api.typeform.com/responses/files/7d9ad4f12de1012203070efb2dcc2166101ad07bdf160def64ad276f230bc96e</v>
      </c>
      <c r="R15" s="1" t="s">
        <v>204</v>
      </c>
      <c r="S15" s="1" t="s">
        <v>1041</v>
      </c>
      <c r="T15" s="5">
        <v>0</v>
      </c>
      <c r="U15" s="1" t="s">
        <v>205</v>
      </c>
      <c r="V15" s="1" t="s">
        <v>206</v>
      </c>
      <c r="W15" s="1" t="s">
        <v>207</v>
      </c>
    </row>
    <row r="16" spans="1:25" s="4" customFormat="1" x14ac:dyDescent="0.3">
      <c r="A16" s="3" t="s">
        <v>208</v>
      </c>
      <c r="B16" s="3" t="s">
        <v>131</v>
      </c>
      <c r="C16" s="3" t="s">
        <v>1031</v>
      </c>
      <c r="D16" s="5">
        <v>0</v>
      </c>
      <c r="E16" s="3" t="s">
        <v>209</v>
      </c>
      <c r="F16" s="4" t="s">
        <v>1015</v>
      </c>
      <c r="G16" s="3" t="s">
        <v>24</v>
      </c>
      <c r="H16" s="3" t="s">
        <v>210</v>
      </c>
      <c r="I16" s="3" t="s">
        <v>211</v>
      </c>
      <c r="J16" s="3" t="s">
        <v>24</v>
      </c>
      <c r="K16" s="3" t="s">
        <v>24</v>
      </c>
      <c r="L16" s="3" t="s">
        <v>212</v>
      </c>
      <c r="M16" s="3" t="s">
        <v>213</v>
      </c>
      <c r="N16" s="3" t="s">
        <v>214</v>
      </c>
      <c r="O16" s="3" t="s">
        <v>215</v>
      </c>
      <c r="P16" s="3" t="s">
        <v>216</v>
      </c>
      <c r="Q16" s="4" t="str">
        <f>HYPERLINK("https://api.typeform.com/responses/files/ba3b034b56ceb8135abefe69bd757e5679c4166813e909e4bd219c11bea722a3","https://api.typeform.com/responses/files/ba3b034b56ceb8135abefe69bd757e5679c4166813e909e4bd219c11bea722a3")</f>
        <v>https://api.typeform.com/responses/files/ba3b034b56ceb8135abefe69bd757e5679c4166813e909e4bd219c11bea722a3</v>
      </c>
      <c r="R16" s="3" t="s">
        <v>217</v>
      </c>
      <c r="S16" s="3" t="s">
        <v>1029</v>
      </c>
      <c r="T16" s="5">
        <v>1</v>
      </c>
      <c r="U16" s="3" t="s">
        <v>218</v>
      </c>
      <c r="V16" s="3" t="s">
        <v>219</v>
      </c>
      <c r="W16" s="3" t="s">
        <v>220</v>
      </c>
      <c r="Y16"/>
    </row>
    <row r="17" spans="1:23" x14ac:dyDescent="0.3">
      <c r="A17" s="1" t="s">
        <v>221</v>
      </c>
      <c r="B17" s="1" t="s">
        <v>222</v>
      </c>
      <c r="C17" s="1" t="s">
        <v>223</v>
      </c>
      <c r="D17" s="5">
        <v>0</v>
      </c>
      <c r="E17" s="1" t="s">
        <v>22</v>
      </c>
      <c r="F17" t="s">
        <v>1015</v>
      </c>
      <c r="G17" s="1" t="s">
        <v>53</v>
      </c>
      <c r="H17" s="1" t="s">
        <v>24</v>
      </c>
      <c r="I17" s="1" t="s">
        <v>224</v>
      </c>
      <c r="J17" s="1" t="s">
        <v>24</v>
      </c>
      <c r="K17" s="1" t="s">
        <v>225</v>
      </c>
      <c r="L17" s="1" t="s">
        <v>226</v>
      </c>
      <c r="M17" s="1" t="s">
        <v>227</v>
      </c>
      <c r="N17" s="1" t="s">
        <v>228</v>
      </c>
      <c r="O17" s="1" t="s">
        <v>229</v>
      </c>
      <c r="P17" s="1" t="s">
        <v>230</v>
      </c>
      <c r="Q17" t="str">
        <f>HYPERLINK("https://api.typeform.com/responses/files/4f8f6070e311033024f6725da2973c6c6dc777617d2bd78ce74dd49cc21f8cc1","https://api.typeform.com/responses/files/4f8f6070e311033024f6725da2973c6c6dc777617d2bd78ce74dd49cc21f8cc1")</f>
        <v>https://api.typeform.com/responses/files/4f8f6070e311033024f6725da2973c6c6dc777617d2bd78ce74dd49cc21f8cc1</v>
      </c>
      <c r="S17" s="1" t="s">
        <v>1042</v>
      </c>
      <c r="T17" s="5">
        <v>1</v>
      </c>
      <c r="U17" s="1" t="s">
        <v>231</v>
      </c>
      <c r="V17" s="1" t="s">
        <v>232</v>
      </c>
      <c r="W17" s="1" t="s">
        <v>233</v>
      </c>
    </row>
    <row r="18" spans="1:23" x14ac:dyDescent="0.3">
      <c r="A18" s="1" t="s">
        <v>234</v>
      </c>
      <c r="B18" s="1" t="s">
        <v>65</v>
      </c>
      <c r="C18" s="1" t="s">
        <v>235</v>
      </c>
      <c r="D18" s="5">
        <v>0</v>
      </c>
      <c r="E18" s="1" t="s">
        <v>22</v>
      </c>
      <c r="F18" t="str">
        <f>HYPERLINK("https://m.vk.com/id4368063","https://m.vk.com/id4368063")</f>
        <v>https://m.vk.com/id4368063</v>
      </c>
      <c r="G18" s="1" t="s">
        <v>24</v>
      </c>
      <c r="H18" s="1" t="s">
        <v>236</v>
      </c>
      <c r="I18" s="1" t="s">
        <v>237</v>
      </c>
      <c r="J18" s="1" t="s">
        <v>24</v>
      </c>
      <c r="K18" s="1" t="s">
        <v>24</v>
      </c>
      <c r="L18" s="1" t="s">
        <v>212</v>
      </c>
      <c r="M18" s="1" t="s">
        <v>238</v>
      </c>
      <c r="N18" s="1" t="s">
        <v>212</v>
      </c>
      <c r="O18" s="1" t="s">
        <v>239</v>
      </c>
      <c r="P18" s="1" t="s">
        <v>240</v>
      </c>
      <c r="Q18" t="str">
        <f>HYPERLINK("https://api.typeform.com/responses/files/7c27d0d80f992468d1d57655f2f106833e215c7057646edbe8d56df2a55df0cb","https://api.typeform.com/responses/files/7c27d0d80f992468d1d57655f2f106833e215c7057646edbe8d56df2a55df0cb")</f>
        <v>https://api.typeform.com/responses/files/7c27d0d80f992468d1d57655f2f106833e215c7057646edbe8d56df2a55df0cb</v>
      </c>
      <c r="S18" s="1" t="s">
        <v>1043</v>
      </c>
      <c r="T18" s="5">
        <v>1</v>
      </c>
      <c r="U18" s="1" t="s">
        <v>241</v>
      </c>
      <c r="V18" s="1" t="s">
        <v>242</v>
      </c>
      <c r="W18" s="1" t="s">
        <v>243</v>
      </c>
    </row>
    <row r="19" spans="1:23" x14ac:dyDescent="0.3">
      <c r="A19" s="1" t="s">
        <v>244</v>
      </c>
      <c r="B19" s="1" t="s">
        <v>245</v>
      </c>
      <c r="C19" s="1" t="s">
        <v>246</v>
      </c>
      <c r="D19" s="5">
        <v>0</v>
      </c>
      <c r="E19" s="1" t="s">
        <v>22</v>
      </c>
      <c r="F19" t="str">
        <f>HYPERLINK("https://vk.com/feed","https://vk.com/feed")</f>
        <v>https://vk.com/feed</v>
      </c>
      <c r="G19" s="1" t="s">
        <v>53</v>
      </c>
      <c r="H19" s="1" t="s">
        <v>24</v>
      </c>
      <c r="I19" s="1" t="s">
        <v>247</v>
      </c>
      <c r="J19" s="1" t="s">
        <v>53</v>
      </c>
      <c r="K19" s="1" t="s">
        <v>24</v>
      </c>
      <c r="L19" s="1" t="s">
        <v>248</v>
      </c>
      <c r="M19" s="1" t="s">
        <v>249</v>
      </c>
      <c r="N19" s="1" t="s">
        <v>250</v>
      </c>
      <c r="O19" s="1" t="s">
        <v>251</v>
      </c>
      <c r="P19" s="1" t="s">
        <v>252</v>
      </c>
      <c r="Q19" t="str">
        <f>HYPERLINK("https://api.typeform.com/responses/files/27a1d81575db3ce173ca1953882c2218c50aa1f1e9b338099248ad2699f75603","https://api.typeform.com/responses/files/27a1d81575db3ce173ca1953882c2218c50aa1f1e9b338099248ad2699f75603")</f>
        <v>https://api.typeform.com/responses/files/27a1d81575db3ce173ca1953882c2218c50aa1f1e9b338099248ad2699f75603</v>
      </c>
      <c r="S19" s="1" t="s">
        <v>1044</v>
      </c>
      <c r="T19" s="5">
        <v>1</v>
      </c>
      <c r="U19" s="1" t="s">
        <v>253</v>
      </c>
      <c r="V19" s="1" t="s">
        <v>254</v>
      </c>
      <c r="W19" s="1" t="s">
        <v>255</v>
      </c>
    </row>
    <row r="20" spans="1:23" x14ac:dyDescent="0.3">
      <c r="A20" s="1" t="s">
        <v>256</v>
      </c>
      <c r="B20" s="1" t="s">
        <v>257</v>
      </c>
      <c r="C20" s="1" t="s">
        <v>258</v>
      </c>
      <c r="D20" s="5">
        <v>1</v>
      </c>
      <c r="E20" s="1" t="s">
        <v>22</v>
      </c>
      <c r="F20" t="str">
        <f>HYPERLINK("https://vk.com/heysoch","https://vk.com/heysoch")</f>
        <v>https://vk.com/heysoch</v>
      </c>
      <c r="G20" s="1" t="s">
        <v>133</v>
      </c>
      <c r="H20" s="1" t="s">
        <v>24</v>
      </c>
      <c r="I20" s="1" t="s">
        <v>259</v>
      </c>
      <c r="J20" s="1" t="s">
        <v>133</v>
      </c>
      <c r="K20" s="1" t="s">
        <v>24</v>
      </c>
      <c r="L20" s="1" t="s">
        <v>259</v>
      </c>
      <c r="M20" s="1" t="s">
        <v>260</v>
      </c>
      <c r="N20" s="1" t="s">
        <v>261</v>
      </c>
      <c r="O20" s="1" t="s">
        <v>262</v>
      </c>
      <c r="P20" s="1" t="s">
        <v>263</v>
      </c>
      <c r="Q20" t="str">
        <f>HYPERLINK("https://api.typeform.com/responses/files/4f12d74b6ccc6bd29d00e7cfba07caa0397c5920d5ccfcd8fa4dfaceef62ba5f","https://api.typeform.com/responses/files/4f12d74b6ccc6bd29d00e7cfba07caa0397c5920d5ccfcd8fa4dfaceef62ba5f")</f>
        <v>https://api.typeform.com/responses/files/4f12d74b6ccc6bd29d00e7cfba07caa0397c5920d5ccfcd8fa4dfaceef62ba5f</v>
      </c>
      <c r="S20" s="1" t="s">
        <v>1045</v>
      </c>
      <c r="T20" s="5">
        <v>0</v>
      </c>
      <c r="U20" s="1" t="s">
        <v>264</v>
      </c>
      <c r="V20" s="1" t="s">
        <v>265</v>
      </c>
      <c r="W20" s="1" t="s">
        <v>266</v>
      </c>
    </row>
    <row r="21" spans="1:23" x14ac:dyDescent="0.3">
      <c r="A21" s="1" t="s">
        <v>267</v>
      </c>
      <c r="B21" s="1" t="s">
        <v>268</v>
      </c>
      <c r="C21" s="1" t="s">
        <v>269</v>
      </c>
      <c r="D21" s="5">
        <v>0</v>
      </c>
      <c r="E21" s="1" t="s">
        <v>22</v>
      </c>
      <c r="F21" t="str">
        <f>HYPERLINK("https://vk.com/da_ilienkov","https://vk.com/da_ilienkov")</f>
        <v>https://vk.com/da_ilienkov</v>
      </c>
      <c r="G21" s="1" t="s">
        <v>23</v>
      </c>
      <c r="H21" s="1" t="s">
        <v>24</v>
      </c>
      <c r="I21" s="1" t="s">
        <v>26</v>
      </c>
      <c r="J21" s="1" t="s">
        <v>23</v>
      </c>
      <c r="K21" s="1" t="s">
        <v>24</v>
      </c>
      <c r="L21" s="1" t="s">
        <v>26</v>
      </c>
      <c r="M21" s="1" t="s">
        <v>270</v>
      </c>
      <c r="N21" s="1" t="s">
        <v>271</v>
      </c>
      <c r="O21" s="1" t="s">
        <v>272</v>
      </c>
      <c r="P21" s="1" t="s">
        <v>273</v>
      </c>
      <c r="Q21" t="str">
        <f>HYPERLINK("https://api.typeform.com/responses/files/f3451b93aa05a8c22aa2e86dd72b59401626525ce1970fe9ac77a1ea3c4420a1","https://api.typeform.com/responses/files/f3451b93aa05a8c22aa2e86dd72b59401626525ce1970fe9ac77a1ea3c4420a1")</f>
        <v>https://api.typeform.com/responses/files/f3451b93aa05a8c22aa2e86dd72b59401626525ce1970fe9ac77a1ea3c4420a1</v>
      </c>
      <c r="S21" s="1" t="s">
        <v>274</v>
      </c>
      <c r="T21" s="5">
        <v>1</v>
      </c>
      <c r="U21" s="1" t="s">
        <v>275</v>
      </c>
      <c r="V21" s="1" t="s">
        <v>276</v>
      </c>
      <c r="W21" s="1" t="s">
        <v>277</v>
      </c>
    </row>
    <row r="22" spans="1:23" x14ac:dyDescent="0.3">
      <c r="A22" s="1" t="s">
        <v>278</v>
      </c>
      <c r="B22" s="1" t="s">
        <v>279</v>
      </c>
      <c r="C22" s="1" t="s">
        <v>119</v>
      </c>
      <c r="D22" s="5">
        <v>1</v>
      </c>
      <c r="E22" s="1" t="s">
        <v>22</v>
      </c>
      <c r="F22" t="str">
        <f>HYPERLINK("https://vk.com/az_zakria","https://vk.com/az_zakria")</f>
        <v>https://vk.com/az_zakria</v>
      </c>
      <c r="G22" s="1" t="s">
        <v>23</v>
      </c>
      <c r="H22" s="1" t="s">
        <v>24</v>
      </c>
      <c r="I22" s="1" t="s">
        <v>280</v>
      </c>
      <c r="J22" s="1" t="s">
        <v>23</v>
      </c>
      <c r="K22" s="1" t="s">
        <v>24</v>
      </c>
      <c r="L22" s="1" t="s">
        <v>281</v>
      </c>
      <c r="M22" s="1" t="s">
        <v>282</v>
      </c>
      <c r="N22" s="1" t="s">
        <v>283</v>
      </c>
      <c r="O22" s="1" t="s">
        <v>284</v>
      </c>
      <c r="P22" s="1" t="s">
        <v>285</v>
      </c>
      <c r="Q22" t="str">
        <f>HYPERLINK("https://api.typeform.com/responses/files/596b1b39ab9032a9f957ee9d257845efb5bd8a3044bb19bd7a12aeb029c94acf","https://api.typeform.com/responses/files/596b1b39ab9032a9f957ee9d257845efb5bd8a3044bb19bd7a12aeb029c94acf")</f>
        <v>https://api.typeform.com/responses/files/596b1b39ab9032a9f957ee9d257845efb5bd8a3044bb19bd7a12aeb029c94acf</v>
      </c>
      <c r="S22" s="1" t="s">
        <v>286</v>
      </c>
      <c r="T22" s="5">
        <v>0</v>
      </c>
      <c r="U22" s="1" t="s">
        <v>287</v>
      </c>
      <c r="V22" s="1" t="s">
        <v>288</v>
      </c>
      <c r="W22" s="1" t="s">
        <v>289</v>
      </c>
    </row>
    <row r="23" spans="1:23" x14ac:dyDescent="0.3">
      <c r="A23" s="1" t="s">
        <v>290</v>
      </c>
      <c r="B23" s="1" t="s">
        <v>291</v>
      </c>
      <c r="C23" s="1" t="s">
        <v>292</v>
      </c>
      <c r="D23" s="5">
        <v>1</v>
      </c>
      <c r="E23" s="1" t="s">
        <v>22</v>
      </c>
      <c r="F23" s="2" t="s">
        <v>1020</v>
      </c>
      <c r="G23" s="1" t="s">
        <v>24</v>
      </c>
      <c r="H23" s="1" t="s">
        <v>293</v>
      </c>
      <c r="I23" s="1" t="s">
        <v>294</v>
      </c>
      <c r="J23" s="1" t="s">
        <v>24</v>
      </c>
      <c r="K23" s="1" t="s">
        <v>295</v>
      </c>
      <c r="L23" s="1" t="s">
        <v>296</v>
      </c>
      <c r="M23" s="1" t="s">
        <v>297</v>
      </c>
      <c r="N23" s="1" t="s">
        <v>293</v>
      </c>
      <c r="O23" s="1" t="s">
        <v>298</v>
      </c>
      <c r="P23" s="1" t="s">
        <v>299</v>
      </c>
      <c r="Q23" t="str">
        <f>HYPERLINK("https://api.typeform.com/responses/files/f44f7926ee95ab25a850b2335ee8d6f8f7c14f3b47f7077cf152078f86d46c70","https://api.typeform.com/responses/files/f44f7926ee95ab25a850b2335ee8d6f8f7c14f3b47f7077cf152078f86d46c70")</f>
        <v>https://api.typeform.com/responses/files/f44f7926ee95ab25a850b2335ee8d6f8f7c14f3b47f7077cf152078f86d46c70</v>
      </c>
      <c r="S23" s="1" t="s">
        <v>300</v>
      </c>
      <c r="T23" s="5">
        <v>1</v>
      </c>
      <c r="U23" s="1" t="s">
        <v>301</v>
      </c>
      <c r="V23" s="1" t="s">
        <v>302</v>
      </c>
      <c r="W23" s="1" t="s">
        <v>303</v>
      </c>
    </row>
    <row r="24" spans="1:23" x14ac:dyDescent="0.3">
      <c r="A24" s="1" t="s">
        <v>304</v>
      </c>
      <c r="B24" s="1" t="s">
        <v>78</v>
      </c>
      <c r="C24" s="1" t="s">
        <v>305</v>
      </c>
      <c r="D24" s="5">
        <v>0</v>
      </c>
      <c r="E24" s="1" t="s">
        <v>306</v>
      </c>
      <c r="F24" t="str">
        <f>HYPERLINK("https://vk.com/mvishnevskii","https://vk.com/mvishnevskii")</f>
        <v>https://vk.com/mvishnevskii</v>
      </c>
      <c r="G24" s="1" t="s">
        <v>24</v>
      </c>
      <c r="H24" s="1" t="s">
        <v>307</v>
      </c>
      <c r="I24" s="1" t="s">
        <v>308</v>
      </c>
      <c r="J24" s="1" t="s">
        <v>53</v>
      </c>
      <c r="K24" s="1" t="s">
        <v>24</v>
      </c>
      <c r="L24" s="1" t="s">
        <v>309</v>
      </c>
      <c r="M24" s="1" t="s">
        <v>310</v>
      </c>
      <c r="N24" s="1" t="s">
        <v>311</v>
      </c>
      <c r="O24" s="1" t="s">
        <v>312</v>
      </c>
      <c r="P24" s="1" t="s">
        <v>313</v>
      </c>
      <c r="Q24" t="str">
        <f>HYPERLINK("https://api.typeform.com/responses/files/4ba68ccab189359d2037085b7a4bbecdf7be48220ac3ebeb4c69fe6cea16db88","https://api.typeform.com/responses/files/4ba68ccab189359d2037085b7a4bbecdf7be48220ac3ebeb4c69fe6cea16db88")</f>
        <v>https://api.typeform.com/responses/files/4ba68ccab189359d2037085b7a4bbecdf7be48220ac3ebeb4c69fe6cea16db88</v>
      </c>
      <c r="S24" s="1" t="s">
        <v>1046</v>
      </c>
      <c r="T24" s="5">
        <v>1</v>
      </c>
      <c r="U24" s="1" t="s">
        <v>314</v>
      </c>
      <c r="V24" s="1" t="s">
        <v>315</v>
      </c>
      <c r="W24" s="1" t="s">
        <v>316</v>
      </c>
    </row>
    <row r="25" spans="1:23" x14ac:dyDescent="0.3">
      <c r="A25" s="1" t="s">
        <v>317</v>
      </c>
      <c r="B25" s="1" t="s">
        <v>318</v>
      </c>
      <c r="C25" s="1" t="s">
        <v>319</v>
      </c>
      <c r="D25" s="5">
        <v>0</v>
      </c>
      <c r="E25" s="1" t="s">
        <v>22</v>
      </c>
      <c r="F25" t="str">
        <f>HYPERLINK("https://vk.com/a.lantsoff","https://vk.com/a.lantsoff")</f>
        <v>https://vk.com/a.lantsoff</v>
      </c>
      <c r="G25" s="1" t="s">
        <v>320</v>
      </c>
      <c r="H25" s="1" t="s">
        <v>24</v>
      </c>
      <c r="I25" s="1" t="s">
        <v>321</v>
      </c>
      <c r="J25" s="1" t="s">
        <v>320</v>
      </c>
      <c r="K25" s="1" t="s">
        <v>24</v>
      </c>
      <c r="L25" s="1" t="s">
        <v>321</v>
      </c>
      <c r="M25" s="1" t="s">
        <v>322</v>
      </c>
      <c r="N25" s="1" t="s">
        <v>323</v>
      </c>
      <c r="O25" s="1" t="s">
        <v>324</v>
      </c>
      <c r="P25" s="1" t="s">
        <v>325</v>
      </c>
      <c r="Q25" t="str">
        <f>HYPERLINK("https://api.typeform.com/responses/files/de7675517a92fc4951a7cf0f2aa49a163ae4b2b677723a29ec1c9de932267d81","https://api.typeform.com/responses/files/de7675517a92fc4951a7cf0f2aa49a163ae4b2b677723a29ec1c9de932267d81")</f>
        <v>https://api.typeform.com/responses/files/de7675517a92fc4951a7cf0f2aa49a163ae4b2b677723a29ec1c9de932267d81</v>
      </c>
      <c r="S25" s="1" t="s">
        <v>326</v>
      </c>
      <c r="T25" s="5">
        <v>1</v>
      </c>
      <c r="U25" s="1" t="s">
        <v>327</v>
      </c>
      <c r="V25" s="1" t="s">
        <v>328</v>
      </c>
      <c r="W25" s="1" t="s">
        <v>329</v>
      </c>
    </row>
    <row r="26" spans="1:23" x14ac:dyDescent="0.3">
      <c r="A26" s="1" t="s">
        <v>330</v>
      </c>
      <c r="B26" s="1" t="s">
        <v>331</v>
      </c>
      <c r="C26" s="1" t="s">
        <v>332</v>
      </c>
      <c r="D26" s="5">
        <v>0</v>
      </c>
      <c r="E26" s="1" t="s">
        <v>22</v>
      </c>
      <c r="F26" t="str">
        <f>HYPERLINK("https://m.vk.com/id7263977","https://m.vk.com/id7263977")</f>
        <v>https://m.vk.com/id7263977</v>
      </c>
      <c r="G26" s="1" t="s">
        <v>23</v>
      </c>
      <c r="H26" s="1" t="s">
        <v>24</v>
      </c>
      <c r="I26" s="1" t="s">
        <v>67</v>
      </c>
      <c r="J26" s="1" t="s">
        <v>24</v>
      </c>
      <c r="K26" s="1" t="s">
        <v>333</v>
      </c>
      <c r="L26" s="1" t="s">
        <v>334</v>
      </c>
      <c r="M26" s="1" t="s">
        <v>335</v>
      </c>
      <c r="N26" s="1" t="s">
        <v>336</v>
      </c>
      <c r="O26" s="1" t="s">
        <v>337</v>
      </c>
      <c r="P26" s="1" t="s">
        <v>338</v>
      </c>
      <c r="Q26" t="str">
        <f>HYPERLINK("https://api.typeform.com/responses/files/90de8fd014c2936bd8a5525236e3c9b5df84cd617c3ca82808c40ef3c969d6aa","https://api.typeform.com/responses/files/90de8fd014c2936bd8a5525236e3c9b5df84cd617c3ca82808c40ef3c969d6aa")</f>
        <v>https://api.typeform.com/responses/files/90de8fd014c2936bd8a5525236e3c9b5df84cd617c3ca82808c40ef3c969d6aa</v>
      </c>
      <c r="S26" s="1" t="s">
        <v>1048</v>
      </c>
      <c r="T26" s="5">
        <v>1</v>
      </c>
      <c r="U26" s="1" t="s">
        <v>339</v>
      </c>
      <c r="V26" s="1" t="s">
        <v>340</v>
      </c>
      <c r="W26" s="1" t="s">
        <v>341</v>
      </c>
    </row>
    <row r="27" spans="1:23" x14ac:dyDescent="0.3">
      <c r="A27" s="1" t="s">
        <v>342</v>
      </c>
      <c r="B27" s="1" t="s">
        <v>1032</v>
      </c>
      <c r="C27" s="1" t="s">
        <v>343</v>
      </c>
      <c r="D27" s="5">
        <v>1</v>
      </c>
      <c r="E27" s="1" t="s">
        <v>170</v>
      </c>
      <c r="F27" t="str">
        <f>HYPERLINK("https://vk.com/nickolaevegor","https://vk.com/nickolaevegor")</f>
        <v>https://vk.com/nickolaevegor</v>
      </c>
      <c r="G27" s="1" t="s">
        <v>23</v>
      </c>
      <c r="H27" s="1" t="s">
        <v>24</v>
      </c>
      <c r="I27" s="1" t="s">
        <v>344</v>
      </c>
      <c r="J27" s="1" t="s">
        <v>23</v>
      </c>
      <c r="K27" s="1" t="s">
        <v>24</v>
      </c>
      <c r="L27" s="1" t="s">
        <v>345</v>
      </c>
      <c r="M27" s="1" t="s">
        <v>346</v>
      </c>
      <c r="N27" s="1" t="s">
        <v>24</v>
      </c>
      <c r="O27" s="1" t="s">
        <v>347</v>
      </c>
      <c r="P27" s="1" t="s">
        <v>348</v>
      </c>
      <c r="Q27" t="str">
        <f>HYPERLINK("https://api.typeform.com/responses/files/4e4a85a87362fd1fc1e2d74970f8507774a645b2269116a7bf73feb882007c8b","https://api.typeform.com/responses/files/4e4a85a87362fd1fc1e2d74970f8507774a645b2269116a7bf73feb882007c8b")</f>
        <v>https://api.typeform.com/responses/files/4e4a85a87362fd1fc1e2d74970f8507774a645b2269116a7bf73feb882007c8b</v>
      </c>
      <c r="S27" s="1" t="s">
        <v>1049</v>
      </c>
      <c r="T27" s="5">
        <v>1</v>
      </c>
      <c r="U27" s="1" t="s">
        <v>349</v>
      </c>
      <c r="V27" s="1" t="s">
        <v>350</v>
      </c>
      <c r="W27" s="1" t="s">
        <v>351</v>
      </c>
    </row>
    <row r="28" spans="1:23" x14ac:dyDescent="0.3">
      <c r="A28" s="1" t="s">
        <v>352</v>
      </c>
      <c r="B28" s="1" t="s">
        <v>353</v>
      </c>
      <c r="C28" s="1" t="s">
        <v>354</v>
      </c>
      <c r="D28" s="5">
        <v>0</v>
      </c>
      <c r="E28" s="1" t="s">
        <v>22</v>
      </c>
      <c r="F28" t="str">
        <f>HYPERLINK("https://vk.com/alievaleila","https://vk.com/alievaleila")</f>
        <v>https://vk.com/alievaleila</v>
      </c>
      <c r="G28" s="1" t="s">
        <v>24</v>
      </c>
      <c r="H28" s="1" t="s">
        <v>355</v>
      </c>
      <c r="I28" s="1" t="s">
        <v>356</v>
      </c>
      <c r="J28" s="1" t="s">
        <v>53</v>
      </c>
      <c r="K28" s="1" t="s">
        <v>24</v>
      </c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t="str">
        <f>HYPERLINK("https://api.typeform.com/responses/files/52f8013da14902e26e0c098bf0902f3ac634290a8f142ffe52a63d2ee5395678","https://api.typeform.com/responses/files/52f8013da14902e26e0c098bf0902f3ac634290a8f142ffe52a63d2ee5395678")</f>
        <v>https://api.typeform.com/responses/files/52f8013da14902e26e0c098bf0902f3ac634290a8f142ffe52a63d2ee5395678</v>
      </c>
      <c r="S28" s="1" t="s">
        <v>1050</v>
      </c>
      <c r="T28" s="5">
        <v>1</v>
      </c>
      <c r="U28" s="1" t="s">
        <v>362</v>
      </c>
      <c r="V28" s="1" t="s">
        <v>363</v>
      </c>
      <c r="W28" s="1" t="s">
        <v>364</v>
      </c>
    </row>
    <row r="29" spans="1:23" x14ac:dyDescent="0.3">
      <c r="A29" s="1" t="s">
        <v>365</v>
      </c>
      <c r="B29" s="1" t="s">
        <v>318</v>
      </c>
      <c r="C29" s="1" t="s">
        <v>366</v>
      </c>
      <c r="D29" s="5">
        <v>0</v>
      </c>
      <c r="E29" s="1" t="s">
        <v>22</v>
      </c>
      <c r="F29" t="str">
        <f>HYPERLINK("https://vk.com/certainways","https://vk.com/certainways")</f>
        <v>https://vk.com/certainways</v>
      </c>
      <c r="G29" s="1" t="s">
        <v>367</v>
      </c>
      <c r="H29" s="1" t="s">
        <v>24</v>
      </c>
      <c r="I29" s="1" t="s">
        <v>368</v>
      </c>
      <c r="J29" s="1" t="s">
        <v>93</v>
      </c>
      <c r="K29" s="1" t="s">
        <v>24</v>
      </c>
      <c r="L29" s="1" t="s">
        <v>369</v>
      </c>
      <c r="M29" s="1" t="s">
        <v>370</v>
      </c>
      <c r="N29" s="1" t="s">
        <v>212</v>
      </c>
      <c r="O29" s="1" t="s">
        <v>371</v>
      </c>
      <c r="P29" s="1" t="s">
        <v>372</v>
      </c>
      <c r="Q29" t="str">
        <f>HYPERLINK("https://api.typeform.com/responses/files/727d823901cb90bfb1908535c4ebc1caf68452ad0599a09b3846758727c5ff20","https://api.typeform.com/responses/files/727d823901cb90bfb1908535c4ebc1caf68452ad0599a09b3846758727c5ff20")</f>
        <v>https://api.typeform.com/responses/files/727d823901cb90bfb1908535c4ebc1caf68452ad0599a09b3846758727c5ff20</v>
      </c>
      <c r="S29" s="1" t="s">
        <v>1051</v>
      </c>
      <c r="T29" s="5">
        <v>1</v>
      </c>
      <c r="U29" s="1" t="s">
        <v>373</v>
      </c>
      <c r="V29" s="1" t="s">
        <v>374</v>
      </c>
      <c r="W29" s="1" t="s">
        <v>375</v>
      </c>
    </row>
    <row r="30" spans="1:23" x14ac:dyDescent="0.3">
      <c r="A30" s="1" t="s">
        <v>376</v>
      </c>
      <c r="B30" s="1" t="s">
        <v>377</v>
      </c>
      <c r="C30" s="1" t="s">
        <v>1033</v>
      </c>
      <c r="D30" s="5">
        <v>0</v>
      </c>
      <c r="E30" s="1" t="s">
        <v>378</v>
      </c>
      <c r="F30" t="str">
        <f>HYPERLINK("https://vk.com","https://vk.com")</f>
        <v>https://vk.com</v>
      </c>
      <c r="G30" s="1" t="s">
        <v>171</v>
      </c>
      <c r="H30" s="1" t="s">
        <v>24</v>
      </c>
      <c r="I30" s="1" t="s">
        <v>379</v>
      </c>
      <c r="J30" s="1" t="s">
        <v>171</v>
      </c>
      <c r="K30" s="1" t="s">
        <v>24</v>
      </c>
      <c r="L30" s="1" t="s">
        <v>379</v>
      </c>
      <c r="M30" s="1" t="s">
        <v>380</v>
      </c>
      <c r="N30" s="1" t="s">
        <v>24</v>
      </c>
      <c r="O30" s="1" t="s">
        <v>381</v>
      </c>
      <c r="P30" s="1" t="s">
        <v>379</v>
      </c>
      <c r="Q30" t="str">
        <f>HYPERLINK("https://api.typeform.com/responses/files/0db056d23c223ca7117d42c6df8c3916c04867f9e950faa2cec35c6592dd311a","https://api.typeform.com/responses/files/0db056d23c223ca7117d42c6df8c3916c04867f9e950faa2cec35c6592dd311a")</f>
        <v>https://api.typeform.com/responses/files/0db056d23c223ca7117d42c6df8c3916c04867f9e950faa2cec35c6592dd311a</v>
      </c>
      <c r="S30" s="1" t="s">
        <v>1052</v>
      </c>
      <c r="T30" s="5">
        <v>1</v>
      </c>
      <c r="U30" s="1" t="s">
        <v>382</v>
      </c>
      <c r="V30" s="1" t="s">
        <v>383</v>
      </c>
      <c r="W30" s="1" t="s">
        <v>384</v>
      </c>
    </row>
    <row r="31" spans="1:23" x14ac:dyDescent="0.3">
      <c r="A31" s="1" t="s">
        <v>385</v>
      </c>
      <c r="B31" s="1" t="s">
        <v>377</v>
      </c>
      <c r="C31" s="1" t="s">
        <v>386</v>
      </c>
      <c r="D31" s="5">
        <v>0</v>
      </c>
      <c r="E31" s="1" t="s">
        <v>387</v>
      </c>
      <c r="F31" t="s">
        <v>1019</v>
      </c>
      <c r="G31" s="1" t="s">
        <v>24</v>
      </c>
      <c r="H31" s="1" t="s">
        <v>388</v>
      </c>
      <c r="I31" s="1" t="s">
        <v>389</v>
      </c>
      <c r="J31" s="1" t="s">
        <v>24</v>
      </c>
      <c r="K31" s="1" t="s">
        <v>390</v>
      </c>
      <c r="L31" s="1" t="s">
        <v>391</v>
      </c>
      <c r="M31" s="1" t="s">
        <v>392</v>
      </c>
      <c r="N31" s="1" t="s">
        <v>393</v>
      </c>
      <c r="O31" s="1" t="s">
        <v>394</v>
      </c>
      <c r="P31" s="1" t="s">
        <v>395</v>
      </c>
      <c r="Q31" t="str">
        <f>HYPERLINK("https://api.typeform.com/responses/files/de69f4a79755c55d1789753f72bdd96a41337b2af16ea4bd74794fb9ae6323d1","https://api.typeform.com/responses/files/de69f4a79755c55d1789753f72bdd96a41337b2af16ea4bd74794fb9ae6323d1")</f>
        <v>https://api.typeform.com/responses/files/de69f4a79755c55d1789753f72bdd96a41337b2af16ea4bd74794fb9ae6323d1</v>
      </c>
      <c r="S31" s="1" t="s">
        <v>1053</v>
      </c>
      <c r="T31" s="5">
        <v>1</v>
      </c>
      <c r="U31" s="1" t="s">
        <v>396</v>
      </c>
      <c r="V31" s="1" t="s">
        <v>397</v>
      </c>
      <c r="W31" s="1" t="s">
        <v>398</v>
      </c>
    </row>
    <row r="32" spans="1:23" x14ac:dyDescent="0.3">
      <c r="A32" s="1" t="s">
        <v>399</v>
      </c>
      <c r="B32" s="1" t="s">
        <v>400</v>
      </c>
      <c r="C32" s="1" t="s">
        <v>401</v>
      </c>
      <c r="D32" s="5">
        <v>0</v>
      </c>
      <c r="E32" s="1" t="s">
        <v>22</v>
      </c>
      <c r="F32" t="str">
        <f>HYPERLINK("https://vk.com/id94836782","https://vk.com/id94836782")</f>
        <v>https://vk.com/id94836782</v>
      </c>
      <c r="G32" s="1" t="s">
        <v>24</v>
      </c>
      <c r="H32" s="1" t="s">
        <v>402</v>
      </c>
      <c r="I32" s="1" t="s">
        <v>403</v>
      </c>
      <c r="J32" s="1" t="s">
        <v>24</v>
      </c>
      <c r="K32" s="1" t="s">
        <v>24</v>
      </c>
      <c r="L32" s="1" t="s">
        <v>24</v>
      </c>
      <c r="M32" s="1" t="s">
        <v>404</v>
      </c>
      <c r="N32" s="1" t="s">
        <v>405</v>
      </c>
      <c r="O32" s="1" t="s">
        <v>406</v>
      </c>
      <c r="P32" s="1" t="s">
        <v>407</v>
      </c>
      <c r="Q32" t="str">
        <f>HYPERLINK("https://api.typeform.com/responses/files/3adda78ce929eacb24463e263cde54d97584f61f0bb384c035f7b95056c521a4","https://api.typeform.com/responses/files/3adda78ce929eacb24463e263cde54d97584f61f0bb384c035f7b95056c521a4")</f>
        <v>https://api.typeform.com/responses/files/3adda78ce929eacb24463e263cde54d97584f61f0bb384c035f7b95056c521a4</v>
      </c>
      <c r="S32" s="1" t="s">
        <v>408</v>
      </c>
      <c r="T32" s="5">
        <v>1</v>
      </c>
      <c r="U32" s="1" t="s">
        <v>409</v>
      </c>
      <c r="V32" s="1" t="s">
        <v>410</v>
      </c>
      <c r="W32" s="1" t="s">
        <v>411</v>
      </c>
    </row>
    <row r="33" spans="1:23" x14ac:dyDescent="0.3">
      <c r="A33" s="1" t="s">
        <v>412</v>
      </c>
      <c r="B33" s="1" t="s">
        <v>413</v>
      </c>
      <c r="C33" s="1" t="s">
        <v>414</v>
      </c>
      <c r="D33" s="5">
        <v>1</v>
      </c>
      <c r="E33" s="1" t="s">
        <v>22</v>
      </c>
      <c r="F33" t="str">
        <f>HYPERLINK("https://vk.com/sashkacarton","https://vk.com/sashkacarton")</f>
        <v>https://vk.com/sashkacarton</v>
      </c>
      <c r="G33" s="1" t="s">
        <v>23</v>
      </c>
      <c r="H33" s="1" t="s">
        <v>24</v>
      </c>
      <c r="I33" s="1" t="s">
        <v>67</v>
      </c>
      <c r="J33" s="1" t="s">
        <v>53</v>
      </c>
      <c r="K33" s="1" t="s">
        <v>24</v>
      </c>
      <c r="L33" s="1" t="s">
        <v>415</v>
      </c>
      <c r="M33" s="1" t="s">
        <v>416</v>
      </c>
      <c r="N33" s="1" t="s">
        <v>417</v>
      </c>
      <c r="O33" s="1" t="s">
        <v>418</v>
      </c>
      <c r="P33" s="1" t="s">
        <v>419</v>
      </c>
      <c r="Q33" t="str">
        <f>HYPERLINK("https://api.typeform.com/responses/files/bdd8a79195d33173e46162d9943b7eb956d13d3e631402e2146f8e6157f6f174","https://api.typeform.com/responses/files/bdd8a79195d33173e46162d9943b7eb956d13d3e631402e2146f8e6157f6f174")</f>
        <v>https://api.typeform.com/responses/files/bdd8a79195d33173e46162d9943b7eb956d13d3e631402e2146f8e6157f6f174</v>
      </c>
      <c r="S33" s="1" t="s">
        <v>420</v>
      </c>
      <c r="T33" s="5">
        <v>0</v>
      </c>
      <c r="U33" s="1" t="s">
        <v>421</v>
      </c>
      <c r="V33" s="1" t="s">
        <v>422</v>
      </c>
      <c r="W33" s="1" t="s">
        <v>423</v>
      </c>
    </row>
    <row r="34" spans="1:23" x14ac:dyDescent="0.3">
      <c r="A34" s="1" t="s">
        <v>424</v>
      </c>
      <c r="B34" s="1" t="s">
        <v>155</v>
      </c>
      <c r="C34" s="1" t="s">
        <v>425</v>
      </c>
      <c r="D34" s="5">
        <v>0</v>
      </c>
      <c r="E34" s="1" t="s">
        <v>426</v>
      </c>
      <c r="F34" t="str">
        <f>HYPERLINK("https://vk.com/id18797692","https://vk.com/id18797692")</f>
        <v>https://vk.com/id18797692</v>
      </c>
      <c r="G34" s="1" t="s">
        <v>53</v>
      </c>
      <c r="H34" s="1" t="s">
        <v>24</v>
      </c>
      <c r="I34" s="1" t="s">
        <v>427</v>
      </c>
      <c r="J34" s="1" t="s">
        <v>53</v>
      </c>
      <c r="K34" s="1" t="s">
        <v>24</v>
      </c>
      <c r="L34" s="1" t="s">
        <v>185</v>
      </c>
      <c r="M34" s="1" t="s">
        <v>428</v>
      </c>
      <c r="N34" s="1" t="s">
        <v>429</v>
      </c>
      <c r="O34" s="1" t="s">
        <v>430</v>
      </c>
      <c r="P34" s="1" t="s">
        <v>431</v>
      </c>
      <c r="Q34" t="str">
        <f>HYPERLINK("https://api.typeform.com/responses/files/47f8ffe827fd4237a88fd1362eefd510430c12dbfce61628d1d4a79150773c77","https://api.typeform.com/responses/files/47f8ffe827fd4237a88fd1362eefd510430c12dbfce61628d1d4a79150773c77")</f>
        <v>https://api.typeform.com/responses/files/47f8ffe827fd4237a88fd1362eefd510430c12dbfce61628d1d4a79150773c77</v>
      </c>
      <c r="S34" s="1" t="s">
        <v>432</v>
      </c>
      <c r="T34" s="5">
        <v>1</v>
      </c>
      <c r="U34" s="1" t="s">
        <v>433</v>
      </c>
      <c r="V34" s="1" t="s">
        <v>434</v>
      </c>
      <c r="W34" s="1" t="s">
        <v>435</v>
      </c>
    </row>
    <row r="35" spans="1:23" x14ac:dyDescent="0.3">
      <c r="A35" s="1" t="s">
        <v>436</v>
      </c>
      <c r="B35" s="1" t="s">
        <v>437</v>
      </c>
      <c r="C35" s="1" t="s">
        <v>438</v>
      </c>
      <c r="D35" s="5">
        <v>0</v>
      </c>
      <c r="E35" s="1" t="s">
        <v>22</v>
      </c>
      <c r="F35" t="str">
        <f>HYPERLINK("https://vk.com/tereshanna","https://vk.com/tereshanna")</f>
        <v>https://vk.com/tereshanna</v>
      </c>
      <c r="G35" s="1" t="s">
        <v>53</v>
      </c>
      <c r="H35" s="1" t="s">
        <v>24</v>
      </c>
      <c r="I35" s="1" t="s">
        <v>247</v>
      </c>
      <c r="J35" s="1" t="s">
        <v>53</v>
      </c>
      <c r="K35" s="1" t="s">
        <v>24</v>
      </c>
      <c r="L35" s="1" t="s">
        <v>185</v>
      </c>
      <c r="M35" s="1" t="s">
        <v>439</v>
      </c>
      <c r="N35" s="1" t="s">
        <v>24</v>
      </c>
      <c r="O35" s="1" t="s">
        <v>440</v>
      </c>
      <c r="P35" s="1" t="s">
        <v>441</v>
      </c>
      <c r="Q35" t="str">
        <f>HYPERLINK("https://api.typeform.com/responses/files/38d96a489241f6efec6954f90657c6563e4135ecc0384a0f6307561ae247c61f","https://api.typeform.com/responses/files/38d96a489241f6efec6954f90657c6563e4135ecc0384a0f6307561ae247c61f")</f>
        <v>https://api.typeform.com/responses/files/38d96a489241f6efec6954f90657c6563e4135ecc0384a0f6307561ae247c61f</v>
      </c>
      <c r="S35" s="1" t="s">
        <v>1054</v>
      </c>
      <c r="T35" s="5">
        <v>1</v>
      </c>
      <c r="U35" s="1" t="s">
        <v>442</v>
      </c>
      <c r="V35" s="1" t="s">
        <v>443</v>
      </c>
      <c r="W35" s="1" t="s">
        <v>444</v>
      </c>
    </row>
    <row r="36" spans="1:23" x14ac:dyDescent="0.3">
      <c r="A36" s="1" t="s">
        <v>445</v>
      </c>
      <c r="B36" s="1" t="s">
        <v>318</v>
      </c>
      <c r="C36" s="1" t="s">
        <v>446</v>
      </c>
      <c r="D36" s="5">
        <v>1</v>
      </c>
      <c r="E36" s="1" t="s">
        <v>447</v>
      </c>
      <c r="F36" t="str">
        <f>HYPERLINK("https://vk.com/ant.grushko","https://vk.com/ant.grushko")</f>
        <v>https://vk.com/ant.grushko</v>
      </c>
      <c r="G36" s="1" t="s">
        <v>24</v>
      </c>
      <c r="H36" s="1" t="s">
        <v>448</v>
      </c>
      <c r="I36" s="1" t="s">
        <v>449</v>
      </c>
      <c r="J36" s="1" t="s">
        <v>24</v>
      </c>
      <c r="K36" s="1" t="s">
        <v>448</v>
      </c>
      <c r="L36" s="1" t="s">
        <v>450</v>
      </c>
      <c r="M36" s="1" t="s">
        <v>451</v>
      </c>
      <c r="N36" s="1" t="s">
        <v>24</v>
      </c>
      <c r="O36" s="1" t="s">
        <v>452</v>
      </c>
      <c r="P36" s="1" t="s">
        <v>453</v>
      </c>
      <c r="Q36" t="str">
        <f>HYPERLINK("https://api.typeform.com/responses/files/e61edc7d874c24b3679f524d87049c7e39efedbdaa919f7a85cc040df6480763","https://api.typeform.com/responses/files/e61edc7d874c24b3679f524d87049c7e39efedbdaa919f7a85cc040df6480763")</f>
        <v>https://api.typeform.com/responses/files/e61edc7d874c24b3679f524d87049c7e39efedbdaa919f7a85cc040df6480763</v>
      </c>
      <c r="S36" s="1" t="s">
        <v>454</v>
      </c>
      <c r="T36" s="5">
        <v>1</v>
      </c>
      <c r="U36" s="1" t="s">
        <v>455</v>
      </c>
      <c r="V36" s="1" t="s">
        <v>456</v>
      </c>
      <c r="W36" s="1" t="s">
        <v>457</v>
      </c>
    </row>
    <row r="37" spans="1:23" x14ac:dyDescent="0.3">
      <c r="A37" s="1" t="s">
        <v>458</v>
      </c>
      <c r="B37" s="1" t="s">
        <v>459</v>
      </c>
      <c r="C37" s="1" t="s">
        <v>460</v>
      </c>
      <c r="D37" s="5">
        <v>1</v>
      </c>
      <c r="E37" s="1" t="s">
        <v>22</v>
      </c>
      <c r="F37" t="s">
        <v>1018</v>
      </c>
      <c r="G37" s="1" t="s">
        <v>23</v>
      </c>
      <c r="H37" s="1" t="s">
        <v>24</v>
      </c>
      <c r="I37" s="1" t="s">
        <v>67</v>
      </c>
      <c r="J37" s="1" t="s">
        <v>53</v>
      </c>
      <c r="K37" s="1" t="s">
        <v>24</v>
      </c>
      <c r="L37" s="1" t="s">
        <v>185</v>
      </c>
      <c r="M37" s="1" t="s">
        <v>461</v>
      </c>
      <c r="N37" s="1" t="s">
        <v>462</v>
      </c>
      <c r="O37" s="1" t="s">
        <v>463</v>
      </c>
      <c r="P37" s="1" t="s">
        <v>464</v>
      </c>
      <c r="Q37" t="str">
        <f>HYPERLINK("https://api.typeform.com/responses/files/9af8eb4168a44de58567be6ed419cde96beb0946d834d70f32a316b0b0dce765","https://api.typeform.com/responses/files/9af8eb4168a44de58567be6ed419cde96beb0946d834d70f32a316b0b0dce765")</f>
        <v>https://api.typeform.com/responses/files/9af8eb4168a44de58567be6ed419cde96beb0946d834d70f32a316b0b0dce765</v>
      </c>
      <c r="S37" s="1" t="s">
        <v>212</v>
      </c>
      <c r="T37" s="5">
        <v>1</v>
      </c>
      <c r="U37" s="1" t="s">
        <v>465</v>
      </c>
      <c r="V37" s="1" t="s">
        <v>466</v>
      </c>
      <c r="W37" s="1" t="s">
        <v>467</v>
      </c>
    </row>
    <row r="38" spans="1:23" x14ac:dyDescent="0.3">
      <c r="A38" s="1" t="s">
        <v>468</v>
      </c>
      <c r="B38" s="1" t="s">
        <v>469</v>
      </c>
      <c r="C38" s="1" t="s">
        <v>470</v>
      </c>
      <c r="D38" s="5">
        <v>0</v>
      </c>
      <c r="E38" s="1" t="s">
        <v>22</v>
      </c>
      <c r="F38" t="str">
        <f>HYPERLINK("https://www.vk.com/dombaanay","https://www.vk.com/dombaanay")</f>
        <v>https://www.vk.com/dombaanay</v>
      </c>
      <c r="G38" s="1" t="s">
        <v>24</v>
      </c>
      <c r="H38" s="1" t="s">
        <v>471</v>
      </c>
      <c r="I38" s="1" t="s">
        <v>472</v>
      </c>
      <c r="J38" s="1" t="s">
        <v>24</v>
      </c>
      <c r="K38" s="1" t="s">
        <v>471</v>
      </c>
      <c r="L38" s="1" t="s">
        <v>472</v>
      </c>
      <c r="M38" s="1" t="s">
        <v>473</v>
      </c>
      <c r="N38" s="1" t="s">
        <v>474</v>
      </c>
      <c r="O38" s="1" t="s">
        <v>475</v>
      </c>
      <c r="P38" s="1" t="s">
        <v>476</v>
      </c>
      <c r="Q38" t="str">
        <f>HYPERLINK("https://api.typeform.com/responses/files/bcc0d1a469daee4d17d4d4e31a306472ca64d425e805e8921c8a7f04fda6768b","https://api.typeform.com/responses/files/bcc0d1a469daee4d17d4d4e31a306472ca64d425e805e8921c8a7f04fda6768b")</f>
        <v>https://api.typeform.com/responses/files/bcc0d1a469daee4d17d4d4e31a306472ca64d425e805e8921c8a7f04fda6768b</v>
      </c>
      <c r="S38" s="1" t="s">
        <v>1055</v>
      </c>
      <c r="T38" s="5">
        <v>1</v>
      </c>
      <c r="U38" s="1" t="s">
        <v>477</v>
      </c>
      <c r="V38" s="1" t="s">
        <v>478</v>
      </c>
      <c r="W38" s="1" t="s">
        <v>479</v>
      </c>
    </row>
    <row r="39" spans="1:23" x14ac:dyDescent="0.3">
      <c r="A39" s="1" t="s">
        <v>480</v>
      </c>
      <c r="B39" s="1" t="s">
        <v>437</v>
      </c>
      <c r="C39" s="1" t="s">
        <v>481</v>
      </c>
      <c r="D39" s="5">
        <v>1</v>
      </c>
      <c r="E39" s="1" t="s">
        <v>482</v>
      </c>
      <c r="F39" t="str">
        <f>HYPERLINK("https://vk.com/rakovskayaa","https://vk.com/rakovskayaa")</f>
        <v>https://vk.com/rakovskayaa</v>
      </c>
      <c r="G39" s="1" t="s">
        <v>53</v>
      </c>
      <c r="H39" s="1" t="s">
        <v>24</v>
      </c>
      <c r="I39" s="1" t="s">
        <v>483</v>
      </c>
      <c r="J39" s="1" t="s">
        <v>24</v>
      </c>
      <c r="K39" s="1" t="s">
        <v>24</v>
      </c>
      <c r="L39" s="1" t="s">
        <v>24</v>
      </c>
      <c r="M39" s="1" t="s">
        <v>484</v>
      </c>
      <c r="N39" s="1" t="s">
        <v>485</v>
      </c>
      <c r="O39" s="1" t="s">
        <v>486</v>
      </c>
      <c r="P39" s="1" t="s">
        <v>487</v>
      </c>
      <c r="Q39" t="str">
        <f>HYPERLINK("https://api.typeform.com/responses/files/41aed42cd0a02a2b06d7f5e9cfa9740f6f8c0998e3215a252ae2b093335454ab","https://api.typeform.com/responses/files/41aed42cd0a02a2b06d7f5e9cfa9740f6f8c0998e3215a252ae2b093335454ab")</f>
        <v>https://api.typeform.com/responses/files/41aed42cd0a02a2b06d7f5e9cfa9740f6f8c0998e3215a252ae2b093335454ab</v>
      </c>
      <c r="S39" s="1" t="s">
        <v>1056</v>
      </c>
      <c r="T39" s="5">
        <v>1</v>
      </c>
      <c r="U39" s="1" t="s">
        <v>488</v>
      </c>
      <c r="V39" s="1" t="s">
        <v>489</v>
      </c>
      <c r="W39" s="1" t="s">
        <v>490</v>
      </c>
    </row>
    <row r="40" spans="1:23" x14ac:dyDescent="0.3">
      <c r="A40" s="1" t="s">
        <v>491</v>
      </c>
      <c r="B40" s="1" t="s">
        <v>492</v>
      </c>
      <c r="C40" s="1" t="s">
        <v>493</v>
      </c>
      <c r="D40" s="5">
        <v>1</v>
      </c>
      <c r="E40" s="1" t="s">
        <v>22</v>
      </c>
      <c r="F40" t="str">
        <f>HYPERLINK("https://vk.com/siberria","https://vk.com/siberria")</f>
        <v>https://vk.com/siberria</v>
      </c>
      <c r="G40" s="1" t="s">
        <v>24</v>
      </c>
      <c r="H40" s="1" t="s">
        <v>494</v>
      </c>
      <c r="I40" s="1" t="s">
        <v>495</v>
      </c>
      <c r="J40" s="1" t="s">
        <v>24</v>
      </c>
      <c r="K40" s="1" t="s">
        <v>496</v>
      </c>
      <c r="L40" s="1" t="s">
        <v>273</v>
      </c>
      <c r="M40" s="1" t="s">
        <v>497</v>
      </c>
      <c r="N40" s="1" t="s">
        <v>498</v>
      </c>
      <c r="O40" s="1" t="s">
        <v>499</v>
      </c>
      <c r="P40" s="1" t="s">
        <v>500</v>
      </c>
      <c r="Q40" t="str">
        <f>HYPERLINK("https://api.typeform.com/responses/files/c1afe5a14b656057220d6d9fd3a58636ef4e6b20c51952ef2696180321894f71","https://api.typeform.com/responses/files/c1afe5a14b656057220d6d9fd3a58636ef4e6b20c51952ef2696180321894f71")</f>
        <v>https://api.typeform.com/responses/files/c1afe5a14b656057220d6d9fd3a58636ef4e6b20c51952ef2696180321894f71</v>
      </c>
      <c r="S40" s="1" t="s">
        <v>501</v>
      </c>
      <c r="T40" s="5">
        <v>1</v>
      </c>
      <c r="U40" s="1" t="s">
        <v>502</v>
      </c>
      <c r="V40" s="1" t="s">
        <v>503</v>
      </c>
      <c r="W40" s="1" t="s">
        <v>504</v>
      </c>
    </row>
    <row r="41" spans="1:23" x14ac:dyDescent="0.3">
      <c r="A41" s="1" t="s">
        <v>505</v>
      </c>
      <c r="B41" s="1" t="s">
        <v>413</v>
      </c>
      <c r="C41" s="1" t="s">
        <v>506</v>
      </c>
      <c r="D41" s="5">
        <v>1</v>
      </c>
      <c r="E41" s="1" t="s">
        <v>22</v>
      </c>
      <c r="F41" t="str">
        <f>HYPERLINK("https://vk.com/id6154182","https://vk.com/id6154182")</f>
        <v>https://vk.com/id6154182</v>
      </c>
      <c r="G41" s="1" t="s">
        <v>23</v>
      </c>
      <c r="H41" s="1" t="s">
        <v>24</v>
      </c>
      <c r="I41" s="1" t="s">
        <v>507</v>
      </c>
      <c r="J41" s="1" t="s">
        <v>53</v>
      </c>
      <c r="K41" s="1" t="s">
        <v>24</v>
      </c>
      <c r="L41" s="1" t="s">
        <v>26</v>
      </c>
      <c r="M41" s="1" t="s">
        <v>135</v>
      </c>
      <c r="N41" s="1" t="s">
        <v>508</v>
      </c>
      <c r="O41" s="1" t="s">
        <v>509</v>
      </c>
      <c r="P41" s="1" t="s">
        <v>510</v>
      </c>
      <c r="Q41" t="str">
        <f>HYPERLINK("https://api.typeform.com/responses/files/ed5caea3dd558e44a80a27f5eedfdce84cb2bdb693ab188bef894d4f13dc2ad8","https://api.typeform.com/responses/files/ed5caea3dd558e44a80a27f5eedfdce84cb2bdb693ab188bef894d4f13dc2ad8")</f>
        <v>https://api.typeform.com/responses/files/ed5caea3dd558e44a80a27f5eedfdce84cb2bdb693ab188bef894d4f13dc2ad8</v>
      </c>
      <c r="S41" s="1" t="s">
        <v>1057</v>
      </c>
      <c r="T41" s="5">
        <v>1</v>
      </c>
      <c r="U41" s="1" t="s">
        <v>511</v>
      </c>
      <c r="V41" s="1" t="s">
        <v>512</v>
      </c>
      <c r="W41" s="1" t="s">
        <v>513</v>
      </c>
    </row>
    <row r="42" spans="1:23" x14ac:dyDescent="0.3">
      <c r="A42" s="1" t="s">
        <v>514</v>
      </c>
      <c r="B42" s="1" t="s">
        <v>492</v>
      </c>
      <c r="C42" s="1" t="s">
        <v>515</v>
      </c>
      <c r="D42" s="5">
        <v>0</v>
      </c>
      <c r="E42" s="1" t="s">
        <v>22</v>
      </c>
      <c r="F42" t="str">
        <f>HYPERLINK("https://vk.com/nastyakls","https://vk.com/nastyakls")</f>
        <v>https://vk.com/nastyakls</v>
      </c>
      <c r="G42" s="1" t="s">
        <v>23</v>
      </c>
      <c r="H42" s="1" t="s">
        <v>24</v>
      </c>
      <c r="I42" s="1" t="s">
        <v>516</v>
      </c>
      <c r="J42" s="1" t="s">
        <v>24</v>
      </c>
      <c r="K42" s="1" t="s">
        <v>24</v>
      </c>
      <c r="L42" s="1" t="s">
        <v>24</v>
      </c>
      <c r="M42" s="1" t="s">
        <v>517</v>
      </c>
      <c r="N42" s="1" t="s">
        <v>518</v>
      </c>
      <c r="O42" s="1" t="s">
        <v>519</v>
      </c>
      <c r="P42" s="1" t="s">
        <v>520</v>
      </c>
      <c r="Q42" t="str">
        <f>HYPERLINK("https://api.typeform.com/responses/files/89fd6c0f6c4735140ff4849015e51bb0a98c85cfab8eec08a1911caf1550f568","https://api.typeform.com/responses/files/89fd6c0f6c4735140ff4849015e51bb0a98c85cfab8eec08a1911caf1550f568")</f>
        <v>https://api.typeform.com/responses/files/89fd6c0f6c4735140ff4849015e51bb0a98c85cfab8eec08a1911caf1550f568</v>
      </c>
      <c r="S42" s="1" t="s">
        <v>1058</v>
      </c>
      <c r="T42" s="5">
        <v>1</v>
      </c>
      <c r="U42" s="1" t="s">
        <v>521</v>
      </c>
      <c r="V42" s="1" t="s">
        <v>522</v>
      </c>
      <c r="W42" s="1" t="s">
        <v>523</v>
      </c>
    </row>
    <row r="43" spans="1:23" x14ac:dyDescent="0.3">
      <c r="A43" s="1" t="s">
        <v>524</v>
      </c>
      <c r="B43" s="1" t="s">
        <v>525</v>
      </c>
      <c r="C43" s="1" t="s">
        <v>526</v>
      </c>
      <c r="D43" s="5">
        <v>1</v>
      </c>
      <c r="E43" s="1" t="s">
        <v>22</v>
      </c>
      <c r="F43" t="str">
        <f>HYPERLINK("https://m.vk.com/rostislav_zem","https://m.vk.com/rostislav_zem")</f>
        <v>https://m.vk.com/rostislav_zem</v>
      </c>
      <c r="G43" s="1" t="s">
        <v>53</v>
      </c>
      <c r="H43" s="1" t="s">
        <v>24</v>
      </c>
      <c r="I43" s="1" t="s">
        <v>527</v>
      </c>
      <c r="J43" s="1" t="s">
        <v>53</v>
      </c>
      <c r="K43" s="1" t="s">
        <v>24</v>
      </c>
      <c r="L43" s="1" t="s">
        <v>528</v>
      </c>
      <c r="M43" s="1" t="s">
        <v>529</v>
      </c>
      <c r="N43" s="1" t="s">
        <v>530</v>
      </c>
      <c r="O43" s="1" t="s">
        <v>531</v>
      </c>
      <c r="P43" s="1" t="s">
        <v>532</v>
      </c>
      <c r="Q43" t="str">
        <f>HYPERLINK("https://api.typeform.com/responses/files/de4e66aea4a92872914952c531cff3825874491005daec31d04d83ca19a8f428","https://api.typeform.com/responses/files/de4e66aea4a92872914952c531cff3825874491005daec31d04d83ca19a8f428")</f>
        <v>https://api.typeform.com/responses/files/de4e66aea4a92872914952c531cff3825874491005daec31d04d83ca19a8f428</v>
      </c>
      <c r="S43" s="1" t="s">
        <v>533</v>
      </c>
      <c r="T43" s="5">
        <v>0</v>
      </c>
      <c r="U43" s="1" t="s">
        <v>534</v>
      </c>
      <c r="V43" s="1" t="s">
        <v>535</v>
      </c>
      <c r="W43" s="1" t="s">
        <v>536</v>
      </c>
    </row>
    <row r="44" spans="1:23" x14ac:dyDescent="0.3">
      <c r="A44" s="1" t="s">
        <v>537</v>
      </c>
      <c r="B44" s="1" t="s">
        <v>538</v>
      </c>
      <c r="C44" s="1" t="s">
        <v>539</v>
      </c>
      <c r="D44" s="5">
        <v>0</v>
      </c>
      <c r="E44" s="1" t="s">
        <v>22</v>
      </c>
      <c r="F44" t="str">
        <f>HYPERLINK("https://vk.com/vladimir_a_bragin","https://vk.com/vladimir_a_bragin")</f>
        <v>https://vk.com/vladimir_a_bragin</v>
      </c>
      <c r="G44" s="1" t="s">
        <v>133</v>
      </c>
      <c r="H44" s="1" t="s">
        <v>24</v>
      </c>
      <c r="I44" s="1" t="s">
        <v>540</v>
      </c>
      <c r="J44" s="1" t="s">
        <v>24</v>
      </c>
      <c r="K44" s="1" t="s">
        <v>24</v>
      </c>
      <c r="L44" s="1" t="s">
        <v>24</v>
      </c>
      <c r="M44" s="1" t="s">
        <v>541</v>
      </c>
      <c r="N44" s="1" t="s">
        <v>542</v>
      </c>
      <c r="O44" s="1" t="s">
        <v>543</v>
      </c>
      <c r="P44" s="1" t="s">
        <v>544</v>
      </c>
      <c r="Q44" t="str">
        <f>HYPERLINK("https://api.typeform.com/responses/files/4900e07a74959218ea3dccd5de31214ac89cfcea5b905e9c365d301e1274a5db","https://api.typeform.com/responses/files/4900e07a74959218ea3dccd5de31214ac89cfcea5b905e9c365d301e1274a5db")</f>
        <v>https://api.typeform.com/responses/files/4900e07a74959218ea3dccd5de31214ac89cfcea5b905e9c365d301e1274a5db</v>
      </c>
      <c r="S44" s="1" t="s">
        <v>1059</v>
      </c>
      <c r="T44" s="5">
        <v>1</v>
      </c>
      <c r="U44" s="1" t="s">
        <v>545</v>
      </c>
      <c r="V44" s="1" t="s">
        <v>546</v>
      </c>
      <c r="W44" s="1" t="s">
        <v>547</v>
      </c>
    </row>
    <row r="45" spans="1:23" x14ac:dyDescent="0.3">
      <c r="A45" s="1" t="s">
        <v>548</v>
      </c>
      <c r="B45" s="1" t="s">
        <v>549</v>
      </c>
      <c r="C45" s="1" t="s">
        <v>550</v>
      </c>
      <c r="D45" s="5">
        <v>0</v>
      </c>
      <c r="E45" s="1" t="s">
        <v>22</v>
      </c>
      <c r="F45" t="str">
        <f>HYPERLINK("https://vk.com/m_rosl","https://vk.com/m_rosl")</f>
        <v>https://vk.com/m_rosl</v>
      </c>
      <c r="G45" s="1" t="s">
        <v>53</v>
      </c>
      <c r="H45" s="1" t="s">
        <v>24</v>
      </c>
      <c r="I45" s="1" t="s">
        <v>551</v>
      </c>
      <c r="J45" s="1" t="s">
        <v>24</v>
      </c>
      <c r="K45" s="1" t="s">
        <v>24</v>
      </c>
      <c r="L45" s="1" t="s">
        <v>24</v>
      </c>
      <c r="M45" s="1" t="s">
        <v>552</v>
      </c>
      <c r="N45" s="1" t="s">
        <v>553</v>
      </c>
      <c r="O45" s="1" t="s">
        <v>554</v>
      </c>
      <c r="P45" s="1" t="s">
        <v>555</v>
      </c>
      <c r="Q45" t="str">
        <f>HYPERLINK("https://api.typeform.com/responses/files/1f666f6e50b503f799ceff53c95c00a8dc32d3ea3c938465b107ea0e49cf009b","https://api.typeform.com/responses/files/1f666f6e50b503f799ceff53c95c00a8dc32d3ea3c938465b107ea0e49cf009b")</f>
        <v>https://api.typeform.com/responses/files/1f666f6e50b503f799ceff53c95c00a8dc32d3ea3c938465b107ea0e49cf009b</v>
      </c>
      <c r="S45" s="1" t="s">
        <v>1060</v>
      </c>
      <c r="T45" s="5">
        <v>1</v>
      </c>
      <c r="U45" s="1" t="s">
        <v>556</v>
      </c>
      <c r="V45" s="1" t="s">
        <v>557</v>
      </c>
      <c r="W45" s="1" t="s">
        <v>558</v>
      </c>
    </row>
    <row r="46" spans="1:23" x14ac:dyDescent="0.3">
      <c r="A46" s="1" t="s">
        <v>559</v>
      </c>
      <c r="B46" s="1" t="s">
        <v>560</v>
      </c>
      <c r="C46" s="1" t="s">
        <v>561</v>
      </c>
      <c r="D46" s="5">
        <v>0</v>
      </c>
      <c r="E46" s="1" t="s">
        <v>22</v>
      </c>
      <c r="F46" t="s">
        <v>1015</v>
      </c>
      <c r="G46" s="1" t="s">
        <v>53</v>
      </c>
      <c r="H46" s="1" t="s">
        <v>24</v>
      </c>
      <c r="I46" s="1" t="s">
        <v>562</v>
      </c>
      <c r="J46" s="1" t="s">
        <v>53</v>
      </c>
      <c r="K46" s="1" t="s">
        <v>24</v>
      </c>
      <c r="L46" s="1" t="s">
        <v>563</v>
      </c>
      <c r="M46" s="1" t="s">
        <v>552</v>
      </c>
      <c r="N46" s="1" t="s">
        <v>564</v>
      </c>
      <c r="O46" s="1" t="s">
        <v>565</v>
      </c>
      <c r="P46" s="1" t="s">
        <v>566</v>
      </c>
      <c r="Q46" t="str">
        <f>HYPERLINK("https://api.typeform.com/responses/files/98a47cca413f004d9f211d3f5289a8db64e118e66624fccb391c2fc5a9814d48","https://api.typeform.com/responses/files/98a47cca413f004d9f211d3f5289a8db64e118e66624fccb391c2fc5a9814d48")</f>
        <v>https://api.typeform.com/responses/files/98a47cca413f004d9f211d3f5289a8db64e118e66624fccb391c2fc5a9814d48</v>
      </c>
      <c r="S46" s="1" t="s">
        <v>1061</v>
      </c>
      <c r="T46" s="5">
        <v>1</v>
      </c>
      <c r="U46" s="1" t="s">
        <v>567</v>
      </c>
      <c r="V46" s="1" t="s">
        <v>568</v>
      </c>
      <c r="W46" s="1" t="s">
        <v>569</v>
      </c>
    </row>
    <row r="47" spans="1:23" x14ac:dyDescent="0.3">
      <c r="A47" s="1" t="s">
        <v>570</v>
      </c>
      <c r="B47" s="1" t="s">
        <v>571</v>
      </c>
      <c r="C47" s="1" t="s">
        <v>572</v>
      </c>
      <c r="D47" s="5">
        <v>1</v>
      </c>
      <c r="E47" s="1" t="s">
        <v>22</v>
      </c>
      <c r="F47" t="str">
        <f>HYPERLINK("https://vk.com/aira_mo","https://vk.com/aira_mo")</f>
        <v>https://vk.com/aira_mo</v>
      </c>
      <c r="G47" s="1" t="s">
        <v>133</v>
      </c>
      <c r="H47" s="1" t="s">
        <v>24</v>
      </c>
      <c r="I47" s="1" t="s">
        <v>540</v>
      </c>
      <c r="J47" s="1" t="s">
        <v>24</v>
      </c>
      <c r="K47" s="1" t="s">
        <v>24</v>
      </c>
      <c r="L47" s="1" t="s">
        <v>24</v>
      </c>
      <c r="M47" s="1" t="s">
        <v>573</v>
      </c>
      <c r="N47" s="1" t="s">
        <v>574</v>
      </c>
      <c r="O47" s="1" t="s">
        <v>575</v>
      </c>
      <c r="P47" s="1" t="s">
        <v>576</v>
      </c>
      <c r="Q47" t="str">
        <f>HYPERLINK("https://api.typeform.com/responses/files/10c57bc8d54a7c7befdd4e0e1cc62b35d73b8b032ff1e0d852c77cb8222e001e","https://api.typeform.com/responses/files/10c57bc8d54a7c7befdd4e0e1cc62b35d73b8b032ff1e0d852c77cb8222e001e")</f>
        <v>https://api.typeform.com/responses/files/10c57bc8d54a7c7befdd4e0e1cc62b35d73b8b032ff1e0d852c77cb8222e001e</v>
      </c>
      <c r="S47" s="1" t="s">
        <v>1062</v>
      </c>
      <c r="T47" s="5">
        <v>1</v>
      </c>
      <c r="U47" s="1" t="s">
        <v>577</v>
      </c>
      <c r="V47" s="1" t="s">
        <v>578</v>
      </c>
      <c r="W47" s="1" t="s">
        <v>579</v>
      </c>
    </row>
    <row r="48" spans="1:23" x14ac:dyDescent="0.3">
      <c r="A48" s="1" t="s">
        <v>580</v>
      </c>
      <c r="B48" s="1" t="s">
        <v>581</v>
      </c>
      <c r="C48" s="1" t="s">
        <v>582</v>
      </c>
      <c r="D48" s="5">
        <v>0</v>
      </c>
      <c r="E48" s="1" t="s">
        <v>22</v>
      </c>
      <c r="F48" t="s">
        <v>1017</v>
      </c>
      <c r="G48" s="1" t="s">
        <v>24</v>
      </c>
      <c r="H48" s="1" t="s">
        <v>583</v>
      </c>
      <c r="I48" s="1" t="s">
        <v>584</v>
      </c>
      <c r="J48" s="1" t="s">
        <v>24</v>
      </c>
      <c r="K48" s="1" t="s">
        <v>583</v>
      </c>
      <c r="L48" s="1" t="s">
        <v>584</v>
      </c>
      <c r="M48" s="1" t="s">
        <v>585</v>
      </c>
      <c r="N48" s="1" t="s">
        <v>586</v>
      </c>
      <c r="O48" s="1" t="s">
        <v>587</v>
      </c>
      <c r="P48" s="1" t="s">
        <v>588</v>
      </c>
      <c r="Q48" t="s">
        <v>1092</v>
      </c>
      <c r="S48" s="1" t="s">
        <v>589</v>
      </c>
      <c r="T48" s="5">
        <v>1</v>
      </c>
      <c r="U48" s="1" t="s">
        <v>590</v>
      </c>
      <c r="V48" s="1" t="s">
        <v>591</v>
      </c>
      <c r="W48" s="1" t="s">
        <v>592</v>
      </c>
    </row>
    <row r="49" spans="1:23" x14ac:dyDescent="0.3">
      <c r="A49" s="1" t="s">
        <v>593</v>
      </c>
      <c r="B49" s="1" t="s">
        <v>594</v>
      </c>
      <c r="C49" s="1" t="s">
        <v>595</v>
      </c>
      <c r="D49" s="5">
        <v>1</v>
      </c>
      <c r="E49" s="1" t="s">
        <v>426</v>
      </c>
      <c r="F49" t="str">
        <f>HYPERLINK("https://vk.com/vladislav_aleshin","https://vk.com/vladislav_aleshin")</f>
        <v>https://vk.com/vladislav_aleshin</v>
      </c>
      <c r="G49" s="1" t="s">
        <v>23</v>
      </c>
      <c r="H49" s="1" t="s">
        <v>24</v>
      </c>
      <c r="I49" s="1" t="s">
        <v>596</v>
      </c>
      <c r="J49" s="1" t="s">
        <v>24</v>
      </c>
      <c r="K49" s="1" t="s">
        <v>597</v>
      </c>
      <c r="L49" s="1" t="s">
        <v>598</v>
      </c>
      <c r="M49" s="1" t="s">
        <v>599</v>
      </c>
      <c r="N49" s="1" t="s">
        <v>600</v>
      </c>
      <c r="O49" s="1" t="s">
        <v>601</v>
      </c>
      <c r="P49" s="1" t="s">
        <v>602</v>
      </c>
      <c r="Q49" t="str">
        <f>HYPERLINK("https://api.typeform.com/responses/files/c83926e96c1331b2c544ae88639f710e4dc36dde1ebc89cc0a95ae44f2345cec","https://api.typeform.com/responses/files/c83926e96c1331b2c544ae88639f710e4dc36dde1ebc89cc0a95ae44f2345cec")</f>
        <v>https://api.typeform.com/responses/files/c83926e96c1331b2c544ae88639f710e4dc36dde1ebc89cc0a95ae44f2345cec</v>
      </c>
      <c r="S49" s="1" t="s">
        <v>1063</v>
      </c>
      <c r="T49" s="5">
        <v>1</v>
      </c>
      <c r="U49" s="1" t="s">
        <v>603</v>
      </c>
      <c r="V49" s="1" t="s">
        <v>604</v>
      </c>
      <c r="W49" s="1" t="s">
        <v>605</v>
      </c>
    </row>
    <row r="50" spans="1:23" x14ac:dyDescent="0.3">
      <c r="A50" s="1" t="s">
        <v>606</v>
      </c>
      <c r="B50" s="1" t="s">
        <v>257</v>
      </c>
      <c r="C50" s="1" t="s">
        <v>607</v>
      </c>
      <c r="D50" s="5">
        <v>0</v>
      </c>
      <c r="E50" s="1" t="s">
        <v>22</v>
      </c>
      <c r="F50" t="str">
        <f>HYPERLINK("https://vk.com/sergeykalinichenko","https://vk.com/sergeykalinichenko")</f>
        <v>https://vk.com/sergeykalinichenko</v>
      </c>
      <c r="G50" s="1" t="s">
        <v>24</v>
      </c>
      <c r="H50" s="1" t="s">
        <v>584</v>
      </c>
      <c r="I50" s="1" t="s">
        <v>608</v>
      </c>
      <c r="J50" s="1" t="s">
        <v>24</v>
      </c>
      <c r="K50" s="1" t="s">
        <v>584</v>
      </c>
      <c r="L50" s="1" t="s">
        <v>24</v>
      </c>
      <c r="M50" s="1" t="s">
        <v>609</v>
      </c>
      <c r="N50" s="1" t="s">
        <v>24</v>
      </c>
      <c r="O50" s="1" t="s">
        <v>610</v>
      </c>
      <c r="P50" s="1" t="s">
        <v>611</v>
      </c>
      <c r="Q50" t="str">
        <f>HYPERLINK("https://api.typeform.com/responses/files/1ee4627543ad07e168fa19a7b410f5f3ce0fa9d873c5c04ce1880e120e333b72","https://api.typeform.com/responses/files/1ee4627543ad07e168fa19a7b410f5f3ce0fa9d873c5c04ce1880e120e333b72")</f>
        <v>https://api.typeform.com/responses/files/1ee4627543ad07e168fa19a7b410f5f3ce0fa9d873c5c04ce1880e120e333b72</v>
      </c>
      <c r="S50" s="1" t="s">
        <v>612</v>
      </c>
      <c r="T50" s="5">
        <v>1</v>
      </c>
      <c r="U50" s="1" t="s">
        <v>613</v>
      </c>
      <c r="V50" s="1" t="s">
        <v>614</v>
      </c>
      <c r="W50" s="1" t="s">
        <v>615</v>
      </c>
    </row>
    <row r="51" spans="1:23" x14ac:dyDescent="0.3">
      <c r="A51" s="1" t="s">
        <v>616</v>
      </c>
      <c r="B51" s="1" t="s">
        <v>617</v>
      </c>
      <c r="C51" s="1" t="s">
        <v>618</v>
      </c>
      <c r="D51" s="5">
        <v>0</v>
      </c>
      <c r="E51" s="1" t="s">
        <v>22</v>
      </c>
      <c r="F51" t="str">
        <f>HYPERLINK("https://m.vk.com/gimiran","https://m.vk.com/gimiran")</f>
        <v>https://m.vk.com/gimiran</v>
      </c>
      <c r="G51" s="1" t="s">
        <v>23</v>
      </c>
      <c r="H51" s="1" t="s">
        <v>24</v>
      </c>
      <c r="I51" s="1" t="s">
        <v>619</v>
      </c>
      <c r="J51" s="1" t="s">
        <v>23</v>
      </c>
      <c r="K51" s="1" t="s">
        <v>24</v>
      </c>
      <c r="L51" s="1" t="s">
        <v>620</v>
      </c>
      <c r="M51" s="1" t="s">
        <v>621</v>
      </c>
      <c r="N51" s="1" t="s">
        <v>622</v>
      </c>
      <c r="O51" s="1" t="s">
        <v>623</v>
      </c>
      <c r="P51" s="1" t="s">
        <v>624</v>
      </c>
      <c r="Q51" t="str">
        <f>HYPERLINK("https://api.typeform.com/responses/files/f136a004f80cf072e9262fa539d7b53625f810972f38d8b171995b60902e5687","https://api.typeform.com/responses/files/f136a004f80cf072e9262fa539d7b53625f810972f38d8b171995b60902e5687")</f>
        <v>https://api.typeform.com/responses/files/f136a004f80cf072e9262fa539d7b53625f810972f38d8b171995b60902e5687</v>
      </c>
      <c r="S51" s="1" t="s">
        <v>1064</v>
      </c>
      <c r="T51" s="5">
        <v>1</v>
      </c>
      <c r="U51" s="1" t="s">
        <v>625</v>
      </c>
      <c r="V51" s="1" t="s">
        <v>626</v>
      </c>
      <c r="W51" s="1" t="s">
        <v>627</v>
      </c>
    </row>
    <row r="52" spans="1:23" x14ac:dyDescent="0.3">
      <c r="A52" s="1" t="s">
        <v>628</v>
      </c>
      <c r="B52" s="1" t="s">
        <v>492</v>
      </c>
      <c r="C52" s="1" t="s">
        <v>629</v>
      </c>
      <c r="D52" s="5">
        <v>0</v>
      </c>
      <c r="E52" s="1" t="s">
        <v>630</v>
      </c>
      <c r="F52" t="s">
        <v>1016</v>
      </c>
      <c r="G52" s="1" t="s">
        <v>53</v>
      </c>
      <c r="H52" s="1" t="s">
        <v>24</v>
      </c>
      <c r="I52" s="1" t="s">
        <v>631</v>
      </c>
      <c r="J52" s="1" t="s">
        <v>24</v>
      </c>
      <c r="K52" s="1" t="s">
        <v>632</v>
      </c>
      <c r="L52" s="1" t="s">
        <v>633</v>
      </c>
      <c r="M52" s="1" t="s">
        <v>634</v>
      </c>
      <c r="N52" s="1" t="s">
        <v>635</v>
      </c>
      <c r="O52" s="1" t="s">
        <v>636</v>
      </c>
      <c r="P52" s="1" t="s">
        <v>637</v>
      </c>
      <c r="Q52" t="str">
        <f>HYPERLINK("https://api.typeform.com/responses/files/9de5e45c995a0cf25f4e6eab6b64e52c629f9231938c17912090219325792419","https://api.typeform.com/responses/files/9de5e45c995a0cf25f4e6eab6b64e52c629f9231938c17912090219325792419")</f>
        <v>https://api.typeform.com/responses/files/9de5e45c995a0cf25f4e6eab6b64e52c629f9231938c17912090219325792419</v>
      </c>
      <c r="S52" s="1" t="s">
        <v>1065</v>
      </c>
      <c r="T52" s="5">
        <v>1</v>
      </c>
      <c r="U52" s="1" t="s">
        <v>638</v>
      </c>
      <c r="V52" s="1" t="s">
        <v>639</v>
      </c>
      <c r="W52" s="1" t="s">
        <v>640</v>
      </c>
    </row>
    <row r="53" spans="1:23" x14ac:dyDescent="0.3">
      <c r="A53" s="1" t="s">
        <v>641</v>
      </c>
      <c r="B53" s="1" t="s">
        <v>642</v>
      </c>
      <c r="C53" s="1" t="s">
        <v>643</v>
      </c>
      <c r="D53" s="5">
        <v>0</v>
      </c>
      <c r="E53" s="1" t="s">
        <v>22</v>
      </c>
      <c r="F53" t="str">
        <f>HYPERLINK("https://vk.com/id108422640","https://vk.com/id108422640")</f>
        <v>https://vk.com/id108422640</v>
      </c>
      <c r="G53" s="1" t="s">
        <v>23</v>
      </c>
      <c r="H53" s="1" t="s">
        <v>24</v>
      </c>
      <c r="I53" s="1" t="s">
        <v>644</v>
      </c>
      <c r="J53" s="1" t="s">
        <v>24</v>
      </c>
      <c r="K53" s="1" t="s">
        <v>24</v>
      </c>
      <c r="L53" s="1" t="s">
        <v>24</v>
      </c>
      <c r="M53" s="1" t="s">
        <v>645</v>
      </c>
      <c r="N53" s="1" t="s">
        <v>646</v>
      </c>
      <c r="O53" s="1" t="s">
        <v>647</v>
      </c>
      <c r="P53" s="1" t="s">
        <v>648</v>
      </c>
      <c r="Q53" t="str">
        <f>HYPERLINK("https://api.typeform.com/responses/files/413d22bcdcc267a1e4813832a18ffd51facc7c9dfc017d3a73ac5f184437918e","https://api.typeform.com/responses/files/413d22bcdcc267a1e4813832a18ffd51facc7c9dfc017d3a73ac5f184437918e")</f>
        <v>https://api.typeform.com/responses/files/413d22bcdcc267a1e4813832a18ffd51facc7c9dfc017d3a73ac5f184437918e</v>
      </c>
      <c r="S53" s="1" t="s">
        <v>649</v>
      </c>
      <c r="T53" s="5">
        <v>1</v>
      </c>
      <c r="U53" s="1" t="s">
        <v>650</v>
      </c>
      <c r="V53" s="1" t="s">
        <v>651</v>
      </c>
      <c r="W53" s="1" t="s">
        <v>652</v>
      </c>
    </row>
    <row r="54" spans="1:23" x14ac:dyDescent="0.3">
      <c r="A54" s="1" t="s">
        <v>653</v>
      </c>
      <c r="B54" s="1" t="s">
        <v>65</v>
      </c>
      <c r="C54" s="1" t="s">
        <v>654</v>
      </c>
      <c r="D54" s="5">
        <v>0</v>
      </c>
      <c r="E54" s="1" t="s">
        <v>22</v>
      </c>
      <c r="F54" t="str">
        <f>HYPERLINK("https://vk.com/darr1a","https://vk.com/darr1a")</f>
        <v>https://vk.com/darr1a</v>
      </c>
      <c r="G54" s="1" t="s">
        <v>53</v>
      </c>
      <c r="H54" s="1" t="s">
        <v>24</v>
      </c>
      <c r="I54" s="1" t="s">
        <v>247</v>
      </c>
      <c r="J54" s="1" t="s">
        <v>24</v>
      </c>
      <c r="K54" s="1" t="s">
        <v>24</v>
      </c>
      <c r="L54" s="1" t="s">
        <v>24</v>
      </c>
      <c r="M54" s="1" t="s">
        <v>439</v>
      </c>
      <c r="N54" s="1" t="s">
        <v>24</v>
      </c>
      <c r="O54" s="1" t="s">
        <v>655</v>
      </c>
      <c r="P54" s="1" t="s">
        <v>656</v>
      </c>
      <c r="Q54" t="str">
        <f>HYPERLINK("https://api.typeform.com/responses/files/68d6a288e2d43c584385b8718a326bbc34f96b008ddb1b7f1e71426e5661c6cc","https://api.typeform.com/responses/files/68d6a288e2d43c584385b8718a326bbc34f96b008ddb1b7f1e71426e5661c6cc")</f>
        <v>https://api.typeform.com/responses/files/68d6a288e2d43c584385b8718a326bbc34f96b008ddb1b7f1e71426e5661c6cc</v>
      </c>
      <c r="S54" s="1" t="s">
        <v>1066</v>
      </c>
      <c r="T54" s="5">
        <v>1</v>
      </c>
      <c r="U54" s="1" t="s">
        <v>657</v>
      </c>
      <c r="V54" s="1" t="s">
        <v>658</v>
      </c>
      <c r="W54" s="1" t="s">
        <v>659</v>
      </c>
    </row>
    <row r="55" spans="1:23" x14ac:dyDescent="0.3">
      <c r="A55" s="1" t="s">
        <v>660</v>
      </c>
      <c r="B55" s="1" t="s">
        <v>268</v>
      </c>
      <c r="C55" s="1" t="s">
        <v>661</v>
      </c>
      <c r="D55" s="5">
        <v>1</v>
      </c>
      <c r="E55" s="1" t="s">
        <v>22</v>
      </c>
      <c r="F55" t="str">
        <f>HYPERLINK("https://vk.com/dborunov","https://vk.com/dborunov")</f>
        <v>https://vk.com/dborunov</v>
      </c>
      <c r="G55" s="1" t="s">
        <v>53</v>
      </c>
      <c r="H55" s="1" t="s">
        <v>24</v>
      </c>
      <c r="I55" s="1" t="s">
        <v>54</v>
      </c>
      <c r="J55" s="1" t="s">
        <v>53</v>
      </c>
      <c r="K55" s="1" t="s">
        <v>24</v>
      </c>
      <c r="L55" s="1" t="s">
        <v>662</v>
      </c>
      <c r="M55" s="1" t="s">
        <v>310</v>
      </c>
      <c r="N55" s="1" t="s">
        <v>663</v>
      </c>
      <c r="O55" s="1" t="s">
        <v>664</v>
      </c>
      <c r="P55" s="1" t="s">
        <v>665</v>
      </c>
      <c r="Q55" t="str">
        <f>HYPERLINK("https://api.typeform.com/responses/files/21b9a183818c7b7228b643ea078fe23891446da877017614107d1f5ca58daf9e","https://api.typeform.com/responses/files/21b9a183818c7b7228b643ea078fe23891446da877017614107d1f5ca58daf9e")</f>
        <v>https://api.typeform.com/responses/files/21b9a183818c7b7228b643ea078fe23891446da877017614107d1f5ca58daf9e</v>
      </c>
      <c r="S55" s="1" t="s">
        <v>1067</v>
      </c>
      <c r="T55" s="5">
        <v>1</v>
      </c>
      <c r="U55" s="1" t="s">
        <v>666</v>
      </c>
      <c r="V55" s="1" t="s">
        <v>667</v>
      </c>
      <c r="W55" s="1" t="s">
        <v>668</v>
      </c>
    </row>
    <row r="56" spans="1:23" x14ac:dyDescent="0.3">
      <c r="A56" s="1" t="s">
        <v>669</v>
      </c>
      <c r="B56" s="1" t="s">
        <v>642</v>
      </c>
      <c r="C56" s="1" t="s">
        <v>670</v>
      </c>
      <c r="D56" s="5">
        <v>1</v>
      </c>
      <c r="E56" s="1" t="s">
        <v>671</v>
      </c>
      <c r="F56" t="str">
        <f>HYPERLINK("https://vk.com/kolikov93","https://vk.com/kolikov93")</f>
        <v>https://vk.com/kolikov93</v>
      </c>
      <c r="G56" s="1" t="s">
        <v>320</v>
      </c>
      <c r="H56" s="1" t="s">
        <v>24</v>
      </c>
      <c r="I56" s="1" t="s">
        <v>672</v>
      </c>
      <c r="J56" s="1" t="s">
        <v>24</v>
      </c>
      <c r="K56" s="1" t="s">
        <v>24</v>
      </c>
      <c r="L56" s="1" t="s">
        <v>24</v>
      </c>
      <c r="M56" s="1" t="s">
        <v>212</v>
      </c>
      <c r="N56" s="1" t="s">
        <v>673</v>
      </c>
      <c r="O56" s="1" t="s">
        <v>674</v>
      </c>
      <c r="P56" s="1" t="s">
        <v>675</v>
      </c>
      <c r="Q56" s="2" t="s">
        <v>1093</v>
      </c>
      <c r="S56" s="1" t="s">
        <v>1068</v>
      </c>
      <c r="T56" s="5">
        <v>1</v>
      </c>
      <c r="U56" s="1" t="s">
        <v>676</v>
      </c>
      <c r="V56" s="1" t="s">
        <v>677</v>
      </c>
      <c r="W56" s="1" t="s">
        <v>678</v>
      </c>
    </row>
    <row r="57" spans="1:23" x14ac:dyDescent="0.3">
      <c r="A57" s="1" t="s">
        <v>679</v>
      </c>
      <c r="B57" s="1" t="s">
        <v>680</v>
      </c>
      <c r="C57" s="1" t="s">
        <v>681</v>
      </c>
      <c r="D57" s="5">
        <v>0</v>
      </c>
      <c r="E57" s="1" t="s">
        <v>682</v>
      </c>
      <c r="F57" t="str">
        <f>HYPERLINK("http://vk.com/id55827129","http://vk.com/id55827129")</f>
        <v>http://vk.com/id55827129</v>
      </c>
      <c r="G57" s="1" t="s">
        <v>24</v>
      </c>
      <c r="H57" s="1" t="s">
        <v>683</v>
      </c>
      <c r="I57" s="1" t="s">
        <v>684</v>
      </c>
      <c r="J57" s="1" t="s">
        <v>24</v>
      </c>
      <c r="K57" s="1" t="s">
        <v>24</v>
      </c>
      <c r="L57" s="1" t="s">
        <v>24</v>
      </c>
      <c r="M57" s="1" t="s">
        <v>685</v>
      </c>
      <c r="N57" s="1" t="s">
        <v>686</v>
      </c>
      <c r="O57" s="1" t="s">
        <v>687</v>
      </c>
      <c r="P57" s="1" t="s">
        <v>688</v>
      </c>
      <c r="Q57" t="str">
        <f>HYPERLINK("https://api.typeform.com/responses/files/a3c3680b5eaba9c58e4b0e342dbe74e82d492a006af098c147c2db30846cd08c","https://api.typeform.com/responses/files/a3c3680b5eaba9c58e4b0e342dbe74e82d492a006af098c147c2db30846cd08c")</f>
        <v>https://api.typeform.com/responses/files/a3c3680b5eaba9c58e4b0e342dbe74e82d492a006af098c147c2db30846cd08c</v>
      </c>
      <c r="S57" s="1" t="s">
        <v>1069</v>
      </c>
      <c r="T57" s="5">
        <v>1</v>
      </c>
      <c r="U57" s="1" t="s">
        <v>689</v>
      </c>
      <c r="V57" s="1" t="s">
        <v>690</v>
      </c>
      <c r="W57" s="1" t="s">
        <v>691</v>
      </c>
    </row>
    <row r="58" spans="1:23" x14ac:dyDescent="0.3">
      <c r="A58" s="1" t="s">
        <v>692</v>
      </c>
      <c r="B58" s="1" t="s">
        <v>693</v>
      </c>
      <c r="C58" s="1" t="s">
        <v>694</v>
      </c>
      <c r="D58" s="5">
        <v>0</v>
      </c>
      <c r="E58" s="1" t="s">
        <v>22</v>
      </c>
      <c r="F58" t="str">
        <f>HYPERLINK("https://vk.com/petrova","https://vk.com/petrova")</f>
        <v>https://vk.com/petrova</v>
      </c>
      <c r="G58" s="1" t="s">
        <v>24</v>
      </c>
      <c r="H58" s="1" t="s">
        <v>307</v>
      </c>
      <c r="I58" s="1" t="s">
        <v>695</v>
      </c>
      <c r="J58" s="1" t="s">
        <v>24</v>
      </c>
      <c r="K58" s="1" t="s">
        <v>24</v>
      </c>
      <c r="L58" s="1" t="s">
        <v>24</v>
      </c>
      <c r="M58" s="1" t="s">
        <v>696</v>
      </c>
      <c r="N58" s="1" t="s">
        <v>697</v>
      </c>
      <c r="O58" s="1" t="s">
        <v>698</v>
      </c>
      <c r="P58" s="1" t="s">
        <v>699</v>
      </c>
      <c r="Q58" t="str">
        <f>HYPERLINK("https://api.typeform.com/responses/files/7fb46725612badeda49f64d640d274af8d8016398cf0a34aa36e536e6d6cb76f","https://api.typeform.com/responses/files/7fb46725612badeda49f64d640d274af8d8016398cf0a34aa36e536e6d6cb76f")</f>
        <v>https://api.typeform.com/responses/files/7fb46725612badeda49f64d640d274af8d8016398cf0a34aa36e536e6d6cb76f</v>
      </c>
      <c r="S58" s="1" t="s">
        <v>700</v>
      </c>
      <c r="T58" s="5">
        <v>1</v>
      </c>
      <c r="U58" s="1" t="s">
        <v>701</v>
      </c>
      <c r="V58" s="1" t="s">
        <v>702</v>
      </c>
      <c r="W58" s="1" t="s">
        <v>703</v>
      </c>
    </row>
    <row r="59" spans="1:23" x14ac:dyDescent="0.3">
      <c r="A59" s="1" t="s">
        <v>704</v>
      </c>
      <c r="B59" s="1" t="s">
        <v>705</v>
      </c>
      <c r="C59" s="1" t="s">
        <v>706</v>
      </c>
      <c r="D59" s="5">
        <v>1</v>
      </c>
      <c r="E59" s="1" t="s">
        <v>22</v>
      </c>
      <c r="F59" t="str">
        <f>HYPERLINK("https://vk.com/shadowknight","https://vk.com/shadowknight")</f>
        <v>https://vk.com/shadowknight</v>
      </c>
      <c r="G59" s="1" t="s">
        <v>53</v>
      </c>
      <c r="H59" s="1" t="s">
        <v>24</v>
      </c>
      <c r="I59" s="1" t="s">
        <v>483</v>
      </c>
      <c r="J59" s="1" t="s">
        <v>53</v>
      </c>
      <c r="K59" s="1" t="s">
        <v>24</v>
      </c>
      <c r="L59" s="1" t="s">
        <v>707</v>
      </c>
      <c r="M59" s="1" t="s">
        <v>708</v>
      </c>
      <c r="N59" s="1" t="s">
        <v>709</v>
      </c>
      <c r="O59" s="1" t="s">
        <v>710</v>
      </c>
      <c r="P59" s="1" t="s">
        <v>711</v>
      </c>
      <c r="Q59" t="str">
        <f>HYPERLINK("https://api.typeform.com/responses/files/7830ffabe7289f33e3be7af6e23d1b0d478fb6b786b358ac8f0dd8bf8b02293f","https://api.typeform.com/responses/files/7830ffabe7289f33e3be7af6e23d1b0d478fb6b786b358ac8f0dd8bf8b02293f")</f>
        <v>https://api.typeform.com/responses/files/7830ffabe7289f33e3be7af6e23d1b0d478fb6b786b358ac8f0dd8bf8b02293f</v>
      </c>
      <c r="S59" s="1" t="s">
        <v>1070</v>
      </c>
      <c r="T59" s="5">
        <v>1</v>
      </c>
      <c r="U59" s="1" t="s">
        <v>712</v>
      </c>
      <c r="V59" s="1" t="s">
        <v>713</v>
      </c>
      <c r="W59" s="1" t="s">
        <v>714</v>
      </c>
    </row>
    <row r="60" spans="1:23" x14ac:dyDescent="0.3">
      <c r="A60" s="1" t="s">
        <v>715</v>
      </c>
      <c r="B60" s="1" t="s">
        <v>716</v>
      </c>
      <c r="C60" s="1" t="s">
        <v>717</v>
      </c>
      <c r="D60" s="5">
        <v>0</v>
      </c>
      <c r="E60" s="1" t="s">
        <v>22</v>
      </c>
      <c r="F60" t="str">
        <f>HYPERLINK("https://www.vk.com/radmilasultanova","https://www.vk.com/radmilasultanova")</f>
        <v>https://www.vk.com/radmilasultanova</v>
      </c>
      <c r="G60" s="1" t="s">
        <v>53</v>
      </c>
      <c r="H60" s="1" t="s">
        <v>24</v>
      </c>
      <c r="I60" s="1" t="s">
        <v>551</v>
      </c>
      <c r="J60" s="1" t="s">
        <v>53</v>
      </c>
      <c r="K60" s="1" t="s">
        <v>24</v>
      </c>
      <c r="L60" s="1" t="s">
        <v>26</v>
      </c>
      <c r="M60" s="1" t="s">
        <v>718</v>
      </c>
      <c r="N60" s="1" t="s">
        <v>719</v>
      </c>
      <c r="O60" s="1" t="s">
        <v>720</v>
      </c>
      <c r="P60" s="1" t="s">
        <v>721</v>
      </c>
      <c r="Q60" t="str">
        <f>HYPERLINK("https://api.typeform.com/responses/files/82c27f761498960438e8f84a7e94d39c186fadfd96cfa7677c28ca8f961d39f6","https://api.typeform.com/responses/files/82c27f761498960438e8f84a7e94d39c186fadfd96cfa7677c28ca8f961d39f6")</f>
        <v>https://api.typeform.com/responses/files/82c27f761498960438e8f84a7e94d39c186fadfd96cfa7677c28ca8f961d39f6</v>
      </c>
      <c r="S60" s="1" t="s">
        <v>1071</v>
      </c>
      <c r="T60" s="5">
        <v>1</v>
      </c>
      <c r="U60" s="1" t="s">
        <v>722</v>
      </c>
      <c r="V60" s="1" t="s">
        <v>723</v>
      </c>
      <c r="W60" s="1" t="s">
        <v>724</v>
      </c>
    </row>
    <row r="61" spans="1:23" x14ac:dyDescent="0.3">
      <c r="A61" s="1" t="s">
        <v>725</v>
      </c>
      <c r="B61" s="1" t="s">
        <v>538</v>
      </c>
      <c r="C61" s="1" t="s">
        <v>726</v>
      </c>
      <c r="D61" s="5">
        <v>0</v>
      </c>
      <c r="E61" s="1" t="s">
        <v>22</v>
      </c>
      <c r="F61" t="str">
        <f>HYPERLINK("https://vk.com/goohard","https://vk.com/goohard")</f>
        <v>https://vk.com/goohard</v>
      </c>
      <c r="G61" s="1" t="s">
        <v>53</v>
      </c>
      <c r="H61" s="1" t="s">
        <v>24</v>
      </c>
      <c r="I61" s="1" t="s">
        <v>707</v>
      </c>
      <c r="J61" s="1" t="s">
        <v>53</v>
      </c>
      <c r="K61" s="1" t="s">
        <v>24</v>
      </c>
      <c r="L61" s="1" t="s">
        <v>707</v>
      </c>
      <c r="M61" s="1" t="s">
        <v>727</v>
      </c>
      <c r="N61" s="1" t="s">
        <v>728</v>
      </c>
      <c r="O61" s="1" t="s">
        <v>729</v>
      </c>
      <c r="P61" s="1" t="s">
        <v>730</v>
      </c>
      <c r="Q61" t="str">
        <f>HYPERLINK("https://api.typeform.com/responses/files/71ffda566a178090f5984b09c53449c502456cec5f9f0bc68dddc24447e6bf81","https://api.typeform.com/responses/files/71ffda566a178090f5984b09c53449c502456cec5f9f0bc68dddc24447e6bf81")</f>
        <v>https://api.typeform.com/responses/files/71ffda566a178090f5984b09c53449c502456cec5f9f0bc68dddc24447e6bf81</v>
      </c>
      <c r="S61" s="1" t="s">
        <v>1072</v>
      </c>
      <c r="T61" s="5">
        <v>1</v>
      </c>
      <c r="U61" s="1" t="s">
        <v>731</v>
      </c>
      <c r="V61" s="1" t="s">
        <v>732</v>
      </c>
      <c r="W61" s="1" t="s">
        <v>733</v>
      </c>
    </row>
    <row r="62" spans="1:23" x14ac:dyDescent="0.3">
      <c r="A62" s="1" t="s">
        <v>734</v>
      </c>
      <c r="B62" s="1" t="s">
        <v>735</v>
      </c>
      <c r="C62" s="1" t="s">
        <v>736</v>
      </c>
      <c r="D62" s="5">
        <v>1</v>
      </c>
      <c r="E62" s="1" t="s">
        <v>22</v>
      </c>
      <c r="F62" t="str">
        <f>HYPERLINK("https://vk.com/dale.david","https://vk.com/dale.david")</f>
        <v>https://vk.com/dale.david</v>
      </c>
      <c r="G62" s="1" t="s">
        <v>53</v>
      </c>
      <c r="H62" s="1" t="s">
        <v>24</v>
      </c>
      <c r="I62" s="1" t="s">
        <v>427</v>
      </c>
      <c r="J62" s="1" t="s">
        <v>53</v>
      </c>
      <c r="K62" s="1" t="s">
        <v>24</v>
      </c>
      <c r="L62" s="1" t="s">
        <v>707</v>
      </c>
      <c r="M62" s="1" t="s">
        <v>737</v>
      </c>
      <c r="N62" s="1" t="s">
        <v>738</v>
      </c>
      <c r="O62" s="1" t="s">
        <v>739</v>
      </c>
      <c r="P62" s="1" t="s">
        <v>740</v>
      </c>
      <c r="Q62" t="str">
        <f>HYPERLINK("https://api.typeform.com/responses/files/30e5f871c28b48c273eb29bbd35793646a740410fcd39a6ed82e8d35d6f51c63","https://api.typeform.com/responses/files/30e5f871c28b48c273eb29bbd35793646a740410fcd39a6ed82e8d35d6f51c63")</f>
        <v>https://api.typeform.com/responses/files/30e5f871c28b48c273eb29bbd35793646a740410fcd39a6ed82e8d35d6f51c63</v>
      </c>
      <c r="S62" s="1" t="s">
        <v>741</v>
      </c>
      <c r="T62" s="5">
        <v>0</v>
      </c>
      <c r="U62" s="1" t="s">
        <v>742</v>
      </c>
      <c r="V62" s="1" t="s">
        <v>743</v>
      </c>
      <c r="W62" s="1" t="s">
        <v>744</v>
      </c>
    </row>
    <row r="63" spans="1:23" x14ac:dyDescent="0.3">
      <c r="A63" s="1" t="s">
        <v>745</v>
      </c>
      <c r="B63" s="1" t="s">
        <v>746</v>
      </c>
      <c r="C63" s="1" t="s">
        <v>747</v>
      </c>
      <c r="D63" s="5">
        <v>1</v>
      </c>
      <c r="E63" s="1" t="s">
        <v>748</v>
      </c>
      <c r="F63" t="str">
        <f>HYPERLINK("https://m.vk.com/evgennik","https://m.vk.com/evgennik")</f>
        <v>https://m.vk.com/evgennik</v>
      </c>
      <c r="G63" s="1" t="s">
        <v>23</v>
      </c>
      <c r="H63" s="1" t="s">
        <v>24</v>
      </c>
      <c r="I63" s="1" t="s">
        <v>749</v>
      </c>
      <c r="J63" s="1" t="s">
        <v>24</v>
      </c>
      <c r="K63" s="1" t="s">
        <v>750</v>
      </c>
      <c r="L63" s="1" t="s">
        <v>751</v>
      </c>
      <c r="M63" s="1" t="s">
        <v>752</v>
      </c>
      <c r="N63" s="1" t="s">
        <v>753</v>
      </c>
      <c r="O63" s="1" t="s">
        <v>754</v>
      </c>
      <c r="P63" s="1" t="s">
        <v>755</v>
      </c>
      <c r="Q63" t="s">
        <v>1096</v>
      </c>
      <c r="S63" s="1" t="s">
        <v>1073</v>
      </c>
      <c r="T63" s="5">
        <v>1</v>
      </c>
      <c r="U63" s="1" t="s">
        <v>756</v>
      </c>
      <c r="V63" s="1" t="s">
        <v>757</v>
      </c>
      <c r="W63" s="1" t="s">
        <v>758</v>
      </c>
    </row>
    <row r="64" spans="1:23" x14ac:dyDescent="0.3">
      <c r="A64" s="1" t="s">
        <v>759</v>
      </c>
      <c r="B64" s="1" t="s">
        <v>549</v>
      </c>
      <c r="C64" s="1" t="s">
        <v>760</v>
      </c>
      <c r="D64" s="5">
        <v>0</v>
      </c>
      <c r="E64" s="1" t="s">
        <v>306</v>
      </c>
      <c r="F64" t="str">
        <f>HYPERLINK("https://m.vk.com/mariilin","https://m.vk.com/mariilin")</f>
        <v>https://m.vk.com/mariilin</v>
      </c>
      <c r="G64" s="1" t="s">
        <v>24</v>
      </c>
      <c r="H64" s="1" t="s">
        <v>307</v>
      </c>
      <c r="I64" s="1" t="s">
        <v>379</v>
      </c>
      <c r="J64" s="1" t="s">
        <v>93</v>
      </c>
      <c r="K64" s="1" t="s">
        <v>24</v>
      </c>
      <c r="L64" s="1" t="s">
        <v>761</v>
      </c>
      <c r="M64" s="1" t="s">
        <v>762</v>
      </c>
      <c r="N64" s="1" t="s">
        <v>763</v>
      </c>
      <c r="O64" s="1" t="s">
        <v>764</v>
      </c>
      <c r="P64" s="1" t="s">
        <v>765</v>
      </c>
      <c r="Q64" t="str">
        <f>HYPERLINK("https://api.typeform.com/responses/files/911129aeecd01500604aecb3a37533b5bacae92138977b1a8a4b716dde9f983c","https://api.typeform.com/responses/files/911129aeecd01500604aecb3a37533b5bacae92138977b1a8a4b716dde9f983c")</f>
        <v>https://api.typeform.com/responses/files/911129aeecd01500604aecb3a37533b5bacae92138977b1a8a4b716dde9f983c</v>
      </c>
      <c r="S64" s="1" t="s">
        <v>1074</v>
      </c>
      <c r="T64" s="5">
        <v>1</v>
      </c>
      <c r="U64" s="1" t="s">
        <v>766</v>
      </c>
      <c r="V64" s="1" t="s">
        <v>767</v>
      </c>
      <c r="W64" s="1" t="s">
        <v>768</v>
      </c>
    </row>
    <row r="65" spans="1:23" x14ac:dyDescent="0.3">
      <c r="A65" s="1" t="s">
        <v>769</v>
      </c>
      <c r="B65" s="1" t="s">
        <v>642</v>
      </c>
      <c r="C65" s="1" t="s">
        <v>770</v>
      </c>
      <c r="D65" s="5">
        <v>0</v>
      </c>
      <c r="E65" s="1" t="s">
        <v>22</v>
      </c>
      <c r="F65" t="str">
        <f>HYPERLINK("https://vk.com/nikita.tolstoy","https://vk.com/nikita.tolstoy")</f>
        <v>https://vk.com/nikita.tolstoy</v>
      </c>
      <c r="G65" s="1" t="s">
        <v>133</v>
      </c>
      <c r="H65" s="1" t="s">
        <v>24</v>
      </c>
      <c r="I65" s="1" t="s">
        <v>771</v>
      </c>
      <c r="J65" s="1" t="s">
        <v>133</v>
      </c>
      <c r="K65" s="1" t="s">
        <v>24</v>
      </c>
      <c r="L65" s="1" t="s">
        <v>771</v>
      </c>
      <c r="M65" s="1" t="s">
        <v>772</v>
      </c>
      <c r="N65" s="1" t="s">
        <v>773</v>
      </c>
      <c r="O65" s="1" t="s">
        <v>774</v>
      </c>
      <c r="P65" s="1" t="s">
        <v>775</v>
      </c>
      <c r="Q65" t="str">
        <f>HYPERLINK("https://api.typeform.com/responses/files/cafd7bf2eeff8ff5064dca8e68e7503191a37c4036cdbd5c23905635c5268214","https://api.typeform.com/responses/files/cafd7bf2eeff8ff5064dca8e68e7503191a37c4036cdbd5c23905635c5268214")</f>
        <v>https://api.typeform.com/responses/files/cafd7bf2eeff8ff5064dca8e68e7503191a37c4036cdbd5c23905635c5268214</v>
      </c>
      <c r="S65" s="1" t="s">
        <v>1075</v>
      </c>
      <c r="T65" s="5">
        <v>1</v>
      </c>
      <c r="U65" s="1" t="s">
        <v>776</v>
      </c>
      <c r="V65" s="1" t="s">
        <v>777</v>
      </c>
      <c r="W65" s="1" t="s">
        <v>778</v>
      </c>
    </row>
    <row r="66" spans="1:23" x14ac:dyDescent="0.3">
      <c r="A66" s="1" t="s">
        <v>779</v>
      </c>
      <c r="B66" s="1" t="s">
        <v>594</v>
      </c>
      <c r="C66" s="1" t="s">
        <v>780</v>
      </c>
      <c r="D66" s="5">
        <v>0</v>
      </c>
      <c r="E66" s="1" t="s">
        <v>22</v>
      </c>
      <c r="F66" t="s">
        <v>1015</v>
      </c>
      <c r="G66" s="1" t="s">
        <v>24</v>
      </c>
      <c r="H66" s="1" t="s">
        <v>781</v>
      </c>
      <c r="I66" s="1" t="s">
        <v>782</v>
      </c>
      <c r="J66" s="1" t="s">
        <v>24</v>
      </c>
      <c r="K66" s="1" t="s">
        <v>783</v>
      </c>
      <c r="L66" s="1" t="s">
        <v>784</v>
      </c>
      <c r="M66" s="1" t="s">
        <v>785</v>
      </c>
      <c r="N66" s="1" t="s">
        <v>786</v>
      </c>
      <c r="O66" s="1" t="s">
        <v>787</v>
      </c>
      <c r="P66" s="1" t="s">
        <v>788</v>
      </c>
      <c r="Q66" t="str">
        <f>HYPERLINK("https://api.typeform.com/responses/files/34afa8546e8326801c142e39a0997f9e94227e4b5e8989de53da609b4690daa8","https://api.typeform.com/responses/files/34afa8546e8326801c142e39a0997f9e94227e4b5e8989de53da609b4690daa8")</f>
        <v>https://api.typeform.com/responses/files/34afa8546e8326801c142e39a0997f9e94227e4b5e8989de53da609b4690daa8</v>
      </c>
      <c r="S66" s="1" t="s">
        <v>1076</v>
      </c>
      <c r="T66" s="5">
        <v>1</v>
      </c>
      <c r="U66" s="1" t="s">
        <v>789</v>
      </c>
      <c r="V66" s="1" t="s">
        <v>790</v>
      </c>
      <c r="W66" s="1" t="s">
        <v>791</v>
      </c>
    </row>
    <row r="67" spans="1:23" x14ac:dyDescent="0.3">
      <c r="A67" s="1" t="s">
        <v>792</v>
      </c>
      <c r="B67" s="1" t="s">
        <v>793</v>
      </c>
      <c r="C67" s="1" t="s">
        <v>794</v>
      </c>
      <c r="D67" s="5">
        <v>1</v>
      </c>
      <c r="E67" s="1" t="s">
        <v>22</v>
      </c>
      <c r="F67" t="str">
        <f>HYPERLINK("https://m.vk.com/r.zayashnikov","https://m.vk.com/r.zayashnikov")</f>
        <v>https://m.vk.com/r.zayashnikov</v>
      </c>
      <c r="G67" s="1" t="s">
        <v>53</v>
      </c>
      <c r="H67" s="1" t="s">
        <v>24</v>
      </c>
      <c r="I67" s="1" t="s">
        <v>795</v>
      </c>
      <c r="J67" s="1" t="s">
        <v>24</v>
      </c>
      <c r="K67" s="1" t="s">
        <v>24</v>
      </c>
      <c r="L67" s="1" t="s">
        <v>81</v>
      </c>
      <c r="M67" s="1" t="s">
        <v>796</v>
      </c>
      <c r="N67" s="1" t="s">
        <v>797</v>
      </c>
      <c r="O67" s="1" t="s">
        <v>798</v>
      </c>
      <c r="P67" s="1" t="s">
        <v>799</v>
      </c>
      <c r="Q67" t="str">
        <f>HYPERLINK("https://api.typeform.com/responses/files/7053a1b0b20afaedfdc17b72e6611f83e3c7de2639c2e07a932c6abbc5a482fa","https://api.typeform.com/responses/files/7053a1b0b20afaedfdc17b72e6611f83e3c7de2639c2e07a932c6abbc5a482fa")</f>
        <v>https://api.typeform.com/responses/files/7053a1b0b20afaedfdc17b72e6611f83e3c7de2639c2e07a932c6abbc5a482fa</v>
      </c>
      <c r="S67" s="1" t="s">
        <v>1077</v>
      </c>
      <c r="T67" s="5">
        <v>1</v>
      </c>
      <c r="U67" s="1" t="s">
        <v>800</v>
      </c>
      <c r="V67" s="1" t="s">
        <v>801</v>
      </c>
      <c r="W67" s="1" t="s">
        <v>802</v>
      </c>
    </row>
    <row r="68" spans="1:23" x14ac:dyDescent="0.3">
      <c r="A68" s="1" t="s">
        <v>803</v>
      </c>
      <c r="B68" s="1" t="s">
        <v>804</v>
      </c>
      <c r="C68" s="1" t="s">
        <v>805</v>
      </c>
      <c r="D68" s="5">
        <v>1</v>
      </c>
      <c r="E68" s="1" t="s">
        <v>157</v>
      </c>
      <c r="F68" t="str">
        <f>HYPERLINK("https://vk.com/va.sinikov","https://vk.com/va.sinikov")</f>
        <v>https://vk.com/va.sinikov</v>
      </c>
      <c r="G68" s="1" t="s">
        <v>53</v>
      </c>
      <c r="H68" s="1" t="s">
        <v>24</v>
      </c>
      <c r="I68" s="1" t="s">
        <v>158</v>
      </c>
      <c r="J68" s="1" t="s">
        <v>53</v>
      </c>
      <c r="K68" s="1" t="s">
        <v>24</v>
      </c>
      <c r="L68" s="1" t="s">
        <v>806</v>
      </c>
      <c r="M68" s="1" t="s">
        <v>807</v>
      </c>
      <c r="N68" s="1" t="s">
        <v>808</v>
      </c>
      <c r="O68" s="1" t="s">
        <v>809</v>
      </c>
      <c r="P68" s="1" t="s">
        <v>810</v>
      </c>
      <c r="Q68" t="str">
        <f>HYPERLINK("https://api.typeform.com/responses/files/5a0b38ab39debae07d5466d64c5d8f9b7813595f6394efeda93a8d04a0281803","https://api.typeform.com/responses/files/5a0b38ab39debae07d5466d64c5d8f9b7813595f6394efeda93a8d04a0281803")</f>
        <v>https://api.typeform.com/responses/files/5a0b38ab39debae07d5466d64c5d8f9b7813595f6394efeda93a8d04a0281803</v>
      </c>
      <c r="S68" s="1" t="s">
        <v>811</v>
      </c>
      <c r="T68" s="5">
        <v>1</v>
      </c>
      <c r="U68" s="1" t="s">
        <v>812</v>
      </c>
      <c r="V68" s="1" t="s">
        <v>813</v>
      </c>
      <c r="W68" s="1" t="s">
        <v>814</v>
      </c>
    </row>
    <row r="69" spans="1:23" x14ac:dyDescent="0.3">
      <c r="A69" s="1" t="s">
        <v>815</v>
      </c>
      <c r="B69" s="1" t="s">
        <v>816</v>
      </c>
      <c r="C69" s="1" t="s">
        <v>817</v>
      </c>
      <c r="D69" s="5">
        <v>0</v>
      </c>
      <c r="E69" s="1" t="s">
        <v>22</v>
      </c>
      <c r="F69" t="s">
        <v>1015</v>
      </c>
      <c r="G69" s="1" t="s">
        <v>53</v>
      </c>
      <c r="H69" s="1" t="s">
        <v>24</v>
      </c>
      <c r="I69" s="1" t="s">
        <v>818</v>
      </c>
      <c r="J69" s="1" t="s">
        <v>53</v>
      </c>
      <c r="K69" s="1" t="s">
        <v>24</v>
      </c>
      <c r="L69" s="1" t="s">
        <v>819</v>
      </c>
      <c r="M69" s="1" t="s">
        <v>820</v>
      </c>
      <c r="N69" s="1" t="s">
        <v>821</v>
      </c>
      <c r="O69" s="1" t="s">
        <v>822</v>
      </c>
      <c r="P69" s="1" t="s">
        <v>823</v>
      </c>
      <c r="Q69" t="str">
        <f>HYPERLINK("https://api.typeform.com/responses/files/b476777d83e19935e0f00770bcb092b45f2a656b820e4cea04aa3b9f7774b278","https://api.typeform.com/responses/files/b476777d83e19935e0f00770bcb092b45f2a656b820e4cea04aa3b9f7774b278")</f>
        <v>https://api.typeform.com/responses/files/b476777d83e19935e0f00770bcb092b45f2a656b820e4cea04aa3b9f7774b278</v>
      </c>
      <c r="S69" s="1" t="s">
        <v>1078</v>
      </c>
      <c r="T69" s="5">
        <v>1</v>
      </c>
      <c r="U69" s="1" t="s">
        <v>824</v>
      </c>
      <c r="V69" s="1" t="s">
        <v>825</v>
      </c>
      <c r="W69" s="1" t="s">
        <v>826</v>
      </c>
    </row>
    <row r="70" spans="1:23" x14ac:dyDescent="0.3">
      <c r="A70" s="1" t="s">
        <v>827</v>
      </c>
      <c r="B70" s="1" t="s">
        <v>746</v>
      </c>
      <c r="C70" s="1" t="s">
        <v>828</v>
      </c>
      <c r="D70" s="5">
        <v>1</v>
      </c>
      <c r="E70" s="1" t="s">
        <v>22</v>
      </c>
      <c r="F70" t="str">
        <f>HYPERLINK("https://vk.com/eeepavlenko","https://vk.com/eeepavlenko")</f>
        <v>https://vk.com/eeepavlenko</v>
      </c>
      <c r="G70" s="1" t="s">
        <v>23</v>
      </c>
      <c r="H70" s="1" t="s">
        <v>24</v>
      </c>
      <c r="I70" s="1" t="s">
        <v>344</v>
      </c>
      <c r="J70" s="1" t="s">
        <v>24</v>
      </c>
      <c r="K70" s="1" t="s">
        <v>829</v>
      </c>
      <c r="L70" s="1" t="s">
        <v>830</v>
      </c>
      <c r="M70" s="1" t="s">
        <v>831</v>
      </c>
      <c r="N70" s="1" t="s">
        <v>24</v>
      </c>
      <c r="O70" s="1" t="s">
        <v>832</v>
      </c>
      <c r="P70" s="1" t="s">
        <v>833</v>
      </c>
      <c r="Q70" t="str">
        <f>HYPERLINK("https://api.typeform.com/responses/files/c687978bf6e0b788c6992beb9d537b852c40c46faf08678ffc37b499f86746a7","https://api.typeform.com/responses/files/c687978bf6e0b788c6992beb9d537b852c40c46faf08678ffc37b499f86746a7")</f>
        <v>https://api.typeform.com/responses/files/c687978bf6e0b788c6992beb9d537b852c40c46faf08678ffc37b499f86746a7</v>
      </c>
      <c r="S70" s="1" t="s">
        <v>834</v>
      </c>
      <c r="T70" s="5">
        <v>1</v>
      </c>
      <c r="U70" s="1" t="s">
        <v>835</v>
      </c>
      <c r="V70" s="1" t="s">
        <v>836</v>
      </c>
      <c r="W70" s="1" t="s">
        <v>837</v>
      </c>
    </row>
    <row r="71" spans="1:23" x14ac:dyDescent="0.3">
      <c r="A71" s="1" t="s">
        <v>838</v>
      </c>
      <c r="B71" s="1" t="s">
        <v>377</v>
      </c>
      <c r="C71" s="1" t="s">
        <v>839</v>
      </c>
      <c r="D71" s="5">
        <v>0</v>
      </c>
      <c r="E71" s="1" t="s">
        <v>22</v>
      </c>
      <c r="F71" t="str">
        <f>HYPERLINK("https://vk.com/id227603761","https://vk.com/id227603761")</f>
        <v>https://vk.com/id227603761</v>
      </c>
      <c r="G71" s="1" t="s">
        <v>24</v>
      </c>
      <c r="H71" s="1" t="s">
        <v>494</v>
      </c>
      <c r="I71" s="1" t="s">
        <v>840</v>
      </c>
      <c r="J71" s="1" t="s">
        <v>24</v>
      </c>
      <c r="K71" s="1" t="s">
        <v>841</v>
      </c>
      <c r="L71" s="1" t="s">
        <v>842</v>
      </c>
      <c r="M71" s="1" t="s">
        <v>843</v>
      </c>
      <c r="N71" s="1" t="s">
        <v>844</v>
      </c>
      <c r="O71" s="1" t="s">
        <v>845</v>
      </c>
      <c r="P71" s="1" t="s">
        <v>846</v>
      </c>
      <c r="Q71" t="str">
        <f>HYPERLINK("https://api.typeform.com/responses/files/6a8933a03f7b2ab1ca2ae3888668c65d25bf10089e2c06ebaa927fa8e4b2f077","https://api.typeform.com/responses/files/6a8933a03f7b2ab1ca2ae3888668c65d25bf10089e2c06ebaa927fa8e4b2f077")</f>
        <v>https://api.typeform.com/responses/files/6a8933a03f7b2ab1ca2ae3888668c65d25bf10089e2c06ebaa927fa8e4b2f077</v>
      </c>
      <c r="S71" s="1" t="s">
        <v>847</v>
      </c>
      <c r="T71" s="5">
        <v>1</v>
      </c>
      <c r="U71" s="1" t="s">
        <v>848</v>
      </c>
      <c r="V71" s="1" t="s">
        <v>849</v>
      </c>
      <c r="W71" s="1" t="s">
        <v>850</v>
      </c>
    </row>
    <row r="72" spans="1:23" x14ac:dyDescent="0.3">
      <c r="A72" s="1" t="s">
        <v>851</v>
      </c>
      <c r="B72" s="1" t="s">
        <v>852</v>
      </c>
      <c r="C72" s="1" t="s">
        <v>853</v>
      </c>
      <c r="D72" s="5">
        <v>1</v>
      </c>
      <c r="E72" s="1" t="s">
        <v>22</v>
      </c>
      <c r="F72" t="str">
        <f>HYPERLINK("https://vk.com/id_kir","https://vk.com/id_kir")</f>
        <v>https://vk.com/id_kir</v>
      </c>
      <c r="G72" s="1" t="s">
        <v>53</v>
      </c>
      <c r="H72" s="1" t="s">
        <v>24</v>
      </c>
      <c r="I72" s="1" t="s">
        <v>483</v>
      </c>
      <c r="J72" s="1" t="s">
        <v>53</v>
      </c>
      <c r="K72" s="1" t="s">
        <v>24</v>
      </c>
      <c r="L72" s="1" t="s">
        <v>54</v>
      </c>
      <c r="M72" s="1" t="s">
        <v>854</v>
      </c>
      <c r="N72" s="1" t="s">
        <v>855</v>
      </c>
      <c r="O72" s="1" t="s">
        <v>856</v>
      </c>
      <c r="P72" s="1" t="s">
        <v>857</v>
      </c>
      <c r="Q72" t="str">
        <f>HYPERLINK("https://api.typeform.com/responses/files/680b3daef8f07a80e0411b93a0876a290f383994ca6447716356f4fd058d9713","https://api.typeform.com/responses/files/680b3daef8f07a80e0411b93a0876a290f383994ca6447716356f4fd058d9713")</f>
        <v>https://api.typeform.com/responses/files/680b3daef8f07a80e0411b93a0876a290f383994ca6447716356f4fd058d9713</v>
      </c>
      <c r="S72" s="1" t="s">
        <v>858</v>
      </c>
      <c r="T72" s="5">
        <v>1</v>
      </c>
      <c r="U72" s="1" t="s">
        <v>859</v>
      </c>
      <c r="V72" s="1" t="s">
        <v>860</v>
      </c>
      <c r="W72" s="1" t="s">
        <v>861</v>
      </c>
    </row>
    <row r="73" spans="1:23" x14ac:dyDescent="0.3">
      <c r="A73" s="1" t="s">
        <v>862</v>
      </c>
      <c r="B73" s="1" t="s">
        <v>437</v>
      </c>
      <c r="C73" s="1" t="s">
        <v>863</v>
      </c>
      <c r="D73" s="5">
        <v>1</v>
      </c>
      <c r="E73" s="1" t="s">
        <v>22</v>
      </c>
      <c r="F73" t="str">
        <f>HYPERLINK("https://vk.com/annapodobrazhnykh","https://vk.com/annapodobrazhnykh")</f>
        <v>https://vk.com/annapodobrazhnykh</v>
      </c>
      <c r="G73" s="1" t="s">
        <v>53</v>
      </c>
      <c r="H73" s="1" t="s">
        <v>24</v>
      </c>
      <c r="I73" s="1" t="s">
        <v>864</v>
      </c>
      <c r="J73" s="1" t="s">
        <v>53</v>
      </c>
      <c r="K73" s="1" t="s">
        <v>24</v>
      </c>
      <c r="L73" s="1" t="s">
        <v>865</v>
      </c>
      <c r="M73" s="1" t="s">
        <v>866</v>
      </c>
      <c r="N73" s="1" t="s">
        <v>212</v>
      </c>
      <c r="O73" s="1" t="s">
        <v>867</v>
      </c>
      <c r="P73" s="1" t="s">
        <v>868</v>
      </c>
      <c r="Q73" t="str">
        <f>HYPERLINK("https://api.typeform.com/responses/files/4497f44eb6fa350ae40468103314d0427cd6fba812e6924bc2772dc3ead63964","https://api.typeform.com/responses/files/4497f44eb6fa350ae40468103314d0427cd6fba812e6924bc2772dc3ead63964")</f>
        <v>https://api.typeform.com/responses/files/4497f44eb6fa350ae40468103314d0427cd6fba812e6924bc2772dc3ead63964</v>
      </c>
      <c r="S73" s="1" t="s">
        <v>1079</v>
      </c>
      <c r="T73" s="5">
        <v>1</v>
      </c>
      <c r="U73" s="1" t="s">
        <v>869</v>
      </c>
      <c r="V73" s="1" t="s">
        <v>870</v>
      </c>
      <c r="W73" s="1" t="s">
        <v>871</v>
      </c>
    </row>
    <row r="74" spans="1:23" x14ac:dyDescent="0.3">
      <c r="A74" s="1" t="s">
        <v>872</v>
      </c>
      <c r="B74" s="1" t="s">
        <v>538</v>
      </c>
      <c r="C74" s="1" t="s">
        <v>873</v>
      </c>
      <c r="D74" s="5">
        <v>0</v>
      </c>
      <c r="E74" s="1" t="s">
        <v>22</v>
      </c>
      <c r="F74" t="str">
        <f>HYPERLINK("https://vk.com/vauvision","https://vk.com/vauvision")</f>
        <v>https://vk.com/vauvision</v>
      </c>
      <c r="G74" s="1" t="s">
        <v>320</v>
      </c>
      <c r="H74" s="1" t="s">
        <v>24</v>
      </c>
      <c r="I74" s="1" t="s">
        <v>874</v>
      </c>
      <c r="J74" s="1" t="s">
        <v>320</v>
      </c>
      <c r="K74" s="1" t="s">
        <v>24</v>
      </c>
      <c r="L74" s="1" t="s">
        <v>874</v>
      </c>
      <c r="M74" s="1" t="s">
        <v>875</v>
      </c>
      <c r="N74" s="1" t="s">
        <v>876</v>
      </c>
      <c r="O74" s="1" t="s">
        <v>877</v>
      </c>
      <c r="P74" s="1" t="s">
        <v>878</v>
      </c>
      <c r="Q74" t="s">
        <v>1095</v>
      </c>
      <c r="S74" s="1" t="s">
        <v>1080</v>
      </c>
      <c r="T74" s="5">
        <v>1</v>
      </c>
      <c r="U74" s="1" t="s">
        <v>879</v>
      </c>
      <c r="V74" s="1" t="s">
        <v>880</v>
      </c>
      <c r="W74" s="1" t="s">
        <v>881</v>
      </c>
    </row>
    <row r="75" spans="1:23" x14ac:dyDescent="0.3">
      <c r="A75" s="1" t="s">
        <v>882</v>
      </c>
      <c r="B75" s="1" t="s">
        <v>883</v>
      </c>
      <c r="C75" s="1" t="s">
        <v>884</v>
      </c>
      <c r="D75" s="5">
        <v>0</v>
      </c>
      <c r="E75" s="1" t="s">
        <v>22</v>
      </c>
      <c r="F75" t="str">
        <f>HYPERLINK("https://vk.com/dfeld","https://vk.com/dfeld")</f>
        <v>https://vk.com/dfeld</v>
      </c>
      <c r="G75" s="1" t="s">
        <v>24</v>
      </c>
      <c r="H75" s="1" t="s">
        <v>885</v>
      </c>
      <c r="I75" s="1" t="s">
        <v>886</v>
      </c>
      <c r="J75" s="1" t="s">
        <v>24</v>
      </c>
      <c r="K75" s="1" t="s">
        <v>24</v>
      </c>
      <c r="L75" s="1" t="s">
        <v>24</v>
      </c>
      <c r="M75" s="1" t="s">
        <v>887</v>
      </c>
      <c r="N75" s="1" t="s">
        <v>888</v>
      </c>
      <c r="O75" s="1" t="s">
        <v>889</v>
      </c>
      <c r="P75" s="1" t="s">
        <v>890</v>
      </c>
      <c r="Q75" t="str">
        <f>HYPERLINK("https://api.typeform.com/responses/files/c7e67e49481f05013f88db3110b4bc2bda8d52d56d3e7d1cc5d557455cda8f29","https://api.typeform.com/responses/files/c7e67e49481f05013f88db3110b4bc2bda8d52d56d3e7d1cc5d557455cda8f29")</f>
        <v>https://api.typeform.com/responses/files/c7e67e49481f05013f88db3110b4bc2bda8d52d56d3e7d1cc5d557455cda8f29</v>
      </c>
      <c r="S75" s="1" t="s">
        <v>1081</v>
      </c>
      <c r="T75" s="5">
        <v>1</v>
      </c>
      <c r="U75" s="1" t="s">
        <v>891</v>
      </c>
      <c r="V75" s="1" t="s">
        <v>892</v>
      </c>
      <c r="W75" s="1" t="s">
        <v>893</v>
      </c>
    </row>
    <row r="76" spans="1:23" x14ac:dyDescent="0.3">
      <c r="A76" s="1" t="s">
        <v>894</v>
      </c>
      <c r="B76" s="1" t="s">
        <v>413</v>
      </c>
      <c r="C76" s="1" t="s">
        <v>1034</v>
      </c>
      <c r="D76" s="5">
        <v>0</v>
      </c>
      <c r="E76" s="1" t="s">
        <v>22</v>
      </c>
      <c r="F76" t="str">
        <f>HYPERLINK("https://vk.com/soldatov_ax","https://vk.com/soldatov_ax")</f>
        <v>https://vk.com/soldatov_ax</v>
      </c>
      <c r="G76" s="1" t="s">
        <v>24</v>
      </c>
      <c r="H76" s="1" t="s">
        <v>683</v>
      </c>
      <c r="I76" s="1" t="s">
        <v>895</v>
      </c>
      <c r="J76" s="1" t="s">
        <v>24</v>
      </c>
      <c r="K76" s="1" t="s">
        <v>683</v>
      </c>
      <c r="L76" s="1" t="s">
        <v>895</v>
      </c>
      <c r="M76" s="1" t="s">
        <v>896</v>
      </c>
      <c r="N76" s="1" t="s">
        <v>897</v>
      </c>
      <c r="O76" s="1" t="s">
        <v>898</v>
      </c>
      <c r="P76" s="1" t="s">
        <v>899</v>
      </c>
      <c r="Q76" t="str">
        <f>HYPERLINK("https://api.typeform.com/responses/files/f5c34dbb02ac85e0d291fea6d11f31bf1f924b42800a3f3838c4fd4d925401e6","https://api.typeform.com/responses/files/f5c34dbb02ac85e0d291fea6d11f31bf1f924b42800a3f3838c4fd4d925401e6")</f>
        <v>https://api.typeform.com/responses/files/f5c34dbb02ac85e0d291fea6d11f31bf1f924b42800a3f3838c4fd4d925401e6</v>
      </c>
      <c r="S76" s="1" t="s">
        <v>900</v>
      </c>
      <c r="T76" s="5">
        <v>1</v>
      </c>
      <c r="U76" s="1" t="s">
        <v>901</v>
      </c>
      <c r="V76" s="1" t="s">
        <v>902</v>
      </c>
      <c r="W76" s="1" t="s">
        <v>903</v>
      </c>
    </row>
    <row r="77" spans="1:23" x14ac:dyDescent="0.3">
      <c r="A77" s="1" t="s">
        <v>904</v>
      </c>
      <c r="B77" s="1" t="s">
        <v>905</v>
      </c>
      <c r="C77" s="1" t="s">
        <v>906</v>
      </c>
      <c r="D77" s="5">
        <v>1</v>
      </c>
      <c r="E77" s="1" t="s">
        <v>22</v>
      </c>
      <c r="F77" t="str">
        <f>HYPERLINK("https://vk.com/jarokoryakin","https://vk.com/jarokoryakin")</f>
        <v>https://vk.com/jarokoryakin</v>
      </c>
      <c r="G77" s="1" t="s">
        <v>53</v>
      </c>
      <c r="H77" s="1" t="s">
        <v>24</v>
      </c>
      <c r="I77" s="1" t="s">
        <v>795</v>
      </c>
      <c r="J77" s="1" t="s">
        <v>24</v>
      </c>
      <c r="K77" s="1" t="s">
        <v>24</v>
      </c>
      <c r="L77" s="1" t="s">
        <v>24</v>
      </c>
      <c r="M77" s="1" t="s">
        <v>907</v>
      </c>
      <c r="N77" s="1" t="s">
        <v>908</v>
      </c>
      <c r="O77" s="1" t="s">
        <v>909</v>
      </c>
      <c r="P77" s="1" t="s">
        <v>910</v>
      </c>
      <c r="Q77" t="str">
        <f>HYPERLINK("https://api.typeform.com/responses/files/7dd924e8883437024ddbfd64c4cbb6a407fe94079b855472df4a8487ff387441","https://api.typeform.com/responses/files/7dd924e8883437024ddbfd64c4cbb6a407fe94079b855472df4a8487ff387441")</f>
        <v>https://api.typeform.com/responses/files/7dd924e8883437024ddbfd64c4cbb6a407fe94079b855472df4a8487ff387441</v>
      </c>
      <c r="S77" s="1" t="s">
        <v>1082</v>
      </c>
      <c r="T77" s="5">
        <v>1</v>
      </c>
      <c r="U77" s="1" t="s">
        <v>911</v>
      </c>
      <c r="V77" s="1" t="s">
        <v>912</v>
      </c>
      <c r="W77" s="1" t="s">
        <v>913</v>
      </c>
    </row>
    <row r="78" spans="1:23" x14ac:dyDescent="0.3">
      <c r="A78" s="1" t="s">
        <v>914</v>
      </c>
      <c r="B78" s="1" t="s">
        <v>915</v>
      </c>
      <c r="C78" s="1" t="s">
        <v>916</v>
      </c>
      <c r="D78" s="5">
        <v>1</v>
      </c>
      <c r="E78" s="1" t="s">
        <v>917</v>
      </c>
      <c r="F78" t="str">
        <f>HYPERLINK("https://vk.com/alfiya_babiy","https://vk.com/alfiya_babiy")</f>
        <v>https://vk.com/alfiya_babiy</v>
      </c>
      <c r="G78" s="1" t="s">
        <v>23</v>
      </c>
      <c r="H78" s="1" t="s">
        <v>24</v>
      </c>
      <c r="I78" s="1" t="s">
        <v>918</v>
      </c>
      <c r="J78" s="1" t="s">
        <v>53</v>
      </c>
      <c r="K78" s="1" t="s">
        <v>24</v>
      </c>
      <c r="L78" s="1" t="s">
        <v>919</v>
      </c>
      <c r="M78" s="1" t="s">
        <v>920</v>
      </c>
      <c r="N78" s="1" t="s">
        <v>921</v>
      </c>
      <c r="O78" s="1" t="s">
        <v>922</v>
      </c>
      <c r="P78" s="1" t="s">
        <v>923</v>
      </c>
      <c r="Q78" t="str">
        <f>HYPERLINK("https://api.typeform.com/responses/files/e6e2750275ceae0843afb3d34c39c8d31c786e550d8c190a5f0c8f447cc300f2","https://api.typeform.com/responses/files/e6e2750275ceae0843afb3d34c39c8d31c786e550d8c190a5f0c8f447cc300f2")</f>
        <v>https://api.typeform.com/responses/files/e6e2750275ceae0843afb3d34c39c8d31c786e550d8c190a5f0c8f447cc300f2</v>
      </c>
      <c r="S78" s="1" t="s">
        <v>1083</v>
      </c>
      <c r="T78" s="5">
        <v>1</v>
      </c>
      <c r="U78" s="1" t="s">
        <v>924</v>
      </c>
      <c r="V78" s="1" t="s">
        <v>925</v>
      </c>
      <c r="W78" s="1" t="s">
        <v>926</v>
      </c>
    </row>
    <row r="79" spans="1:23" x14ac:dyDescent="0.3">
      <c r="A79" s="1" t="s">
        <v>927</v>
      </c>
      <c r="B79" s="1" t="s">
        <v>492</v>
      </c>
      <c r="C79" s="1" t="s">
        <v>928</v>
      </c>
      <c r="D79" s="5">
        <v>0</v>
      </c>
      <c r="E79" s="1" t="s">
        <v>22</v>
      </c>
      <c r="F79" t="str">
        <f>HYPERLINK("https://vk.com/anastasia_an_g","https://vk.com/anastasia_an_g")</f>
        <v>https://vk.com/anastasia_an_g</v>
      </c>
      <c r="G79" s="1" t="s">
        <v>53</v>
      </c>
      <c r="H79" s="1" t="s">
        <v>24</v>
      </c>
      <c r="I79" s="1" t="s">
        <v>483</v>
      </c>
      <c r="J79" s="1" t="s">
        <v>23</v>
      </c>
      <c r="K79" s="1" t="s">
        <v>24</v>
      </c>
      <c r="L79" s="1" t="s">
        <v>26</v>
      </c>
      <c r="M79" s="1" t="s">
        <v>929</v>
      </c>
      <c r="N79" s="1" t="s">
        <v>930</v>
      </c>
      <c r="O79" s="1" t="s">
        <v>931</v>
      </c>
      <c r="P79" s="1" t="s">
        <v>932</v>
      </c>
      <c r="Q79" t="str">
        <f>HYPERLINK("https://api.typeform.com/responses/files/4b6a731447ee089e14a23d1c6f678deda6d08f0893014e37202712a789091e53","https://api.typeform.com/responses/files/4b6a731447ee089e14a23d1c6f678deda6d08f0893014e37202712a789091e53")</f>
        <v>https://api.typeform.com/responses/files/4b6a731447ee089e14a23d1c6f678deda6d08f0893014e37202712a789091e53</v>
      </c>
      <c r="S79" s="1" t="s">
        <v>1084</v>
      </c>
      <c r="T79" s="5">
        <v>1</v>
      </c>
      <c r="U79" s="1" t="s">
        <v>933</v>
      </c>
      <c r="V79" s="1" t="s">
        <v>934</v>
      </c>
      <c r="W79" s="1" t="s">
        <v>935</v>
      </c>
    </row>
    <row r="80" spans="1:23" x14ac:dyDescent="0.3">
      <c r="A80" s="1" t="s">
        <v>936</v>
      </c>
      <c r="B80" s="1" t="s">
        <v>937</v>
      </c>
      <c r="C80" s="1" t="s">
        <v>938</v>
      </c>
      <c r="D80" s="5">
        <v>1</v>
      </c>
      <c r="E80" s="1" t="s">
        <v>22</v>
      </c>
      <c r="F80" t="str">
        <f>HYPERLINK("https://vk.com/stepan___ivanov","https://vk.com/stepan___ivanov")</f>
        <v>https://vk.com/stepan___ivanov</v>
      </c>
      <c r="G80" s="1" t="s">
        <v>23</v>
      </c>
      <c r="H80" s="1" t="s">
        <v>24</v>
      </c>
      <c r="I80" s="1" t="s">
        <v>67</v>
      </c>
      <c r="J80" s="1" t="s">
        <v>24</v>
      </c>
      <c r="K80" s="1" t="s">
        <v>171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t="str">
        <f>HYPERLINK("https://api.typeform.com/responses/files/7ecb2c2c44bd07515efc1c8be44323c3f2aaf023ecf1eb24743be7d7dcf3b106","https://api.typeform.com/responses/files/7ecb2c2c44bd07515efc1c8be44323c3f2aaf023ecf1eb24743be7d7dcf3b106")</f>
        <v>https://api.typeform.com/responses/files/7ecb2c2c44bd07515efc1c8be44323c3f2aaf023ecf1eb24743be7d7dcf3b106</v>
      </c>
      <c r="S80" s="1" t="s">
        <v>1085</v>
      </c>
      <c r="T80" s="5">
        <v>1</v>
      </c>
      <c r="U80" s="1" t="s">
        <v>944</v>
      </c>
      <c r="V80" s="1" t="s">
        <v>945</v>
      </c>
      <c r="W80" s="1" t="s">
        <v>946</v>
      </c>
    </row>
    <row r="81" spans="1:23" x14ac:dyDescent="0.3">
      <c r="A81" s="1" t="s">
        <v>947</v>
      </c>
      <c r="B81" s="1" t="s">
        <v>65</v>
      </c>
      <c r="C81" s="1" t="s">
        <v>948</v>
      </c>
      <c r="D81" s="5">
        <v>1</v>
      </c>
      <c r="E81" s="1" t="s">
        <v>22</v>
      </c>
      <c r="F81" t="str">
        <f>HYPERLINK("https://vk.com/love_buh","https://vk.com/love_buh")</f>
        <v>https://vk.com/love_buh</v>
      </c>
      <c r="G81" s="1" t="s">
        <v>23</v>
      </c>
      <c r="H81" s="1" t="s">
        <v>24</v>
      </c>
      <c r="I81" s="1" t="s">
        <v>949</v>
      </c>
      <c r="J81" s="1" t="s">
        <v>53</v>
      </c>
      <c r="K81" s="1" t="s">
        <v>24</v>
      </c>
      <c r="L81" s="1" t="s">
        <v>26</v>
      </c>
      <c r="M81" s="1" t="s">
        <v>950</v>
      </c>
      <c r="N81" s="1" t="s">
        <v>951</v>
      </c>
      <c r="O81" s="1" t="s">
        <v>952</v>
      </c>
      <c r="P81" s="1" t="s">
        <v>953</v>
      </c>
      <c r="Q81" t="str">
        <f>HYPERLINK("https://api.typeform.com/responses/files/52f3d3609a032fa2612dc385c1bd9724459a3a89249c42b808e0855850f3b2f8","https://api.typeform.com/responses/files/52f3d3609a032fa2612dc385c1bd9724459a3a89249c42b808e0855850f3b2f8")</f>
        <v>https://api.typeform.com/responses/files/52f3d3609a032fa2612dc385c1bd9724459a3a89249c42b808e0855850f3b2f8</v>
      </c>
      <c r="S81" s="1" t="s">
        <v>1086</v>
      </c>
      <c r="T81" s="5">
        <v>1</v>
      </c>
      <c r="U81" s="1" t="s">
        <v>954</v>
      </c>
      <c r="V81" s="1" t="s">
        <v>955</v>
      </c>
      <c r="W81" s="1" t="s">
        <v>956</v>
      </c>
    </row>
    <row r="82" spans="1:23" x14ac:dyDescent="0.3">
      <c r="A82" s="1" t="s">
        <v>957</v>
      </c>
      <c r="B82" s="1" t="s">
        <v>958</v>
      </c>
      <c r="C82" s="1" t="s">
        <v>959</v>
      </c>
      <c r="D82" s="5">
        <v>1</v>
      </c>
      <c r="E82" s="1" t="s">
        <v>22</v>
      </c>
      <c r="F82" t="str">
        <f>HYPERLINK("https://vk.com/zhonibek","https://vk.com/zhonibek")</f>
        <v>https://vk.com/zhonibek</v>
      </c>
      <c r="G82" s="1" t="s">
        <v>23</v>
      </c>
      <c r="H82" s="1" t="s">
        <v>24</v>
      </c>
      <c r="I82" s="1" t="s">
        <v>960</v>
      </c>
      <c r="J82" s="1" t="s">
        <v>23</v>
      </c>
      <c r="K82" s="1" t="s">
        <v>24</v>
      </c>
      <c r="L82" s="1" t="s">
        <v>961</v>
      </c>
      <c r="M82" s="1" t="s">
        <v>962</v>
      </c>
      <c r="N82" s="1" t="s">
        <v>963</v>
      </c>
      <c r="O82" s="1" t="s">
        <v>964</v>
      </c>
      <c r="P82" s="1" t="s">
        <v>965</v>
      </c>
      <c r="Q82" t="str">
        <f>HYPERLINK("https://api.typeform.com/responses/files/23cdea79c396f6f46f4e33dd219ecb3e888c4c8cae3ef91c8b6db5bfac470a29","https://api.typeform.com/responses/files/23cdea79c396f6f46f4e33dd219ecb3e888c4c8cae3ef91c8b6db5bfac470a29")</f>
        <v>https://api.typeform.com/responses/files/23cdea79c396f6f46f4e33dd219ecb3e888c4c8cae3ef91c8b6db5bfac470a29</v>
      </c>
      <c r="S82" s="1" t="s">
        <v>966</v>
      </c>
      <c r="T82" s="5">
        <v>1</v>
      </c>
      <c r="U82" s="1" t="s">
        <v>967</v>
      </c>
      <c r="V82" s="1" t="s">
        <v>968</v>
      </c>
      <c r="W82" s="1" t="s">
        <v>969</v>
      </c>
    </row>
    <row r="83" spans="1:23" x14ac:dyDescent="0.3">
      <c r="A83" s="1" t="s">
        <v>970</v>
      </c>
      <c r="B83" s="1" t="s">
        <v>971</v>
      </c>
      <c r="C83" s="1" t="s">
        <v>972</v>
      </c>
      <c r="D83" s="5">
        <v>0</v>
      </c>
      <c r="E83" s="1" t="s">
        <v>973</v>
      </c>
      <c r="F83" t="str">
        <f>HYPERLINK("https://m.vk.com/vic_kozlov","https://m.vk.com/vic_kozlov")</f>
        <v>https://m.vk.com/vic_kozlov</v>
      </c>
      <c r="G83" s="1" t="s">
        <v>24</v>
      </c>
      <c r="H83" s="1" t="s">
        <v>974</v>
      </c>
      <c r="I83" s="1" t="s">
        <v>975</v>
      </c>
      <c r="J83" s="1" t="s">
        <v>23</v>
      </c>
      <c r="K83" s="1" t="s">
        <v>24</v>
      </c>
      <c r="L83" s="1" t="s">
        <v>976</v>
      </c>
      <c r="M83" s="1" t="s">
        <v>977</v>
      </c>
      <c r="N83" s="1" t="s">
        <v>978</v>
      </c>
      <c r="O83" s="1" t="s">
        <v>979</v>
      </c>
      <c r="P83" s="1" t="s">
        <v>980</v>
      </c>
      <c r="Q83" t="str">
        <f>HYPERLINK("https://api.typeform.com/responses/files/9da28477a10676e8e8ce57be59666f4c39f2222ad3c3ff658d3152ff738d80c9","https://api.typeform.com/responses/files/9da28477a10676e8e8ce57be59666f4c39f2222ad3c3ff658d3152ff738d80c9")</f>
        <v>https://api.typeform.com/responses/files/9da28477a10676e8e8ce57be59666f4c39f2222ad3c3ff658d3152ff738d80c9</v>
      </c>
      <c r="S83" s="1" t="s">
        <v>1087</v>
      </c>
      <c r="T83" s="5">
        <v>1</v>
      </c>
      <c r="U83" s="1" t="s">
        <v>981</v>
      </c>
      <c r="V83" s="1" t="s">
        <v>982</v>
      </c>
      <c r="W83" s="1" t="s">
        <v>983</v>
      </c>
    </row>
    <row r="84" spans="1:23" x14ac:dyDescent="0.3">
      <c r="A84" s="1" t="s">
        <v>984</v>
      </c>
      <c r="B84" s="1" t="s">
        <v>1035</v>
      </c>
      <c r="C84" s="1" t="s">
        <v>985</v>
      </c>
      <c r="D84" s="5">
        <v>1</v>
      </c>
      <c r="E84" s="1" t="s">
        <v>22</v>
      </c>
      <c r="F84" t="str">
        <f>HYPERLINK("https://vk.com/grshabl","https://vk.com/grshabl")</f>
        <v>https://vk.com/grshabl</v>
      </c>
      <c r="G84" s="1" t="s">
        <v>53</v>
      </c>
      <c r="H84" s="1" t="s">
        <v>24</v>
      </c>
      <c r="I84" s="1" t="s">
        <v>986</v>
      </c>
      <c r="J84" s="1" t="s">
        <v>24</v>
      </c>
      <c r="K84" s="1" t="s">
        <v>24</v>
      </c>
      <c r="L84" s="1" t="s">
        <v>212</v>
      </c>
      <c r="M84" s="1" t="s">
        <v>987</v>
      </c>
      <c r="N84" s="1" t="s">
        <v>988</v>
      </c>
      <c r="O84" s="1" t="s">
        <v>989</v>
      </c>
      <c r="P84" s="1" t="s">
        <v>990</v>
      </c>
      <c r="Q84" t="str">
        <f>HYPERLINK("https://api.typeform.com/responses/files/b07c919ff98fa6419209a30d3537921706610588e560295489c0c089e5546ecf","https://api.typeform.com/responses/files/b07c919ff98fa6419209a30d3537921706610588e560295489c0c089e5546ecf")</f>
        <v>https://api.typeform.com/responses/files/b07c919ff98fa6419209a30d3537921706610588e560295489c0c089e5546ecf</v>
      </c>
      <c r="S84" s="1" t="s">
        <v>1088</v>
      </c>
      <c r="T84" s="5">
        <v>1</v>
      </c>
      <c r="U84" s="1" t="s">
        <v>991</v>
      </c>
      <c r="V84" s="1" t="s">
        <v>992</v>
      </c>
      <c r="W84" s="1" t="s">
        <v>993</v>
      </c>
    </row>
    <row r="85" spans="1:23" x14ac:dyDescent="0.3">
      <c r="A85" s="1" t="s">
        <v>994</v>
      </c>
      <c r="B85" s="1" t="s">
        <v>642</v>
      </c>
      <c r="C85" s="1" t="s">
        <v>995</v>
      </c>
      <c r="D85" s="5">
        <v>0</v>
      </c>
      <c r="E85" s="1" t="s">
        <v>22</v>
      </c>
      <c r="F85" t="s">
        <v>1014</v>
      </c>
      <c r="G85" s="1" t="s">
        <v>320</v>
      </c>
      <c r="H85" s="1" t="s">
        <v>24</v>
      </c>
      <c r="I85" s="1" t="s">
        <v>996</v>
      </c>
      <c r="J85" s="1" t="s">
        <v>320</v>
      </c>
      <c r="K85" s="1" t="s">
        <v>24</v>
      </c>
      <c r="L85" s="1" t="s">
        <v>996</v>
      </c>
      <c r="M85" s="1" t="s">
        <v>997</v>
      </c>
      <c r="N85" s="1" t="s">
        <v>24</v>
      </c>
      <c r="O85" s="1" t="s">
        <v>998</v>
      </c>
      <c r="P85" s="1" t="s">
        <v>999</v>
      </c>
      <c r="Q85" t="str">
        <f>HYPERLINK("https://api.typeform.com/responses/files/71c9c85c690e6121e07510070f3428cc550264091d88f9b78622fda9820194e0","https://api.typeform.com/responses/files/71c9c85c690e6121e07510070f3428cc550264091d88f9b78622fda9820194e0")</f>
        <v>https://api.typeform.com/responses/files/71c9c85c690e6121e07510070f3428cc550264091d88f9b78622fda9820194e0</v>
      </c>
      <c r="S85" s="1" t="s">
        <v>1089</v>
      </c>
      <c r="T85" s="5">
        <v>1</v>
      </c>
      <c r="U85" s="1" t="s">
        <v>1000</v>
      </c>
      <c r="V85" s="1" t="s">
        <v>1001</v>
      </c>
      <c r="W85" s="1" t="s">
        <v>1002</v>
      </c>
    </row>
    <row r="86" spans="1:23" x14ac:dyDescent="0.3">
      <c r="A86" s="1" t="s">
        <v>1003</v>
      </c>
      <c r="B86" s="1" t="s">
        <v>257</v>
      </c>
      <c r="C86" s="1" t="s">
        <v>1004</v>
      </c>
      <c r="D86" s="5">
        <v>1</v>
      </c>
      <c r="E86" s="1" t="s">
        <v>1005</v>
      </c>
      <c r="F86" t="str">
        <f>HYPERLINK("https://vk.com/sergshen","https://vk.com/sergshen")</f>
        <v>https://vk.com/sergshen</v>
      </c>
      <c r="G86" s="1" t="s">
        <v>171</v>
      </c>
      <c r="H86" s="1" t="s">
        <v>24</v>
      </c>
      <c r="I86" s="1" t="s">
        <v>67</v>
      </c>
      <c r="J86" s="1" t="s">
        <v>171</v>
      </c>
      <c r="K86" s="1" t="s">
        <v>24</v>
      </c>
      <c r="L86" s="1" t="s">
        <v>67</v>
      </c>
      <c r="M86" s="1" t="s">
        <v>1006</v>
      </c>
      <c r="N86" s="1" t="s">
        <v>1007</v>
      </c>
      <c r="O86" s="1" t="s">
        <v>1008</v>
      </c>
      <c r="P86" s="1" t="s">
        <v>1009</v>
      </c>
      <c r="Q86" t="str">
        <f>HYPERLINK("https://api.typeform.com/responses/files/99eb601176cf4913a885a943cf856aa4ac30d0fe2f90cbf76e624ecb7e174e23","https://api.typeform.com/responses/files/99eb601176cf4913a885a943cf856aa4ac30d0fe2f90cbf76e624ecb7e174e23")</f>
        <v>https://api.typeform.com/responses/files/99eb601176cf4913a885a943cf856aa4ac30d0fe2f90cbf76e624ecb7e174e23</v>
      </c>
      <c r="S86" s="1" t="s">
        <v>1090</v>
      </c>
      <c r="T86" s="5">
        <v>1</v>
      </c>
      <c r="U86" s="1" t="s">
        <v>1010</v>
      </c>
      <c r="V86" s="1" t="s">
        <v>1011</v>
      </c>
      <c r="W86" s="1" t="s">
        <v>1012</v>
      </c>
    </row>
  </sheetData>
  <autoFilter ref="A1:W86"/>
  <hyperlinks>
    <hyperlink ref="F15" r:id="rId1"/>
    <hyperlink ref="Q56" r:id="rId2"/>
    <hyperlink ref="Q12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c5dRS8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Альфия Бабий</dc:creator>
  <cp:lastModifiedBy>Admin</cp:lastModifiedBy>
  <dcterms:created xsi:type="dcterms:W3CDTF">2018-12-21T15:46:46Z</dcterms:created>
  <dcterms:modified xsi:type="dcterms:W3CDTF">2018-12-22T12:53:42Z</dcterms:modified>
</cp:coreProperties>
</file>