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eqteams-my.sharepoint.com/personal/vwlabajo_cheqsystems_com/Documents/Documents/Team - Performance Testing/PT - Documentation/CheQ Website Production Page Speed Insight/"/>
    </mc:Choice>
  </mc:AlternateContent>
  <xr:revisionPtr revIDLastSave="0" documentId="8_{87653255-ABE9-4740-9C24-72CDFBC4C258}" xr6:coauthVersionLast="47" xr6:coauthVersionMax="47" xr10:uidLastSave="{00000000-0000-0000-0000-000000000000}"/>
  <bookViews>
    <workbookView xWindow="-108" yWindow="-108" windowWidth="23256" windowHeight="12456" xr2:uid="{C37E2E45-7E9A-43D5-A28B-C770F3703849}"/>
  </bookViews>
  <sheets>
    <sheet name="Summary" sheetId="1" r:id="rId1"/>
    <sheet name="01_Home" sheetId="7" r:id="rId2"/>
    <sheet name="02_Testing" sheetId="8" r:id="rId3"/>
    <sheet name="03_About" sheetId="9" r:id="rId4"/>
    <sheet name="04_News" sheetId="10" r:id="rId5"/>
    <sheet name="05_Careers" sheetId="11" r:id="rId6"/>
    <sheet name="06_Contact" sheetId="12" r:id="rId7"/>
    <sheet name="07_Privacy" sheetId="13" r:id="rId8"/>
  </sheets>
  <definedNames>
    <definedName name="cacheRange">Summary!$J$7,Summary!$K$7,Summary!$J$11,Summary!$K$11,Summary!$J$15,Summary!$K$15,Summary!$J$19,Summary!$K$19,Summary!$J$23,Summary!$K$23,Summary!$J$27,Summary!$K$27,Summary!$J$31,Summary!$K$31</definedName>
    <definedName name="highestNumberRange" localSheetId="0">Summary!$L$6:$L$31</definedName>
    <definedName name="performanceValueRange" comment="This variable refers to the performance of all pages, for devices, cache, and without cache.">Summary!$L$6,Summary!$L$7,Summary!$L$10,Summary!$L$11,Summary!$L$14,Summary!$L$15,Summary!$L$18,Summary!$L$19,Summary!$L$22,Summary!$L$23,Summary!$L$26,Summary!$L$27,Summary!$L$30,Summary!$L$31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10" i="1"/>
  <c r="L11" i="1"/>
  <c r="L14" i="1"/>
  <c r="L15" i="1"/>
  <c r="L18" i="1"/>
  <c r="L19" i="1"/>
  <c r="L22" i="1"/>
  <c r="L23" i="1"/>
  <c r="L26" i="1"/>
  <c r="L27" i="1"/>
  <c r="L30" i="1"/>
  <c r="L31" i="1"/>
  <c r="J18" i="1"/>
  <c r="J19" i="1"/>
  <c r="K18" i="1"/>
  <c r="K19" i="1"/>
  <c r="J30" i="1"/>
  <c r="K30" i="1"/>
  <c r="J31" i="1"/>
  <c r="K31" i="1"/>
  <c r="J26" i="1"/>
  <c r="K26" i="1"/>
  <c r="J27" i="1"/>
  <c r="K27" i="1"/>
  <c r="J22" i="1"/>
  <c r="K22" i="1"/>
  <c r="J23" i="1"/>
  <c r="K23" i="1"/>
  <c r="J14" i="1"/>
  <c r="K14" i="1"/>
  <c r="J15" i="1"/>
  <c r="K15" i="1"/>
  <c r="J10" i="1"/>
  <c r="K10" i="1"/>
  <c r="J11" i="1"/>
  <c r="K11" i="1"/>
  <c r="J6" i="1"/>
  <c r="K6" i="1"/>
  <c r="J7" i="1"/>
  <c r="K7" i="1"/>
  <c r="C2" i="13"/>
  <c r="C2" i="12"/>
  <c r="C2" i="11"/>
  <c r="C2" i="10"/>
  <c r="C2" i="9"/>
  <c r="C2" i="8"/>
  <c r="C2" i="7"/>
  <c r="C22" i="9"/>
  <c r="C22" i="8"/>
  <c r="C22" i="12"/>
  <c r="C22" i="10"/>
  <c r="C22" i="11"/>
  <c r="C22" i="13"/>
  <c r="C9" i="13"/>
  <c r="C9" i="12"/>
  <c r="C9" i="11"/>
  <c r="C9" i="10"/>
  <c r="C9" i="9"/>
  <c r="C9" i="8"/>
  <c r="C22" i="7"/>
  <c r="C9" i="7"/>
  <c r="G26" i="1" l="1"/>
  <c r="G30" i="1"/>
  <c r="K35" i="1"/>
  <c r="K36" i="1" s="1" a="1"/>
  <c r="K36" i="1" s="1"/>
  <c r="K39" i="1" s="1"/>
  <c r="G6" i="1"/>
  <c r="G18" i="1"/>
  <c r="J35" i="1"/>
  <c r="J36" i="1" s="1" a="1"/>
  <c r="J36" i="1" s="1"/>
  <c r="J37" i="1" s="1"/>
  <c r="G22" i="1"/>
  <c r="G10" i="1"/>
  <c r="G14" i="1"/>
  <c r="J38" i="1" a="1"/>
  <c r="K40" i="1" l="1"/>
  <c r="K37" i="1"/>
  <c r="J40" i="1"/>
  <c r="J39" i="1"/>
  <c r="J38" i="1"/>
  <c r="K41" i="1" a="1"/>
  <c r="K38" i="1" a="1"/>
  <c r="J41" i="1" a="1"/>
  <c r="K38" i="1" l="1"/>
  <c r="K41" i="1"/>
  <c r="K42" i="1" s="1"/>
  <c r="J41" i="1"/>
  <c r="J42" i="1" s="1"/>
  <c r="G34" i="1" a="1"/>
  <c r="G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<sst xmlns="http://schemas.openxmlformats.org/spreadsheetml/2006/main" count="229" uniqueCount="80">
  <si>
    <t>Production</t>
  </si>
  <si>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</si>
  <si>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</si>
  <si>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</si>
  <si>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</si>
  <si>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</si>
  <si>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</si>
  <si>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</si>
  <si>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</si>
  <si>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Device:</t>
  </si>
  <si>
    <t>01_Home</t>
  </si>
  <si>
    <t>Desktop</t>
  </si>
  <si>
    <t>Cache:</t>
  </si>
  <si>
    <t>Mobile</t>
  </si>
  <si>
    <t>02_Testing</t>
  </si>
  <si>
    <t>03_About</t>
  </si>
  <si>
    <t>04_News</t>
  </si>
  <si>
    <t>05_Careers</t>
  </si>
  <si>
    <t>06_Contact</t>
  </si>
  <si>
    <t>07_Privacy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</si>
  <si>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</si>
  <si>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</si>
  <si>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</si>
  <si>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</si>
  <si>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</si>
  <si>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</si>
  <si>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</si>
  <si>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</si>
  <si>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</si>
  <si>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</si>
  <si>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</si>
  <si>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</si>
  <si>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</si>
  <si>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</si>
  <si>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</si>
  <si>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https://pagespeed.web.dev/analysis/https-www-cheqsystems-com/s1g6p45nf0?form_factor=desktop</t>
  </si>
  <si>
    <t>https://pagespeed.web.dev/analysis/https-www-cheqsystems-com/meda5iqypx?form_factor=desktop</t>
  </si>
  <si>
    <t>https://pagespeed.web.dev/analysis/https-www-cheqsystems-com/s1g6p45nf0?form_factor=mobile</t>
  </si>
  <si>
    <t>https://pagespeed.web.dev/analysis/https-www-cheqsystems-com/meda5iqypx?form_factor=mobile</t>
  </si>
  <si>
    <t>Best Insight</t>
  </si>
  <si>
    <t>URL:</t>
  </si>
  <si>
    <t>Diagnostic:</t>
  </si>
  <si>
    <t>Defer offscreen images</t>
  </si>
  <si>
    <t>Recommendation:</t>
  </si>
  <si>
    <t>Learn how to defer offscreen images</t>
  </si>
  <si>
    <t>Worst Insight</t>
  </si>
  <si>
    <t>Largest Contentful Paint element - 7,760 ms</t>
  </si>
  <si>
    <t>Learn more about the Largest Contentful Paint element</t>
  </si>
  <si>
    <t>https://pagespeed.web.dev/analysis/https-www-cheqsystems-com-testing-services/sd6frqwklc?form_factor=desktop</t>
  </si>
  <si>
    <t>https://pagespeed.web.dev/analysis/https-www-cheqsystems-com-testing-services/6vlyy5x1ov?form_factor=desktop</t>
  </si>
  <si>
    <t>https://pagespeed.web.dev/analysis/https-www-cheqsystems-com-testing-services/sd6frqwklc?form_factor=mobile</t>
  </si>
  <si>
    <t>https://pagespeed.web.dev/analysis/https-www-cheqsystems-com-testing-services/6vlyy5x1ov?form_factor=mobile</t>
  </si>
  <si>
    <t>Largest Contentful Paint element - 9,160 ms</t>
  </si>
  <si>
    <t>https://pagespeed.web.dev/analysis/https-www-cheqsystems-com-about/6i0iel2pcl?form_factor=desktop</t>
  </si>
  <si>
    <t>https://pagespeed.web.dev/analysis/https-www-cheqsystems-com-about/89agc9tzdw?form_factor=desktop</t>
  </si>
  <si>
    <t>https://pagespeed.web.dev/analysis/https-www-cheqsystems-com-about/6i0iel2pcl?form_factor=mobile</t>
  </si>
  <si>
    <t>https://pagespeed.web.dev/analysis/https-www-cheqsystems-com-about/89agc9tzdw?form_factor=mobile</t>
  </si>
  <si>
    <t>Eliminate render-blocking resources - Est savings of 1,660 ms</t>
  </si>
  <si>
    <t> Learn how to eliminate render-blocking resources</t>
  </si>
  <si>
    <t>https://pagespeed.web.dev/analysis/https-www-cheqsystems-com-news/7llkukb94c?form_factor=desktop</t>
  </si>
  <si>
    <t>https://pagespeed.web.dev/analysis/https-www-cheqsystems-com-news/l0nk1w6t1g?form_factor=desktop</t>
  </si>
  <si>
    <t>https://pagespeed.web.dev/analysis/https-www-cheqsystems-com-news/7llkukb94c?form_factor=mobile</t>
  </si>
  <si>
    <t>https://pagespeed.web.dev/analysis/https-www-cheqsystems-com-news/l0nk1w6t1g?form_factor=mobile</t>
  </si>
  <si>
    <t>Largest Contentful Paint element - 9,910 ms</t>
  </si>
  <si>
    <t>https://pagespeed.web.dev/analysis/https-www-cheqsystems-com-careers/mq7oq2usdy?form_factor=desktop</t>
  </si>
  <si>
    <t>https://pagespeed.web.dev/analysis/https-www-cheqsystems-com-careers/8xhyivxq5t?form_factor=desktop</t>
  </si>
  <si>
    <t>https://pagespeed.web.dev/analysis/https-www-cheqsystems-com-careers/mq7oq2usdy?form_factor=mobile</t>
  </si>
  <si>
    <t>https://pagespeed.web.dev/analysis/https-www-cheqsystems-com-careers/8xhyivxq5t?form_factor=mobile</t>
  </si>
  <si>
    <t>Eliminate render-blocking resources - Est savings of 3,340 ms</t>
  </si>
  <si>
    <t>https://pagespeed.web.dev/analysis/https-www-cheqsystems-com-contact/wlbn3hgal0?form_factor=desktop</t>
  </si>
  <si>
    <t>https://pagespeed.web.dev/analysis/https-www-cheqsystems-com-contact/rrq3bnpmzm?form_factor=desktop</t>
  </si>
  <si>
    <t>https://pagespeed.web.dev/analysis/https-www-cheqsystems-com-contact/wlbn3hgal0?form_factor=mobile</t>
  </si>
  <si>
    <t>https://pagespeed.web.dev/analysis/https-www-cheqsystems-com-contact/rrq3bnpmzm?form_factor=mobile</t>
  </si>
  <si>
    <t>Eliminate render-blocking resources - Est savings of 1,210 ms</t>
  </si>
  <si>
    <t>https://pagespeed.web.dev/analysis/https-www-cheqsystems-com-privacy-policy/cekrpoy11i?form_factor=desktop</t>
  </si>
  <si>
    <t>https://pagespeed.web.dev/analysis/https-www-cheqsystems-com-privacy-policy/cj4gk425r9?form_factor=desktop</t>
  </si>
  <si>
    <t>https://pagespeed.web.dev/analysis/https-www-cheqsystems-com-privacy-policy/cekrpoy11i?form_factor=mobile</t>
  </si>
  <si>
    <t>https://pagespeed.web.dev/analysis/https-www-cheqsystems-com-privacy-policy/cj4gk425r9?form_factor=mobile</t>
  </si>
  <si>
    <t>Eliminate render-blocking resources - Est savings of 1,230 ms</t>
  </si>
  <si>
    <t>Lighthouse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</si>
</sst>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3" xfId="0" applyFill="1" applyBorder="1"/>
    <xf numFmtId="0" fontId="0" fillId="5" borderId="1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2" xfId="1" applyFill="1" applyBorder="1" applyAlignment="1">
      <alignment vertical="top" wrapText="1"/>
    </xf>
    <xf numFmtId="0" fontId="5" fillId="0" borderId="1" xfId="1" applyBorder="1"/>
    <xf numFmtId="0" fontId="5" fillId="0" borderId="4" xfId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5" borderId="22" xfId="0" applyFill="1" applyBorder="1"/>
    <xf numFmtId="0" fontId="0" fillId="5" borderId="5" xfId="0" applyFill="1" applyBorder="1"/>
    <xf numFmtId="0" fontId="5" fillId="0" borderId="23" xfId="1" applyBorder="1" applyAlignment="1">
      <alignment horizontal="left"/>
    </xf>
    <xf numFmtId="0" fontId="5" fillId="0" borderId="2" xfId="1" applyBorder="1" applyAlignment="1">
      <alignment horizontal="left"/>
    </xf>
    <xf numFmtId="0" fontId="1" fillId="0" borderId="0" xfId="0" applyFont="1"/>
    <xf numFmtId="20" fontId="0" fillId="5" borderId="4" xfId="0" quotePrefix="1" applyNumberFormat="1" applyFill="1" applyBorder="1" applyAlignment="1">
      <alignment horizontal="center" vertical="center"/>
    </xf>
    <xf numFmtId="164" fontId="0" fillId="5" borderId="4" xfId="0" quotePrefix="1" applyNumberForma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49" fontId="0" fillId="6" borderId="10" xfId="0" applyNumberForma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49" fontId="0" fillId="7" borderId="10" xfId="0" applyNumberFormat="1" applyFill="1" applyBorder="1" applyAlignment="1">
      <alignment horizontal="left" vertical="top"/>
    </xf>
    <xf numFmtId="1" fontId="0" fillId="7" borderId="10" xfId="0" applyNumberFormat="1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20" fontId="0" fillId="5" borderId="23" xfId="0" quotePrefix="1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3" xfId="0" applyFill="1" applyBorder="1"/>
    <xf numFmtId="0" fontId="0" fillId="5" borderId="2" xfId="0" applyFill="1" applyBorder="1"/>
    <xf numFmtId="165" fontId="0" fillId="0" borderId="11" xfId="0" quotePrefix="1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5" borderId="1" xfId="1" applyFill="1" applyBorder="1" applyAlignment="1"/>
    <xf numFmtId="0" fontId="5" fillId="5" borderId="23" xfId="1" applyFill="1" applyBorder="1" applyAlignment="1"/>
    <xf numFmtId="0" fontId="5" fillId="5" borderId="2" xfId="1" applyFill="1" applyBorder="1" applyAlignment="1"/>
    <xf numFmtId="0" fontId="0" fillId="5" borderId="1" xfId="0" applyFont="1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14"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</xdr:rowOff>
    </xdr:from>
    <xdr:to>
      <xdr:col>4</xdr:col>
      <xdr:colOff>6368415</xdr:colOff>
      <xdr:row>19</xdr:row>
      <xdr:rowOff>125573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5B9717-9CC2-2CC3-47FD-8D5B5C96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1"/>
          <a:ext cx="8923020" cy="14057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6362700</xdr:colOff>
      <xdr:row>48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32F07-2565-27A3-0541-95710AB92BE4}"/>
            </a:ext>
            <a:ext uri="{147F2762-F138-4A5C-976F-8EAC2B608ADB}">
              <a16:predDERef xmlns:a16="http://schemas.microsoft.com/office/drawing/2014/main" pred="{4B5B9717-9CC2-2CC3-47FD-8D5B5C96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705850" cy="424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4594</xdr:colOff>
      <xdr:row>19</xdr:row>
      <xdr:rowOff>144903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435E0C-A8C3-4851-9388-8F795D8C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6515100</xdr:colOff>
      <xdr:row>48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48DC8F-2A59-F09A-4D38-2A682C7EDB95}"/>
            </a:ext>
            <a:ext uri="{147F2762-F138-4A5C-976F-8EAC2B608ADB}">
              <a16:predDERef xmlns:a16="http://schemas.microsoft.com/office/drawing/2014/main" pred="{44435E0C-A8C3-4851-9388-8F795D8C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858250" cy="429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99844</xdr:colOff>
      <xdr:row>19</xdr:row>
      <xdr:rowOff>144903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5B687F-ECF3-406F-82C5-F4076F2E3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5</xdr:col>
      <xdr:colOff>28575</xdr:colOff>
      <xdr:row>44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C4899-6846-0005-5A6D-583A71A364CA}"/>
            </a:ext>
            <a:ext uri="{147F2762-F138-4A5C-976F-8EAC2B608ADB}">
              <a16:predDERef xmlns:a16="http://schemas.microsoft.com/office/drawing/2014/main" pred="{0F5B687F-ECF3-406F-82C5-F4076F2E3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743950" cy="3571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99844</xdr:colOff>
      <xdr:row>19</xdr:row>
      <xdr:rowOff>144903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BB2004-B5C4-4BF5-BE43-274F4B81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6353175</xdr:colOff>
      <xdr:row>48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03728-FA4F-6872-6867-9DA416C20586}"/>
            </a:ext>
            <a:ext uri="{147F2762-F138-4A5C-976F-8EAC2B608ADB}">
              <a16:predDERef xmlns:a16="http://schemas.microsoft.com/office/drawing/2014/main" pred="{F3BB2004-B5C4-4BF5-BE43-274F4B81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696325" cy="421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99844</xdr:colOff>
      <xdr:row>19</xdr:row>
      <xdr:rowOff>144903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4ECB53-AA10-423D-9BC2-0CD0CB25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6343650</xdr:colOff>
      <xdr:row>44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F85EFF-B180-616F-62F4-040FB8497747}"/>
            </a:ext>
            <a:ext uri="{147F2762-F138-4A5C-976F-8EAC2B608ADB}">
              <a16:predDERef xmlns:a16="http://schemas.microsoft.com/office/drawing/2014/main" pred="{6D4ECB53-AA10-423D-9BC2-0CD0CB25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686800" cy="354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11</xdr:row>
      <xdr:rowOff>167640</xdr:rowOff>
    </xdr:from>
    <xdr:to>
      <xdr:col>5</xdr:col>
      <xdr:colOff>115084</xdr:colOff>
      <xdr:row>19</xdr:row>
      <xdr:rowOff>129663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2267FB-3124-4FA2-B078-FF12395C6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9240" y="225552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6353175</xdr:colOff>
      <xdr:row>48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80D332-2F63-5E56-FC8A-B33106A89EE9}"/>
            </a:ext>
            <a:ext uri="{147F2762-F138-4A5C-976F-8EAC2B608ADB}">
              <a16:predDERef xmlns:a16="http://schemas.microsoft.com/office/drawing/2014/main" pred="{352267FB-3124-4FA2-B078-FF12395C6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696325" cy="42005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5</xdr:col>
      <xdr:colOff>99844</xdr:colOff>
      <xdr:row>19</xdr:row>
      <xdr:rowOff>144903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E3FA21-2FE6-4E55-98B0-0C504CB7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270760"/>
          <a:ext cx="9045724" cy="1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6353175</xdr:colOff>
      <xdr:row>48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ADC0B1-6569-4CA4-36C7-49695BF15FD9}"/>
            </a:ext>
            <a:ext uri="{147F2762-F138-4A5C-976F-8EAC2B608ADB}">
              <a16:predDERef xmlns:a16="http://schemas.microsoft.com/office/drawing/2014/main" pred="{22E3FA21-2FE6-4E55-98B0-0C504CB7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4657725"/>
          <a:ext cx="8696325" cy="421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analysis/https-www-cheqsystems-com/smb3kromzg?form_factor=desktop" TargetMode="External"/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developer.chrome.com/docs/lighthouse/performance/offscreen-images/?utm_source=lighthouse&amp;utm_medium=lr" TargetMode="External"/><Relationship Id="rId1" Type="http://schemas.openxmlformats.org/officeDocument/2006/relationships/hyperlink" Target="https://developer.chrome.com/docs/lighthouse/performance/render-blocking-resources/?utm_source=lighthouse&amp;utm_medium=l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developer.chrome.com/docs/lighthouse/performance/lighthouse-largest-contentful-paint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developer.chrome.com/docs/lighthouse/performance/render-blocking-resources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developer.chrome.com/docs/lighthouse/performance/render-blocking-resources/?utm_source=lighthouse&amp;utm_medium=lr" TargetMode="External"/><Relationship Id="rId1" Type="http://schemas.openxmlformats.org/officeDocument/2006/relationships/hyperlink" Target="https://developer.chrome.com/docs/lighthouse/performance/offscreen-images/?utm_source=lighthouse&amp;utm_medium=l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s://developer.chrome.com/docs/lighthouse/performance/offscreen-images/?utm_source=lighthouse&amp;utm_medium=lr" TargetMode="External"/><Relationship Id="rId1" Type="http://schemas.openxmlformats.org/officeDocument/2006/relationships/hyperlink" Target="https://developer.chrome.com/docs/lighthouse/performance/render-blocking-resources/?utm_source=lighthouse&amp;utm_medium=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N42"/>
  <sheetViews>
    <sheetView tabSelected="1" zoomScale="85" zoomScaleNormal="85" workbookViewId="0">
      <selection activeCell="G5" sqref="G5"/>
    </sheetView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05.5546875" customWidth="1"/>
    <col min="8" max="8" width="9.109375" bestFit="1" customWidth="1"/>
    <col min="9" max="9" width="33.33203125" hidden="1" customWidth="1"/>
    <col min="10" max="10" width="24.88671875" style="34" hidden="1" customWidth="1"/>
    <col min="11" max="12" width="29.33203125" style="34" hidden="1" customWidth="1"/>
    <col min="13" max="13" width="9.109375" bestFit="1" customWidth="1"/>
  </cols>
  <sheetData>
    <row r="1" spans="1:12" ht="15" thickBot="1" x14ac:dyDescent="0.35">
      <c r="G1" s="72"/>
    </row>
    <row r="2" spans="1:12" ht="15" thickBot="1" x14ac:dyDescent="0.35">
      <c r="B2" s="5"/>
      <c r="C2" s="6"/>
      <c r="D2" s="71" t="s">
        <v>79</v>
      </c>
      <c r="E2" s="52"/>
      <c r="F2" s="6"/>
      <c r="G2" s="72"/>
    </row>
    <row r="3" spans="1:12" ht="15" thickBot="1" x14ac:dyDescent="0.35">
      <c r="A3" s="4"/>
      <c r="B3" s="53" t="s">
        <v>0</v>
      </c>
      <c r="C3" s="54"/>
      <c r="D3" s="55" t="s">
        <v>1</v>
      </c>
      <c r="E3" s="56"/>
      <c r="F3" s="6"/>
      <c r="G3" s="72"/>
    </row>
    <row r="4" spans="1:12" ht="15" thickBot="1" x14ac:dyDescent="0.35">
      <c r="B4" s="8" t="s">
        <v>2</v>
      </c>
      <c r="C4" s="8" t="s">
        <v>3</v>
      </c>
      <c r="D4" s="7" t="s">
        <v>4</v>
      </c>
      <c r="E4" s="9" t="s">
        <v>5</v>
      </c>
      <c r="F4" s="6"/>
      <c r="G4" s="72"/>
    </row>
    <row r="5" spans="1:12" ht="15" thickBot="1" x14ac:dyDescent="0.35">
      <c r="B5" s="8"/>
      <c r="C5" s="8"/>
      <c r="D5" s="6"/>
      <c r="F5" s="6"/>
      <c r="G5" s="6"/>
      <c r="J5" s="38" t="s">
        <v>6</v>
      </c>
      <c r="K5" s="41" t="s">
        <v>7</v>
      </c>
      <c r="L5" s="33" t="s">
        <v>8</v>
      </c>
    </row>
    <row r="6" spans="1:12" ht="15" customHeight="1" thickBot="1" x14ac:dyDescent="0.35">
      <c r="B6" s="8"/>
      <c r="C6" s="8"/>
      <c r="D6" s="30"/>
      <c r="E6" s="31"/>
      <c r="F6" s="6"/>
      <c r="G6" s="47" t="str">
        <f>"The best recorded performance score was in "&amp;J6&amp;" devices "&amp; J7 &amp;",  at  "&amp; L6
&amp;CHAR(10)&amp;
"The worst recorded performance score was in "&amp; K6 &amp;" devices "&amp; K7 &amp;", at "&amp;L7
&amp;CHAR(10)&amp;
"Refer to "&amp;B7&amp;"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01_Home tab for the best and worst insight, links for full diagnostic readings and recommendations for improvement.</v>
      </c>
      <c r="I6" s="33" t="s">
        <v>9</v>
      </c>
      <c r="J6" s="39" t="str">
        <f>IF(D7&lt;=D8, C8, C7)</f>
        <v>Mobile</v>
      </c>
      <c r="K6" s="42" t="str">
        <f>IF(E7&lt;=E8,C7,C8)</f>
        <v>Desktop</v>
      </c>
      <c r="L6" s="45">
        <f>MAX(D7:E8)</f>
        <v>0</v>
      </c>
    </row>
    <row r="7" spans="1:12" ht="15" thickBot="1" x14ac:dyDescent="0.35">
      <c r="B7" s="50" t="s">
        <v>10</v>
      </c>
      <c r="C7" s="10" t="s">
        <v>11</v>
      </c>
      <c r="D7" s="32"/>
      <c r="E7" s="32"/>
      <c r="F7" s="6"/>
      <c r="G7" s="48"/>
      <c r="I7" s="33" t="s">
        <v>12</v>
      </c>
      <c r="J7" s="40" t="str">
        <f>IF(D7=E7, "with and without cache", "with cache")</f>
        <v>with and without cache</v>
      </c>
      <c r="K7" s="43" t="str">
        <f>IF(D8=E8,"with and without cache","with cache")</f>
        <v>with and without cache</v>
      </c>
      <c r="L7" s="44">
        <f>MIN(D7:E8)</f>
        <v>0</v>
      </c>
    </row>
    <row r="8" spans="1:12" ht="21" customHeight="1" thickBot="1" x14ac:dyDescent="0.35">
      <c r="B8" s="51"/>
      <c r="C8" s="11" t="s">
        <v>13</v>
      </c>
      <c r="D8" s="32"/>
      <c r="E8" s="32"/>
      <c r="F8" s="6"/>
      <c r="G8" s="49"/>
      <c r="L8" s="37"/>
    </row>
    <row r="9" spans="1:12" ht="15" thickBot="1" x14ac:dyDescent="0.35">
      <c r="B9" s="5"/>
      <c r="C9" s="6"/>
      <c r="D9" s="6"/>
      <c r="E9" s="6"/>
      <c r="F9" s="6"/>
      <c r="G9" s="6"/>
      <c r="L9" s="33" t="s">
        <v>8</v>
      </c>
    </row>
    <row r="10" spans="1:12" ht="15" customHeight="1" thickBot="1" x14ac:dyDescent="0.35">
      <c r="B10" s="8"/>
      <c r="C10" s="8"/>
      <c r="D10" s="30"/>
      <c r="E10" s="30"/>
      <c r="F10" s="6"/>
      <c r="G10" s="47" t="str">
        <f>"The best recorded performance score was in "&amp;J10&amp;" devices "&amp; J11 &amp;",  at  "&amp; L10
&amp;CHAR(10)&amp;
"The worst recorded performance score was in "&amp; K10 &amp;" devices "&amp; K11 &amp;", at "&amp;L11
&amp;CHAR(10)&amp;
"Refer to "&amp;B11&amp;"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02_Testing tab for the best and worst insight, links for full diagnostic readings and recommendations for improvement.</v>
      </c>
      <c r="I10" s="33" t="s">
        <v>9</v>
      </c>
      <c r="J10" s="39" t="str">
        <f>IF(D11&lt;=D12, C12, C11)</f>
        <v>Mobile</v>
      </c>
      <c r="K10" s="42" t="str">
        <f>IF(E11&lt;=E12,C11,C12)</f>
        <v>Desktop</v>
      </c>
      <c r="L10" s="45">
        <f>MAX(D11:E12)</f>
        <v>0</v>
      </c>
    </row>
    <row r="11" spans="1:12" ht="15" thickBot="1" x14ac:dyDescent="0.35">
      <c r="B11" s="50" t="s">
        <v>14</v>
      </c>
      <c r="C11" s="10" t="s">
        <v>11</v>
      </c>
      <c r="D11" s="32"/>
      <c r="E11" s="32"/>
      <c r="G11" s="48"/>
      <c r="I11" s="33" t="s">
        <v>12</v>
      </c>
      <c r="J11" s="40" t="str">
        <f>IF(D11=E11, "with and without cache", "with cache")</f>
        <v>with and without cache</v>
      </c>
      <c r="K11" s="43" t="str">
        <f>IF(D12=E12,"with and without cache","with cache")</f>
        <v>with and without cache</v>
      </c>
      <c r="L11" s="44">
        <f>MIN(D11:E12)</f>
        <v>0</v>
      </c>
    </row>
    <row r="12" spans="1:12" ht="15" thickBot="1" x14ac:dyDescent="0.35">
      <c r="B12" s="51"/>
      <c r="C12" s="11" t="s">
        <v>13</v>
      </c>
      <c r="D12" s="32"/>
      <c r="E12" s="32"/>
      <c r="F12" s="6"/>
      <c r="G12" s="49"/>
      <c r="L12" s="37"/>
    </row>
    <row r="13" spans="1:12" ht="15" thickBot="1" x14ac:dyDescent="0.35">
      <c r="B13" s="5"/>
      <c r="C13" s="6"/>
      <c r="D13" s="15"/>
      <c r="E13" s="15"/>
      <c r="F13" s="6"/>
      <c r="G13" s="6"/>
      <c r="L13" s="33" t="s">
        <v>8</v>
      </c>
    </row>
    <row r="14" spans="1:12" ht="15" customHeight="1" thickBot="1" x14ac:dyDescent="0.35">
      <c r="B14" s="8"/>
      <c r="C14" s="8"/>
      <c r="D14" s="30"/>
      <c r="E14" s="30"/>
      <c r="F14" s="6"/>
      <c r="G14" s="47" t="str">
        <f>"The best recorded performance score was in "&amp;J14&amp;" devices "&amp; J15 &amp;",  at  "&amp; L14
&amp;CHAR(10)&amp;
"The worst recorded performance score was in "&amp; K14 &amp;" devices "&amp; K15 &amp;", at "&amp;L15
&amp;CHAR(10)&amp;
"Refer to "&amp;B15&amp;"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03_About tab for the best and worst insight, links for full diagnostic readings and recommendations for improvement.</v>
      </c>
      <c r="I14" s="33" t="s">
        <v>9</v>
      </c>
      <c r="J14" s="39" t="str">
        <f>IF(D15&lt;=D16, C16, C15)</f>
        <v>Mobile</v>
      </c>
      <c r="K14" s="42" t="str">
        <f>IF(E15&lt;=E16,C15,C16)</f>
        <v>Desktop</v>
      </c>
      <c r="L14" s="45">
        <f>MAX(D15:E16)</f>
        <v>0</v>
      </c>
    </row>
    <row r="15" spans="1:12" ht="15" thickBot="1" x14ac:dyDescent="0.35">
      <c r="B15" s="50" t="s">
        <v>15</v>
      </c>
      <c r="C15" s="10" t="s">
        <v>11</v>
      </c>
      <c r="D15" s="32"/>
      <c r="E15" s="32"/>
      <c r="F15" s="6"/>
      <c r="G15" s="48"/>
      <c r="I15" s="33" t="s">
        <v>12</v>
      </c>
      <c r="J15" s="40" t="str">
        <f>IF(D15=E15, "with and without cache", "with cache")</f>
        <v>with and without cache</v>
      </c>
      <c r="K15" s="43" t="str">
        <f>IF(D16=E16,"with and without cache","with cache")</f>
        <v>with and without cache</v>
      </c>
      <c r="L15" s="44">
        <f>MIN(D15:E16)</f>
        <v>0</v>
      </c>
    </row>
    <row r="16" spans="1:12" ht="15" thickBot="1" x14ac:dyDescent="0.35">
      <c r="B16" s="51"/>
      <c r="C16" s="11" t="s">
        <v>13</v>
      </c>
      <c r="D16" s="32"/>
      <c r="E16" s="32"/>
      <c r="F16" s="6"/>
      <c r="G16" s="49"/>
      <c r="L16" s="37"/>
    </row>
    <row r="17" spans="2:12" ht="15" thickBot="1" x14ac:dyDescent="0.35">
      <c r="B17" s="5"/>
      <c r="C17" s="6"/>
      <c r="D17" s="15"/>
      <c r="E17" s="15"/>
      <c r="F17" s="6"/>
      <c r="G17" s="6"/>
      <c r="L17" s="33" t="s">
        <v>8</v>
      </c>
    </row>
    <row r="18" spans="2:12" ht="15" customHeight="1" thickBot="1" x14ac:dyDescent="0.35">
      <c r="B18" s="8"/>
      <c r="C18" s="8"/>
      <c r="D18" s="30"/>
      <c r="E18" s="30"/>
      <c r="F18" s="6"/>
      <c r="G18" s="47" t="str">
        <f>"The best recorded performance score was in "&amp;J18&amp;" devices "&amp; J19 &amp;",  at  "&amp; L18
&amp;CHAR(10)&amp;
"The worst recorded performance score was in "&amp; K18 &amp;" devices "&amp; K19 &amp;", at "&amp;L19
&amp;CHAR(10)&amp;
"Refer to "&amp;B19&amp;"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04_News tab for the best and worst insight, links for full diagnostic readings and recommendations for improvement.</v>
      </c>
      <c r="I18" s="33" t="s">
        <v>9</v>
      </c>
      <c r="J18" s="39" t="str">
        <f>IF(D19&lt;=D20, C20, C19)</f>
        <v>Mobile</v>
      </c>
      <c r="K18" s="42" t="str">
        <f>IF(E19&lt;=E20,C19,C20)</f>
        <v>Desktop</v>
      </c>
      <c r="L18" s="45">
        <f>MAX(D19:E20)</f>
        <v>0</v>
      </c>
    </row>
    <row r="19" spans="2:12" ht="15" thickBot="1" x14ac:dyDescent="0.35">
      <c r="B19" s="50" t="s">
        <v>16</v>
      </c>
      <c r="C19" s="10" t="s">
        <v>11</v>
      </c>
      <c r="D19" s="32"/>
      <c r="E19" s="32"/>
      <c r="F19" s="6"/>
      <c r="G19" s="48"/>
      <c r="I19" s="33" t="s">
        <v>12</v>
      </c>
      <c r="J19" s="40" t="str">
        <f>IF(D19=E19, "with and without cache", "with cache")</f>
        <v>with and without cache</v>
      </c>
      <c r="K19" s="43" t="str">
        <f>IF(D20=E20,"with and without cache","with cache")</f>
        <v>with and without cache</v>
      </c>
      <c r="L19" s="44">
        <f>MIN(D19:E20)</f>
        <v>0</v>
      </c>
    </row>
    <row r="20" spans="2:12" ht="15" thickBot="1" x14ac:dyDescent="0.35">
      <c r="B20" s="51"/>
      <c r="C20" s="11" t="s">
        <v>13</v>
      </c>
      <c r="D20" s="32"/>
      <c r="E20" s="32"/>
      <c r="F20" s="6"/>
      <c r="G20" s="49"/>
      <c r="L20" s="37"/>
    </row>
    <row r="21" spans="2:12" ht="15" thickBot="1" x14ac:dyDescent="0.35">
      <c r="B21" s="5"/>
      <c r="C21" s="6"/>
      <c r="D21" s="15"/>
      <c r="E21" s="15"/>
      <c r="F21" s="6"/>
      <c r="G21" s="6"/>
      <c r="L21" s="33" t="s">
        <v>8</v>
      </c>
    </row>
    <row r="22" spans="2:12" ht="15" customHeight="1" thickBot="1" x14ac:dyDescent="0.35">
      <c r="B22" s="8"/>
      <c r="C22" s="8"/>
      <c r="D22" s="30"/>
      <c r="E22" s="30"/>
      <c r="F22" s="6"/>
      <c r="G22" s="47" t="str">
        <f>"The best recorded performance score was in "&amp;J22&amp;" devices "&amp; J23 &amp;",  at  "&amp; L22
&amp;CHAR(10)&amp;
"The worst recorded performance score was in "&amp; K22 &amp;" devices "&amp; K23 &amp;", at "&amp;L23
&amp;CHAR(10)&amp;
"Refer to "&amp;B23&amp;"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05_Careers tab for the best and worst insight, links for full diagnostic readings and recommendations for improvement.</v>
      </c>
      <c r="I22" s="33" t="s">
        <v>9</v>
      </c>
      <c r="J22" s="39" t="str">
        <f>IF(D23&lt;=D24, C24, C23)</f>
        <v>Mobile</v>
      </c>
      <c r="K22" s="42" t="str">
        <f>IF(E23&lt;=E24,C23,C24)</f>
        <v>Desktop</v>
      </c>
      <c r="L22" s="45">
        <f>MAX(D23:E24)</f>
        <v>0</v>
      </c>
    </row>
    <row r="23" spans="2:12" ht="15" thickBot="1" x14ac:dyDescent="0.35">
      <c r="B23" s="50" t="s">
        <v>17</v>
      </c>
      <c r="C23" s="10" t="s">
        <v>11</v>
      </c>
      <c r="D23" s="32"/>
      <c r="E23" s="32"/>
      <c r="F23" s="6"/>
      <c r="G23" s="48"/>
      <c r="I23" s="33" t="s">
        <v>12</v>
      </c>
      <c r="J23" s="40" t="str">
        <f>IF(D23=E23, "with and without cache", "with cache")</f>
        <v>with and without cache</v>
      </c>
      <c r="K23" s="43" t="str">
        <f>IF(D24=E24,"with and without cache","with cache")</f>
        <v>with and without cache</v>
      </c>
      <c r="L23" s="44">
        <f>MIN(D23:E24)</f>
        <v>0</v>
      </c>
    </row>
    <row r="24" spans="2:12" ht="15" thickBot="1" x14ac:dyDescent="0.35">
      <c r="B24" s="51"/>
      <c r="C24" s="11" t="s">
        <v>13</v>
      </c>
      <c r="D24" s="32"/>
      <c r="E24" s="32"/>
      <c r="F24" s="6"/>
      <c r="G24" s="49"/>
      <c r="L24" s="37"/>
    </row>
    <row r="25" spans="2:12" ht="15" thickBot="1" x14ac:dyDescent="0.35">
      <c r="B25" s="5"/>
      <c r="C25" s="6"/>
      <c r="D25" s="15"/>
      <c r="E25" s="46"/>
      <c r="F25" s="6"/>
      <c r="G25" s="6"/>
      <c r="L25" s="33" t="s">
        <v>8</v>
      </c>
    </row>
    <row r="26" spans="2:12" ht="15" customHeight="1" thickBot="1" x14ac:dyDescent="0.35">
      <c r="B26" s="8"/>
      <c r="C26" s="8"/>
      <c r="D26" s="30"/>
      <c r="E26" s="30"/>
      <c r="F26" s="6"/>
      <c r="G26" s="47" t="str">
        <f>"The best recorded performance score was in "&amp;J26&amp;" devices "&amp; J27 &amp;",  at  "&amp; L26
&amp;CHAR(10)&amp;
"The worst recorded performance score was in "&amp; K26 &amp;" devices "&amp; K27 &amp;", at "&amp;L27
&amp;CHAR(10)&amp;
"Refer to "&amp;B27&amp;"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06_Contact tab for the best and worst insight, links for full diagnostic readings and recommendations for improvement.</v>
      </c>
      <c r="I26" s="33" t="s">
        <v>9</v>
      </c>
      <c r="J26" s="39" t="str">
        <f>IF(D27&lt;=D28, C28, C27)</f>
        <v>Mobile</v>
      </c>
      <c r="K26" s="42" t="str">
        <f>IF(E27&lt;=E28,C27,C28)</f>
        <v>Desktop</v>
      </c>
      <c r="L26" s="45">
        <f>MAX(D27:E28)</f>
        <v>0</v>
      </c>
    </row>
    <row r="27" spans="2:12" ht="15" thickBot="1" x14ac:dyDescent="0.35">
      <c r="B27" s="50" t="s">
        <v>18</v>
      </c>
      <c r="C27" s="10" t="s">
        <v>11</v>
      </c>
      <c r="D27" s="32"/>
      <c r="E27" s="32"/>
      <c r="F27" s="6"/>
      <c r="G27" s="48"/>
      <c r="I27" s="33" t="s">
        <v>12</v>
      </c>
      <c r="J27" s="40" t="str">
        <f>IF(D27=E27, "with and without cache", "with cache")</f>
        <v>with and without cache</v>
      </c>
      <c r="K27" s="43" t="str">
        <f>IF(D28=E28,"with and without cache","with cache")</f>
        <v>with and without cache</v>
      </c>
      <c r="L27" s="44">
        <f>MIN(D27:E28)</f>
        <v>0</v>
      </c>
    </row>
    <row r="28" spans="2:12" ht="15" thickBot="1" x14ac:dyDescent="0.35">
      <c r="B28" s="51"/>
      <c r="C28" s="11" t="s">
        <v>13</v>
      </c>
      <c r="D28" s="32"/>
      <c r="E28" s="32"/>
      <c r="F28" s="6"/>
      <c r="G28" s="49"/>
      <c r="L28" s="37"/>
    </row>
    <row r="29" spans="2:12" ht="15" thickBot="1" x14ac:dyDescent="0.35">
      <c r="B29" s="5"/>
      <c r="C29" s="6"/>
      <c r="D29" s="15"/>
      <c r="E29" s="15"/>
      <c r="F29" s="6"/>
      <c r="G29" s="6"/>
      <c r="L29" s="33" t="s">
        <v>8</v>
      </c>
    </row>
    <row r="30" spans="2:12" ht="15" customHeight="1" thickBot="1" x14ac:dyDescent="0.35">
      <c r="B30" s="8"/>
      <c r="C30" s="8"/>
      <c r="D30" s="30"/>
      <c r="E30" s="30"/>
      <c r="F30" s="6"/>
      <c r="G30" s="47" t="str">
        <f>"The best recorded performance score was in "&amp;J30&amp;" devices "&amp; J31 &amp;",  at  "&amp; L30
&amp;CHAR(10)&amp;
"The worst recorded performance score was in "&amp; K30 &amp;" devices "&amp; K31 &amp;", at "&amp;L31
&amp;CHAR(10)&amp;
"Refer to "&amp;B31&amp;" tab for the best and worst insight, links for full diagnostic readings and recommendations for improvement."</f>
        <v>The best recorded performance score was in Mobile devices with and without cache,  at  0
The worst recorded performance score was in Desktop devices with and without cache, at 0
Refer to 07_Privacy tab for the best and worst insight, links for full diagnostic readings and recommendations for improvement.</v>
      </c>
      <c r="I30" s="33" t="s">
        <v>9</v>
      </c>
      <c r="J30" s="39" t="str">
        <f>IF(D31&lt;=D32, C32, C31)</f>
        <v>Mobile</v>
      </c>
      <c r="K30" s="42" t="str">
        <f>IF(E31&lt;=E32,C31,C32)</f>
        <v>Desktop</v>
      </c>
      <c r="L30" s="45">
        <f>MAX(D31:E32)</f>
        <v>0</v>
      </c>
    </row>
    <row r="31" spans="2:12" ht="15" thickBot="1" x14ac:dyDescent="0.35">
      <c r="B31" s="50" t="s">
        <v>19</v>
      </c>
      <c r="C31" s="10" t="s">
        <v>11</v>
      </c>
      <c r="D31" s="32"/>
      <c r="E31" s="32"/>
      <c r="F31" s="6"/>
      <c r="G31" s="48"/>
      <c r="I31" s="33" t="s">
        <v>12</v>
      </c>
      <c r="J31" s="40" t="str">
        <f>IF(D31=E31, "with and without cache", "with cache")</f>
        <v>with and without cache</v>
      </c>
      <c r="K31" s="43" t="str">
        <f>IF(D32=E32,"with and without cache","with cache")</f>
        <v>with and without cache</v>
      </c>
      <c r="L31" s="44">
        <f>MIN(D31:E32)</f>
        <v>0</v>
      </c>
    </row>
    <row r="32" spans="2:12" ht="15" thickBot="1" x14ac:dyDescent="0.35">
      <c r="B32" s="51"/>
      <c r="C32" s="11" t="s">
        <v>13</v>
      </c>
      <c r="D32" s="32"/>
      <c r="E32" s="32"/>
      <c r="F32" s="6"/>
      <c r="G32" s="49"/>
      <c r="L32" s="37"/>
    </row>
    <row r="33" spans="2:12" ht="15" thickBot="1" x14ac:dyDescent="0.35">
      <c r="B33" s="6"/>
      <c r="C33" s="6"/>
      <c r="D33" s="6"/>
      <c r="E33" s="6"/>
      <c r="F33" s="6"/>
      <c r="G33" s="6"/>
    </row>
    <row r="34" spans="2:12" ht="14.4" customHeight="1" x14ac:dyDescent="0.3">
      <c r="B34" s="6"/>
      <c r="C34" s="12" t="s">
        <v>20</v>
      </c>
      <c r="D34" s="1" t="s">
        <v>21</v>
      </c>
      <c r="F34" s="6"/>
      <c r="G34" s="47" t="str" cm="1">
        <f t="array" aca="1" ref="G34" ca="1">IFERROR("The best recorded performance score was in the " &amp; J42 &amp; " page for " &amp; INDIRECT(J39) &amp; " devices " &amp; J38 &amp; " , at " &amp; J35 &amp; CHAR(10) &amp; "Refer to " &amp; J41 &amp; " tab for the best insight, links for full diagnostic readings and recommendations for improvement." &amp; CHAR(10) &amp; CHAR(10) &amp; "The worst recorded performance score was in the " &amp; K42 &amp; " page for " &amp; INDIRECT(K39) &amp; " devices " &amp; K38 &amp; ", at " &amp; K35 &amp; CHAR(10) &amp; "Refer to " &amp; K41 &amp; " tab for the worst insight, links for full diagnostic readings and recommendations for improvement.", "Fill performance score first!")</f>
        <v>Fill performance score first!</v>
      </c>
      <c r="I34" s="33" t="s">
        <v>22</v>
      </c>
      <c r="J34" s="35" t="s">
        <v>6</v>
      </c>
      <c r="K34" s="35" t="s">
        <v>7</v>
      </c>
    </row>
    <row r="35" spans="2:12" x14ac:dyDescent="0.3">
      <c r="B35" s="6"/>
      <c r="C35" s="13" t="s">
        <v>23</v>
      </c>
      <c r="D35" s="2" t="s">
        <v>24</v>
      </c>
      <c r="F35" s="6"/>
      <c r="G35" s="48"/>
      <c r="I35" s="33" t="s">
        <v>25</v>
      </c>
      <c r="J35" s="35">
        <f>MAX(highestNumberRange)</f>
        <v>0</v>
      </c>
      <c r="K35" s="36">
        <f>MIN(highestNumberRange)</f>
        <v>0</v>
      </c>
      <c r="L35" s="37"/>
    </row>
    <row r="36" spans="2:12" ht="15" thickBot="1" x14ac:dyDescent="0.35">
      <c r="B36" s="6"/>
      <c r="C36" s="14" t="s">
        <v>26</v>
      </c>
      <c r="D36" s="3" t="s">
        <v>27</v>
      </c>
      <c r="E36" s="6"/>
      <c r="F36" s="6"/>
      <c r="G36" s="48"/>
      <c r="I36" s="33" t="s">
        <v>28</v>
      </c>
      <c r="J36" s="35" t="str" cm="1">
        <f t="array" ref="J36">ADDRESS(MIN(IF(D7:E32=J35,ROW(D7:E32))), MIN(IF(D7:E32=J35,COLUMN(D7:E32))), 4)</f>
        <v>D7</v>
      </c>
      <c r="K36" s="35" t="str" cm="1">
        <f t="array" ref="K36">ADDRESS(MIN(IF(D7:E32=K35,ROW(D7:E32))), MIN(IF(D7:E32=K35,COLUMN(D7:E32))), 4)</f>
        <v>D7</v>
      </c>
    </row>
    <row r="37" spans="2:12" x14ac:dyDescent="0.3">
      <c r="G37" s="48"/>
      <c r="I37" s="33" t="s">
        <v>29</v>
      </c>
      <c r="J37" s="35" t="str">
        <f>IF(LEFT(J36,1)="D",
      CHAR(CODE(LEFT(J36,1)) + 1)&amp;MID(J36,2,99),
      J36)</f>
        <v>E7</v>
      </c>
      <c r="K37" s="35" t="str">
        <f>IF(LEFT(K36,1)="D",
      CHAR(CODE(LEFT(K36,1)) + 1)&amp;MID(K36,2,99),
      K36)</f>
        <v>E7</v>
      </c>
    </row>
    <row r="38" spans="2:12" ht="14.4" customHeight="1" thickBot="1" x14ac:dyDescent="0.35">
      <c r="G38" s="49"/>
      <c r="I38" s="33" t="s">
        <v>30</v>
      </c>
      <c r="J38" s="35" t="str" cm="1">
        <f t="array" aca="1" ref="J38" ca="1">IF(LEFT(J36,1)="D",
    IF(J35=INDIRECT(J37), "with and without cache", "with cache"),
 IF(LEFT(J36,1)="E",
        "without cache", "Incorrect cache location"
    )
)</f>
        <v>with and without cache</v>
      </c>
      <c r="K38" s="35" t="str" cm="1">
        <f t="array" aca="1" ref="K38" ca="1">IF(LEFT(K36,1)="D",
    IF(K35=INDIRECT(K37), "with and without cache", "with cache"),
 IF(LEFT(K36,1)="E",
        "without cache", "Incorrect cache location"
    )
)</f>
        <v>with and without cache</v>
      </c>
    </row>
    <row r="39" spans="2:12" x14ac:dyDescent="0.3">
      <c r="I39" s="33" t="s">
        <v>31</v>
      </c>
      <c r="J39" s="35" t="str">
        <f>IF(LEFT(J36,1)="D",
    CHAR(CODE(LEFT(J36,1)) - 1) &amp; MID(J36,2,99),
    CHAR(CODE(LEFT(J36,1)) - 2) &amp; MID(J36,2,99)
)</f>
        <v>C7</v>
      </c>
      <c r="K39" s="35" t="str">
        <f>IF(LEFT(K36,1)="D",
    CHAR(CODE(LEFT(K36,1)) - 1) &amp; MID(K36,2,99),
    CHAR(CODE(LEFT(K36,1)) - 2) &amp; MID(K36,2,99)
)</f>
        <v>C7</v>
      </c>
    </row>
    <row r="40" spans="2:12" x14ac:dyDescent="0.3">
      <c r="I40" s="33" t="s">
        <v>32</v>
      </c>
      <c r="J40" s="35" t="str">
        <f>CHAR(CODE(LEFT(J36,1))
      - IF(LEFT(J36,1)="E", 3,
           IF(LEFT(J36,1)="D", 2, 0)
        )
)
&amp; (MID(J36,2,99)
      - IF(LEFT(J36,1)="E", 0,
           IF(LEFT(J36,1)="D", 0, 0)
        )
)</f>
        <v>B7</v>
      </c>
      <c r="K40" s="35" t="str">
        <f>CHAR(CODE(LEFT(K36,1))
      - IF(LEFT(K36,1)="E", 3,
           IF(LEFT(K36,1)="D", 2, 0)
        )
)
&amp; (MID(K36,2,99)
      - IF(LEFT(K36,1)="E", 1,
           IF(LEFT(K36,1)="D", 1, 0)
        )
)</f>
        <v>B6</v>
      </c>
    </row>
    <row r="41" spans="2:12" x14ac:dyDescent="0.3">
      <c r="I41" s="33" t="s">
        <v>33</v>
      </c>
      <c r="J41" s="35" t="str" cm="1">
        <f t="array" aca="1" ref="J41" ca="1">INDIRECT(J40)</f>
        <v>01_Home</v>
      </c>
      <c r="K41" s="35" cm="1">
        <f t="array" aca="1" ref="K41" ca="1">INDIRECT(K40)</f>
        <v>0</v>
      </c>
    </row>
    <row r="42" spans="2:12" x14ac:dyDescent="0.3">
      <c r="I42" s="33" t="s">
        <v>34</v>
      </c>
      <c r="J42" s="35" t="str">
        <f ca="1">RIGHT(J41, LEN(J41) - 3)</f>
        <v>Home</v>
      </c>
      <c r="K42" s="35" t="e">
        <f ca="1">RIGHT(K41, LEN(K41) - 3)</f>
        <v>#VALUE!</v>
      </c>
    </row>
  </sheetData>
  <mergeCells count="18">
    <mergeCell ref="B15:B16"/>
    <mergeCell ref="G14:G16"/>
    <mergeCell ref="D2:E2"/>
    <mergeCell ref="B3:C3"/>
    <mergeCell ref="D3:E3"/>
    <mergeCell ref="B7:B8"/>
    <mergeCell ref="B11:B12"/>
    <mergeCell ref="G6:G8"/>
    <mergeCell ref="G10:G12"/>
    <mergeCell ref="G18:G20"/>
    <mergeCell ref="G34:G38"/>
    <mergeCell ref="B19:B20"/>
    <mergeCell ref="G22:G24"/>
    <mergeCell ref="B23:B24"/>
    <mergeCell ref="G26:G28"/>
    <mergeCell ref="B27:B28"/>
    <mergeCell ref="G30:G32"/>
    <mergeCell ref="B31:B32"/>
  </mergeCells>
  <conditionalFormatting sqref="D7:E8">
    <cfRule type="cellIs" dxfId="13" priority="1" operator="lessThan">
      <formula>50</formula>
    </cfRule>
    <cfRule type="cellIs" dxfId="12" priority="2" operator="lessThan">
      <formula>90</formula>
    </cfRule>
  </conditionalFormatting>
  <conditionalFormatting sqref="D11:E12">
    <cfRule type="cellIs" dxfId="11" priority="3" operator="lessThan">
      <formula>50</formula>
    </cfRule>
    <cfRule type="cellIs" dxfId="10" priority="4" operator="lessThan">
      <formula>90</formula>
    </cfRule>
  </conditionalFormatting>
  <conditionalFormatting sqref="D15:E16">
    <cfRule type="cellIs" dxfId="9" priority="5" operator="lessThan">
      <formula>50</formula>
    </cfRule>
    <cfRule type="cellIs" dxfId="8" priority="6" operator="lessThan">
      <formula>90</formula>
    </cfRule>
  </conditionalFormatting>
  <conditionalFormatting sqref="D19:E20">
    <cfRule type="cellIs" dxfId="7" priority="7" operator="lessThan">
      <formula>50</formula>
    </cfRule>
    <cfRule type="cellIs" dxfId="6" priority="8" operator="lessThan">
      <formula>90</formula>
    </cfRule>
  </conditionalFormatting>
  <conditionalFormatting sqref="D23:E24">
    <cfRule type="cellIs" dxfId="5" priority="9" operator="lessThan">
      <formula>50</formula>
    </cfRule>
    <cfRule type="cellIs" dxfId="4" priority="10" operator="lessThan">
      <formula>90</formula>
    </cfRule>
  </conditionalFormatting>
  <conditionalFormatting sqref="D27:E28">
    <cfRule type="cellIs" dxfId="3" priority="11" operator="lessThan">
      <formula>50</formula>
    </cfRule>
    <cfRule type="cellIs" dxfId="2" priority="12" operator="lessThan">
      <formula>90</formula>
    </cfRule>
  </conditionalFormatting>
  <conditionalFormatting sqref="D31:E32">
    <cfRule type="cellIs" dxfId="1" priority="19" operator="lessThan">
      <formula>50</formula>
    </cfRule>
    <cfRule type="cellIs" dxfId="0" priority="20" operator="lessThan">
      <formula>90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4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x14ac:dyDescent="0.3">
      <c r="B3" s="62" t="s">
        <v>10</v>
      </c>
      <c r="C3" s="65" t="s">
        <v>11</v>
      </c>
      <c r="D3" s="22" t="s">
        <v>4</v>
      </c>
      <c r="E3" s="21" t="s">
        <v>35</v>
      </c>
    </row>
    <row r="4" spans="2:5" ht="15" thickBot="1" x14ac:dyDescent="0.35">
      <c r="B4" s="63"/>
      <c r="C4" s="66"/>
      <c r="D4" s="23" t="s">
        <v>5</v>
      </c>
      <c r="E4" s="21" t="s">
        <v>36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37</v>
      </c>
    </row>
    <row r="6" spans="2:5" ht="15" thickBot="1" x14ac:dyDescent="0.35">
      <c r="B6" s="64"/>
      <c r="C6" s="67"/>
      <c r="D6" s="24" t="s">
        <v>5</v>
      </c>
      <c r="E6" s="21" t="s">
        <v>38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https://pagespeed.web.dev/analysis/https-www-cheqsystems-com/s1g6p45nf0?form_factor=desktop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https://pagespeed.web.dev/analysis/https-www-cheqsystems-com/s1g6p45nf0?form_factor=mobile</v>
      </c>
      <c r="D22" s="69"/>
      <c r="E22" s="70"/>
    </row>
    <row r="23" spans="2:5" ht="15" thickBot="1" x14ac:dyDescent="0.35">
      <c r="B23" t="s">
        <v>41</v>
      </c>
      <c r="C23" s="57" t="s">
        <v>46</v>
      </c>
      <c r="D23" s="58"/>
      <c r="E23" s="59"/>
    </row>
    <row r="24" spans="2:5" ht="15" thickBot="1" x14ac:dyDescent="0.35">
      <c r="B24" t="s">
        <v>43</v>
      </c>
      <c r="C24" s="20" t="s">
        <v>47</v>
      </c>
      <c r="D24" s="27"/>
      <c r="E24" s="28"/>
    </row>
  </sheetData>
  <mergeCells count="7">
    <mergeCell ref="C23:E23"/>
    <mergeCell ref="C2:D2"/>
    <mergeCell ref="B3:B6"/>
    <mergeCell ref="C3:C4"/>
    <mergeCell ref="C5:C6"/>
    <mergeCell ref="C22:E22"/>
    <mergeCell ref="C9:E9"/>
  </mergeCells>
  <hyperlinks>
    <hyperlink ref="C11" r:id="rId1" display="https://developer.chrome.com/docs/lighthouse/performance/offscreen-images/?utm_source=lighthouse&amp;utm_medium=lr" xr:uid="{958DC036-E7D9-4E9F-92F1-E9C4EDA77823}"/>
    <hyperlink ref="C24" r:id="rId2" display="https://developer.chrome.com/docs/lighthouse/performance/lighthouse-largest-contentful-paint/?utm_source=lighthouse&amp;utm_medium=lr" xr:uid="{FE64E314-BFFC-4115-ACC1-65A2B0B0FF8F}"/>
    <hyperlink ref="E3" r:id="rId3" xr:uid="{5BD8828B-3467-47F6-AB2B-49C90DB9DED1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8.109375" bestFit="1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14</v>
      </c>
      <c r="C3" s="65" t="s">
        <v>11</v>
      </c>
      <c r="D3" s="22" t="s">
        <v>4</v>
      </c>
      <c r="E3" s="21" t="s">
        <v>48</v>
      </c>
    </row>
    <row r="4" spans="2:5" ht="15" thickBot="1" x14ac:dyDescent="0.35">
      <c r="B4" s="63"/>
      <c r="C4" s="66"/>
      <c r="D4" s="23" t="s">
        <v>5</v>
      </c>
      <c r="E4" s="21" t="s">
        <v>49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50</v>
      </c>
    </row>
    <row r="6" spans="2:5" ht="15" thickBot="1" x14ac:dyDescent="0.35">
      <c r="B6" s="64"/>
      <c r="C6" s="67"/>
      <c r="D6" s="24" t="s">
        <v>5</v>
      </c>
      <c r="E6" s="21" t="s">
        <v>51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https://pagespeed.web.dev/analysis/https-www-cheqsystems-com-testing-services/sd6frqwklc?form_factor=desktop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https://pagespeed.web.dev/analysis/https-www-cheqsystems-com-testing-services/sd6frqwklc?form_factor=mobile</v>
      </c>
      <c r="D22" s="69"/>
      <c r="E22" s="70"/>
    </row>
    <row r="23" spans="2:5" ht="15" thickBot="1" x14ac:dyDescent="0.35">
      <c r="B23" t="s">
        <v>41</v>
      </c>
      <c r="C23" s="57" t="s">
        <v>52</v>
      </c>
      <c r="D23" s="58"/>
      <c r="E23" s="59"/>
    </row>
    <row r="24" spans="2:5" ht="15" thickBot="1" x14ac:dyDescent="0.35">
      <c r="B24" t="s">
        <v>43</v>
      </c>
      <c r="C24" s="20" t="s">
        <v>47</v>
      </c>
      <c r="D24" s="27"/>
      <c r="E24" s="28"/>
    </row>
    <row r="27" spans="2:5" x14ac:dyDescent="0.3">
      <c r="C27" s="29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11" r:id="rId1" display="https://developer.chrome.com/docs/lighthouse/performance/offscreen-images/?utm_source=lighthouse&amp;utm_medium=lr" xr:uid="{E766E102-3C5E-431F-8357-595DDB1996D8}"/>
    <hyperlink ref="C24" r:id="rId2" display="https://developer.chrome.com/docs/lighthouse/performance/lighthouse-largest-contentful-paint/?utm_source=lighthouse&amp;utm_medium=lr" xr:uid="{139E3B63-FF6E-408A-BE38-B33DE9E5EB3E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4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15</v>
      </c>
      <c r="C3" s="65" t="s">
        <v>11</v>
      </c>
      <c r="D3" s="22" t="s">
        <v>4</v>
      </c>
      <c r="E3" s="21" t="s">
        <v>53</v>
      </c>
    </row>
    <row r="4" spans="2:5" ht="15" thickBot="1" x14ac:dyDescent="0.35">
      <c r="B4" s="63"/>
      <c r="C4" s="66"/>
      <c r="D4" s="23" t="s">
        <v>5</v>
      </c>
      <c r="E4" s="21" t="s">
        <v>54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55</v>
      </c>
    </row>
    <row r="6" spans="2:5" ht="15" thickBot="1" x14ac:dyDescent="0.35">
      <c r="B6" s="64"/>
      <c r="C6" s="67"/>
      <c r="D6" s="24" t="s">
        <v>5</v>
      </c>
      <c r="E6" s="21" t="s">
        <v>56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https://pagespeed.web.dev/analysis/https-www-cheqsystems-com-about/6i0iel2pcl?form_factor=desktop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https://pagespeed.web.dev/analysis/https-www-cheqsystems-com-about/6i0iel2pcl?form_factor=mobile</v>
      </c>
      <c r="D22" s="69"/>
      <c r="E22" s="70"/>
    </row>
    <row r="23" spans="2:5" ht="15" thickBot="1" x14ac:dyDescent="0.35">
      <c r="B23" t="s">
        <v>41</v>
      </c>
      <c r="C23" s="57" t="s">
        <v>57</v>
      </c>
      <c r="D23" s="58"/>
      <c r="E23" s="59"/>
    </row>
    <row r="24" spans="2:5" ht="15" thickBot="1" x14ac:dyDescent="0.35">
      <c r="B24" t="s">
        <v>43</v>
      </c>
      <c r="C24" s="20" t="s">
        <v>58</v>
      </c>
      <c r="D24" s="27"/>
      <c r="E24" s="28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24" r:id="rId1" display="https://developer.chrome.com/docs/lighthouse/performance/render-blocking-resources/?utm_source=lighthouse&amp;utm_medium=lr" xr:uid="{F98146DC-5DBB-407F-9EF9-FCBA2ECC859B}"/>
    <hyperlink ref="C11" r:id="rId2" display="https://developer.chrome.com/docs/lighthouse/performance/offscreen-images/?utm_source=lighthouse&amp;utm_medium=lr" xr:uid="{8875F062-2C8A-4E5C-95B4-03DC8353C23B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B1:E24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16</v>
      </c>
      <c r="C3" s="65" t="s">
        <v>11</v>
      </c>
      <c r="D3" s="22" t="s">
        <v>4</v>
      </c>
      <c r="E3" s="21" t="s">
        <v>59</v>
      </c>
    </row>
    <row r="4" spans="2:5" ht="15" thickBot="1" x14ac:dyDescent="0.35">
      <c r="B4" s="63"/>
      <c r="C4" s="66"/>
      <c r="D4" s="23" t="s">
        <v>5</v>
      </c>
      <c r="E4" s="21" t="s">
        <v>60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61</v>
      </c>
    </row>
    <row r="6" spans="2:5" ht="15" thickBot="1" x14ac:dyDescent="0.35">
      <c r="B6" s="64"/>
      <c r="C6" s="67"/>
      <c r="D6" s="24" t="s">
        <v>5</v>
      </c>
      <c r="E6" s="21" t="s">
        <v>62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https://pagespeed.web.dev/analysis/https-www-cheqsystems-com-news/7llkukb94c?form_factor=desktop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https://pagespeed.web.dev/analysis/https-www-cheqsystems-com-news/7llkukb94c?form_factor=mobile</v>
      </c>
      <c r="D22" s="69"/>
      <c r="E22" s="70"/>
    </row>
    <row r="23" spans="2:5" ht="15" thickBot="1" x14ac:dyDescent="0.35">
      <c r="B23" t="s">
        <v>41</v>
      </c>
      <c r="C23" s="57" t="s">
        <v>63</v>
      </c>
      <c r="D23" s="58"/>
      <c r="E23" s="59"/>
    </row>
    <row r="24" spans="2:5" ht="15" thickBot="1" x14ac:dyDescent="0.35">
      <c r="B24" t="s">
        <v>43</v>
      </c>
      <c r="C24" s="20" t="s">
        <v>47</v>
      </c>
      <c r="D24" s="27"/>
      <c r="E24" s="28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11" r:id="rId1" display="https://developer.chrome.com/docs/lighthouse/performance/offscreen-images/?utm_source=lighthouse&amp;utm_medium=lr" xr:uid="{01896F2B-56E0-428D-9F8C-2E5046A8D4ED}"/>
    <hyperlink ref="C24" r:id="rId2" display="https://developer.chrome.com/docs/lighthouse/performance/lighthouse-largest-contentful-paint/?utm_source=lighthouse&amp;utm_medium=lr" xr:uid="{5A855A7F-1D32-41A0-8306-7E1E0BC6C1FE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6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17</v>
      </c>
      <c r="C3" s="65" t="s">
        <v>11</v>
      </c>
      <c r="D3" s="22" t="s">
        <v>4</v>
      </c>
      <c r="E3" s="21" t="s">
        <v>64</v>
      </c>
    </row>
    <row r="4" spans="2:5" ht="15" thickBot="1" x14ac:dyDescent="0.35">
      <c r="B4" s="63"/>
      <c r="C4" s="66"/>
      <c r="D4" s="23" t="s">
        <v>5</v>
      </c>
      <c r="E4" s="21" t="s">
        <v>65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66</v>
      </c>
    </row>
    <row r="6" spans="2:5" ht="15" thickBot="1" x14ac:dyDescent="0.35">
      <c r="B6" s="64"/>
      <c r="C6" s="67"/>
      <c r="D6" s="24" t="s">
        <v>5</v>
      </c>
      <c r="E6" s="21" t="s">
        <v>67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https://pagespeed.web.dev/analysis/https-www-cheqsystems-com-careers/mq7oq2usdy?form_factor=desktop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https://pagespeed.web.dev/analysis/https-www-cheqsystems-com-careers/mq7oq2usdy?form_factor=mobile</v>
      </c>
      <c r="D22" s="69"/>
      <c r="E22" s="70"/>
    </row>
    <row r="23" spans="2:5" ht="15" thickBot="1" x14ac:dyDescent="0.35">
      <c r="B23" t="s">
        <v>41</v>
      </c>
      <c r="C23" s="57" t="s">
        <v>68</v>
      </c>
      <c r="D23" s="58"/>
      <c r="E23" s="59"/>
    </row>
    <row r="24" spans="2:5" ht="15" thickBot="1" x14ac:dyDescent="0.35">
      <c r="B24" t="s">
        <v>43</v>
      </c>
      <c r="C24" s="20" t="s">
        <v>58</v>
      </c>
      <c r="D24" s="27"/>
      <c r="E24" s="28"/>
    </row>
    <row r="26" spans="2:5" x14ac:dyDescent="0.3">
      <c r="C26" s="29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11" r:id="rId1" display="https://developer.chrome.com/docs/lighthouse/performance/offscreen-images/?utm_source=lighthouse&amp;utm_medium=lr" xr:uid="{C761CAD6-B9DB-475A-93C8-02C9E8DAA85A}"/>
    <hyperlink ref="C24" r:id="rId2" display="https://developer.chrome.com/docs/lighthouse/performance/render-blocking-resources/?utm_source=lighthouse&amp;utm_medium=lr" xr:uid="{CFCAF13A-4B62-4F45-BB2C-B546B392C75F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4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18</v>
      </c>
      <c r="C3" s="65" t="s">
        <v>11</v>
      </c>
      <c r="D3" s="22" t="s">
        <v>4</v>
      </c>
      <c r="E3" s="21" t="s">
        <v>69</v>
      </c>
    </row>
    <row r="4" spans="2:5" ht="15" thickBot="1" x14ac:dyDescent="0.35">
      <c r="B4" s="63"/>
      <c r="C4" s="66"/>
      <c r="D4" s="23" t="s">
        <v>5</v>
      </c>
      <c r="E4" s="21" t="s">
        <v>70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71</v>
      </c>
    </row>
    <row r="6" spans="2:5" ht="15" thickBot="1" x14ac:dyDescent="0.35">
      <c r="B6" s="64"/>
      <c r="C6" s="67"/>
      <c r="D6" s="24" t="s">
        <v>5</v>
      </c>
      <c r="E6" s="21" t="s">
        <v>72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https://pagespeed.web.dev/analysis/https-www-cheqsystems-com-contact/wlbn3hgal0?form_factor=desktop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https://pagespeed.web.dev/analysis/https-www-cheqsystems-com-contact/wlbn3hgal0?form_factor=mobile</v>
      </c>
      <c r="D22" s="69"/>
      <c r="E22" s="70"/>
    </row>
    <row r="23" spans="2:5" ht="15" thickBot="1" x14ac:dyDescent="0.35">
      <c r="B23" t="s">
        <v>41</v>
      </c>
      <c r="C23" s="57" t="s">
        <v>73</v>
      </c>
      <c r="D23" s="58"/>
      <c r="E23" s="59"/>
    </row>
    <row r="24" spans="2:5" ht="15" thickBot="1" x14ac:dyDescent="0.35">
      <c r="B24" t="s">
        <v>43</v>
      </c>
      <c r="C24" s="20" t="s">
        <v>58</v>
      </c>
      <c r="D24" s="27"/>
      <c r="E24" s="28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11" r:id="rId1" display="https://developer.chrome.com/docs/lighthouse/performance/offscreen-images/?utm_source=lighthouse&amp;utm_medium=lr" xr:uid="{68513E38-F8EE-41E5-B47A-7A6AF92B95A2}"/>
    <hyperlink ref="C24" r:id="rId2" display="https://developer.chrome.com/docs/lighthouse/performance/render-blocking-resources/?utm_source=lighthouse&amp;utm_medium=lr" xr:uid="{DF0601F0-1526-4B49-92D4-4CD7756FF296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1:E24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60">
        <f>Summary!D6</f>
        <v>0</v>
      </c>
      <c r="D2" s="61"/>
    </row>
    <row r="3" spans="2:5" ht="15" thickBot="1" x14ac:dyDescent="0.35">
      <c r="B3" s="62" t="s">
        <v>19</v>
      </c>
      <c r="C3" s="65" t="s">
        <v>11</v>
      </c>
      <c r="D3" s="22" t="s">
        <v>4</v>
      </c>
      <c r="E3" s="21" t="s">
        <v>74</v>
      </c>
    </row>
    <row r="4" spans="2:5" ht="15" thickBot="1" x14ac:dyDescent="0.35">
      <c r="B4" s="63"/>
      <c r="C4" s="66"/>
      <c r="D4" s="23" t="s">
        <v>5</v>
      </c>
      <c r="E4" s="21" t="s">
        <v>75</v>
      </c>
    </row>
    <row r="5" spans="2:5" ht="15" thickBot="1" x14ac:dyDescent="0.35">
      <c r="B5" s="63"/>
      <c r="C5" s="66" t="s">
        <v>13</v>
      </c>
      <c r="D5" s="23" t="s">
        <v>4</v>
      </c>
      <c r="E5" s="21" t="s">
        <v>76</v>
      </c>
    </row>
    <row r="6" spans="2:5" ht="15" thickBot="1" x14ac:dyDescent="0.35">
      <c r="B6" s="64"/>
      <c r="C6" s="67"/>
      <c r="D6" s="24" t="s">
        <v>5</v>
      </c>
      <c r="E6" s="21" t="s">
        <v>77</v>
      </c>
    </row>
    <row r="7" spans="2:5" x14ac:dyDescent="0.3">
      <c r="B7" s="16"/>
      <c r="C7" s="16"/>
      <c r="E7" s="17"/>
    </row>
    <row r="8" spans="2:5" ht="15" thickBot="1" x14ac:dyDescent="0.35">
      <c r="B8" t="s">
        <v>39</v>
      </c>
    </row>
    <row r="9" spans="2:5" ht="15" thickBot="1" x14ac:dyDescent="0.35">
      <c r="B9" t="s">
        <v>40</v>
      </c>
      <c r="C9" s="68" t="str">
        <f>E3</f>
        <v>https://pagespeed.web.dev/analysis/https-www-cheqsystems-com-privacy-policy/cekrpoy11i?form_factor=desktop</v>
      </c>
      <c r="D9" s="69"/>
      <c r="E9" s="70"/>
    </row>
    <row r="10" spans="2:5" ht="15" thickBot="1" x14ac:dyDescent="0.35">
      <c r="B10" t="s">
        <v>41</v>
      </c>
      <c r="C10" s="25" t="s">
        <v>42</v>
      </c>
      <c r="D10" s="26"/>
    </row>
    <row r="11" spans="2:5" ht="15" thickBot="1" x14ac:dyDescent="0.35">
      <c r="B11" t="s">
        <v>43</v>
      </c>
      <c r="C11" s="20" t="s">
        <v>44</v>
      </c>
      <c r="D11" s="19"/>
    </row>
    <row r="12" spans="2:5" x14ac:dyDescent="0.3">
      <c r="C12" s="18"/>
      <c r="D12" s="18"/>
    </row>
    <row r="13" spans="2:5" x14ac:dyDescent="0.3">
      <c r="C13" s="18"/>
      <c r="D13" s="18"/>
    </row>
    <row r="14" spans="2:5" x14ac:dyDescent="0.3">
      <c r="C14" s="18"/>
      <c r="D14" s="18"/>
    </row>
    <row r="15" spans="2:5" x14ac:dyDescent="0.3">
      <c r="C15" s="18"/>
      <c r="D15" s="18"/>
    </row>
    <row r="16" spans="2:5" x14ac:dyDescent="0.3">
      <c r="C16" s="18"/>
      <c r="D16" s="18"/>
    </row>
    <row r="21" spans="2:5" ht="15" thickBot="1" x14ac:dyDescent="0.35">
      <c r="B21" t="s">
        <v>45</v>
      </c>
    </row>
    <row r="22" spans="2:5" ht="15" thickBot="1" x14ac:dyDescent="0.35">
      <c r="B22" t="s">
        <v>40</v>
      </c>
      <c r="C22" s="68" t="str">
        <f>E5</f>
        <v>https://pagespeed.web.dev/analysis/https-www-cheqsystems-com-privacy-policy/cekrpoy11i?form_factor=mobile</v>
      </c>
      <c r="D22" s="69"/>
      <c r="E22" s="70"/>
    </row>
    <row r="23" spans="2:5" ht="15" thickBot="1" x14ac:dyDescent="0.35">
      <c r="B23" t="s">
        <v>41</v>
      </c>
      <c r="C23" s="57" t="s">
        <v>78</v>
      </c>
      <c r="D23" s="58"/>
      <c r="E23" s="59"/>
    </row>
    <row r="24" spans="2:5" ht="15" thickBot="1" x14ac:dyDescent="0.35">
      <c r="B24" t="s">
        <v>43</v>
      </c>
      <c r="C24" s="20" t="s">
        <v>58</v>
      </c>
      <c r="D24" s="27"/>
      <c r="E24" s="28"/>
    </row>
  </sheetData>
  <mergeCells count="7">
    <mergeCell ref="C23:E23"/>
    <mergeCell ref="C2:D2"/>
    <mergeCell ref="B3:B6"/>
    <mergeCell ref="C3:C4"/>
    <mergeCell ref="C5:C6"/>
    <mergeCell ref="C9:E9"/>
    <mergeCell ref="C22:E22"/>
  </mergeCells>
  <hyperlinks>
    <hyperlink ref="C24" r:id="rId1" display="https://developer.chrome.com/docs/lighthouse/performance/render-blocking-resources/?utm_source=lighthouse&amp;utm_medium=lr" xr:uid="{DF92E0DB-098F-4531-8556-B2F0508F0006}"/>
    <hyperlink ref="C11" r:id="rId2" display="https://developer.chrome.com/docs/lighthouse/performance/offscreen-images/?utm_source=lighthouse&amp;utm_medium=lr" xr:uid="{C3ECFCD3-1335-4570-BFC1-9DA510F7730F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Props1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192765-7A29-43CE-B5C9-BF081AEF5ED1}">
  <ds:schemaRefs>
    <ds:schemaRef ds:uri="http://www.w3.org/XML/1998/namespace"/>
    <ds:schemaRef ds:uri="851fd863-1f96-44b1-878a-247793b557e9"/>
    <ds:schemaRef ds:uri="2d55a6ab-b9f4-4be6-b06a-2cc46fdc62a1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Summary</vt:lpstr>
      <vt:lpstr>01_Home</vt:lpstr>
      <vt:lpstr>02_Testing</vt:lpstr>
      <vt:lpstr>03_About</vt:lpstr>
      <vt:lpstr>04_News</vt:lpstr>
      <vt:lpstr>05_Careers</vt:lpstr>
      <vt:lpstr>06_Contact</vt:lpstr>
      <vt:lpstr>07_Privacy</vt:lpstr>
      <vt:lpstr>cacheRange</vt:lpstr>
      <vt:lpstr>Summary!highestNumberRange</vt:lpstr>
      <vt:lpstr>performanceValueRange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2025-09-03T09:25:21Z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