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1F71E597-CE5B-F042-B3CB-1D383ADEEBE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<sst xmlns="http://schemas.openxmlformats.org/spreadsheetml/2006/main" count="36" uniqueCount="33">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</sst>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164" fontId="2" fillId="5" borderId="2" xfId="0" applyNumberFormat="1" applyFont="1" applyFill="1" applyBorder="1" applyAlignment="1">
      <alignment horizontal="right" vertical="center" indent="1"/>
    </xf>
    <xf numFmtId="0" fontId="3" fillId="3" borderId="2"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2" xfId="0" applyNumberFormat="1" applyFont="1" applyFill="1" applyBorder="1" applyAlignment="1">
      <alignment horizontal="right" vertical="center" indent="1"/>
    </xf>
    <xf numFmtId="9" fontId="3" fillId="3" borderId="2" xfId="1" applyFont="1" applyFill="1" applyBorder="1" applyAlignment="1">
      <alignment horizontal="left" vertical="center" indent="1"/>
    </xf>
    <xf numFmtId="9" fontId="2" fillId="5" borderId="2" xfId="1" applyFont="1" applyFill="1" applyBorder="1" applyAlignment="1">
      <alignment horizontal="right" vertical="center" indent="1"/>
    </xf>
    <xf numFmtId="0" fontId="3" fillId="4" borderId="4"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2" xfId="0" applyNumberFormat="1" applyFont="1" applyFill="1" applyBorder="1" applyAlignment="1">
      <alignment horizontal="right" vertical="center" indent="1"/>
    </xf>
    <xf numFmtId="165" fontId="2" fillId="7" borderId="5" xfId="1" applyNumberFormat="1" applyFont="1" applyFill="1" applyBorder="1" applyAlignment="1">
      <alignment horizontal="right" vertical="center" indent="1"/>
    </xf>
    <xf numFmtId="9" fontId="3" fillId="3" borderId="6"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2"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7" xfId="0" applyNumberFormat="1" applyFont="1" applyFill="1" applyBorder="1" applyAlignment="1">
      <alignment horizontal="right" vertical="center" indent="1"/>
    </xf>
    <xf numFmtId="0" fontId="3" fillId="3" borderId="7" xfId="1" applyNumberFormat="1" applyFont="1" applyFill="1" applyBorder="1" applyAlignment="1">
      <alignment horizontal="left" vertical="center" indent="1"/>
    </xf>
    <xf numFmtId="10" fontId="2" fillId="5" borderId="8" xfId="1"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5" fontId="2" fillId="7" borderId="8" xfId="1"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164" fontId="2" fillId="5" borderId="8" xfId="0" applyNumberFormat="1" applyFont="1" applyFill="1" applyBorder="1" applyAlignment="1">
      <alignment horizontal="right" vertical="center" indent="1"/>
    </xf>
    <xf numFmtId="9" fontId="2" fillId="7" borderId="8" xfId="1" applyFont="1" applyFill="1" applyBorder="1" applyAlignment="1">
      <alignment horizontal="right" vertical="center" indent="1"/>
    </xf>
    <xf numFmtId="9" fontId="5" fillId="6" borderId="8" xfId="1" applyFont="1" applyFill="1" applyBorder="1" applyAlignment="1">
      <alignment horizontal="right" vertical="center" indent="1"/>
    </xf>
    <xf numFmtId="9" fontId="3" fillId="3" borderId="7" xfId="1" applyFont="1" applyFill="1" applyBorder="1" applyAlignment="1">
      <alignment horizontal="left" vertical="center" indent="1"/>
    </xf>
    <xf numFmtId="0" fontId="8" fillId="2" borderId="4" xfId="0" applyFont="1" applyFill="1" applyBorder="1" applyAlignment="1">
      <alignment vertical="center"/>
    </xf>
    <xf numFmtId="0" fontId="5" fillId="5" borderId="4" xfId="0" applyFont="1" applyFill="1" applyBorder="1" applyAlignment="1">
      <alignment horizontal="right" vertical="center"/>
    </xf>
    <xf numFmtId="0" fontId="4" fillId="5" borderId="4" xfId="0" applyFont="1" applyFill="1" applyBorder="1" applyAlignment="1">
      <alignment horizontal="right" vertical="center" indent="1"/>
    </xf>
    <xf numFmtId="0" fontId="4" fillId="5" borderId="7" xfId="0" applyFont="1" applyFill="1" applyBorder="1" applyAlignment="1">
      <alignment horizontal="right" vertical="center" indent="1"/>
    </xf>
    <xf numFmtId="9" fontId="4" fillId="3" borderId="9" xfId="1" applyFont="1" applyFill="1" applyBorder="1" applyAlignment="1">
      <alignment horizontal="left" vertical="center" indent="2"/>
    </xf>
    <xf numFmtId="164" fontId="2" fillId="3" borderId="10" xfId="0" applyNumberFormat="1" applyFont="1" applyFill="1" applyBorder="1" applyAlignment="1">
      <alignment horizontal="right" vertical="center" indent="1"/>
    </xf>
    <xf numFmtId="164" fontId="2" fillId="3" borderId="11" xfId="0" applyNumberFormat="1" applyFont="1" applyFill="1" applyBorder="1" applyAlignment="1">
      <alignment horizontal="right" vertical="center" indent="1"/>
    </xf>
    <xf numFmtId="9" fontId="7" fillId="2" borderId="4" xfId="1" applyFont="1" applyFill="1" applyBorder="1" applyAlignment="1">
      <alignment horizontal="left" vertical="center" indent="2"/>
    </xf>
    <xf numFmtId="9" fontId="2" fillId="2" borderId="4" xfId="1" applyFont="1" applyFill="1" applyBorder="1" applyAlignment="1">
      <alignment horizontal="right" vertical="center" indent="1"/>
    </xf>
    <xf numFmtId="9" fontId="2" fillId="2" borderId="7" xfId="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1" xfId="1" applyFont="1" applyFill="1" applyBorder="1" applyAlignment="1">
      <alignment horizontal="right" vertical="center" indent="1"/>
    </xf>
    <xf numFmtId="0" fontId="3" fillId="2" borderId="4" xfId="0" applyFont="1" applyFill="1" applyBorder="1" applyAlignment="1">
      <alignment horizontal="left" vertical="center" indent="2"/>
    </xf>
    <xf numFmtId="10" fontId="3" fillId="2" borderId="4"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0" xfId="0" applyFont="1" applyFill="1" applyBorder="1" applyAlignment="1">
      <alignment horizontal="lef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1" xfId="1" applyNumberFormat="1" applyFont="1" applyFill="1" applyBorder="1" applyAlignment="1">
      <alignment horizontal="right" vertical="center" indent="1"/>
    </xf>
    <xf numFmtId="9" fontId="2" fillId="4" borderId="4" xfId="1" applyFont="1" applyFill="1" applyBorder="1" applyAlignment="1">
      <alignment horizontal="left" indent="1"/>
    </xf>
    <xf numFmtId="0" fontId="3" fillId="4" borderId="4" xfId="0" applyFont="1" applyFill="1" applyBorder="1"/>
    <xf numFmtId="0" fontId="9" fillId="5" borderId="4" xfId="0" applyFont="1" applyFill="1" applyBorder="1" applyAlignment="1">
      <alignment horizontal="right" vertical="center" indent="1"/>
    </xf>
    <xf numFmtId="0" fontId="9" fillId="5" borderId="7" xfId="0" applyFont="1" applyFill="1" applyBorder="1" applyAlignment="1">
      <alignment horizontal="right" vertical="center" indent="1"/>
    </xf>
    <xf numFmtId="164" fontId="2" fillId="7" borderId="10" xfId="0" applyNumberFormat="1" applyFont="1" applyFill="1" applyBorder="1" applyAlignment="1">
      <alignment horizontal="right" vertical="center" indent="1"/>
    </xf>
    <xf numFmtId="164" fontId="10" fillId="3" borderId="12" xfId="0" applyNumberFormat="1" applyFont="1" applyFill="1" applyBorder="1" applyAlignment="1">
      <alignment horizontal="center" vertical="center"/>
    </xf>
    <xf numFmtId="9" fontId="2" fillId="2" borderId="8" xfId="1" applyFont="1" applyFill="1" applyBorder="1" applyAlignment="1">
      <alignment horizontal="center" vertical="center"/>
    </xf>
    <xf numFmtId="164" fontId="6" fillId="3" borderId="12" xfId="0" applyNumberFormat="1" applyFont="1" applyFill="1" applyBorder="1" applyAlignment="1">
      <alignment horizontal="center" vertical="center"/>
    </xf>
    <xf numFmtId="9" fontId="2" fillId="2" borderId="12" xfId="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2" xfId="1" applyNumberFormat="1" applyFont="1" applyFill="1" applyBorder="1" applyAlignment="1">
      <alignment horizontal="center" vertical="center"/>
    </xf>
    <xf numFmtId="10" fontId="3" fillId="2" borderId="12" xfId="1" applyNumberFormat="1" applyFont="1" applyFill="1" applyBorder="1" applyAlignment="1">
      <alignment horizontal="center" vertical="center"/>
    </xf>
    <xf numFmtId="10" fontId="2" fillId="2" borderId="10" xfId="1" applyNumberFormat="1" applyFont="1" applyFill="1" applyBorder="1" applyAlignment="1">
      <alignment horizontal="right" vertical="center" indent="1"/>
    </xf>
    <xf numFmtId="10" fontId="2" fillId="2" borderId="11" xfId="1" applyNumberFormat="1" applyFont="1" applyFill="1" applyBorder="1" applyAlignment="1">
      <alignment horizontal="right" vertical="center" indent="1"/>
    </xf>
    <xf numFmtId="10" fontId="2" fillId="2" borderId="12"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4"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182500000000</c:v>
                </c:pt>
                <c:pt idx="1">
                  <c:v>257600000000</c:v>
                </c:pt>
                <c:pt idx="2">
                  <c:v>282800000000</c:v>
                </c:pt>
                <c:pt idx="3">
                  <c:v>307400000000</c:v>
                </c:pt>
                <c:pt idx="4">
                  <c:v>347400000000</c:v>
                </c:pt>
                <c:pt idx="5">
                  <c:v>385900000000</c:v>
                </c:pt>
                <c:pt idx="6">
                  <c:v>425900000000</c:v>
                </c:pt>
                <c:pt idx="7">
                  <c:v>466800000000</c:v>
                </c:pt>
                <c:pt idx="8">
                  <c:v>509600000000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40269000000</c:v>
                </c:pt>
                <c:pt idx="1">
                  <c:v>76032000000</c:v>
                </c:pt>
                <c:pt idx="2">
                  <c:v>59972000000</c:v>
                </c:pt>
                <c:pt idx="3">
                  <c:v>73795000000</c:v>
                </c:pt>
                <c:pt idx="4">
                  <c:v>95507000000</c:v>
                </c:pt>
                <c:pt idx="5">
                  <c:v>106600000000</c:v>
                </c:pt>
                <c:pt idx="6">
                  <c:v>120000000000</c:v>
                </c:pt>
                <c:pt idx="7">
                  <c:v>134900000000</c:v>
                </c:pt>
                <c:pt idx="8">
                  <c:v>155900000000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31872000000</c:v>
                </c:pt>
                <c:pt idx="1">
                  <c:v>49560000000</c:v>
                </c:pt>
                <c:pt idx="2">
                  <c:v>47640000000</c:v>
                </c:pt>
                <c:pt idx="3">
                  <c:v>56241000000</c:v>
                </c:pt>
                <c:pt idx="4">
                  <c:v>82871000000</c:v>
                </c:pt>
                <c:pt idx="5">
                  <c:v>96828000000</c:v>
                </c:pt>
                <c:pt idx="6">
                  <c:v>112700000000</c:v>
                </c:pt>
                <c:pt idx="7">
                  <c:v>140900000000</c:v>
                </c:pt>
                <c:pt idx="8">
                  <c:v>173600000000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476250</xdr:colOff>
      <xdr:row>22</xdr:row>
      <xdr:rowOff>260350</xdr:rowOff>
    </xdr:from>
    <xdr:to>
      <xdr:col>10</xdr:col>
      <xdr:colOff>990600</xdr:colOff>
      <xdr:row>35</xdr:row>
      <xdr:rowOff>254000</xdr:rowOff>
    </xdr:to>
    <xdr:graphicFrame macro="">
      <xdr:nvGraphicFramePr>
        <xdr:cNvPr id="2" name="Chart 1">
          <a:extLst>
            <a:ext uri="{FF2B5EF4-FFF2-40B4-BE49-F238E27FC236}">
              <a16:creationId xmlns:a16="http://schemas.microsoft.com/office/drawing/2014/main" id="{DAE145C1-A8BB-8ECE-BC18-420FBE08E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201.42</v>
    <v>130.66499999999999</v>
    <v>0.98709999999999998</v>
    <v>2.36</v>
    <v>1.2458E-2</v>
    <v>0.13</v>
    <v>6.778000000000001E-4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193.21</v>
    <v>Software &amp; IT Services</v>
    <v>Stock</v>
    <v>45661.041606782033</v>
    <v>0</v>
    <v>189.97499999999999</v>
    <v>2355117000000</v>
    <v>ALPHABET INC.</v>
    <v>ALPHABET INC.</v>
    <v>191.37</v>
    <v>25.436</v>
    <v>189.43</v>
    <v>191.79</v>
    <v>191.92</v>
    <v>12241000000</v>
    <v>GOOGL</v>
    <v>ALPHABET INC. (XNAS:GOOGL)</v>
    <v>18596159</v>
    <v>28800087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GOOGL/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H9" sqref="H9"/>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0" t="e" vm="1">
        <v>#VALUE!</v>
      </c>
      <c r="B1" s="70"/>
      <c r="C1" s="70"/>
      <c r="D1" s="70"/>
    </row>
    <row r="2" spans="1:18" s="4" customFormat="1" ht="22" customHeight="1" x14ac:dyDescent="0.2">
      <c r="A2" s="71"/>
      <c r="B2" s="71"/>
      <c r="C2" s="71"/>
      <c r="D2" s="71"/>
      <c r="E2" s="32"/>
      <c r="F2" s="32"/>
      <c r="G2" s="32"/>
      <c r="H2" s="32"/>
      <c r="I2" s="32"/>
      <c r="J2" s="32"/>
    </row>
    <row r="3" spans="1:18" ht="22" customHeight="1" x14ac:dyDescent="0.2">
      <c r="A3" s="8" cm="1">
        <f t="array" aca="1" ref="A3" ca="1">_FV(A1,"Price")</f>
        <v>191.79</v>
      </c>
      <c r="B3" s="9" t="s">
        <v>22</v>
      </c>
      <c r="C3" s="10">
        <f ca="1">A5/F10</f>
        <v>6.7792659758203797</v>
      </c>
      <c r="D3" s="11" t="s">
        <v>26</v>
      </c>
      <c r="E3" s="12">
        <f>E14</f>
        <v>0.56929082628497074</v>
      </c>
      <c r="F3" s="11" t="s">
        <v>1</v>
      </c>
      <c r="G3" s="6" cm="1">
        <f t="array" aca="1" ref="G3" ca="1">_FV(A1,"Shares outstanding",TRUE)*(1+(5*C6))</f>
        <v>10674668030.011141</v>
      </c>
      <c r="H3" s="7" t="s">
        <v>4</v>
      </c>
      <c r="I3" s="6">
        <f>J18*(1+K4)/(I6-K4)</f>
        <v>2372533333333.3325</v>
      </c>
      <c r="J3" s="11" t="s">
        <v>2</v>
      </c>
      <c r="K3" s="74" t="s">
        <v>32</v>
      </c>
      <c r="L3" s="75"/>
      <c r="M3" s="2"/>
      <c r="N3" s="2"/>
      <c r="O3" s="1"/>
      <c r="P3" s="1"/>
      <c r="Q3" s="1"/>
      <c r="R3" s="1"/>
    </row>
    <row r="4" spans="1:18" ht="22" customHeight="1" x14ac:dyDescent="0.2">
      <c r="A4" s="14" cm="1">
        <f t="array" aca="1" ref="A4" ca="1">_FV(A1,"Change (%)",TRUE)</f>
        <v>1.2458E-2</v>
      </c>
      <c r="B4" s="15" t="s">
        <v>23</v>
      </c>
      <c r="C4" s="10">
        <f ca="1">A5/F15</f>
        <v>24.659103521207868</v>
      </c>
      <c r="D4" s="11" t="s">
        <v>25</v>
      </c>
      <c r="E4" s="12">
        <f>F17</f>
        <v>0.27491940126655151</v>
      </c>
      <c r="F4" s="11" t="s">
        <v>6</v>
      </c>
      <c r="G4" s="16">
        <v>110900000000</v>
      </c>
      <c r="H4" s="7" t="s">
        <v>28</v>
      </c>
      <c r="I4" s="6">
        <f>NPV(I6,F18,G18,H18,I18,(J18+I3))</f>
        <v>1917218665164.0356</v>
      </c>
      <c r="J4" s="7" t="s">
        <v>5</v>
      </c>
      <c r="K4" s="17">
        <v>2.5000000000000001E-2</v>
      </c>
      <c r="L4" s="18" t="s">
        <v>29</v>
      </c>
      <c r="M4" s="2"/>
      <c r="N4" s="2"/>
      <c r="O4" s="1"/>
      <c r="P4" s="1"/>
      <c r="Q4" s="1"/>
      <c r="R4" s="1"/>
    </row>
    <row r="5" spans="1:18" ht="22" customHeight="1" x14ac:dyDescent="0.2">
      <c r="A5" s="19" cm="1">
        <f t="array" aca="1" ref="A5" ca="1">_FV(A1,"Market cap",TRUE)</f>
        <v>2355117000000</v>
      </c>
      <c r="B5" s="15" t="s">
        <v>0</v>
      </c>
      <c r="C5" s="20">
        <f ca="1">F18/A5</f>
        <v>3.5187636113195225E-2</v>
      </c>
      <c r="D5" s="11" t="s">
        <v>24</v>
      </c>
      <c r="E5" s="12">
        <f>F20</f>
        <v>0.23854634427173288</v>
      </c>
      <c r="F5" s="11" t="s">
        <v>8</v>
      </c>
      <c r="G5" s="16">
        <v>29867000000</v>
      </c>
      <c r="H5" s="7" t="s">
        <v>9</v>
      </c>
      <c r="I5" s="6">
        <f>I4+G4-G5</f>
        <v>1998251665164.0356</v>
      </c>
      <c r="J5" s="7" t="s">
        <v>7</v>
      </c>
      <c r="K5" s="21">
        <f ca="1">I5/G3</f>
        <v>187.19567292828967</v>
      </c>
      <c r="L5" s="9" t="s">
        <v>11</v>
      </c>
      <c r="M5" s="2"/>
      <c r="N5" s="2"/>
      <c r="O5" s="1"/>
      <c r="P5" s="1"/>
      <c r="Q5" s="1"/>
      <c r="R5" s="1"/>
    </row>
    <row r="6" spans="1:18" ht="22" customHeight="1" x14ac:dyDescent="0.2">
      <c r="A6" s="22" cm="1">
        <f t="array" aca="1" ref="A6" ca="1">_FV(A1,"Beta")</f>
        <v>0.98709999999999998</v>
      </c>
      <c r="B6" s="23" t="s">
        <v>18</v>
      </c>
      <c r="C6" s="24">
        <f>K22</f>
        <v>-2.5591568825894268E-2</v>
      </c>
      <c r="D6" s="25" t="s">
        <v>27</v>
      </c>
      <c r="E6" s="26">
        <v>0.23200000000000001</v>
      </c>
      <c r="F6" s="27" t="s">
        <v>12</v>
      </c>
      <c r="G6" s="28">
        <f>G4-G5</f>
        <v>81033000000</v>
      </c>
      <c r="H6" s="27" t="s">
        <v>3</v>
      </c>
      <c r="I6" s="29">
        <v>0.1</v>
      </c>
      <c r="J6" s="25" t="s">
        <v>10</v>
      </c>
      <c r="K6" s="30">
        <f ca="1">K5/A3-1</f>
        <v>-2.3954987599511535E-2</v>
      </c>
      <c r="L6" s="31"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5"/>
      <c r="B8" s="56"/>
      <c r="C8" s="56"/>
      <c r="D8" s="56"/>
      <c r="E8" s="56"/>
      <c r="F8" s="56"/>
      <c r="G8" s="56"/>
      <c r="H8" s="56"/>
      <c r="I8" s="56"/>
      <c r="J8" s="13"/>
      <c r="K8" s="2"/>
      <c r="L8" s="2"/>
      <c r="M8" s="2"/>
      <c r="N8" s="2"/>
      <c r="O8" s="1"/>
      <c r="P8" s="1"/>
      <c r="Q8" s="1"/>
      <c r="R8" s="1"/>
    </row>
    <row r="9" spans="1:18" ht="22" customHeight="1" x14ac:dyDescent="0.2">
      <c r="A9" s="33"/>
      <c r="B9" s="34">
        <v>2020</v>
      </c>
      <c r="C9" s="34">
        <v>2021</v>
      </c>
      <c r="D9" s="34">
        <v>2022</v>
      </c>
      <c r="E9" s="35">
        <v>2023</v>
      </c>
      <c r="F9" s="57">
        <v>2024</v>
      </c>
      <c r="G9" s="57">
        <v>2025</v>
      </c>
      <c r="H9" s="57">
        <v>2026</v>
      </c>
      <c r="I9" s="57">
        <v>2027</v>
      </c>
      <c r="J9" s="58">
        <v>2028</v>
      </c>
      <c r="K9" s="13"/>
      <c r="L9" s="2"/>
      <c r="M9" s="2"/>
      <c r="N9" s="2"/>
      <c r="O9" s="1"/>
      <c r="P9" s="1"/>
      <c r="Q9" s="1"/>
      <c r="R9" s="1"/>
    </row>
    <row r="10" spans="1:18" ht="22" customHeight="1" x14ac:dyDescent="0.2">
      <c r="A10" s="36" t="s">
        <v>14</v>
      </c>
      <c r="B10" s="37">
        <v>182500000000</v>
      </c>
      <c r="C10" s="37">
        <v>257600000000</v>
      </c>
      <c r="D10" s="37">
        <v>282800000000</v>
      </c>
      <c r="E10" s="38">
        <v>307400000000</v>
      </c>
      <c r="F10" s="59">
        <v>347400000000</v>
      </c>
      <c r="G10" s="59">
        <v>385900000000</v>
      </c>
      <c r="H10" s="59">
        <v>425900000000</v>
      </c>
      <c r="I10" s="59">
        <v>466800000000</v>
      </c>
      <c r="J10" s="59">
        <v>509600000000</v>
      </c>
      <c r="K10" s="60" t="s">
        <v>19</v>
      </c>
      <c r="L10" s="2"/>
      <c r="M10" s="2"/>
      <c r="N10" s="2"/>
      <c r="O10" s="1"/>
      <c r="P10" s="1"/>
      <c r="Q10" s="1"/>
      <c r="R10" s="1"/>
    </row>
    <row r="11" spans="1:18" ht="22" customHeight="1" x14ac:dyDescent="0.2">
      <c r="A11" s="39"/>
      <c r="B11" s="40"/>
      <c r="C11" s="40">
        <f t="shared" ref="C11:J11" si="0">(C10/B10)-1</f>
        <v>0.41150684931506842</v>
      </c>
      <c r="D11" s="40">
        <f t="shared" si="0"/>
        <v>9.7826086956521729E-2</v>
      </c>
      <c r="E11" s="41">
        <f t="shared" si="0"/>
        <v>8.6987270155586938E-2</v>
      </c>
      <c r="F11" s="40">
        <f t="shared" si="0"/>
        <v>0.13012361743656475</v>
      </c>
      <c r="G11" s="40">
        <f t="shared" si="0"/>
        <v>0.1108232584916522</v>
      </c>
      <c r="H11" s="40">
        <f t="shared" si="0"/>
        <v>0.10365379632029015</v>
      </c>
      <c r="I11" s="40">
        <f t="shared" si="0"/>
        <v>9.6031932378492613E-2</v>
      </c>
      <c r="J11" s="41">
        <f t="shared" si="0"/>
        <v>9.1688089117395011E-2</v>
      </c>
      <c r="K11" s="61">
        <f>AVERAGE(F11:J11)</f>
        <v>0.10646413874887894</v>
      </c>
      <c r="L11" s="2"/>
      <c r="M11" s="2"/>
      <c r="N11" s="2"/>
      <c r="O11" s="1"/>
      <c r="P11" s="1"/>
      <c r="Q11" s="1"/>
      <c r="R11" s="1"/>
    </row>
    <row r="12" spans="1:18" ht="22" customHeight="1" x14ac:dyDescent="0.2">
      <c r="A12" s="36" t="s">
        <v>30</v>
      </c>
      <c r="B12" s="37">
        <v>97800000000</v>
      </c>
      <c r="C12" s="37">
        <v>146700000000</v>
      </c>
      <c r="D12" s="37">
        <v>156600000000</v>
      </c>
      <c r="E12" s="38">
        <v>175000000000</v>
      </c>
      <c r="F12" s="37"/>
      <c r="G12" s="37"/>
      <c r="H12" s="37"/>
      <c r="I12" s="37"/>
      <c r="J12" s="38"/>
      <c r="K12" s="62"/>
      <c r="L12" s="2"/>
      <c r="M12" s="2"/>
      <c r="N12" s="2"/>
      <c r="O12" s="1"/>
      <c r="P12" s="1"/>
      <c r="Q12" s="1"/>
      <c r="R12" s="1"/>
    </row>
    <row r="13" spans="1:18" ht="22" customHeight="1" x14ac:dyDescent="0.2">
      <c r="A13" s="42"/>
      <c r="B13" s="43"/>
      <c r="C13" s="43">
        <f>(C12/B12)-1</f>
        <v>0.5</v>
      </c>
      <c r="D13" s="43">
        <f>(D12/C12)-1</f>
        <v>6.7484662576687171E-2</v>
      </c>
      <c r="E13" s="44">
        <f>(E12/D12)-1</f>
        <v>0.11749680715197952</v>
      </c>
      <c r="F13" s="43"/>
      <c r="G13" s="43"/>
      <c r="H13" s="43"/>
      <c r="I13" s="43"/>
      <c r="J13" s="44"/>
      <c r="K13" s="63"/>
      <c r="L13" s="2"/>
      <c r="M13" s="2"/>
      <c r="N13" s="2"/>
      <c r="O13" s="1"/>
      <c r="P13" s="1"/>
      <c r="Q13" s="1"/>
      <c r="R13" s="1"/>
    </row>
    <row r="14" spans="1:18" ht="22" customHeight="1" x14ac:dyDescent="0.2">
      <c r="A14" s="45" t="s">
        <v>1</v>
      </c>
      <c r="B14" s="46">
        <f>B12/B10</f>
        <v>0.53589041095890411</v>
      </c>
      <c r="C14" s="46">
        <f>C12/C10</f>
        <v>0.56948757763975155</v>
      </c>
      <c r="D14" s="46">
        <f>D12/D10</f>
        <v>0.55374823196605372</v>
      </c>
      <c r="E14" s="47">
        <f>E12/E10</f>
        <v>0.56929082628497074</v>
      </c>
      <c r="F14" s="46"/>
      <c r="G14" s="46"/>
      <c r="H14" s="46"/>
      <c r="I14" s="46"/>
      <c r="J14" s="47"/>
      <c r="K14" s="64"/>
      <c r="L14" s="2"/>
      <c r="M14" s="2"/>
      <c r="N14" s="2"/>
      <c r="O14" s="1"/>
      <c r="P14" s="1"/>
      <c r="Q14" s="1"/>
      <c r="R14" s="1"/>
    </row>
    <row r="15" spans="1:18" ht="22" customHeight="1" x14ac:dyDescent="0.2">
      <c r="A15" s="36" t="s">
        <v>15</v>
      </c>
      <c r="B15" s="37">
        <v>40269000000</v>
      </c>
      <c r="C15" s="37">
        <v>76032000000</v>
      </c>
      <c r="D15" s="37">
        <v>59972000000</v>
      </c>
      <c r="E15" s="38">
        <v>73795000000</v>
      </c>
      <c r="F15" s="59">
        <v>95507000000</v>
      </c>
      <c r="G15" s="59">
        <v>106600000000</v>
      </c>
      <c r="H15" s="59">
        <v>120000000000</v>
      </c>
      <c r="I15" s="59">
        <v>134900000000</v>
      </c>
      <c r="J15" s="59">
        <v>155900000000</v>
      </c>
      <c r="K15" s="60" t="s">
        <v>20</v>
      </c>
      <c r="L15" s="2"/>
      <c r="M15" s="2"/>
      <c r="N15" s="2"/>
      <c r="O15" s="1"/>
      <c r="P15" s="1"/>
      <c r="Q15" s="1"/>
      <c r="R15" s="1"/>
    </row>
    <row r="16" spans="1:18" ht="22" customHeight="1" x14ac:dyDescent="0.2">
      <c r="A16" s="42"/>
      <c r="B16" s="43"/>
      <c r="C16" s="43">
        <f t="shared" ref="C16:J16" si="1">(C15/B15)-1</f>
        <v>0.88810251061610668</v>
      </c>
      <c r="D16" s="43">
        <f t="shared" si="1"/>
        <v>-0.21122685185185186</v>
      </c>
      <c r="E16" s="44">
        <f t="shared" si="1"/>
        <v>0.23049089575135073</v>
      </c>
      <c r="F16" s="43">
        <f t="shared" si="1"/>
        <v>0.29422047564198106</v>
      </c>
      <c r="G16" s="43">
        <f t="shared" si="1"/>
        <v>0.11614855455621065</v>
      </c>
      <c r="H16" s="43">
        <f t="shared" si="1"/>
        <v>0.12570356472795496</v>
      </c>
      <c r="I16" s="43">
        <f t="shared" si="1"/>
        <v>0.12416666666666676</v>
      </c>
      <c r="J16" s="44">
        <f t="shared" si="1"/>
        <v>0.15567086730911783</v>
      </c>
      <c r="K16" s="63">
        <f>AVERAGE(F16:J16)</f>
        <v>0.16318202578038626</v>
      </c>
      <c r="L16" s="2"/>
      <c r="M16" s="2"/>
      <c r="N16" s="2"/>
      <c r="O16" s="1"/>
      <c r="P16" s="1"/>
      <c r="Q16" s="1"/>
      <c r="R16" s="1"/>
    </row>
    <row r="17" spans="1:18" ht="22" customHeight="1" x14ac:dyDescent="0.2">
      <c r="A17" s="48" t="s">
        <v>16</v>
      </c>
      <c r="B17" s="49">
        <f t="shared" ref="B17:J17" si="2">B15/B10</f>
        <v>0.22065205479452055</v>
      </c>
      <c r="C17" s="49">
        <f t="shared" si="2"/>
        <v>0.29515527950310561</v>
      </c>
      <c r="D17" s="49">
        <f t="shared" si="2"/>
        <v>0.21206506364922206</v>
      </c>
      <c r="E17" s="50">
        <f t="shared" si="2"/>
        <v>0.24006180871828237</v>
      </c>
      <c r="F17" s="49">
        <f t="shared" si="2"/>
        <v>0.27491940126655151</v>
      </c>
      <c r="G17" s="49">
        <f t="shared" si="2"/>
        <v>0.27623736719357345</v>
      </c>
      <c r="H17" s="49">
        <f t="shared" si="2"/>
        <v>0.2817562808170932</v>
      </c>
      <c r="I17" s="49">
        <f t="shared" si="2"/>
        <v>0.28898886032562127</v>
      </c>
      <c r="J17" s="50">
        <f t="shared" si="2"/>
        <v>0.30592621664050235</v>
      </c>
      <c r="K17" s="65"/>
      <c r="L17" s="2"/>
      <c r="M17" s="2"/>
      <c r="N17" s="2"/>
      <c r="O17" s="1"/>
      <c r="P17" s="1"/>
      <c r="Q17" s="1"/>
      <c r="R17" s="1"/>
    </row>
    <row r="18" spans="1:18" ht="22" customHeight="1" x14ac:dyDescent="0.2">
      <c r="A18" s="36" t="s">
        <v>17</v>
      </c>
      <c r="B18" s="37">
        <v>31872000000</v>
      </c>
      <c r="C18" s="37">
        <v>49560000000</v>
      </c>
      <c r="D18" s="37">
        <v>47640000000</v>
      </c>
      <c r="E18" s="38">
        <v>56241000000</v>
      </c>
      <c r="F18" s="59">
        <v>82871000000</v>
      </c>
      <c r="G18" s="59">
        <v>96828000000</v>
      </c>
      <c r="H18" s="59">
        <v>112700000000</v>
      </c>
      <c r="I18" s="59">
        <v>140900000000</v>
      </c>
      <c r="J18" s="59">
        <v>173600000000</v>
      </c>
      <c r="K18" s="60" t="s">
        <v>21</v>
      </c>
      <c r="L18" s="2"/>
      <c r="M18" s="2"/>
      <c r="N18" s="2"/>
      <c r="P18" s="1"/>
      <c r="Q18" s="1"/>
      <c r="R18" s="1"/>
    </row>
    <row r="19" spans="1:18" ht="22" customHeight="1" x14ac:dyDescent="0.2">
      <c r="A19" s="51"/>
      <c r="B19" s="43"/>
      <c r="C19" s="43">
        <f t="shared" ref="C19:J19" si="3">(C18/B18)-1</f>
        <v>0.5549698795180722</v>
      </c>
      <c r="D19" s="43">
        <f t="shared" si="3"/>
        <v>-3.874092009685226E-2</v>
      </c>
      <c r="E19" s="44">
        <f t="shared" si="3"/>
        <v>0.1805415617128463</v>
      </c>
      <c r="F19" s="43">
        <f t="shared" si="3"/>
        <v>0.47349798189932613</v>
      </c>
      <c r="G19" s="43">
        <f t="shared" si="3"/>
        <v>0.16841838520109564</v>
      </c>
      <c r="H19" s="43">
        <f t="shared" si="3"/>
        <v>0.16391952740942695</v>
      </c>
      <c r="I19" s="43">
        <f t="shared" si="3"/>
        <v>0.25022182786157932</v>
      </c>
      <c r="J19" s="44">
        <f t="shared" si="3"/>
        <v>0.23207948899929032</v>
      </c>
      <c r="K19" s="63">
        <f>AVERAGE(F19:J19)</f>
        <v>0.25762744227414369</v>
      </c>
      <c r="L19" s="2"/>
      <c r="M19" s="2"/>
      <c r="N19" s="2"/>
      <c r="O19" s="1"/>
      <c r="P19" s="1"/>
      <c r="Q19" s="1"/>
      <c r="R19" s="1"/>
    </row>
    <row r="20" spans="1:18" ht="22" customHeight="1" x14ac:dyDescent="0.2">
      <c r="A20" s="52" t="s">
        <v>8</v>
      </c>
      <c r="B20" s="53">
        <f t="shared" ref="B20:J20" si="4">B18/B10</f>
        <v>0.17464109589041096</v>
      </c>
      <c r="C20" s="53">
        <f t="shared" si="4"/>
        <v>0.19239130434782609</v>
      </c>
      <c r="D20" s="53">
        <f t="shared" si="4"/>
        <v>0.16845827439886846</v>
      </c>
      <c r="E20" s="54">
        <f t="shared" si="4"/>
        <v>0.18295705920624594</v>
      </c>
      <c r="F20" s="53">
        <f t="shared" si="4"/>
        <v>0.23854634427173288</v>
      </c>
      <c r="G20" s="53">
        <f t="shared" si="4"/>
        <v>0.25091474475252656</v>
      </c>
      <c r="H20" s="53">
        <f t="shared" si="4"/>
        <v>0.2646161070673867</v>
      </c>
      <c r="I20" s="53">
        <f t="shared" si="4"/>
        <v>0.30184233076263922</v>
      </c>
      <c r="J20" s="54">
        <f t="shared" si="4"/>
        <v>0.34065934065934067</v>
      </c>
      <c r="K20" s="66"/>
      <c r="L20" s="2"/>
      <c r="M20" s="2"/>
      <c r="N20" s="2"/>
      <c r="O20" s="1"/>
      <c r="P20" s="1"/>
      <c r="Q20" s="1"/>
      <c r="R20" s="1"/>
    </row>
    <row r="21" spans="1:18" ht="22" customHeight="1" x14ac:dyDescent="0.2">
      <c r="A21" s="36" t="s">
        <v>31</v>
      </c>
      <c r="B21" s="37">
        <v>13529000000</v>
      </c>
      <c r="C21" s="37">
        <v>13275000000</v>
      </c>
      <c r="D21" s="37">
        <v>12943000000</v>
      </c>
      <c r="E21" s="38">
        <v>12516000000</v>
      </c>
      <c r="F21" s="37"/>
      <c r="G21" s="37"/>
      <c r="H21" s="37"/>
      <c r="I21" s="37"/>
      <c r="J21" s="38"/>
      <c r="K21" s="60" t="s">
        <v>27</v>
      </c>
      <c r="L21" s="2"/>
      <c r="M21" s="2"/>
      <c r="N21" s="2"/>
      <c r="P21" s="1"/>
      <c r="Q21" s="1"/>
      <c r="R21" s="1"/>
    </row>
    <row r="22" spans="1:18" ht="22" customHeight="1" x14ac:dyDescent="0.2">
      <c r="A22" s="51"/>
      <c r="B22" s="43"/>
      <c r="C22" s="67">
        <f t="shared" ref="C22" si="5">(C21/B21)-1</f>
        <v>-1.8774484440830852E-2</v>
      </c>
      <c r="D22" s="67">
        <f t="shared" ref="D22" si="6">(D21/C21)-1</f>
        <v>-2.5009416195856837E-2</v>
      </c>
      <c r="E22" s="68">
        <f t="shared" ref="E22" si="7">(E21/D21)-1</f>
        <v>-3.2990805840995119E-2</v>
      </c>
      <c r="F22" s="43"/>
      <c r="G22" s="43"/>
      <c r="H22" s="43"/>
      <c r="I22" s="43"/>
      <c r="J22" s="44"/>
      <c r="K22" s="69">
        <f>AVERAGE(C22:E22)</f>
        <v>-2.5591568825894268E-2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2015</v>
      </c>
      <c r="E25" s="73"/>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2" t="str" cm="1">
        <f t="array" aca="1" ref="A27" ca="1">_FV(A1,"Description")</f>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c>
      <c r="B27" s="72"/>
      <c r="C27" s="72"/>
      <c r="D27" s="72"/>
      <c r="E27" s="72"/>
      <c r="F27" s="2"/>
      <c r="G27" s="2"/>
      <c r="H27" s="2"/>
      <c r="I27" s="2"/>
      <c r="J27" s="2"/>
      <c r="K27" s="2"/>
      <c r="L27" s="2"/>
      <c r="M27" s="2"/>
      <c r="N27" s="2"/>
      <c r="O27" s="1"/>
      <c r="P27" s="1"/>
      <c r="Q27" s="1"/>
      <c r="R27" s="1"/>
    </row>
    <row r="28" spans="1:18" ht="22" customHeight="1" x14ac:dyDescent="0.2">
      <c r="A28" s="72"/>
      <c r="B28" s="72"/>
      <c r="C28" s="72"/>
      <c r="D28" s="72"/>
      <c r="E28" s="72"/>
      <c r="F28" s="2"/>
      <c r="G28" s="2"/>
      <c r="H28" s="2"/>
      <c r="I28" s="2"/>
      <c r="J28" s="2"/>
      <c r="K28" s="2"/>
      <c r="N28" s="2"/>
      <c r="O28" s="1"/>
      <c r="P28" s="1"/>
      <c r="Q28" s="1"/>
      <c r="R28" s="1"/>
    </row>
    <row r="29" spans="1:18" ht="22" customHeight="1" x14ac:dyDescent="0.2">
      <c r="A29" s="72"/>
      <c r="B29" s="72"/>
      <c r="C29" s="72"/>
      <c r="D29" s="72"/>
      <c r="E29" s="72"/>
      <c r="F29" s="2"/>
      <c r="G29" s="2"/>
      <c r="H29" s="2"/>
      <c r="K29" s="2"/>
      <c r="L29" s="2"/>
      <c r="M29" s="2"/>
      <c r="N29" s="2"/>
      <c r="O29" s="1"/>
      <c r="P29" s="1"/>
      <c r="Q29" s="1"/>
      <c r="R29" s="1"/>
    </row>
    <row r="30" spans="1:18" ht="22" customHeight="1" x14ac:dyDescent="0.2">
      <c r="A30" s="72"/>
      <c r="B30" s="72"/>
      <c r="C30" s="72"/>
      <c r="D30" s="72"/>
      <c r="E30" s="72"/>
      <c r="F30" s="2"/>
      <c r="G30" s="2"/>
      <c r="H30" s="2"/>
      <c r="I30" s="2"/>
      <c r="J30" s="2"/>
      <c r="K30" s="2"/>
      <c r="L30" s="2"/>
      <c r="M30" s="2"/>
      <c r="N30" s="2"/>
      <c r="O30" s="1"/>
      <c r="P30" s="1"/>
      <c r="Q30" s="1"/>
      <c r="R30" s="1"/>
    </row>
    <row r="31" spans="1:18" ht="22" customHeight="1" x14ac:dyDescent="0.2">
      <c r="A31" s="72"/>
      <c r="B31" s="72"/>
      <c r="C31" s="72"/>
      <c r="D31" s="72"/>
      <c r="E31" s="72"/>
      <c r="F31" s="2"/>
      <c r="G31" s="2"/>
      <c r="H31" s="2"/>
      <c r="I31" s="2"/>
      <c r="J31" s="2"/>
      <c r="K31" s="2"/>
      <c r="L31" s="2"/>
      <c r="M31" s="2"/>
      <c r="N31" s="2"/>
      <c r="O31" s="1"/>
      <c r="P31" s="1"/>
      <c r="Q31" s="1"/>
      <c r="R31" s="1"/>
    </row>
    <row r="32" spans="1:18" ht="22" customHeight="1" x14ac:dyDescent="0.2">
      <c r="A32" s="72"/>
      <c r="B32" s="72"/>
      <c r="C32" s="72"/>
      <c r="D32" s="72"/>
      <c r="E32" s="72"/>
      <c r="F32" s="1"/>
      <c r="G32" s="1"/>
      <c r="H32" s="1"/>
      <c r="I32" s="1"/>
      <c r="J32" s="1"/>
      <c r="K32" s="1"/>
      <c r="L32" s="1"/>
      <c r="M32" s="2"/>
      <c r="N32" s="2"/>
      <c r="O32" s="1"/>
      <c r="P32" s="1"/>
      <c r="Q32" s="1"/>
      <c r="R32" s="1"/>
    </row>
    <row r="33" spans="1:18" ht="22" customHeight="1" x14ac:dyDescent="0.2">
      <c r="A33" s="72"/>
      <c r="B33" s="72"/>
      <c r="C33" s="72"/>
      <c r="D33" s="72"/>
      <c r="E33" s="72"/>
      <c r="F33" s="1"/>
      <c r="G33" s="1"/>
      <c r="H33" s="1"/>
      <c r="I33" s="1"/>
      <c r="J33" s="1"/>
      <c r="K33" s="1"/>
      <c r="L33" s="1"/>
      <c r="M33" s="2"/>
      <c r="N33" s="2"/>
      <c r="O33" s="1"/>
      <c r="P33" s="1"/>
      <c r="Q33" s="1"/>
      <c r="R33" s="1"/>
    </row>
    <row r="34" spans="1:18" ht="22" customHeight="1" x14ac:dyDescent="0.2">
      <c r="A34" s="72"/>
      <c r="B34" s="72"/>
      <c r="C34" s="72"/>
      <c r="D34" s="72"/>
      <c r="E34" s="72"/>
      <c r="F34" s="2"/>
      <c r="G34" s="2"/>
      <c r="H34" s="2"/>
      <c r="I34" s="2"/>
      <c r="J34" s="2"/>
      <c r="K34" s="2"/>
      <c r="L34" s="2"/>
      <c r="M34" s="2"/>
      <c r="N34" s="2"/>
      <c r="O34" s="2"/>
      <c r="P34" s="2"/>
      <c r="Q34" s="1"/>
      <c r="R34" s="1"/>
    </row>
    <row r="35" spans="1:18" ht="22" customHeight="1" x14ac:dyDescent="0.2">
      <c r="A35" s="72"/>
      <c r="B35" s="72"/>
      <c r="C35" s="72"/>
      <c r="D35" s="72"/>
      <c r="E35" s="72"/>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GOOGL/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2025-01-06T01:43:53Z</dcterms:modified>
</cp:coreProperties>
</file>