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DB7784D7-8447-A14A-A928-6FDF511581B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E5" i="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K11" i="1" s="1"/>
  <c r="E11" i="1"/>
  <c r="D11" i="1"/>
  <c r="C11" i="1"/>
  <c r="A3" i="1" a="1"/>
  <c r="A3" i="1" s="1"/>
  <c r="A4" i="1" a="1"/>
  <c r="A4" i="1" s="1"/>
  <c r="A5" i="1" a="1"/>
  <c r="A5" i="1" s="1"/>
  <c r="C5" i="1" s="1"/>
  <c r="K16" i="1" l="1"/>
  <c r="K22" i="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<sst xmlns="http://schemas.openxmlformats.org/spreadsheetml/2006/main" count="37" uniqueCount="34">
  <si>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</si>
  <si>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</si>
  <si>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</si>
  <si>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</si>
  <si>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</si>
  <si>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</si>
  <si>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</si>
  <si>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</si>
  <si>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</si>
  <si>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</si>
  <si>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</si>
  <si>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</si>
  <si>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</si>
  <si>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</si>
  <si>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</si>
  <si>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</si>
  <si>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</si>
  <si>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</si>
  <si>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</si>
  <si>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</si>
  <si>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</si>
  <si>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</si>
  <si>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</si>
  <si>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</si>
  <si>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</si>
  <si>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</si>
  <si>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</si>
  <si>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</si>
  <si>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</si>
  <si>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</si>
  <si>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</si>
  <si>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</si>
  <si>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EUR</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</si>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</sst>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1"/>
      <name val="Helvetica Neue"/>
      <family val="2"/>
    </font>
    <font>
      <b/>
      <sz val="10"/>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1" fillId="5" borderId="1" xfId="0" applyFont="1" applyFill="1" applyBorder="1" applyAlignment="1">
      <alignment horizontal="left" vertical="center" indent="2"/>
    </xf>
    <xf numFmtId="0" fontId="12" fillId="5" borderId="1" xfId="0" applyFont="1" applyFill="1" applyBorder="1" applyAlignment="1">
      <alignment horizontal="right" vertical="center" indent="1"/>
    </xf>
    <xf numFmtId="0" fontId="12"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44651000000</c:v>
                </c:pt>
                <c:pt idx="1">
                  <c:v>64215000000</c:v>
                </c:pt>
                <c:pt idx="2">
                  <c:v>79184000000</c:v>
                </c:pt>
                <c:pt idx="3">
                  <c:v>86153000000</c:v>
                </c:pt>
                <c:pt idx="4">
                  <c:v>84000000000</c:v>
                </c:pt>
                <c:pt idx="5">
                  <c:v>87636000000</c:v>
                </c:pt>
                <c:pt idx="6">
                  <c:v>93110000000</c:v>
                </c:pt>
                <c:pt idx="7">
                  <c:v>100800000000</c:v>
                </c:pt>
                <c:pt idx="8">
                  <c:v>108100000000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4702000000</c:v>
                </c:pt>
                <c:pt idx="1">
                  <c:v>12036000000</c:v>
                </c:pt>
                <c:pt idx="2">
                  <c:v>14084000000</c:v>
                </c:pt>
                <c:pt idx="3">
                  <c:v>15174000000</c:v>
                </c:pt>
                <c:pt idx="4">
                  <c:v>13807000000</c:v>
                </c:pt>
                <c:pt idx="5">
                  <c:v>14837000000</c:v>
                </c:pt>
                <c:pt idx="6">
                  <c:v>16008000000</c:v>
                </c:pt>
                <c:pt idx="7">
                  <c:v>20266000000</c:v>
                </c:pt>
                <c:pt idx="8">
                  <c:v>21543000000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7722000000</c:v>
                </c:pt>
                <c:pt idx="1">
                  <c:v>11927000000</c:v>
                </c:pt>
                <c:pt idx="2">
                  <c:v>9835000000</c:v>
                </c:pt>
                <c:pt idx="3">
                  <c:v>8586000000</c:v>
                </c:pt>
                <c:pt idx="4">
                  <c:v>15882000000</c:v>
                </c:pt>
                <c:pt idx="5">
                  <c:v>16027000000</c:v>
                </c:pt>
                <c:pt idx="6">
                  <c:v>17061000000</c:v>
                </c:pt>
                <c:pt idx="7">
                  <c:v>20480000000</c:v>
                </c:pt>
                <c:pt idx="8">
                  <c:v>21566000000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603250</xdr:colOff>
      <xdr:row>22</xdr:row>
      <xdr:rowOff>209550</xdr:rowOff>
    </xdr:from>
    <xdr:to>
      <xdr:col>10</xdr:col>
      <xdr:colOff>914400</xdr:colOff>
      <xdr:row>35</xdr:row>
      <xdr:rowOff>76200</xdr:rowOff>
    </xdr:to>
    <xdr:graphicFrame macro="">
      <xdr:nvGraphicFramePr>
        <xdr:cNvPr id="2" name="Chart 1">
          <a:extLst>
            <a:ext uri="{FF2B5EF4-FFF2-40B4-BE49-F238E27FC236}">
              <a16:creationId xmlns:a16="http://schemas.microsoft.com/office/drawing/2014/main" id="{DBD90394-C2FC-FA46-5898-D5D9C6BBC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886.4</v>
    <v>565.4</v>
    <v>1.0391999999999999</v>
    <v>-24.1</v>
    <v>-3.7928999999999997E-2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635.79999999999995</v>
    <v>Textiles &amp; Apparel</v>
    <v>Stock</v>
    <v>45660.708333333336</v>
    <v>0</v>
    <v>609.6</v>
    <v>305858900000</v>
    <v>LVMH Moet Hennessy Louis Vuitton SE</v>
    <v>LVMH Moet Hennessy Louis Vuitton SE</v>
    <v>635</v>
    <v>21.876799999999999</v>
    <v>635.4</v>
    <v>611.29999999999995</v>
    <v>500341700</v>
    <v>MC</v>
    <v>LVMH Moet Hennessy Louis Vuitton SE (XPAR:MC)</v>
    <v>415336</v>
    <v>344780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ENXTPA:MC/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611.29999999999995</v>
      </c>
      <c r="B3" s="6" t="s">
        <v>22</v>
      </c>
      <c r="C3" s="39">
        <f ca="1">A5/F10</f>
        <v>3.6411773809523811</v>
      </c>
      <c r="D3" s="9" t="s">
        <v>26</v>
      </c>
      <c r="E3" s="42">
        <f>E14</f>
        <v>0.68804336471161776</v>
      </c>
      <c r="F3" s="9" t="s">
        <v>1</v>
      </c>
      <c r="G3" s="43" cm="1">
        <f t="array" aca="1" ref="G3" ca="1">_FV(A1,"Shares outstanding",TRUE)*(1+(5*C6))</f>
        <v>493706160.67840058</v>
      </c>
      <c r="H3" s="12" t="s">
        <v>4</v>
      </c>
      <c r="I3" s="43">
        <f>J18*(1+K4)/(I6-K4)</f>
        <v>294735333333.33325</v>
      </c>
      <c r="J3" s="9" t="s">
        <v>2</v>
      </c>
      <c r="K3" s="81" t="s">
        <v>33</v>
      </c>
      <c r="L3" s="82"/>
      <c r="M3" s="2"/>
      <c r="N3" s="2"/>
      <c r="O3" s="1"/>
      <c r="P3" s="1"/>
      <c r="Q3" s="1"/>
      <c r="R3" s="1"/>
    </row>
    <row r="4" spans="1:18" ht="22" customHeight="1" x14ac:dyDescent="0.2">
      <c r="A4" s="36" cm="1">
        <f t="array" aca="1" ref="A4" ca="1">_FV(A1,"Change (%)",TRUE)</f>
        <v>-3.7928999999999997E-2</v>
      </c>
      <c r="B4" s="7" t="s">
        <v>23</v>
      </c>
      <c r="C4" s="39">
        <f ca="1">A5/F15</f>
        <v>22.15245165495763</v>
      </c>
      <c r="D4" s="9" t="s">
        <v>25</v>
      </c>
      <c r="E4" s="42">
        <f>F17</f>
        <v>0.16436904761904761</v>
      </c>
      <c r="F4" s="9" t="s">
        <v>6</v>
      </c>
      <c r="G4" s="53">
        <v>11287000000</v>
      </c>
      <c r="H4" s="12" t="s">
        <v>28</v>
      </c>
      <c r="I4" s="43">
        <f>NPV(I6,F18,G18,H18,I18,(J18+I3))</f>
        <v>250888176126.40283</v>
      </c>
      <c r="J4" s="12" t="s">
        <v>5</v>
      </c>
      <c r="K4" s="50">
        <v>2.5000000000000001E-2</v>
      </c>
      <c r="L4" s="14" t="s">
        <v>29</v>
      </c>
      <c r="M4" s="2"/>
      <c r="N4" s="2"/>
      <c r="O4" s="1"/>
      <c r="P4" s="1"/>
      <c r="Q4" s="1"/>
      <c r="R4" s="1"/>
    </row>
    <row r="5" spans="1:18" ht="22" customHeight="1" x14ac:dyDescent="0.2">
      <c r="A5" s="37" cm="1">
        <f t="array" aca="1" ref="A5" ca="1">_FV(A1,"Market cap",TRUE)</f>
        <v>305858900000</v>
      </c>
      <c r="B5" s="7" t="s">
        <v>0</v>
      </c>
      <c r="C5" s="40">
        <f ca="1">F18/A5</f>
        <v>5.1925904395785115E-2</v>
      </c>
      <c r="D5" s="9" t="s">
        <v>24</v>
      </c>
      <c r="E5" s="42">
        <f>F20</f>
        <v>0.18907142857142858</v>
      </c>
      <c r="F5" s="9" t="s">
        <v>8</v>
      </c>
      <c r="G5" s="53">
        <v>38996000000</v>
      </c>
      <c r="H5" s="12" t="s">
        <v>9</v>
      </c>
      <c r="I5" s="43">
        <f>I4+G4-G5</f>
        <v>223179176126.40283</v>
      </c>
      <c r="J5" s="12" t="s">
        <v>7</v>
      </c>
      <c r="K5" s="45">
        <f ca="1">I5/G3</f>
        <v>452.04859469392238</v>
      </c>
      <c r="L5" s="6" t="s">
        <v>11</v>
      </c>
      <c r="M5" s="2"/>
      <c r="N5" s="2"/>
      <c r="O5" s="1"/>
      <c r="P5" s="1"/>
      <c r="Q5" s="1"/>
      <c r="R5" s="1"/>
    </row>
    <row r="6" spans="1:18" ht="22" customHeight="1" x14ac:dyDescent="0.2">
      <c r="A6" s="38" cm="1">
        <f t="array" aca="1" ref="A6" ca="1">_FV(A1,"Beta")</f>
        <v>1.0391999999999999</v>
      </c>
      <c r="B6" s="8" t="s">
        <v>18</v>
      </c>
      <c r="C6" s="41">
        <f>K22</f>
        <v>-2.6524030763773743E-3</v>
      </c>
      <c r="D6" s="10" t="s">
        <v>27</v>
      </c>
      <c r="E6" s="52">
        <v>0.16900000000000001</v>
      </c>
      <c r="F6" s="11" t="s">
        <v>12</v>
      </c>
      <c r="G6" s="44">
        <f>G4-G5</f>
        <v>-27709000000</v>
      </c>
      <c r="H6" s="11" t="s">
        <v>3</v>
      </c>
      <c r="I6" s="51">
        <v>0.1</v>
      </c>
      <c r="J6" s="10" t="s">
        <v>10</v>
      </c>
      <c r="K6" s="46">
        <f ca="1">K5/A3-1</f>
        <v>-0.26051268657954785</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t="s">
        <v>32</v>
      </c>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44651000000</v>
      </c>
      <c r="C10" s="23">
        <v>64215000000</v>
      </c>
      <c r="D10" s="23">
        <v>79184000000</v>
      </c>
      <c r="E10" s="24">
        <v>86153000000</v>
      </c>
      <c r="F10" s="59">
        <v>84000000000</v>
      </c>
      <c r="G10" s="59">
        <v>87636000000</v>
      </c>
      <c r="H10" s="59">
        <v>93110000000</v>
      </c>
      <c r="I10" s="59">
        <v>100800000000</v>
      </c>
      <c r="J10" s="59">
        <v>108100000000</v>
      </c>
      <c r="K10" s="60" t="s">
        <v>19</v>
      </c>
      <c r="L10" s="2"/>
      <c r="M10" s="2"/>
      <c r="N10" s="2"/>
      <c r="O10" s="1"/>
      <c r="P10" s="1"/>
      <c r="Q10" s="1"/>
      <c r="R10" s="1"/>
    </row>
    <row r="11" spans="1:18" ht="22" customHeight="1" x14ac:dyDescent="0.2">
      <c r="A11" s="18"/>
      <c r="B11" s="19"/>
      <c r="C11" s="19">
        <f t="shared" ref="C11:J11" si="0">(C10/B10)-1</f>
        <v>0.43815368076862771</v>
      </c>
      <c r="D11" s="19">
        <f t="shared" si="0"/>
        <v>0.23310752939344392</v>
      </c>
      <c r="E11" s="25">
        <f t="shared" si="0"/>
        <v>8.8010204081632626E-2</v>
      </c>
      <c r="F11" s="19">
        <f t="shared" si="0"/>
        <v>-2.4990424013093038E-2</v>
      </c>
      <c r="G11" s="19">
        <f t="shared" si="0"/>
        <v>4.3285714285714372E-2</v>
      </c>
      <c r="H11" s="19">
        <f t="shared" si="0"/>
        <v>6.2462914783878665E-2</v>
      </c>
      <c r="I11" s="19">
        <f t="shared" si="0"/>
        <v>8.2590484373321837E-2</v>
      </c>
      <c r="J11" s="25">
        <f t="shared" si="0"/>
        <v>7.2420634920634885E-2</v>
      </c>
      <c r="K11" s="61">
        <f>AVERAGE(F11:J11)</f>
        <v>4.7153864870091343E-2</v>
      </c>
      <c r="L11" s="2"/>
      <c r="M11" s="2"/>
      <c r="N11" s="2"/>
      <c r="O11" s="1"/>
      <c r="P11" s="1"/>
      <c r="Q11" s="1"/>
      <c r="R11" s="1"/>
    </row>
    <row r="12" spans="1:18" ht="22" customHeight="1" x14ac:dyDescent="0.2">
      <c r="A12" s="22" t="s">
        <v>30</v>
      </c>
      <c r="B12" s="23">
        <v>28780000000</v>
      </c>
      <c r="C12" s="23">
        <v>43860000000</v>
      </c>
      <c r="D12" s="23">
        <v>54196000000</v>
      </c>
      <c r="E12" s="24">
        <v>59277000000</v>
      </c>
      <c r="F12" s="23"/>
      <c r="G12" s="23"/>
      <c r="H12" s="23"/>
      <c r="I12" s="23"/>
      <c r="J12" s="24"/>
      <c r="K12" s="62"/>
      <c r="L12" s="2"/>
      <c r="M12" s="2"/>
      <c r="N12" s="2"/>
      <c r="O12" s="1"/>
      <c r="P12" s="1"/>
      <c r="Q12" s="1"/>
      <c r="R12" s="1"/>
    </row>
    <row r="13" spans="1:18" ht="22" customHeight="1" x14ac:dyDescent="0.2">
      <c r="A13" s="28"/>
      <c r="B13" s="29"/>
      <c r="C13" s="29">
        <f>(C12/B12)-1</f>
        <v>0.52397498262682429</v>
      </c>
      <c r="D13" s="29">
        <f>(D12/C12)-1</f>
        <v>0.23565891472868228</v>
      </c>
      <c r="E13" s="30">
        <f>(E12/D12)-1</f>
        <v>9.375230644327992E-2</v>
      </c>
      <c r="F13" s="29"/>
      <c r="G13" s="29"/>
      <c r="H13" s="29"/>
      <c r="I13" s="29"/>
      <c r="J13" s="30"/>
      <c r="K13" s="63"/>
      <c r="L13" s="2"/>
      <c r="M13" s="2"/>
      <c r="N13" s="2"/>
      <c r="O13" s="1"/>
      <c r="P13" s="1"/>
      <c r="Q13" s="1"/>
      <c r="R13" s="1"/>
    </row>
    <row r="14" spans="1:18" ht="22" customHeight="1" x14ac:dyDescent="0.2">
      <c r="A14" s="20" t="s">
        <v>1</v>
      </c>
      <c r="B14" s="21">
        <f>B12/B10</f>
        <v>0.6445544332713713</v>
      </c>
      <c r="C14" s="21">
        <f>C12/C10</f>
        <v>0.68301798645176359</v>
      </c>
      <c r="D14" s="21">
        <f>D12/D10</f>
        <v>0.68443119822186305</v>
      </c>
      <c r="E14" s="26">
        <f>E12/E10</f>
        <v>0.68804336471161776</v>
      </c>
      <c r="F14" s="21"/>
      <c r="G14" s="21"/>
      <c r="H14" s="21"/>
      <c r="I14" s="21"/>
      <c r="J14" s="26"/>
      <c r="K14" s="64"/>
      <c r="L14" s="2"/>
      <c r="M14" s="2"/>
      <c r="N14" s="2"/>
      <c r="O14" s="1"/>
      <c r="P14" s="1"/>
      <c r="Q14" s="1"/>
      <c r="R14" s="1"/>
    </row>
    <row r="15" spans="1:18" ht="22" customHeight="1" x14ac:dyDescent="0.2">
      <c r="A15" s="22" t="s">
        <v>15</v>
      </c>
      <c r="B15" s="23">
        <v>4702000000</v>
      </c>
      <c r="C15" s="23">
        <v>12036000000</v>
      </c>
      <c r="D15" s="23">
        <v>14084000000</v>
      </c>
      <c r="E15" s="24">
        <v>15174000000</v>
      </c>
      <c r="F15" s="59">
        <v>13807000000</v>
      </c>
      <c r="G15" s="59">
        <v>14837000000</v>
      </c>
      <c r="H15" s="59">
        <v>16008000000</v>
      </c>
      <c r="I15" s="59">
        <v>20266000000</v>
      </c>
      <c r="J15" s="59">
        <v>21543000000</v>
      </c>
      <c r="K15" s="60" t="s">
        <v>20</v>
      </c>
      <c r="L15" s="2"/>
      <c r="M15" s="2"/>
      <c r="N15" s="2"/>
      <c r="O15" s="1"/>
      <c r="P15" s="1"/>
      <c r="Q15" s="1"/>
      <c r="R15" s="1"/>
    </row>
    <row r="16" spans="1:18" ht="22" customHeight="1" x14ac:dyDescent="0.2">
      <c r="A16" s="28"/>
      <c r="B16" s="29"/>
      <c r="C16" s="29">
        <f t="shared" ref="C16:J16" si="1">(C15/B15)-1</f>
        <v>1.5597618034878775</v>
      </c>
      <c r="D16" s="29">
        <f t="shared" si="1"/>
        <v>0.17015619807244931</v>
      </c>
      <c r="E16" s="30">
        <f t="shared" si="1"/>
        <v>7.7392786140300984E-2</v>
      </c>
      <c r="F16" s="29">
        <f t="shared" si="1"/>
        <v>-9.0088308949518914E-2</v>
      </c>
      <c r="G16" s="29">
        <f t="shared" si="1"/>
        <v>7.45998406605346E-2</v>
      </c>
      <c r="H16" s="29">
        <f t="shared" si="1"/>
        <v>7.8924310844510348E-2</v>
      </c>
      <c r="I16" s="29">
        <f t="shared" si="1"/>
        <v>0.26599200399800105</v>
      </c>
      <c r="J16" s="30">
        <f t="shared" si="1"/>
        <v>6.3011941182275821E-2</v>
      </c>
      <c r="K16" s="63">
        <f>AVERAGE(F16:J16)</f>
        <v>7.8487957547160578E-2</v>
      </c>
      <c r="L16" s="2"/>
      <c r="M16" s="2"/>
      <c r="N16" s="2"/>
      <c r="O16" s="1"/>
      <c r="P16" s="1"/>
      <c r="Q16" s="1"/>
      <c r="R16" s="1"/>
    </row>
    <row r="17" spans="1:18" ht="22" customHeight="1" x14ac:dyDescent="0.2">
      <c r="A17" s="4" t="s">
        <v>16</v>
      </c>
      <c r="B17" s="5">
        <f t="shared" ref="B17:J17" si="2">B15/B10</f>
        <v>0.10530559225997178</v>
      </c>
      <c r="C17" s="5">
        <f t="shared" si="2"/>
        <v>0.18743284279373978</v>
      </c>
      <c r="D17" s="5">
        <f t="shared" si="2"/>
        <v>0.17786421499292787</v>
      </c>
      <c r="E17" s="27">
        <f t="shared" si="2"/>
        <v>0.17612851554792056</v>
      </c>
      <c r="F17" s="5">
        <f t="shared" si="2"/>
        <v>0.16436904761904761</v>
      </c>
      <c r="G17" s="5">
        <f t="shared" si="2"/>
        <v>0.1693025697202063</v>
      </c>
      <c r="H17" s="5">
        <f t="shared" si="2"/>
        <v>0.17192567930404898</v>
      </c>
      <c r="I17" s="5">
        <f t="shared" si="2"/>
        <v>0.20105158730158731</v>
      </c>
      <c r="J17" s="27">
        <f t="shared" si="2"/>
        <v>0.1992876965772433</v>
      </c>
      <c r="K17" s="65"/>
      <c r="L17" s="2"/>
      <c r="M17" s="2"/>
      <c r="N17" s="2"/>
      <c r="O17" s="1"/>
      <c r="P17" s="1"/>
      <c r="Q17" s="1"/>
      <c r="R17" s="1"/>
    </row>
    <row r="18" spans="1:18" ht="22" customHeight="1" x14ac:dyDescent="0.2">
      <c r="A18" s="22" t="s">
        <v>17</v>
      </c>
      <c r="B18" s="23">
        <v>7722000000</v>
      </c>
      <c r="C18" s="23">
        <v>11927000000</v>
      </c>
      <c r="D18" s="23">
        <v>9835000000</v>
      </c>
      <c r="E18" s="24">
        <v>8586000000</v>
      </c>
      <c r="F18" s="59">
        <v>15882000000</v>
      </c>
      <c r="G18" s="59">
        <v>16027000000</v>
      </c>
      <c r="H18" s="59">
        <v>17061000000</v>
      </c>
      <c r="I18" s="59">
        <v>20480000000</v>
      </c>
      <c r="J18" s="59">
        <v>21566000000</v>
      </c>
      <c r="K18" s="60" t="s">
        <v>21</v>
      </c>
      <c r="L18" s="2"/>
      <c r="M18" s="2"/>
      <c r="N18" s="2"/>
      <c r="P18" s="1"/>
      <c r="Q18" s="1"/>
      <c r="R18" s="1"/>
    </row>
    <row r="19" spans="1:18" ht="22" customHeight="1" x14ac:dyDescent="0.2">
      <c r="A19" s="31"/>
      <c r="B19" s="29"/>
      <c r="C19" s="29">
        <f t="shared" ref="C19:J19" si="3">(C18/B18)-1</f>
        <v>0.54454804454804462</v>
      </c>
      <c r="D19" s="29">
        <f t="shared" si="3"/>
        <v>-0.1754003521421984</v>
      </c>
      <c r="E19" s="30">
        <f t="shared" si="3"/>
        <v>-0.12699542450432133</v>
      </c>
      <c r="F19" s="29">
        <f t="shared" si="3"/>
        <v>0.84975541579315172</v>
      </c>
      <c r="G19" s="29">
        <f t="shared" si="3"/>
        <v>9.1298325147965986E-3</v>
      </c>
      <c r="H19" s="29">
        <f t="shared" si="3"/>
        <v>6.4516129032258007E-2</v>
      </c>
      <c r="I19" s="29">
        <f t="shared" si="3"/>
        <v>0.20039856983764137</v>
      </c>
      <c r="J19" s="30">
        <f t="shared" si="3"/>
        <v>5.3027343749999956E-2</v>
      </c>
      <c r="K19" s="63">
        <f>AVERAGE(F19:J19)</f>
        <v>0.23536545818556953</v>
      </c>
      <c r="L19" s="2"/>
      <c r="M19" s="2"/>
      <c r="N19" s="2"/>
      <c r="O19" s="1"/>
      <c r="P19" s="1"/>
      <c r="Q19" s="1"/>
      <c r="R19" s="1"/>
    </row>
    <row r="20" spans="1:18" ht="22" customHeight="1" x14ac:dyDescent="0.2">
      <c r="A20" s="32" t="s">
        <v>8</v>
      </c>
      <c r="B20" s="33">
        <f t="shared" ref="B20:J20" si="4">B18/B10</f>
        <v>0.17294125551499406</v>
      </c>
      <c r="C20" s="33">
        <f t="shared" si="4"/>
        <v>0.18573542007319163</v>
      </c>
      <c r="D20" s="33">
        <f t="shared" si="4"/>
        <v>0.1242043847241867</v>
      </c>
      <c r="E20" s="34">
        <f t="shared" si="4"/>
        <v>9.9659907374090279E-2</v>
      </c>
      <c r="F20" s="33">
        <f t="shared" si="4"/>
        <v>0.18907142857142858</v>
      </c>
      <c r="G20" s="33">
        <f t="shared" si="4"/>
        <v>0.18288146423844082</v>
      </c>
      <c r="H20" s="33">
        <f t="shared" si="4"/>
        <v>0.18323488347116315</v>
      </c>
      <c r="I20" s="33">
        <f t="shared" si="4"/>
        <v>0.20317460317460317</v>
      </c>
      <c r="J20" s="34">
        <f t="shared" si="4"/>
        <v>0.19950046253469012</v>
      </c>
      <c r="K20" s="66"/>
      <c r="L20" s="2"/>
      <c r="M20" s="2"/>
      <c r="N20" s="2"/>
      <c r="O20" s="1"/>
      <c r="P20" s="1"/>
      <c r="Q20" s="1"/>
      <c r="R20" s="1"/>
    </row>
    <row r="21" spans="1:18" ht="22" customHeight="1" x14ac:dyDescent="0.2">
      <c r="A21" s="67" t="s">
        <v>31</v>
      </c>
      <c r="B21" s="68">
        <v>503400000</v>
      </c>
      <c r="C21" s="68">
        <v>503800000</v>
      </c>
      <c r="D21" s="68">
        <v>501100000</v>
      </c>
      <c r="E21" s="69">
        <v>499400000</v>
      </c>
      <c r="F21" s="68"/>
      <c r="G21" s="68"/>
      <c r="H21" s="68"/>
      <c r="I21" s="68"/>
      <c r="J21" s="68"/>
      <c r="K21" s="60" t="s">
        <v>27</v>
      </c>
      <c r="L21" s="2"/>
      <c r="M21" s="2"/>
      <c r="N21" s="2"/>
      <c r="P21" s="1"/>
      <c r="Q21" s="1"/>
      <c r="R21" s="1"/>
    </row>
    <row r="22" spans="1:18" ht="22" customHeight="1" x14ac:dyDescent="0.2">
      <c r="A22" s="70"/>
      <c r="B22" s="71"/>
      <c r="C22" s="72">
        <f t="shared" ref="C22" si="5">(C21/B21)-1</f>
        <v>7.9459674215343057E-4</v>
      </c>
      <c r="D22" s="73">
        <f t="shared" ref="D22" si="6">(D21/C21)-1</f>
        <v>-5.3592695514093069E-3</v>
      </c>
      <c r="E22" s="74">
        <f t="shared" ref="E22" si="7">(E21/D21)-1</f>
        <v>-3.3925364198762464E-3</v>
      </c>
      <c r="F22" s="71"/>
      <c r="G22" s="71"/>
      <c r="H22" s="71"/>
      <c r="I22" s="71"/>
      <c r="J22" s="71"/>
      <c r="K22" s="75">
        <f>AVERAGE(C22:E22)</f>
        <v>-2.6524030763773743E-3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Textiles &amp; Apparel</v>
      </c>
      <c r="B25" s="78"/>
      <c r="C25" s="78"/>
      <c r="D25" s="79" cm="1">
        <f t="array" aca="1" ref="D25" ca="1">_FV(A1,"Year incorporated",TRUE)</f>
        <v>1971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ENXTPA:MC/explorer/revenue_proj" xr:uid="{705AE998-6D9A-744C-8680-B008C65BE8E8}"/>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2025-01-06T01:45:44Z</dcterms:modified>
</cp:coreProperties>
</file>