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bina/Desktop/stocks/Software/"/>
    </mc:Choice>
  </mc:AlternateContent>
  <xr:revisionPtr revIDLastSave="0" documentId="13_ncr:1_{D15A1A0D-FC06-754D-A491-823C431DF496}"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2" i="1" l="1"/>
  <c r="D22" i="1"/>
  <c r="C22" i="1"/>
  <c r="B14" i="1"/>
  <c r="C14" i="1"/>
  <c r="D14" i="1"/>
  <c r="E14" i="1"/>
  <c r="E3" i="1" s="1"/>
  <c r="E13" i="1"/>
  <c r="D13" i="1"/>
  <c r="C13" i="1"/>
  <c r="A6" i="1" a="1"/>
  <c r="A6" i="1" s="1"/>
  <c r="G6" i="1"/>
  <c r="A27" i="1" a="1"/>
  <c r="A27" i="1" s="1"/>
  <c r="D25" i="1" a="1"/>
  <c r="D25" i="1" s="1"/>
  <c r="A25" i="1" a="1"/>
  <c r="A25" i="1" s="1"/>
  <c r="J20" i="1"/>
  <c r="I20" i="1"/>
  <c r="H20" i="1"/>
  <c r="G20" i="1"/>
  <c r="F20" i="1"/>
  <c r="E5" i="1" s="1"/>
  <c r="E20" i="1"/>
  <c r="D20" i="1"/>
  <c r="C20" i="1"/>
  <c r="B20" i="1"/>
  <c r="J19" i="1"/>
  <c r="I19" i="1"/>
  <c r="H19" i="1"/>
  <c r="G19" i="1"/>
  <c r="F19" i="1"/>
  <c r="E19" i="1"/>
  <c r="D19" i="1"/>
  <c r="C19" i="1"/>
  <c r="J17" i="1"/>
  <c r="I17" i="1"/>
  <c r="H17" i="1"/>
  <c r="G17" i="1"/>
  <c r="F17" i="1"/>
  <c r="E4" i="1" s="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22" i="1" l="1"/>
  <c r="C6" i="1" s="1"/>
  <c r="C3" i="1"/>
  <c r="C4" i="1"/>
  <c r="K11" i="1"/>
  <c r="K19" i="1"/>
  <c r="K16" i="1"/>
  <c r="G3" i="1" l="1" a="1"/>
  <c r="G3" i="1" s="1"/>
  <c r="I3" i="1"/>
  <c r="I4" i="1" s="1"/>
  <c r="I5" i="1" s="1"/>
  <c r="K5" i="1" l="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6"/>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<sst xmlns="http://schemas.openxmlformats.org/spreadsheetml/2006/main" count="36" uniqueCount="33">
  <si>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</si>
  <si>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</si>
  <si>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</si>
  <si>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</si>
  <si>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</si>
  <si>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</si>
  <si>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</si>
  <si>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</si>
  <si>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</si>
  <si>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</si>
  <si>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</si>
  <si>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</si>
  <si>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</si>
  <si>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</si>
  <si>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</si>
  <si>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</si>
  <si>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</si>
  <si>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</si>
  <si>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</si>
  <si>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</si>
  <si>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</si>
  <si>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</si>
  <si>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</si>
  <si>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</si>
  <si>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</si>
  <si>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</si>
  <si>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</si>
  <si>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</si>
  <si>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</si>
  <si>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</si>
  <si>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</si>
  <si>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</si>
  <si>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12/25/2024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</si>
</sst>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1"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9">
    <border>
      <left/>
      <right/>
      <top/>
      <bottom/>
      <diagonal/>
    </border>
    <border>
      <left/>
      <right style="thin">
        <color theme="0" tint="-0.249977111117893"/>
      </right>
      <top/>
      <bottom/>
      <diagonal/>
    </border>
    <border>
      <left/>
      <right style="dotted">
        <color theme="0" tint="-0.499984740745262"/>
      </right>
      <top/>
      <bottom style="dotted">
        <color theme="0" tint="-0.499984740745262"/>
      </bottom>
      <diagonal/>
    </border>
    <border>
      <left style="dotted">
        <color theme="0" tint="-0.499984740745262"/>
      </left>
      <right/>
      <top style="dotted">
        <color theme="0" tint="-0.499984740745262"/>
      </top>
      <bottom style="dotted">
        <color theme="0" tint="-0.499984740745262"/>
      </bottom>
      <diagonal/>
    </border>
    <border>
      <left/>
      <right/>
      <top style="dotted">
        <color theme="0" tint="-0.499984740745262"/>
      </top>
      <bottom style="dotted">
        <color theme="0" tint="-0.499984740745262"/>
      </bottom>
      <diagonal/>
    </border>
    <border>
      <left/>
      <right style="dotted">
        <color theme="0" tint="-0.499984740745262"/>
      </right>
      <top style="dotted">
        <color theme="0" tint="-0.499984740745262"/>
      </top>
      <bottom style="dotted">
        <color theme="0" tint="-0.499984740745262"/>
      </bottom>
      <diagonal/>
    </border>
    <border>
      <left style="dotted">
        <color theme="0" tint="-0.499984740745262"/>
      </left>
      <right/>
      <top/>
      <bottom style="dotted">
        <color theme="0" tint="-0.499984740745262"/>
      </bottom>
      <diagonal/>
    </border>
    <border>
      <left/>
      <right/>
      <top/>
      <bottom style="dotted">
        <color theme="0" tint="-0.499984740745262"/>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style="thin">
        <color theme="0" tint="-0.249977111117893"/>
      </right>
      <top style="thin">
        <color theme="0" tint="-0.249977111117893"/>
      </top>
      <bottom/>
      <diagonal/>
    </border>
    <border>
      <left/>
      <right style="thin">
        <color theme="0" tint="-0.249977111117893"/>
      </right>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82">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8" fillId="2" borderId="0" xfId="0" applyFont="1" applyFill="1" applyAlignment="1">
      <alignment vertical="center"/>
    </xf>
    <xf numFmtId="0" fontId="3" fillId="4" borderId="0" xfId="0" applyFont="1" applyFill="1" applyAlignment="1">
      <alignment vertical="center" wrapText="1"/>
    </xf>
    <xf numFmtId="9" fontId="4" fillId="3" borderId="3" xfId="1" applyFont="1" applyFill="1" applyBorder="1" applyAlignment="1">
      <alignment horizontal="left" vertical="center" indent="2"/>
    </xf>
    <xf numFmtId="164" fontId="2" fillId="3" borderId="4" xfId="0" applyNumberFormat="1" applyFont="1" applyFill="1" applyBorder="1" applyAlignment="1">
      <alignment horizontal="right" vertical="center" indent="1"/>
    </xf>
    <xf numFmtId="0" fontId="7" fillId="2" borderId="6" xfId="0" applyFont="1" applyFill="1" applyBorder="1" applyAlignment="1">
      <alignment horizontal="left" vertical="center" indent="1"/>
    </xf>
    <xf numFmtId="9" fontId="2" fillId="2" borderId="7" xfId="1" applyFont="1" applyFill="1" applyBorder="1" applyAlignment="1">
      <alignment horizontal="right" vertical="center" indent="1"/>
    </xf>
    <xf numFmtId="164" fontId="2" fillId="3" borderId="5" xfId="0" applyNumberFormat="1" applyFont="1" applyFill="1" applyBorder="1" applyAlignment="1">
      <alignment horizontal="right" vertical="center" indent="1"/>
    </xf>
    <xf numFmtId="164" fontId="2" fillId="5" borderId="8" xfId="0" applyNumberFormat="1" applyFont="1" applyFill="1" applyBorder="1" applyAlignment="1">
      <alignment horizontal="right" vertical="center" indent="1"/>
    </xf>
    <xf numFmtId="0" fontId="3" fillId="3" borderId="8" xfId="1" applyNumberFormat="1" applyFont="1" applyFill="1" applyBorder="1" applyAlignment="1">
      <alignment horizontal="left" vertical="center" indent="1"/>
    </xf>
    <xf numFmtId="167" fontId="2" fillId="5" borderId="1" xfId="0" applyNumberFormat="1" applyFont="1" applyFill="1" applyBorder="1" applyAlignment="1">
      <alignment horizontal="right" vertical="center" indent="1"/>
    </xf>
    <xf numFmtId="9" fontId="3" fillId="3" borderId="1" xfId="1" applyFont="1" applyFill="1" applyBorder="1" applyAlignment="1">
      <alignment horizontal="left" vertical="center" indent="1"/>
    </xf>
    <xf numFmtId="1" fontId="2" fillId="5" borderId="8" xfId="0" applyNumberFormat="1" applyFont="1" applyFill="1" applyBorder="1" applyAlignment="1">
      <alignment horizontal="right" vertical="center" indent="1"/>
    </xf>
    <xf numFmtId="9" fontId="3" fillId="3" borderId="8" xfId="1" applyFont="1" applyFill="1" applyBorder="1" applyAlignment="1">
      <alignment horizontal="left" vertical="center" indent="1"/>
    </xf>
    <xf numFmtId="9" fontId="2" fillId="5" borderId="8" xfId="1" applyFont="1" applyFill="1" applyBorder="1" applyAlignment="1">
      <alignment horizontal="right" vertical="center" indent="1"/>
    </xf>
    <xf numFmtId="0" fontId="3" fillId="4" borderId="10" xfId="0" applyFont="1" applyFill="1" applyBorder="1" applyAlignment="1">
      <alignment vertical="center"/>
    </xf>
    <xf numFmtId="10" fontId="2" fillId="5" borderId="1" xfId="1" applyNumberFormat="1" applyFont="1" applyFill="1" applyBorder="1" applyAlignment="1">
      <alignment horizontal="right" vertical="center" indent="1"/>
    </xf>
    <xf numFmtId="0" fontId="3" fillId="3" borderId="1" xfId="1" applyNumberFormat="1" applyFont="1" applyFill="1" applyBorder="1" applyAlignment="1">
      <alignment horizontal="left" vertical="center" indent="1"/>
    </xf>
    <xf numFmtId="164" fontId="2" fillId="7" borderId="8" xfId="0" applyNumberFormat="1" applyFont="1" applyFill="1" applyBorder="1" applyAlignment="1">
      <alignment horizontal="right" vertical="center" indent="1"/>
    </xf>
    <xf numFmtId="165" fontId="2" fillId="7" borderId="11" xfId="1" applyNumberFormat="1" applyFont="1" applyFill="1" applyBorder="1" applyAlignment="1">
      <alignment horizontal="right" vertical="center" indent="1"/>
    </xf>
    <xf numFmtId="9" fontId="3" fillId="3" borderId="12" xfId="1" applyFont="1" applyFill="1" applyBorder="1" applyAlignment="1">
      <alignment horizontal="left" vertical="center" indent="1"/>
    </xf>
    <xf numFmtId="164" fontId="2" fillId="5" borderId="1" xfId="0" applyNumberFormat="1" applyFont="1" applyFill="1" applyBorder="1" applyAlignment="1">
      <alignment horizontal="right" vertical="center" indent="1"/>
    </xf>
    <xf numFmtId="165" fontId="2" fillId="5" borderId="8" xfId="1" applyNumberFormat="1" applyFont="1" applyFill="1" applyBorder="1" applyAlignment="1">
      <alignment horizontal="right" vertical="center" indent="1"/>
    </xf>
    <xf numFmtId="166" fontId="5" fillId="6" borderId="1" xfId="0" applyNumberFormat="1" applyFont="1" applyFill="1" applyBorder="1" applyAlignment="1">
      <alignment horizontal="right" vertical="center" indent="1"/>
    </xf>
    <xf numFmtId="2" fontId="2" fillId="5" borderId="13" xfId="0" applyNumberFormat="1" applyFont="1" applyFill="1" applyBorder="1" applyAlignment="1">
      <alignment horizontal="right" vertical="center" indent="1"/>
    </xf>
    <xf numFmtId="0" fontId="3" fillId="3" borderId="13" xfId="1" applyNumberFormat="1" applyFont="1" applyFill="1" applyBorder="1" applyAlignment="1">
      <alignment horizontal="left" vertical="center" indent="1"/>
    </xf>
    <xf numFmtId="10" fontId="2" fillId="5" borderId="14" xfId="1" applyNumberFormat="1" applyFont="1" applyFill="1" applyBorder="1" applyAlignment="1">
      <alignment horizontal="right" vertical="center" indent="1"/>
    </xf>
    <xf numFmtId="0" fontId="3" fillId="3" borderId="14" xfId="1" applyNumberFormat="1" applyFont="1" applyFill="1" applyBorder="1" applyAlignment="1">
      <alignment horizontal="left" vertical="center" indent="1"/>
    </xf>
    <xf numFmtId="165" fontId="2" fillId="7" borderId="14" xfId="1" applyNumberFormat="1" applyFont="1" applyFill="1" applyBorder="1" applyAlignment="1">
      <alignment horizontal="right" vertical="center" indent="1"/>
    </xf>
    <xf numFmtId="9" fontId="3" fillId="3" borderId="14" xfId="1" applyFont="1" applyFill="1" applyBorder="1" applyAlignment="1">
      <alignment horizontal="left" vertical="center" indent="1"/>
    </xf>
    <xf numFmtId="164" fontId="2" fillId="5" borderId="14" xfId="0" applyNumberFormat="1" applyFont="1" applyFill="1" applyBorder="1" applyAlignment="1">
      <alignment horizontal="right" vertical="center" indent="1"/>
    </xf>
    <xf numFmtId="9" fontId="2" fillId="7" borderId="14" xfId="1" applyFont="1" applyFill="1" applyBorder="1" applyAlignment="1">
      <alignment horizontal="right" vertical="center" indent="1"/>
    </xf>
    <xf numFmtId="9" fontId="5" fillId="6" borderId="14" xfId="1" applyFont="1" applyFill="1" applyBorder="1" applyAlignment="1">
      <alignment horizontal="right" vertical="center" indent="1"/>
    </xf>
    <xf numFmtId="9" fontId="3" fillId="3" borderId="13" xfId="1" applyFont="1" applyFill="1" applyBorder="1" applyAlignment="1">
      <alignment horizontal="left" vertical="center" indent="1"/>
    </xf>
    <xf numFmtId="0" fontId="8" fillId="2" borderId="10" xfId="0" applyFont="1" applyFill="1" applyBorder="1" applyAlignment="1">
      <alignment vertical="center"/>
    </xf>
    <xf numFmtId="0" fontId="5" fillId="5" borderId="10" xfId="0" applyFont="1" applyFill="1" applyBorder="1" applyAlignment="1">
      <alignment horizontal="right" vertical="center"/>
    </xf>
    <xf numFmtId="0" fontId="4" fillId="5" borderId="10" xfId="0" applyFont="1" applyFill="1" applyBorder="1" applyAlignment="1">
      <alignment horizontal="right" vertical="center" indent="1"/>
    </xf>
    <xf numFmtId="0" fontId="4" fillId="5" borderId="13" xfId="0" applyFont="1" applyFill="1" applyBorder="1" applyAlignment="1">
      <alignment horizontal="right" vertical="center" indent="1"/>
    </xf>
    <xf numFmtId="9" fontId="4" fillId="3" borderId="15" xfId="1" applyFont="1" applyFill="1" applyBorder="1" applyAlignment="1">
      <alignment horizontal="left" vertical="center" indent="2"/>
    </xf>
    <xf numFmtId="164" fontId="2" fillId="3" borderId="16" xfId="0" applyNumberFormat="1" applyFont="1" applyFill="1" applyBorder="1" applyAlignment="1">
      <alignment horizontal="right" vertical="center" indent="1"/>
    </xf>
    <xf numFmtId="164" fontId="2" fillId="3" borderId="17" xfId="0" applyNumberFormat="1" applyFont="1" applyFill="1" applyBorder="1" applyAlignment="1">
      <alignment horizontal="right" vertical="center" indent="1"/>
    </xf>
    <xf numFmtId="9" fontId="7" fillId="2" borderId="10" xfId="1" applyFont="1" applyFill="1" applyBorder="1" applyAlignment="1">
      <alignment horizontal="left" vertical="center" indent="2"/>
    </xf>
    <xf numFmtId="9" fontId="2" fillId="2" borderId="10" xfId="1" applyFont="1" applyFill="1" applyBorder="1" applyAlignment="1">
      <alignment horizontal="right" vertical="center" indent="1"/>
    </xf>
    <xf numFmtId="9" fontId="2" fillId="2" borderId="13" xfId="1" applyFont="1" applyFill="1" applyBorder="1" applyAlignment="1">
      <alignment horizontal="right" vertical="center" indent="1"/>
    </xf>
    <xf numFmtId="9" fontId="7" fillId="2" borderId="16" xfId="1" applyFont="1" applyFill="1" applyBorder="1" applyAlignment="1">
      <alignment horizontal="left" vertical="center" indent="2"/>
    </xf>
    <xf numFmtId="9" fontId="2" fillId="2" borderId="16" xfId="1" applyFont="1" applyFill="1" applyBorder="1" applyAlignment="1">
      <alignment horizontal="right" vertical="center" indent="1"/>
    </xf>
    <xf numFmtId="9" fontId="2" fillId="2" borderId="17" xfId="1" applyFont="1" applyFill="1" applyBorder="1" applyAlignment="1">
      <alignment horizontal="right" vertical="center" indent="1"/>
    </xf>
    <xf numFmtId="0" fontId="3" fillId="2" borderId="10" xfId="0" applyFont="1" applyFill="1" applyBorder="1" applyAlignment="1">
      <alignment horizontal="left" vertical="center" indent="2"/>
    </xf>
    <xf numFmtId="10" fontId="3" fillId="2" borderId="10" xfId="1" applyNumberFormat="1" applyFont="1" applyFill="1" applyBorder="1" applyAlignment="1">
      <alignment horizontal="right" vertical="center" indent="1"/>
    </xf>
    <xf numFmtId="10" fontId="3" fillId="2" borderId="13" xfId="1" applyNumberFormat="1" applyFont="1" applyFill="1" applyBorder="1" applyAlignment="1">
      <alignment horizontal="right" vertical="center" indent="1"/>
    </xf>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10" fontId="3" fillId="2" borderId="1" xfId="1" applyNumberFormat="1" applyFont="1" applyFill="1" applyBorder="1" applyAlignment="1">
      <alignment horizontal="right" vertical="center" indent="1"/>
    </xf>
    <xf numFmtId="0" fontId="7" fillId="2" borderId="16" xfId="0" applyFont="1" applyFill="1" applyBorder="1" applyAlignment="1">
      <alignment horizontal="left" vertical="center" indent="1"/>
    </xf>
    <xf numFmtId="0" fontId="3" fillId="2" borderId="16" xfId="0" applyFont="1" applyFill="1" applyBorder="1" applyAlignment="1">
      <alignment horizontal="left" vertical="center" indent="2"/>
    </xf>
    <xf numFmtId="10" fontId="3" fillId="2" borderId="16" xfId="1" applyNumberFormat="1" applyFont="1" applyFill="1" applyBorder="1" applyAlignment="1">
      <alignment horizontal="right" vertical="center" indent="1"/>
    </xf>
    <xf numFmtId="10" fontId="3" fillId="2" borderId="17" xfId="1" applyNumberFormat="1" applyFont="1" applyFill="1" applyBorder="1" applyAlignment="1">
      <alignment horizontal="right" vertical="center" indent="1"/>
    </xf>
    <xf numFmtId="9" fontId="2" fillId="4" borderId="10" xfId="1" applyFont="1" applyFill="1" applyBorder="1" applyAlignment="1">
      <alignment horizontal="left" indent="1"/>
    </xf>
    <xf numFmtId="0" fontId="3" fillId="4" borderId="10" xfId="0" applyFont="1" applyFill="1" applyBorder="1"/>
    <xf numFmtId="10" fontId="2" fillId="2" borderId="7" xfId="1" applyNumberFormat="1" applyFont="1" applyFill="1" applyBorder="1" applyAlignment="1">
      <alignment horizontal="right" vertical="center" indent="1"/>
    </xf>
    <xf numFmtId="10" fontId="2" fillId="2" borderId="4" xfId="1" applyNumberFormat="1" applyFont="1" applyFill="1" applyBorder="1" applyAlignment="1">
      <alignment horizontal="right" vertical="center" indent="1"/>
    </xf>
    <xf numFmtId="10" fontId="2" fillId="2" borderId="2" xfId="1" applyNumberFormat="1" applyFont="1" applyFill="1" applyBorder="1" applyAlignment="1">
      <alignment horizontal="right" vertical="center" indent="1"/>
    </xf>
    <xf numFmtId="0" fontId="9" fillId="5" borderId="10" xfId="0" applyFont="1" applyFill="1" applyBorder="1" applyAlignment="1">
      <alignment horizontal="right" vertical="center" indent="1"/>
    </xf>
    <xf numFmtId="0" fontId="9" fillId="5" borderId="13" xfId="0" applyFont="1" applyFill="1" applyBorder="1" applyAlignment="1">
      <alignment horizontal="right" vertical="center" indent="1"/>
    </xf>
    <xf numFmtId="164" fontId="2" fillId="7" borderId="16" xfId="0" applyNumberFormat="1" applyFont="1" applyFill="1" applyBorder="1" applyAlignment="1">
      <alignment horizontal="right" vertical="center" indent="1"/>
    </xf>
    <xf numFmtId="164" fontId="10" fillId="3" borderId="18" xfId="0" applyNumberFormat="1" applyFont="1" applyFill="1" applyBorder="1" applyAlignment="1">
      <alignment horizontal="center" vertical="center"/>
    </xf>
    <xf numFmtId="9" fontId="2" fillId="2" borderId="14" xfId="1" applyFont="1" applyFill="1" applyBorder="1" applyAlignment="1">
      <alignment horizontal="center" vertical="center"/>
    </xf>
    <xf numFmtId="164" fontId="6" fillId="3" borderId="18" xfId="0" applyNumberFormat="1" applyFont="1" applyFill="1" applyBorder="1" applyAlignment="1">
      <alignment horizontal="center" vertical="center"/>
    </xf>
    <xf numFmtId="9" fontId="2" fillId="2" borderId="18" xfId="1" applyFont="1" applyFill="1" applyBorder="1" applyAlignment="1">
      <alignment horizontal="center" vertical="center"/>
    </xf>
    <xf numFmtId="10" fontId="3" fillId="2" borderId="14" xfId="1" applyNumberFormat="1" applyFont="1" applyFill="1" applyBorder="1" applyAlignment="1">
      <alignment horizontal="center" vertical="center"/>
    </xf>
    <xf numFmtId="10" fontId="3" fillId="2" borderId="8" xfId="1" applyNumberFormat="1" applyFont="1" applyFill="1" applyBorder="1" applyAlignment="1">
      <alignment horizontal="center" vertical="center"/>
    </xf>
    <xf numFmtId="10" fontId="3" fillId="2" borderId="18" xfId="1" applyNumberFormat="1" applyFont="1" applyFill="1" applyBorder="1" applyAlignment="1">
      <alignment horizontal="center" vertical="center"/>
    </xf>
    <xf numFmtId="10" fontId="2" fillId="2" borderId="18" xfId="1" applyNumberFormat="1" applyFont="1" applyFill="1" applyBorder="1" applyAlignment="1">
      <alignment horizontal="center" vertical="center"/>
    </xf>
    <xf numFmtId="0" fontId="8" fillId="2" borderId="0" xfId="0" applyFont="1" applyFill="1" applyAlignment="1">
      <alignment horizontal="left" vertical="center" indent="2"/>
    </xf>
    <xf numFmtId="0" fontId="8" fillId="2" borderId="10" xfId="0" applyFont="1" applyFill="1" applyBorder="1" applyAlignment="1">
      <alignment horizontal="left" vertical="center" indent="2"/>
    </xf>
    <xf numFmtId="0" fontId="2" fillId="4" borderId="0" xfId="0" applyFont="1" applyFill="1" applyAlignment="1">
      <alignment horizontal="left" vertical="center" wrapText="1" indent="4"/>
    </xf>
    <xf numFmtId="0" fontId="2" fillId="4" borderId="0" xfId="0" applyFont="1" applyFill="1" applyAlignment="1">
      <alignment horizontal="center" vertical="center"/>
    </xf>
    <xf numFmtId="0" fontId="3" fillId="4" borderId="9" xfId="0" applyFont="1" applyFill="1" applyBorder="1" applyAlignment="1">
      <alignment horizontal="center" vertical="center"/>
    </xf>
    <xf numFmtId="0" fontId="3" fillId="4" borderId="10"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2021</c:v>
                </c:pt>
                <c:pt idx="1">
                  <c:v>2022</c:v>
                </c:pt>
                <c:pt idx="2">
                  <c:v>2023</c:v>
                </c:pt>
                <c:pt idx="3">
                  <c:v>2024</c:v>
                </c:pt>
                <c:pt idx="4">
                  <c:v>2025</c:v>
                </c:pt>
                <c:pt idx="5">
                  <c:v>2026</c:v>
                </c:pt>
                <c:pt idx="6">
                  <c:v>2027</c:v>
                </c:pt>
                <c:pt idx="7">
                  <c:v>2028</c:v>
                </c:pt>
                <c:pt idx="8">
                  <c:v>2029</c:v>
                </c:pt>
              </c:numCache>
            </c:numRef>
          </c:cat>
          <c:val>
            <c:numRef>
              <c:f>'DCF Model'!$B$10:$J$10</c:f>
              <c:numCache>
                <c:formatCode>#,###,,;\(#,###,,\);\ \-\ \-</c:formatCode>
                <c:ptCount val="9"/>
                <c:pt idx="0">
                  <c:v>168100000000</c:v>
                </c:pt>
                <c:pt idx="1">
                  <c:v>198300000000</c:v>
                </c:pt>
                <c:pt idx="2">
                  <c:v>211900000000</c:v>
                </c:pt>
                <c:pt idx="3">
                  <c:v>245100000000</c:v>
                </c:pt>
                <c:pt idx="4">
                  <c:v>278600000000</c:v>
                </c:pt>
                <c:pt idx="5">
                  <c:v>319200000000</c:v>
                </c:pt>
                <c:pt idx="6">
                  <c:v>366300000000</c:v>
                </c:pt>
                <c:pt idx="7">
                  <c:v>415400000000</c:v>
                </c:pt>
                <c:pt idx="8">
                  <c:v>473300000000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2021</c:v>
                </c:pt>
                <c:pt idx="1">
                  <c:v>2022</c:v>
                </c:pt>
                <c:pt idx="2">
                  <c:v>2023</c:v>
                </c:pt>
                <c:pt idx="3">
                  <c:v>2024</c:v>
                </c:pt>
                <c:pt idx="4">
                  <c:v>2025</c:v>
                </c:pt>
                <c:pt idx="5">
                  <c:v>2026</c:v>
                </c:pt>
                <c:pt idx="6">
                  <c:v>2027</c:v>
                </c:pt>
                <c:pt idx="7">
                  <c:v>2028</c:v>
                </c:pt>
                <c:pt idx="8">
                  <c:v>2029</c:v>
                </c:pt>
              </c:numCache>
            </c:numRef>
          </c:cat>
          <c:val>
            <c:numRef>
              <c:f>'DCF Model'!$B$15:$J$15</c:f>
              <c:numCache>
                <c:formatCode>#,###,,;\(#,###,,\);\ \-\ \-</c:formatCode>
                <c:ptCount val="9"/>
                <c:pt idx="0">
                  <c:v>61271000000</c:v>
                </c:pt>
                <c:pt idx="1">
                  <c:v>72738000000</c:v>
                </c:pt>
                <c:pt idx="2">
                  <c:v>72361000000</c:v>
                </c:pt>
                <c:pt idx="3">
                  <c:v>88136000000</c:v>
                </c:pt>
                <c:pt idx="4">
                  <c:v>97130000000</c:v>
                </c:pt>
                <c:pt idx="5">
                  <c:v>111900000000</c:v>
                </c:pt>
                <c:pt idx="6">
                  <c:v>131900000000</c:v>
                </c:pt>
                <c:pt idx="7">
                  <c:v>149600000000</c:v>
                </c:pt>
                <c:pt idx="8">
                  <c:v>172800000000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2021</c:v>
                </c:pt>
                <c:pt idx="1">
                  <c:v>2022</c:v>
                </c:pt>
                <c:pt idx="2">
                  <c:v>2023</c:v>
                </c:pt>
                <c:pt idx="3">
                  <c:v>2024</c:v>
                </c:pt>
                <c:pt idx="4">
                  <c:v>2025</c:v>
                </c:pt>
                <c:pt idx="5">
                  <c:v>2026</c:v>
                </c:pt>
                <c:pt idx="6">
                  <c:v>2027</c:v>
                </c:pt>
                <c:pt idx="7">
                  <c:v>2028</c:v>
                </c:pt>
                <c:pt idx="8">
                  <c:v>2029</c:v>
                </c:pt>
              </c:numCache>
            </c:numRef>
          </c:cat>
          <c:val>
            <c:numRef>
              <c:f>'DCF Model'!$B$18:$J$18</c:f>
              <c:numCache>
                <c:formatCode>#,###,,;\(#,###,,\);\ \-\ \-</c:formatCode>
                <c:ptCount val="9"/>
                <c:pt idx="0">
                  <c:v>51707000000</c:v>
                </c:pt>
                <c:pt idx="1">
                  <c:v>61184000000</c:v>
                </c:pt>
                <c:pt idx="2">
                  <c:v>58064000000</c:v>
                </c:pt>
                <c:pt idx="3">
                  <c:v>71364000000</c:v>
                </c:pt>
                <c:pt idx="4">
                  <c:v>72000000000</c:v>
                </c:pt>
                <c:pt idx="5">
                  <c:v>88650000000</c:v>
                </c:pt>
                <c:pt idx="6">
                  <c:v>110800000000</c:v>
                </c:pt>
                <c:pt idx="7">
                  <c:v>124500000000</c:v>
                </c:pt>
                <c:pt idx="8">
                  <c:v>150500000000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361950</xdr:colOff>
      <xdr:row>23</xdr:row>
      <xdr:rowOff>57150</xdr:rowOff>
    </xdr:from>
    <xdr:to>
      <xdr:col>10</xdr:col>
      <xdr:colOff>1181100</xdr:colOff>
      <xdr:row>35</xdr:row>
      <xdr:rowOff>266700</xdr:rowOff>
    </xdr:to>
    <xdr:graphicFrame macro="">
      <xdr:nvGraphicFramePr>
        <xdr:cNvPr id="2" name="Chart 1">
          <a:extLst>
            <a:ext uri="{FF2B5EF4-FFF2-40B4-BE49-F238E27FC236}">
              <a16:creationId xmlns:a16="http://schemas.microsoft.com/office/drawing/2014/main" id="{49EB3320-71CE-A8B1-B55F-E60B7325BA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
  <rv s="0">
    <v>http://en.wikipedia.org/wiki/Public_domain</v>
    <v>Public domain</v>
  </rv>
  <rv s="0">
    <v>https://en.wikipedia.org/wiki/Microsoft</v>
    <v>Wikipedia</v>
  </rv>
  <rv s="1">
    <v>0</v>
    <v>1</v>
  </rv>
  <rv s="2">
    <v>6</v>
    <v>https://www.bing.com/th?id=AMMS_e6e837c7bf3a77408619758b7447855a&amp;qlt=95</v>
    <v>2</v>
    <v>0</v>
    <v>https://www.bing.com/images/search?form=xlimg&amp;q=microsoft</v>
    <v>Image of MICROSOFT CORPORATION</v>
  </rv>
  <rv s="0">
    <v>https://www.bing.com/financeapi/forcetrigger?t=a1xzim&amp;q=XNAS%3aMSFT&amp;form=skydnc</v>
    <v>Learn more on Bing</v>
  </rv>
  <rv s="3">
    <v>0</v>
    <v>MICROSOFT CORPORATION (XNAS:MSFT)</v>
    <v>3</v>
    <v>4</v>
    <v>Finance</v>
    <v>5</v>
    <v>en-US</v>
    <v>a1xzim</v>
    <v>268435456</v>
    <v>1</v>
    <v>Powered by Refinitiv</v>
    <v>468.35</v>
    <v>366.5</v>
    <v>0.89910000000000001</v>
    <v>4.7699999999999996</v>
    <v>1.1396E-2</v>
    <v>1.2499</v>
    <v>2.9520000000000002E-3</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228000</v>
    <v>Nasdaq Stock Market</v>
    <v>XNAS</v>
    <v>XNAS</v>
    <v>One Microsoft Way, REDMOND, WA, 98052-6399 US</v>
    <v>424.03</v>
    <v>3</v>
    <v>Software &amp; IT Services</v>
    <v>Stock</v>
    <v>45661.041611967186</v>
    <v>4</v>
    <v>419.54</v>
    <v>3147557000000</v>
    <v>MICROSOFT CORPORATION</v>
    <v>MICROSOFT CORPORATION</v>
    <v>421.08</v>
    <v>34.944899999999997</v>
    <v>418.58</v>
    <v>423.35</v>
    <v>424.59989999999999</v>
    <v>7434881000</v>
    <v>MSFT</v>
    <v>MICROSOFT CORPORATION (XNAS:MSFT)</v>
    <v>16662943</v>
    <v>20594719</v>
    <v>1993</v>
  </rv>
  <rv s="4">
    <v>5</v>
  </rv>
</rvData>
</file>

<file path=xl/richData/rdrichvaluestructure.xml><?xml version="1.0" encoding="utf-8"?>
<rvStructures xmlns="http://schemas.microsoft.com/office/spreadsheetml/2017/richdata" count="5">
  <s t="_hyperlink">
    <k n="Address" t="s"/>
    <k n="Text" t="s"/>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7">
    <spb s="0">
      <v>0</v>
      <v>Name</v>
      <v>LearnMoreOnLink</v>
    </spb>
    <spb s="1">
      <v>0</v>
      <v>0</v>
    </spb>
    <spb s="2">
      <v>0</v>
      <v>0</v>
      <v>0</v>
    </spb>
    <spb s="3">
      <v>1</v>
      <v>2</v>
      <v>2</v>
      <v>2</v>
      <v>2</v>
    </spb>
    <spb s="4">
      <v>1</v>
      <v>2</v>
      <v>2</v>
      <v>1</v>
      <v>3</v>
      <v>1</v>
      <v>4</v>
      <v>1</v>
      <v>1</v>
      <v>5</v>
      <v>5</v>
      <v>6</v>
      <v>7</v>
      <v>1</v>
      <v>1</v>
      <v>1</v>
      <v>5</v>
      <v>8</v>
      <v>9</v>
      <v>10</v>
      <v>5</v>
      <v>1</v>
      <v>1</v>
      <v>6</v>
    </spb>
    <spb s="5">
      <v>at close</v>
      <v>from previous close</v>
      <v>from previous close</v>
      <v>Source: Nasdaq Last Sale</v>
      <v>GMT</v>
      <v>Real-Time Nasdaq Last Sale</v>
      <v>from close</v>
      <v>from close</v>
    </spb>
    <spb s="6">
      <v>Powered by Refinitiv</v>
    </spb>
  </spbData>
</supportingPropertyBags>
</file>

<file path=xl/richData/rdsupportingpropertybagstructure.xml><?xml version="1.0" encoding="utf-8"?>
<spbStructures xmlns="http://schemas.microsoft.com/office/spreadsheetml/2017/richdata2" count="7">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rpv i="2">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ASDAQGS:MSFT/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zoomScaleNormal="100" workbookViewId="0">
      <selection activeCell="E19" sqref="E19"/>
    </sheetView>
  </sheetViews>
  <sheetFormatPr baseColWidth="10" defaultRowHeight="16" x14ac:dyDescent="0.2"/>
  <cols>
    <col min="1" max="1" width="19" style="3" customWidth="1"/>
    <col min="2" max="17" width="18.83203125" style="3" customWidth="1"/>
    <col min="18" max="18" width="19" style="3" customWidth="1"/>
  </cols>
  <sheetData>
    <row r="1" spans="1:18" s="4" customFormat="1" ht="22" customHeight="1" x14ac:dyDescent="0.2">
      <c r="A1" s="76" t="e" vm="1">
        <v>#VALUE!</v>
      </c>
      <c r="B1" s="76"/>
      <c r="C1" s="76"/>
      <c r="D1" s="76"/>
    </row>
    <row r="2" spans="1:18" s="4" customFormat="1" ht="22" customHeight="1" x14ac:dyDescent="0.2">
      <c r="A2" s="77"/>
      <c r="B2" s="77"/>
      <c r="C2" s="77"/>
      <c r="D2" s="77"/>
      <c r="E2" s="37"/>
      <c r="F2" s="37"/>
      <c r="G2" s="37"/>
      <c r="H2" s="37"/>
      <c r="I2" s="37"/>
      <c r="J2" s="37"/>
    </row>
    <row r="3" spans="1:18" ht="22" customHeight="1" x14ac:dyDescent="0.2">
      <c r="A3" s="13" cm="1">
        <f t="array" aca="1" ref="A3" ca="1">_FV(A1,"Price")</f>
        <v>423.35</v>
      </c>
      <c r="B3" s="14" t="s">
        <v>22</v>
      </c>
      <c r="C3" s="15">
        <f ca="1">A5/F10</f>
        <v>11.297763819095477</v>
      </c>
      <c r="D3" s="16" t="s">
        <v>26</v>
      </c>
      <c r="E3" s="17">
        <f>E14</f>
        <v>0.69767441860465118</v>
      </c>
      <c r="F3" s="16" t="s">
        <v>1</v>
      </c>
      <c r="G3" s="11" cm="1">
        <f t="array" aca="1" ref="G3" ca="1">_FV(A1,"Shares outstanding",TRUE)*(1+(5*C6))</f>
        <v>7269785996.7347622</v>
      </c>
      <c r="H3" s="12" t="s">
        <v>4</v>
      </c>
      <c r="I3" s="11">
        <f>J18*(1+K4)/(I6-K4)</f>
        <v>2056833333333.333</v>
      </c>
      <c r="J3" s="16" t="s">
        <v>2</v>
      </c>
      <c r="K3" s="80" t="s">
        <v>32</v>
      </c>
      <c r="L3" s="81"/>
      <c r="M3" s="2"/>
      <c r="N3" s="2"/>
      <c r="O3" s="1"/>
      <c r="P3" s="1"/>
      <c r="Q3" s="1"/>
      <c r="R3" s="1"/>
    </row>
    <row r="4" spans="1:18" ht="22" customHeight="1" x14ac:dyDescent="0.2">
      <c r="A4" s="19" cm="1">
        <f t="array" aca="1" ref="A4" ca="1">_FV(A1,"Change (%)",TRUE)</f>
        <v>1.1396E-2</v>
      </c>
      <c r="B4" s="20" t="s">
        <v>23</v>
      </c>
      <c r="C4" s="15">
        <f ca="1">A5/F15</f>
        <v>32.405611036754863</v>
      </c>
      <c r="D4" s="16" t="s">
        <v>25</v>
      </c>
      <c r="E4" s="17">
        <f>F17</f>
        <v>0.34863603732950466</v>
      </c>
      <c r="F4" s="16" t="s">
        <v>6</v>
      </c>
      <c r="G4" s="21">
        <v>75531000000</v>
      </c>
      <c r="H4" s="12" t="s">
        <v>28</v>
      </c>
      <c r="I4" s="11">
        <f>NPV(I6,F18,G18,H18,I18,(J18+I3))</f>
        <v>1677580197163.2166</v>
      </c>
      <c r="J4" s="12" t="s">
        <v>5</v>
      </c>
      <c r="K4" s="22">
        <v>2.5000000000000001E-2</v>
      </c>
      <c r="L4" s="23" t="s">
        <v>29</v>
      </c>
      <c r="M4" s="2"/>
      <c r="N4" s="2"/>
      <c r="O4" s="1"/>
      <c r="P4" s="1"/>
      <c r="Q4" s="1"/>
      <c r="R4" s="1"/>
    </row>
    <row r="5" spans="1:18" ht="22" customHeight="1" x14ac:dyDescent="0.2">
      <c r="A5" s="24" cm="1">
        <f t="array" aca="1" ref="A5" ca="1">_FV(A1,"Market cap",TRUE)</f>
        <v>3147557000000</v>
      </c>
      <c r="B5" s="20" t="s">
        <v>0</v>
      </c>
      <c r="C5" s="25">
        <f ca="1">F18/A5</f>
        <v>2.2874883600201679E-2</v>
      </c>
      <c r="D5" s="16" t="s">
        <v>24</v>
      </c>
      <c r="E5" s="17">
        <f>F20</f>
        <v>0.25843503230437903</v>
      </c>
      <c r="F5" s="16" t="s">
        <v>8</v>
      </c>
      <c r="G5" s="21">
        <v>97852000000</v>
      </c>
      <c r="H5" s="12" t="s">
        <v>9</v>
      </c>
      <c r="I5" s="11">
        <f>I4+G4-G5</f>
        <v>1655259197163.2166</v>
      </c>
      <c r="J5" s="12" t="s">
        <v>7</v>
      </c>
      <c r="K5" s="26">
        <f ca="1">I5/G3</f>
        <v>227.69022333073895</v>
      </c>
      <c r="L5" s="14" t="s">
        <v>11</v>
      </c>
      <c r="M5" s="2"/>
      <c r="N5" s="2"/>
      <c r="O5" s="1"/>
      <c r="P5" s="1"/>
      <c r="Q5" s="1"/>
      <c r="R5" s="1"/>
    </row>
    <row r="6" spans="1:18" ht="22" customHeight="1" x14ac:dyDescent="0.2">
      <c r="A6" s="27" cm="1">
        <f t="array" aca="1" ref="A6" ca="1">_FV(A1,"Beta")</f>
        <v>0.89910000000000001</v>
      </c>
      <c r="B6" s="28" t="s">
        <v>18</v>
      </c>
      <c r="C6" s="29">
        <f>K22</f>
        <v>-4.4410933615544783E-3</v>
      </c>
      <c r="D6" s="30" t="s">
        <v>27</v>
      </c>
      <c r="E6" s="31">
        <v>0.28199999999999997</v>
      </c>
      <c r="F6" s="32" t="s">
        <v>12</v>
      </c>
      <c r="G6" s="33">
        <f>G4-G5</f>
        <v>-22321000000</v>
      </c>
      <c r="H6" s="32" t="s">
        <v>3</v>
      </c>
      <c r="I6" s="34">
        <v>0.1</v>
      </c>
      <c r="J6" s="30" t="s">
        <v>10</v>
      </c>
      <c r="K6" s="35">
        <f ca="1">K5/A3-1</f>
        <v>-0.46217025314576843</v>
      </c>
      <c r="L6" s="36"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60"/>
      <c r="B8" s="61"/>
      <c r="C8" s="61"/>
      <c r="D8" s="61"/>
      <c r="E8" s="61"/>
      <c r="F8" s="61"/>
      <c r="G8" s="61"/>
      <c r="H8" s="61"/>
      <c r="I8" s="61"/>
      <c r="J8" s="18"/>
      <c r="K8" s="2"/>
      <c r="L8" s="2"/>
      <c r="M8" s="2"/>
      <c r="N8" s="2"/>
      <c r="O8" s="1"/>
      <c r="P8" s="1"/>
      <c r="Q8" s="1"/>
      <c r="R8" s="1"/>
    </row>
    <row r="9" spans="1:18" ht="22" customHeight="1" x14ac:dyDescent="0.2">
      <c r="A9" s="38"/>
      <c r="B9" s="39">
        <v>2021</v>
      </c>
      <c r="C9" s="39">
        <v>2022</v>
      </c>
      <c r="D9" s="39">
        <v>2023</v>
      </c>
      <c r="E9" s="40">
        <v>2024</v>
      </c>
      <c r="F9" s="65">
        <v>2025</v>
      </c>
      <c r="G9" s="65">
        <v>2026</v>
      </c>
      <c r="H9" s="65">
        <v>2027</v>
      </c>
      <c r="I9" s="65">
        <v>2028</v>
      </c>
      <c r="J9" s="66">
        <v>2029</v>
      </c>
      <c r="K9" s="18"/>
      <c r="L9" s="2"/>
      <c r="M9" s="2"/>
      <c r="N9" s="2"/>
      <c r="O9" s="1"/>
      <c r="P9" s="1"/>
      <c r="Q9" s="1"/>
      <c r="R9" s="1"/>
    </row>
    <row r="10" spans="1:18" ht="22" customHeight="1" x14ac:dyDescent="0.2">
      <c r="A10" s="41" t="s">
        <v>14</v>
      </c>
      <c r="B10" s="42">
        <v>168100000000</v>
      </c>
      <c r="C10" s="42">
        <v>198300000000</v>
      </c>
      <c r="D10" s="42">
        <v>211900000000</v>
      </c>
      <c r="E10" s="43">
        <v>245100000000</v>
      </c>
      <c r="F10" s="67">
        <v>278600000000</v>
      </c>
      <c r="G10" s="67">
        <v>319200000000</v>
      </c>
      <c r="H10" s="67">
        <v>366300000000</v>
      </c>
      <c r="I10" s="67">
        <v>415400000000</v>
      </c>
      <c r="J10" s="67">
        <v>473300000000</v>
      </c>
      <c r="K10" s="68" t="s">
        <v>19</v>
      </c>
      <c r="L10" s="2"/>
      <c r="M10" s="2"/>
      <c r="N10" s="2"/>
      <c r="O10" s="1"/>
      <c r="P10" s="1"/>
      <c r="Q10" s="1"/>
      <c r="R10" s="1"/>
    </row>
    <row r="11" spans="1:18" ht="22" customHeight="1" x14ac:dyDescent="0.2">
      <c r="A11" s="44"/>
      <c r="B11" s="45"/>
      <c r="C11" s="45">
        <f t="shared" ref="C11:J11" si="0">(C10/B10)-1</f>
        <v>0.17965496728138008</v>
      </c>
      <c r="D11" s="45">
        <f t="shared" si="0"/>
        <v>6.8582955118507316E-2</v>
      </c>
      <c r="E11" s="46">
        <f t="shared" si="0"/>
        <v>0.15667767815007072</v>
      </c>
      <c r="F11" s="45">
        <f t="shared" si="0"/>
        <v>0.13667890656874748</v>
      </c>
      <c r="G11" s="45">
        <f t="shared" si="0"/>
        <v>0.14572864321608048</v>
      </c>
      <c r="H11" s="45">
        <f t="shared" si="0"/>
        <v>0.14755639097744355</v>
      </c>
      <c r="I11" s="45">
        <f t="shared" si="0"/>
        <v>0.13404313404313406</v>
      </c>
      <c r="J11" s="46">
        <f t="shared" si="0"/>
        <v>0.13938372652864706</v>
      </c>
      <c r="K11" s="69">
        <f>AVERAGE(F11:J11)</f>
        <v>0.14067816026681051</v>
      </c>
      <c r="L11" s="2"/>
      <c r="M11" s="2"/>
      <c r="N11" s="2"/>
      <c r="O11" s="1"/>
      <c r="P11" s="1"/>
      <c r="Q11" s="1"/>
      <c r="R11" s="1"/>
    </row>
    <row r="12" spans="1:18" ht="22" customHeight="1" x14ac:dyDescent="0.2">
      <c r="A12" s="41" t="s">
        <v>30</v>
      </c>
      <c r="B12" s="42">
        <v>115900000000</v>
      </c>
      <c r="C12" s="42">
        <v>135600000000</v>
      </c>
      <c r="D12" s="42">
        <v>146200000000</v>
      </c>
      <c r="E12" s="43">
        <v>171000000000</v>
      </c>
      <c r="F12" s="42"/>
      <c r="G12" s="42"/>
      <c r="H12" s="42"/>
      <c r="I12" s="42"/>
      <c r="J12" s="43"/>
      <c r="K12" s="70"/>
      <c r="L12" s="2"/>
      <c r="M12" s="2"/>
      <c r="N12" s="2"/>
      <c r="O12" s="1"/>
      <c r="P12" s="1"/>
      <c r="Q12" s="1"/>
      <c r="R12" s="1"/>
    </row>
    <row r="13" spans="1:18" ht="22" customHeight="1" x14ac:dyDescent="0.2">
      <c r="A13" s="47"/>
      <c r="B13" s="48"/>
      <c r="C13" s="48">
        <f>(C12/B12)-1</f>
        <v>0.16997411561691123</v>
      </c>
      <c r="D13" s="48">
        <f>(D12/C12)-1</f>
        <v>7.8171091445427665E-2</v>
      </c>
      <c r="E13" s="49">
        <f>(E12/D12)-1</f>
        <v>0.16963064295485641</v>
      </c>
      <c r="F13" s="48"/>
      <c r="G13" s="48"/>
      <c r="H13" s="48"/>
      <c r="I13" s="48"/>
      <c r="J13" s="49"/>
      <c r="K13" s="71"/>
      <c r="L13" s="2"/>
      <c r="M13" s="2"/>
      <c r="N13" s="2"/>
      <c r="O13" s="1"/>
      <c r="P13" s="1"/>
      <c r="Q13" s="1"/>
      <c r="R13" s="1"/>
    </row>
    <row r="14" spans="1:18" ht="22" customHeight="1" x14ac:dyDescent="0.2">
      <c r="A14" s="50" t="s">
        <v>1</v>
      </c>
      <c r="B14" s="51">
        <f>B12/B10</f>
        <v>0.68947055324211781</v>
      </c>
      <c r="C14" s="51">
        <f>C12/C10</f>
        <v>0.68381240544629351</v>
      </c>
      <c r="D14" s="51">
        <f>D12/D10</f>
        <v>0.68994808872109481</v>
      </c>
      <c r="E14" s="52">
        <f>E12/E10</f>
        <v>0.69767441860465118</v>
      </c>
      <c r="F14" s="51"/>
      <c r="G14" s="51"/>
      <c r="H14" s="51"/>
      <c r="I14" s="51"/>
      <c r="J14" s="52"/>
      <c r="K14" s="72"/>
      <c r="L14" s="2"/>
      <c r="M14" s="2"/>
      <c r="N14" s="2"/>
      <c r="O14" s="1"/>
      <c r="P14" s="1"/>
      <c r="Q14" s="1"/>
      <c r="R14" s="1"/>
    </row>
    <row r="15" spans="1:18" ht="22" customHeight="1" x14ac:dyDescent="0.2">
      <c r="A15" s="41" t="s">
        <v>15</v>
      </c>
      <c r="B15" s="42">
        <v>61271000000</v>
      </c>
      <c r="C15" s="42">
        <v>72738000000</v>
      </c>
      <c r="D15" s="42">
        <v>72361000000</v>
      </c>
      <c r="E15" s="43">
        <v>88136000000</v>
      </c>
      <c r="F15" s="67">
        <v>97130000000</v>
      </c>
      <c r="G15" s="67">
        <v>111900000000</v>
      </c>
      <c r="H15" s="67">
        <v>131900000000</v>
      </c>
      <c r="I15" s="67">
        <v>149600000000</v>
      </c>
      <c r="J15" s="67">
        <v>172800000000</v>
      </c>
      <c r="K15" s="68" t="s">
        <v>20</v>
      </c>
      <c r="L15" s="2"/>
      <c r="M15" s="2"/>
      <c r="N15" s="2"/>
      <c r="O15" s="1"/>
      <c r="P15" s="1"/>
      <c r="Q15" s="1"/>
      <c r="R15" s="1"/>
    </row>
    <row r="16" spans="1:18" ht="22" customHeight="1" x14ac:dyDescent="0.2">
      <c r="A16" s="47"/>
      <c r="B16" s="48"/>
      <c r="C16" s="48">
        <f t="shared" ref="C16:J16" si="1">(C15/B15)-1</f>
        <v>0.1871521600757291</v>
      </c>
      <c r="D16" s="48">
        <f t="shared" si="1"/>
        <v>-5.1829855096373612E-3</v>
      </c>
      <c r="E16" s="49">
        <f t="shared" si="1"/>
        <v>0.21800417351888446</v>
      </c>
      <c r="F16" s="48">
        <f t="shared" si="1"/>
        <v>0.1020468367069074</v>
      </c>
      <c r="G16" s="48">
        <f t="shared" si="1"/>
        <v>0.15206424379697303</v>
      </c>
      <c r="H16" s="48">
        <f t="shared" si="1"/>
        <v>0.17873100983020551</v>
      </c>
      <c r="I16" s="48">
        <f t="shared" si="1"/>
        <v>0.13419257012888552</v>
      </c>
      <c r="J16" s="49">
        <f t="shared" si="1"/>
        <v>0.15508021390374327</v>
      </c>
      <c r="K16" s="71">
        <f>AVERAGE(F16:J16)</f>
        <v>0.14442297487334294</v>
      </c>
      <c r="L16" s="2"/>
      <c r="M16" s="2"/>
      <c r="N16" s="2"/>
      <c r="O16" s="1"/>
      <c r="P16" s="1"/>
      <c r="Q16" s="1"/>
      <c r="R16" s="1"/>
    </row>
    <row r="17" spans="1:18" ht="22" customHeight="1" x14ac:dyDescent="0.2">
      <c r="A17" s="53" t="s">
        <v>16</v>
      </c>
      <c r="B17" s="54">
        <f t="shared" ref="B17:J17" si="2">B15/B10</f>
        <v>0.36449137418203448</v>
      </c>
      <c r="C17" s="54">
        <f t="shared" si="2"/>
        <v>0.36680786686838124</v>
      </c>
      <c r="D17" s="54">
        <f t="shared" si="2"/>
        <v>0.34148655025955638</v>
      </c>
      <c r="E17" s="55">
        <f t="shared" si="2"/>
        <v>0.35959200326397389</v>
      </c>
      <c r="F17" s="54">
        <f t="shared" si="2"/>
        <v>0.34863603732950466</v>
      </c>
      <c r="G17" s="54">
        <f t="shared" si="2"/>
        <v>0.35056390977443608</v>
      </c>
      <c r="H17" s="54">
        <f t="shared" si="2"/>
        <v>0.36008736008736009</v>
      </c>
      <c r="I17" s="54">
        <f t="shared" si="2"/>
        <v>0.36013480982185847</v>
      </c>
      <c r="J17" s="55">
        <f t="shared" si="2"/>
        <v>0.36509613353053033</v>
      </c>
      <c r="K17" s="73"/>
      <c r="L17" s="2"/>
      <c r="M17" s="2"/>
      <c r="N17" s="2"/>
      <c r="O17" s="1"/>
      <c r="P17" s="1"/>
      <c r="Q17" s="1"/>
      <c r="R17" s="1"/>
    </row>
    <row r="18" spans="1:18" ht="22" customHeight="1" x14ac:dyDescent="0.2">
      <c r="A18" s="41" t="s">
        <v>17</v>
      </c>
      <c r="B18" s="42">
        <v>51707000000</v>
      </c>
      <c r="C18" s="42">
        <v>61184000000</v>
      </c>
      <c r="D18" s="42">
        <v>58064000000</v>
      </c>
      <c r="E18" s="43">
        <v>71364000000</v>
      </c>
      <c r="F18" s="67">
        <v>72000000000</v>
      </c>
      <c r="G18" s="67">
        <v>88650000000</v>
      </c>
      <c r="H18" s="67">
        <v>110800000000</v>
      </c>
      <c r="I18" s="67">
        <v>124500000000</v>
      </c>
      <c r="J18" s="67">
        <v>150500000000</v>
      </c>
      <c r="K18" s="68" t="s">
        <v>21</v>
      </c>
      <c r="L18" s="2"/>
      <c r="M18" s="2"/>
      <c r="N18" s="2"/>
      <c r="P18" s="1"/>
      <c r="Q18" s="1"/>
      <c r="R18" s="1"/>
    </row>
    <row r="19" spans="1:18" ht="22" customHeight="1" x14ac:dyDescent="0.2">
      <c r="A19" s="56"/>
      <c r="B19" s="48"/>
      <c r="C19" s="48">
        <f t="shared" ref="C19:J19" si="3">(C18/B18)-1</f>
        <v>0.18328272767710363</v>
      </c>
      <c r="D19" s="48">
        <f t="shared" si="3"/>
        <v>-5.0993723849372397E-2</v>
      </c>
      <c r="E19" s="49">
        <f t="shared" si="3"/>
        <v>0.22905759162303663</v>
      </c>
      <c r="F19" s="48">
        <f t="shared" si="3"/>
        <v>8.9120564990752271E-3</v>
      </c>
      <c r="G19" s="48">
        <f t="shared" si="3"/>
        <v>0.23124999999999996</v>
      </c>
      <c r="H19" s="48">
        <f t="shared" si="3"/>
        <v>0.24985899605188955</v>
      </c>
      <c r="I19" s="48">
        <f t="shared" si="3"/>
        <v>0.12364620938628157</v>
      </c>
      <c r="J19" s="49">
        <f t="shared" si="3"/>
        <v>0.20883534136546178</v>
      </c>
      <c r="K19" s="71">
        <f>AVERAGE(F19:J19)</f>
        <v>0.1645005206605416</v>
      </c>
      <c r="L19" s="2"/>
      <c r="M19" s="2"/>
      <c r="N19" s="2"/>
      <c r="O19" s="1"/>
      <c r="P19" s="1"/>
      <c r="Q19" s="1"/>
      <c r="R19" s="1"/>
    </row>
    <row r="20" spans="1:18" ht="22" customHeight="1" x14ac:dyDescent="0.2">
      <c r="A20" s="57" t="s">
        <v>8</v>
      </c>
      <c r="B20" s="58">
        <f t="shared" ref="B20:J20" si="4">B18/B10</f>
        <v>0.30759666864961333</v>
      </c>
      <c r="C20" s="58">
        <f t="shared" si="4"/>
        <v>0.30854261220373169</v>
      </c>
      <c r="D20" s="58">
        <f t="shared" si="4"/>
        <v>0.27401604530438889</v>
      </c>
      <c r="E20" s="59">
        <f t="shared" si="4"/>
        <v>0.29116279069767442</v>
      </c>
      <c r="F20" s="58">
        <f t="shared" si="4"/>
        <v>0.25843503230437903</v>
      </c>
      <c r="G20" s="58">
        <f t="shared" si="4"/>
        <v>0.27772556390977443</v>
      </c>
      <c r="H20" s="58">
        <f t="shared" si="4"/>
        <v>0.30248430248430247</v>
      </c>
      <c r="I20" s="58">
        <f t="shared" si="4"/>
        <v>0.29971112181030335</v>
      </c>
      <c r="J20" s="59">
        <f t="shared" si="4"/>
        <v>0.31798013944643988</v>
      </c>
      <c r="K20" s="74"/>
      <c r="L20" s="2"/>
      <c r="M20" s="2"/>
      <c r="N20" s="2"/>
      <c r="O20" s="1"/>
      <c r="P20" s="1"/>
      <c r="Q20" s="1"/>
      <c r="R20" s="1"/>
    </row>
    <row r="21" spans="1:18" ht="22" customHeight="1" x14ac:dyDescent="0.2">
      <c r="A21" s="6" t="s">
        <v>31</v>
      </c>
      <c r="B21" s="7">
        <v>7532000000</v>
      </c>
      <c r="C21" s="7">
        <v>7479000000</v>
      </c>
      <c r="D21" s="7">
        <v>7435000000</v>
      </c>
      <c r="E21" s="10">
        <v>7432000000</v>
      </c>
      <c r="F21" s="7"/>
      <c r="G21" s="7"/>
      <c r="H21" s="7"/>
      <c r="I21" s="7"/>
      <c r="J21" s="7"/>
      <c r="K21" s="68" t="s">
        <v>27</v>
      </c>
      <c r="L21" s="2"/>
      <c r="M21" s="2"/>
      <c r="N21" s="2"/>
      <c r="P21" s="1"/>
      <c r="Q21" s="1"/>
      <c r="R21" s="1"/>
    </row>
    <row r="22" spans="1:18" ht="22" customHeight="1" x14ac:dyDescent="0.2">
      <c r="A22" s="8"/>
      <c r="B22" s="62"/>
      <c r="C22" s="63">
        <f t="shared" ref="C22" si="5">(C21/B21)-1</f>
        <v>-7.0366436537440125E-3</v>
      </c>
      <c r="D22" s="62">
        <f t="shared" ref="D22" si="6">(D21/C21)-1</f>
        <v>-5.8831394571466911E-3</v>
      </c>
      <c r="E22" s="64">
        <f t="shared" ref="E22" si="7">(E21/D21)-1</f>
        <v>-4.034969737727323E-4</v>
      </c>
      <c r="F22" s="9"/>
      <c r="G22" s="9"/>
      <c r="H22" s="9"/>
      <c r="I22" s="9"/>
      <c r="J22" s="9"/>
      <c r="K22" s="75">
        <f>AVERAGE(C22:E22)</f>
        <v>-4.4410933615544783E-3</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8" t="str" cm="1">
        <f t="array" aca="1" ref="A25" ca="1">_FV(A1,"Industry")</f>
        <v>Software &amp; IT Services</v>
      </c>
      <c r="B25" s="78"/>
      <c r="C25" s="78"/>
      <c r="D25" s="79" cm="1">
        <f t="array" aca="1" ref="D25" ca="1">_FV(A1,"Year incorporated",TRUE)</f>
        <v>1993</v>
      </c>
      <c r="E25" s="79"/>
      <c r="F25" s="2"/>
      <c r="G25" s="2"/>
      <c r="H25" s="2"/>
      <c r="I25" s="2"/>
      <c r="J25" s="2"/>
      <c r="K25" s="2"/>
      <c r="L25" s="2"/>
      <c r="M25" s="2"/>
      <c r="N25" s="2"/>
      <c r="O25" s="1"/>
      <c r="P25" s="1"/>
      <c r="Q25" s="1"/>
      <c r="R25" s="1"/>
    </row>
    <row r="26" spans="1:18" ht="22" customHeight="1" x14ac:dyDescent="0.2">
      <c r="A26" s="5"/>
      <c r="B26" s="5"/>
      <c r="C26" s="5"/>
      <c r="D26" s="5"/>
      <c r="E26" s="5"/>
      <c r="F26" s="2"/>
      <c r="G26" s="2"/>
      <c r="H26" s="2"/>
      <c r="I26" s="2"/>
      <c r="J26" s="2"/>
      <c r="K26" s="2"/>
      <c r="L26" s="2"/>
      <c r="M26" s="2"/>
      <c r="N26" s="2"/>
      <c r="P26" s="1"/>
      <c r="Q26" s="1"/>
      <c r="R26" s="1"/>
    </row>
    <row r="27" spans="1:18" ht="22" customHeight="1" x14ac:dyDescent="0.2">
      <c r="A27" s="78" t="str" cm="1">
        <f t="array" aca="1" ref="A27" ca="1">_FV(A1,"Description")</f>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c>
      <c r="B27" s="78"/>
      <c r="C27" s="78"/>
      <c r="D27" s="78"/>
      <c r="E27" s="78"/>
      <c r="F27" s="2"/>
      <c r="G27" s="2"/>
      <c r="H27" s="2"/>
      <c r="I27" s="2"/>
      <c r="J27" s="2"/>
      <c r="K27" s="2"/>
      <c r="L27" s="2"/>
      <c r="M27" s="2"/>
      <c r="N27" s="2"/>
      <c r="O27" s="1"/>
      <c r="P27" s="1"/>
      <c r="Q27" s="1"/>
      <c r="R27" s="1"/>
    </row>
    <row r="28" spans="1:18" ht="22" customHeight="1" x14ac:dyDescent="0.2">
      <c r="A28" s="78"/>
      <c r="B28" s="78"/>
      <c r="C28" s="78"/>
      <c r="D28" s="78"/>
      <c r="E28" s="78"/>
      <c r="F28" s="2"/>
      <c r="G28" s="2"/>
      <c r="H28" s="2"/>
      <c r="I28" s="2"/>
      <c r="J28" s="2"/>
      <c r="K28" s="2"/>
      <c r="N28" s="2"/>
      <c r="O28" s="1"/>
      <c r="P28" s="1"/>
      <c r="Q28" s="1"/>
      <c r="R28" s="1"/>
    </row>
    <row r="29" spans="1:18" ht="22" customHeight="1" x14ac:dyDescent="0.2">
      <c r="A29" s="78"/>
      <c r="B29" s="78"/>
      <c r="C29" s="78"/>
      <c r="D29" s="78"/>
      <c r="E29" s="78"/>
      <c r="F29" s="2"/>
      <c r="G29" s="2"/>
      <c r="H29" s="2"/>
      <c r="K29" s="2"/>
      <c r="L29" s="2"/>
      <c r="M29" s="2"/>
      <c r="N29" s="2"/>
      <c r="O29" s="1"/>
      <c r="P29" s="1"/>
      <c r="Q29" s="1"/>
      <c r="R29" s="1"/>
    </row>
    <row r="30" spans="1:18" ht="22" customHeight="1" x14ac:dyDescent="0.2">
      <c r="A30" s="78"/>
      <c r="B30" s="78"/>
      <c r="C30" s="78"/>
      <c r="D30" s="78"/>
      <c r="E30" s="78"/>
      <c r="F30" s="2"/>
      <c r="G30" s="2"/>
      <c r="H30" s="2"/>
      <c r="I30" s="2"/>
      <c r="J30" s="2"/>
      <c r="K30" s="2"/>
      <c r="L30" s="2"/>
      <c r="M30" s="2"/>
      <c r="N30" s="2"/>
      <c r="O30" s="1"/>
      <c r="P30" s="1"/>
      <c r="Q30" s="1"/>
      <c r="R30" s="1"/>
    </row>
    <row r="31" spans="1:18" ht="22" customHeight="1" x14ac:dyDescent="0.2">
      <c r="A31" s="78"/>
      <c r="B31" s="78"/>
      <c r="C31" s="78"/>
      <c r="D31" s="78"/>
      <c r="E31" s="78"/>
      <c r="F31" s="2"/>
      <c r="G31" s="2"/>
      <c r="H31" s="2"/>
      <c r="I31" s="2"/>
      <c r="J31" s="2"/>
      <c r="K31" s="2"/>
      <c r="L31" s="2"/>
      <c r="M31" s="2"/>
      <c r="N31" s="2"/>
      <c r="O31" s="1"/>
      <c r="P31" s="1"/>
      <c r="Q31" s="1"/>
      <c r="R31" s="1"/>
    </row>
    <row r="32" spans="1:18" ht="22" customHeight="1" x14ac:dyDescent="0.2">
      <c r="A32" s="78"/>
      <c r="B32" s="78"/>
      <c r="C32" s="78"/>
      <c r="D32" s="78"/>
      <c r="E32" s="78"/>
      <c r="F32" s="1"/>
      <c r="G32" s="1"/>
      <c r="H32" s="1"/>
      <c r="I32" s="1"/>
      <c r="J32" s="1"/>
      <c r="K32" s="1"/>
      <c r="L32" s="1"/>
      <c r="M32" s="2"/>
      <c r="N32" s="2"/>
      <c r="O32" s="1"/>
      <c r="P32" s="1"/>
      <c r="Q32" s="1"/>
      <c r="R32" s="1"/>
    </row>
    <row r="33" spans="1:18" ht="22" customHeight="1" x14ac:dyDescent="0.2">
      <c r="A33" s="78"/>
      <c r="B33" s="78"/>
      <c r="C33" s="78"/>
      <c r="D33" s="78"/>
      <c r="E33" s="78"/>
      <c r="F33" s="1"/>
      <c r="G33" s="1"/>
      <c r="H33" s="1"/>
      <c r="I33" s="1"/>
      <c r="J33" s="1"/>
      <c r="K33" s="1"/>
      <c r="L33" s="1"/>
      <c r="M33" s="2"/>
      <c r="N33" s="2"/>
      <c r="O33" s="1"/>
      <c r="P33" s="1"/>
      <c r="Q33" s="1"/>
      <c r="R33" s="1"/>
    </row>
    <row r="34" spans="1:18" ht="22" customHeight="1" x14ac:dyDescent="0.2">
      <c r="A34" s="78"/>
      <c r="B34" s="78"/>
      <c r="C34" s="78"/>
      <c r="D34" s="78"/>
      <c r="E34" s="78"/>
      <c r="F34" s="2"/>
      <c r="G34" s="2"/>
      <c r="H34" s="2"/>
      <c r="I34" s="2"/>
      <c r="J34" s="2"/>
      <c r="K34" s="2"/>
      <c r="L34" s="2"/>
      <c r="M34" s="2"/>
      <c r="N34" s="2"/>
      <c r="O34" s="2"/>
      <c r="P34" s="2"/>
      <c r="Q34" s="1"/>
      <c r="R34" s="1"/>
    </row>
    <row r="35" spans="1:18" ht="22" customHeight="1" x14ac:dyDescent="0.2">
      <c r="A35" s="78"/>
      <c r="B35" s="78"/>
      <c r="C35" s="78"/>
      <c r="D35" s="78"/>
      <c r="E35" s="78"/>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ASDAQGS:MSFT/explorer/revenue_proj"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Avi Desai</cp:lastModifiedBy>
  <dcterms:created xsi:type="dcterms:W3CDTF">2024-08-28T06:49:52Z</dcterms:created>
  <dcterms:modified xsi:type="dcterms:W3CDTF">2025-01-06T01:44:19Z</dcterms:modified>
</cp:coreProperties>
</file>