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bina/Desktop/stocks/Hardware/"/>
    </mc:Choice>
  </mc:AlternateContent>
  <xr:revisionPtr revIDLastSave="0" documentId="13_ncr:1_{D3F3EF86-C950-6F42-8983-2EFEE58CCE36}"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20" i="1"/>
  <c r="E5" i="1" s="1"/>
  <c r="D20" i="1"/>
  <c r="C20" i="1"/>
  <c r="B20" i="1"/>
  <c r="J19" i="1"/>
  <c r="I19" i="1"/>
  <c r="H19" i="1"/>
  <c r="G19" i="1"/>
  <c r="F19" i="1"/>
  <c r="E19" i="1"/>
  <c r="D19" i="1"/>
  <c r="C19" i="1"/>
  <c r="J17" i="1"/>
  <c r="I17" i="1"/>
  <c r="H17" i="1"/>
  <c r="G17" i="1"/>
  <c r="F17" i="1"/>
  <c r="E17" i="1"/>
  <c r="E4" i="1" s="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<sst xmlns="http://schemas.openxmlformats.org/spreadsheetml/2006/main" count="36" uniqueCount="33">
  <si>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</si>
  <si>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</si>
  <si>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</si>
  <si>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</si>
  <si>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</si>
  <si>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</si>
  <si>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</si>
  <si>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</si>
  <si>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</si>
  <si>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</si>
  <si>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</si>
  <si>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</si>
  <si>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</si>
  <si>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</si>
  <si>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</si>
  <si>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</si>
  <si>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</si>
  <si>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</si>
  <si>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</si>
  <si>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</si>
  <si>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</si>
  <si>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</si>
  <si>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</si>
  <si>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</si>
  <si>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</si>
  <si>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</si>
  <si>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</si>
  <si>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</si>
  <si>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</si>
  <si>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</si>
  <si>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</si>
  <si>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</si>
  <si>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12/25/2024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</si>
</sst>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1"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8"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8"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9" fillId="5" borderId="1" xfId="0" applyFont="1" applyFill="1" applyBorder="1" applyAlignment="1">
      <alignment horizontal="right" vertical="center" indent="1"/>
    </xf>
    <xf numFmtId="0" fontId="9"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0"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8" fillId="2" borderId="0" xfId="0" applyFont="1" applyFill="1" applyAlignment="1">
      <alignment horizontal="left" vertical="center" indent="2"/>
    </xf>
    <xf numFmtId="0" fontId="8" fillId="2" borderId="1" xfId="0" applyFont="1" applyFill="1" applyBorder="1" applyAlignment="1">
      <alignment horizontal="left" vertical="center" indent="2"/>
    </xf>
    <xf numFmtId="0" fontId="2" fillId="4" borderId="0" xfId="0" applyFont="1" applyFill="1" applyAlignment="1">
      <alignment horizontal="left" vertical="center" wrapText="1" indent="4"/>
    </xf>
    <xf numFmtId="0" fontId="2"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colors>
    <mruColors>
      <color rgb="FF00AF3B"/>
      <color rgb="FF00CD85"/>
      <color rgb="FFFFAB00"/>
      <color rgb="FFF27836"/>
      <color rgb="FFF27029"/>
      <color rgb="FF3182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Model'!$B$10:$J$10</c:f>
              <c:numCache>
                <c:formatCode>#,###,,;\(#,###,,\);\ \-\ \-</c:formatCode>
                <c:ptCount val="9"/>
                <c:pt idx="0">
                  <c:v>16674000000</c:v>
                </c:pt>
                <c:pt idx="1">
                  <c:v>26914000000</c:v>
                </c:pt>
                <c:pt idx="2">
                  <c:v>26974000000</c:v>
                </c:pt>
                <c:pt idx="3">
                  <c:v>60922000000</c:v>
                </c:pt>
                <c:pt idx="4">
                  <c:v>128800000000</c:v>
                </c:pt>
                <c:pt idx="5">
                  <c:v>192200000000</c:v>
                </c:pt>
                <c:pt idx="6">
                  <c:v>231800000000</c:v>
                </c:pt>
                <c:pt idx="7">
                  <c:v>264400000000</c:v>
                </c:pt>
                <c:pt idx="8">
                  <c:v>272500000000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Model'!$B$15:$J$15</c:f>
              <c:numCache>
                <c:formatCode>#,###,,;\(#,###,,\);\ \-\ \-</c:formatCode>
                <c:ptCount val="9"/>
                <c:pt idx="0">
                  <c:v>4332000000</c:v>
                </c:pt>
                <c:pt idx="1">
                  <c:v>9752000000</c:v>
                </c:pt>
                <c:pt idx="2">
                  <c:v>4368000000</c:v>
                </c:pt>
                <c:pt idx="3">
                  <c:v>29760000000</c:v>
                </c:pt>
                <c:pt idx="4">
                  <c:v>73000000000</c:v>
                </c:pt>
                <c:pt idx="5">
                  <c:v>105500000000</c:v>
                </c:pt>
                <c:pt idx="6">
                  <c:v>129700000000</c:v>
                </c:pt>
                <c:pt idx="7">
                  <c:v>145600000000</c:v>
                </c:pt>
                <c:pt idx="8">
                  <c:v>155000000000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Model'!$B$18:$J$18</c:f>
              <c:numCache>
                <c:formatCode>#,###,,;\(#,###,,\);\ \-\ \-</c:formatCode>
                <c:ptCount val="9"/>
                <c:pt idx="0">
                  <c:v>3562000000</c:v>
                </c:pt>
                <c:pt idx="1">
                  <c:v>6971000000</c:v>
                </c:pt>
                <c:pt idx="2">
                  <c:v>3297000000</c:v>
                </c:pt>
                <c:pt idx="3">
                  <c:v>24227000000</c:v>
                </c:pt>
                <c:pt idx="4">
                  <c:v>67227000000</c:v>
                </c:pt>
                <c:pt idx="5">
                  <c:v>97992000000</c:v>
                </c:pt>
                <c:pt idx="6">
                  <c:v>126200000000</c:v>
                </c:pt>
                <c:pt idx="7">
                  <c:v>148800000000</c:v>
                </c:pt>
                <c:pt idx="8">
                  <c:v>153500000000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673100</xdr:colOff>
      <xdr:row>22</xdr:row>
      <xdr:rowOff>241300</xdr:rowOff>
    </xdr:from>
    <xdr:to>
      <xdr:col>10</xdr:col>
      <xdr:colOff>800100</xdr:colOff>
      <xdr:row>35</xdr:row>
      <xdr:rowOff>88900</xdr:rowOff>
    </xdr:to>
    <xdr:graphicFrame macro="">
      <xdr:nvGraphicFramePr>
        <xdr:cNvPr id="2" name="Chart 1">
          <a:extLst>
            <a:ext uri="{FF2B5EF4-FFF2-40B4-BE49-F238E27FC236}">
              <a16:creationId xmlns:a16="http://schemas.microsoft.com/office/drawing/2014/main" id="{82486CEC-F077-74C2-F596-A2FD0232FF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https://www.bing.com/financeapi/forcetrigger?t=a1yv52&amp;q=XNAS%3aNVDA&amp;form=skydnc</v>
    <v>Learn more on Bing</v>
  </rv>
  <rv s="1">
    <v>0</v>
    <v>NVIDIA CORPORATION (XNAS:NVDA)</v>
    <v>2</v>
    <v>3</v>
    <v>Finance</v>
    <v>4</v>
    <v>en-US</v>
    <v>a1yv52</v>
    <v>268435456</v>
    <v>1</v>
    <v>Powered by Refinitiv</v>
    <v>152.88999999999999</v>
    <v>48.305999999999997</v>
    <v>1.6371</v>
    <v>6.16</v>
    <v>4.4538000000000001E-2</v>
    <v>0.52010000000000001</v>
    <v>3.5999999999999999E-3</v>
    <v>USD</v>
    <v>NVIDIA Corporation is a full-stack computing infrastructure company. The Company is engaged in accelerated computing to help solve the challenging computational problems. The Company’s segments include Compute &amp; Networking and Graphics. The Compute &amp; Networking segment includes its Data Center accelerated computing platforms and artificial intelligence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three-dimensional Internet applications.</v>
    <v>29600</v>
    <v>Nasdaq Stock Market</v>
    <v>XNAS</v>
    <v>XNAS</v>
    <v>2788 San Tomas Expressway, SANTA CLARA, CA, 95051 US</v>
    <v>144.9</v>
    <v>Semiconductors &amp; Semiconductor Equipment</v>
    <v>Stock</v>
    <v>45661.041666515623</v>
    <v>0</v>
    <v>139.72999999999999</v>
    <v>3538070000000</v>
    <v>NVIDIA CORPORATION</v>
    <v>NVIDIA CORPORATION</v>
    <v>140.01</v>
    <v>56.924999999999997</v>
    <v>138.31</v>
    <v>144.47</v>
    <v>144.99010000000001</v>
    <v>24490000000</v>
    <v>NVDA</v>
    <v>NVIDIA CORPORATION (XNAS:NVDA)</v>
    <v>229322478</v>
    <v>193717498</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NVDA/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L11" sqref="L11"/>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144.47</v>
      </c>
      <c r="B3" s="6" t="s">
        <v>22</v>
      </c>
      <c r="C3" s="41">
        <f ca="1">A5/F10</f>
        <v>27.46948757763975</v>
      </c>
      <c r="D3" s="9" t="s">
        <v>26</v>
      </c>
      <c r="E3" s="44">
        <f>E14</f>
        <v>0.72717573290436954</v>
      </c>
      <c r="F3" s="9" t="s">
        <v>1</v>
      </c>
      <c r="G3" s="45" cm="1">
        <f t="array" aca="1" ref="G3" ca="1">_FV(A1,"Shares outstanding",TRUE)*(1+(5*C6))</f>
        <v>24398166716.013756</v>
      </c>
      <c r="H3" s="12" t="s">
        <v>4</v>
      </c>
      <c r="I3" s="45">
        <f>J18*(1+K4)/(I6-K4)</f>
        <v>2097833333333.333</v>
      </c>
      <c r="J3" s="9" t="s">
        <v>2</v>
      </c>
      <c r="K3" s="75" t="s">
        <v>32</v>
      </c>
      <c r="L3" s="76"/>
      <c r="M3" s="2"/>
      <c r="N3" s="2"/>
      <c r="O3" s="1"/>
      <c r="P3" s="1"/>
      <c r="Q3" s="1"/>
      <c r="R3" s="1"/>
    </row>
    <row r="4" spans="1:18" ht="22" customHeight="1" x14ac:dyDescent="0.2">
      <c r="A4" s="38" cm="1">
        <f t="array" aca="1" ref="A4" ca="1">_FV(A1,"Change (%)",TRUE)</f>
        <v>4.4538000000000001E-2</v>
      </c>
      <c r="B4" s="7" t="s">
        <v>23</v>
      </c>
      <c r="C4" s="41">
        <f ca="1">A5/F15</f>
        <v>48.466712328767123</v>
      </c>
      <c r="D4" s="9" t="s">
        <v>25</v>
      </c>
      <c r="E4" s="44">
        <f>E17</f>
        <v>0.4884934834706674</v>
      </c>
      <c r="F4" s="9" t="s">
        <v>6</v>
      </c>
      <c r="G4" s="55">
        <v>25984000000</v>
      </c>
      <c r="H4" s="12" t="s">
        <v>28</v>
      </c>
      <c r="I4" s="45">
        <f>NPV(I6,F18,G18,H18,I18,(J18+I3))</f>
        <v>1736449780525.0088</v>
      </c>
      <c r="J4" s="12" t="s">
        <v>5</v>
      </c>
      <c r="K4" s="52">
        <v>2.5000000000000001E-2</v>
      </c>
      <c r="L4" s="14" t="s">
        <v>29</v>
      </c>
      <c r="M4" s="2"/>
      <c r="N4" s="2"/>
      <c r="O4" s="1"/>
      <c r="P4" s="1"/>
      <c r="Q4" s="1"/>
      <c r="R4" s="1"/>
    </row>
    <row r="5" spans="1:18" ht="22" customHeight="1" x14ac:dyDescent="0.2">
      <c r="A5" s="39" cm="1">
        <f t="array" aca="1" ref="A5" ca="1">_FV(A1,"Market cap",TRUE)</f>
        <v>3538070000000</v>
      </c>
      <c r="B5" s="7" t="s">
        <v>0</v>
      </c>
      <c r="C5" s="42">
        <f ca="1">F18/A5</f>
        <v>1.9001037288691291E-2</v>
      </c>
      <c r="D5" s="9" t="s">
        <v>24</v>
      </c>
      <c r="E5" s="44">
        <f>E20</f>
        <v>0.39767243360362431</v>
      </c>
      <c r="F5" s="9" t="s">
        <v>8</v>
      </c>
      <c r="G5" s="55">
        <v>11056000000</v>
      </c>
      <c r="H5" s="12" t="s">
        <v>9</v>
      </c>
      <c r="I5" s="45">
        <f>I4+G4-G5</f>
        <v>1751377780525.0088</v>
      </c>
      <c r="J5" s="12" t="s">
        <v>7</v>
      </c>
      <c r="K5" s="47">
        <f ca="1">I5/G3</f>
        <v>71.783171289484244</v>
      </c>
      <c r="L5" s="6" t="s">
        <v>11</v>
      </c>
      <c r="M5" s="2"/>
      <c r="N5" s="2"/>
      <c r="O5" s="1"/>
      <c r="P5" s="1"/>
      <c r="Q5" s="1"/>
      <c r="R5" s="1"/>
    </row>
    <row r="6" spans="1:18" ht="22" customHeight="1" x14ac:dyDescent="0.2">
      <c r="A6" s="40" cm="1">
        <f t="array" aca="1" ref="A6" ca="1">_FV(A1,"Beta")</f>
        <v>1.6371</v>
      </c>
      <c r="B6" s="8" t="s">
        <v>18</v>
      </c>
      <c r="C6" s="43">
        <f>K22</f>
        <v>-7.4996556950790438E-4</v>
      </c>
      <c r="D6" s="10" t="s">
        <v>27</v>
      </c>
      <c r="E6" s="54">
        <v>0.64300000000000002</v>
      </c>
      <c r="F6" s="11" t="s">
        <v>12</v>
      </c>
      <c r="G6" s="46">
        <f>G4-G5</f>
        <v>14928000000</v>
      </c>
      <c r="H6" s="11" t="s">
        <v>3</v>
      </c>
      <c r="I6" s="53">
        <v>0.1</v>
      </c>
      <c r="J6" s="10" t="s">
        <v>10</v>
      </c>
      <c r="K6" s="48">
        <f ca="1">K5/A3-1</f>
        <v>-0.50312749159351944</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2021</v>
      </c>
      <c r="C9" s="57">
        <v>2022</v>
      </c>
      <c r="D9" s="57">
        <v>2023</v>
      </c>
      <c r="E9" s="58">
        <v>2024</v>
      </c>
      <c r="F9" s="59">
        <v>2025</v>
      </c>
      <c r="G9" s="59">
        <v>2026</v>
      </c>
      <c r="H9" s="59">
        <v>2027</v>
      </c>
      <c r="I9" s="59">
        <v>2028</v>
      </c>
      <c r="J9" s="60">
        <v>2029</v>
      </c>
      <c r="K9" s="13"/>
      <c r="L9" s="2"/>
      <c r="M9" s="2"/>
      <c r="N9" s="2"/>
      <c r="O9" s="1"/>
      <c r="P9" s="1"/>
      <c r="Q9" s="1"/>
      <c r="R9" s="1"/>
    </row>
    <row r="10" spans="1:18" ht="22" customHeight="1" x14ac:dyDescent="0.2">
      <c r="A10" s="22" t="s">
        <v>14</v>
      </c>
      <c r="B10" s="23">
        <v>16674000000</v>
      </c>
      <c r="C10" s="23">
        <v>26914000000</v>
      </c>
      <c r="D10" s="23">
        <v>26974000000</v>
      </c>
      <c r="E10" s="24">
        <v>60922000000</v>
      </c>
      <c r="F10" s="61">
        <v>128800000000</v>
      </c>
      <c r="G10" s="61">
        <v>192200000000</v>
      </c>
      <c r="H10" s="61">
        <v>231800000000</v>
      </c>
      <c r="I10" s="61">
        <v>264400000000</v>
      </c>
      <c r="J10" s="61">
        <v>272500000000</v>
      </c>
      <c r="K10" s="62" t="s">
        <v>19</v>
      </c>
      <c r="L10" s="2"/>
      <c r="M10" s="2"/>
      <c r="N10" s="2"/>
      <c r="O10" s="1"/>
      <c r="P10" s="1"/>
      <c r="Q10" s="1"/>
      <c r="R10" s="1"/>
    </row>
    <row r="11" spans="1:18" ht="22" customHeight="1" x14ac:dyDescent="0.2">
      <c r="A11" s="18"/>
      <c r="B11" s="19"/>
      <c r="C11" s="19">
        <f t="shared" ref="C11:J11" si="0">(C10/B10)-1</f>
        <v>0.61412978289552589</v>
      </c>
      <c r="D11" s="19">
        <f t="shared" si="0"/>
        <v>2.2293230289069932E-3</v>
      </c>
      <c r="E11" s="25">
        <f t="shared" si="0"/>
        <v>1.2585452658115224</v>
      </c>
      <c r="F11" s="19">
        <f t="shared" si="0"/>
        <v>1.1141787859886412</v>
      </c>
      <c r="G11" s="19">
        <f t="shared" si="0"/>
        <v>0.4922360248447204</v>
      </c>
      <c r="H11" s="19">
        <f t="shared" si="0"/>
        <v>0.20603537981269504</v>
      </c>
      <c r="I11" s="19">
        <f t="shared" si="0"/>
        <v>0.1406384814495254</v>
      </c>
      <c r="J11" s="25">
        <f t="shared" si="0"/>
        <v>3.063540090771566E-2</v>
      </c>
      <c r="K11" s="63">
        <f>AVERAGE(F11:J11)</f>
        <v>0.39674481460065952</v>
      </c>
      <c r="L11" s="2"/>
      <c r="M11" s="2"/>
      <c r="N11" s="2"/>
      <c r="O11" s="1"/>
      <c r="P11" s="1"/>
      <c r="Q11" s="1"/>
      <c r="R11" s="1"/>
    </row>
    <row r="12" spans="1:18" ht="22" customHeight="1" x14ac:dyDescent="0.2">
      <c r="A12" s="22" t="s">
        <v>30</v>
      </c>
      <c r="B12" s="23">
        <v>10557000000</v>
      </c>
      <c r="C12" s="23">
        <v>17457000000</v>
      </c>
      <c r="D12" s="23">
        <v>15356000000</v>
      </c>
      <c r="E12" s="24">
        <v>44301000000</v>
      </c>
      <c r="F12" s="23"/>
      <c r="G12" s="23"/>
      <c r="H12" s="23"/>
      <c r="I12" s="23"/>
      <c r="J12" s="24"/>
      <c r="K12" s="64"/>
      <c r="L12" s="2"/>
      <c r="M12" s="2"/>
      <c r="N12" s="2"/>
      <c r="O12" s="1"/>
      <c r="P12" s="1"/>
      <c r="Q12" s="1"/>
      <c r="R12" s="1"/>
    </row>
    <row r="13" spans="1:18" ht="22" customHeight="1" x14ac:dyDescent="0.2">
      <c r="A13" s="28"/>
      <c r="B13" s="29"/>
      <c r="C13" s="29">
        <f>(C12/B12)-1</f>
        <v>0.65359477124182996</v>
      </c>
      <c r="D13" s="29">
        <f>(D12/C12)-1</f>
        <v>-0.12035286704473847</v>
      </c>
      <c r="E13" s="30">
        <f>(E12/D12)-1</f>
        <v>1.8849309716071896</v>
      </c>
      <c r="F13" s="29"/>
      <c r="G13" s="29"/>
      <c r="H13" s="29"/>
      <c r="I13" s="29"/>
      <c r="J13" s="30"/>
      <c r="K13" s="65"/>
      <c r="L13" s="2"/>
      <c r="M13" s="2"/>
      <c r="N13" s="2"/>
      <c r="O13" s="1"/>
      <c r="P13" s="1"/>
      <c r="Q13" s="1"/>
      <c r="R13" s="1"/>
    </row>
    <row r="14" spans="1:18" ht="22" customHeight="1" x14ac:dyDescent="0.2">
      <c r="A14" s="20" t="s">
        <v>1</v>
      </c>
      <c r="B14" s="21">
        <f>B12/B10</f>
        <v>0.63314141777617849</v>
      </c>
      <c r="C14" s="21">
        <f>C12/C10</f>
        <v>0.64862153526045929</v>
      </c>
      <c r="D14" s="21">
        <f>D12/D10</f>
        <v>0.56928894490991322</v>
      </c>
      <c r="E14" s="26">
        <f>E12/E10</f>
        <v>0.72717573290436954</v>
      </c>
      <c r="F14" s="21"/>
      <c r="G14" s="21"/>
      <c r="H14" s="21"/>
      <c r="I14" s="21"/>
      <c r="J14" s="26"/>
      <c r="K14" s="66"/>
      <c r="L14" s="2"/>
      <c r="M14" s="2"/>
      <c r="N14" s="2"/>
      <c r="O14" s="1"/>
      <c r="P14" s="1"/>
      <c r="Q14" s="1"/>
      <c r="R14" s="1"/>
    </row>
    <row r="15" spans="1:18" ht="22" customHeight="1" x14ac:dyDescent="0.2">
      <c r="A15" s="22" t="s">
        <v>15</v>
      </c>
      <c r="B15" s="23">
        <v>4332000000</v>
      </c>
      <c r="C15" s="23">
        <v>9752000000</v>
      </c>
      <c r="D15" s="23">
        <v>4368000000</v>
      </c>
      <c r="E15" s="24">
        <v>29760000000</v>
      </c>
      <c r="F15" s="61">
        <v>73000000000</v>
      </c>
      <c r="G15" s="61">
        <v>105500000000</v>
      </c>
      <c r="H15" s="61">
        <v>129700000000</v>
      </c>
      <c r="I15" s="61">
        <v>145600000000</v>
      </c>
      <c r="J15" s="61">
        <v>155000000000</v>
      </c>
      <c r="K15" s="62" t="s">
        <v>20</v>
      </c>
      <c r="L15" s="2"/>
      <c r="M15" s="2"/>
      <c r="N15" s="2"/>
      <c r="O15" s="1"/>
      <c r="P15" s="1"/>
      <c r="Q15" s="1"/>
      <c r="R15" s="1"/>
    </row>
    <row r="16" spans="1:18" ht="22" customHeight="1" x14ac:dyDescent="0.2">
      <c r="A16" s="28"/>
      <c r="B16" s="29"/>
      <c r="C16" s="29">
        <f t="shared" ref="C16:J16" si="1">(C15/B15)-1</f>
        <v>1.2511542012927053</v>
      </c>
      <c r="D16" s="29">
        <f t="shared" si="1"/>
        <v>-0.55209187858900743</v>
      </c>
      <c r="E16" s="30">
        <f t="shared" si="1"/>
        <v>5.813186813186813</v>
      </c>
      <c r="F16" s="29">
        <f t="shared" si="1"/>
        <v>1.452956989247312</v>
      </c>
      <c r="G16" s="29">
        <f t="shared" si="1"/>
        <v>0.4452054794520548</v>
      </c>
      <c r="H16" s="29">
        <f t="shared" si="1"/>
        <v>0.2293838862559241</v>
      </c>
      <c r="I16" s="29">
        <f t="shared" si="1"/>
        <v>0.12259059367771785</v>
      </c>
      <c r="J16" s="30">
        <f t="shared" si="1"/>
        <v>6.4560439560439553E-2</v>
      </c>
      <c r="K16" s="65">
        <f>AVERAGE(F16:J16)</f>
        <v>0.46293947763868959</v>
      </c>
      <c r="L16" s="2"/>
      <c r="M16" s="2"/>
      <c r="N16" s="2"/>
      <c r="O16" s="1"/>
      <c r="P16" s="1"/>
      <c r="Q16" s="1"/>
      <c r="R16" s="1"/>
    </row>
    <row r="17" spans="1:18" ht="22" customHeight="1" x14ac:dyDescent="0.2">
      <c r="A17" s="4" t="s">
        <v>16</v>
      </c>
      <c r="B17" s="5">
        <f t="shared" ref="B17:J17" si="2">B15/B10</f>
        <v>0.25980568549838073</v>
      </c>
      <c r="C17" s="5">
        <f t="shared" si="2"/>
        <v>0.36233930296499961</v>
      </c>
      <c r="D17" s="5">
        <f t="shared" si="2"/>
        <v>0.16193371394676356</v>
      </c>
      <c r="E17" s="27">
        <f t="shared" si="2"/>
        <v>0.4884934834706674</v>
      </c>
      <c r="F17" s="5">
        <f t="shared" si="2"/>
        <v>0.56677018633540377</v>
      </c>
      <c r="G17" s="5">
        <f t="shared" si="2"/>
        <v>0.54890738813735696</v>
      </c>
      <c r="H17" s="5">
        <f t="shared" si="2"/>
        <v>0.55953408110440039</v>
      </c>
      <c r="I17" s="5">
        <f t="shared" si="2"/>
        <v>0.55068078668683818</v>
      </c>
      <c r="J17" s="27">
        <f t="shared" si="2"/>
        <v>0.56880733944954132</v>
      </c>
      <c r="K17" s="67"/>
      <c r="L17" s="2"/>
      <c r="M17" s="2"/>
      <c r="N17" s="2"/>
      <c r="O17" s="1"/>
      <c r="P17" s="1"/>
      <c r="Q17" s="1"/>
      <c r="R17" s="1"/>
    </row>
    <row r="18" spans="1:18" ht="22" customHeight="1" x14ac:dyDescent="0.2">
      <c r="A18" s="22" t="s">
        <v>17</v>
      </c>
      <c r="B18" s="23">
        <v>3562000000</v>
      </c>
      <c r="C18" s="23">
        <v>6971000000</v>
      </c>
      <c r="D18" s="23">
        <v>3297000000</v>
      </c>
      <c r="E18" s="24">
        <v>24227000000</v>
      </c>
      <c r="F18" s="61">
        <v>67227000000</v>
      </c>
      <c r="G18" s="61">
        <v>97992000000</v>
      </c>
      <c r="H18" s="61">
        <v>126200000000</v>
      </c>
      <c r="I18" s="61">
        <v>148800000000</v>
      </c>
      <c r="J18" s="61">
        <v>153500000000</v>
      </c>
      <c r="K18" s="62" t="s">
        <v>21</v>
      </c>
      <c r="L18" s="2"/>
      <c r="M18" s="2"/>
      <c r="N18" s="2"/>
      <c r="P18" s="1"/>
      <c r="Q18" s="1"/>
      <c r="R18" s="1"/>
    </row>
    <row r="19" spans="1:18" ht="22" customHeight="1" x14ac:dyDescent="0.2">
      <c r="A19" s="31"/>
      <c r="B19" s="29"/>
      <c r="C19" s="29">
        <f t="shared" ref="C19:J19" si="3">(C18/B18)-1</f>
        <v>0.95704660303200439</v>
      </c>
      <c r="D19" s="29">
        <f t="shared" si="3"/>
        <v>-0.52704059675799741</v>
      </c>
      <c r="E19" s="30">
        <f t="shared" si="3"/>
        <v>6.3481953290870488</v>
      </c>
      <c r="F19" s="29">
        <f t="shared" si="3"/>
        <v>1.7748792669335867</v>
      </c>
      <c r="G19" s="29">
        <f t="shared" si="3"/>
        <v>0.45762863135347409</v>
      </c>
      <c r="H19" s="29">
        <f t="shared" si="3"/>
        <v>0.28786023348844814</v>
      </c>
      <c r="I19" s="29">
        <f t="shared" si="3"/>
        <v>0.17908082408874804</v>
      </c>
      <c r="J19" s="30">
        <f t="shared" si="3"/>
        <v>3.1586021505376261E-2</v>
      </c>
      <c r="K19" s="65">
        <f>AVERAGE(F19:J19)</f>
        <v>0.5462069954739267</v>
      </c>
      <c r="L19" s="2"/>
      <c r="M19" s="2"/>
      <c r="N19" s="2"/>
      <c r="O19" s="1"/>
      <c r="P19" s="1"/>
      <c r="Q19" s="1"/>
      <c r="R19" s="1"/>
    </row>
    <row r="20" spans="1:18" ht="22" customHeight="1" x14ac:dyDescent="0.2">
      <c r="A20" s="34" t="s">
        <v>8</v>
      </c>
      <c r="B20" s="35">
        <f t="shared" ref="B20:J20" si="4">B18/B10</f>
        <v>0.21362600455799449</v>
      </c>
      <c r="C20" s="35">
        <f t="shared" si="4"/>
        <v>0.25901018057516534</v>
      </c>
      <c r="D20" s="35">
        <f t="shared" si="4"/>
        <v>0.12222881293097057</v>
      </c>
      <c r="E20" s="36">
        <f t="shared" si="4"/>
        <v>0.39767243360362431</v>
      </c>
      <c r="F20" s="35">
        <f t="shared" si="4"/>
        <v>0.5219487577639752</v>
      </c>
      <c r="G20" s="35">
        <f t="shared" si="4"/>
        <v>0.509843912591051</v>
      </c>
      <c r="H20" s="35">
        <f t="shared" si="4"/>
        <v>0.54443485763589305</v>
      </c>
      <c r="I20" s="35">
        <f t="shared" si="4"/>
        <v>0.56278366111951583</v>
      </c>
      <c r="J20" s="36">
        <f t="shared" si="4"/>
        <v>0.56330275229357796</v>
      </c>
      <c r="K20" s="68"/>
      <c r="L20" s="2"/>
      <c r="M20" s="2"/>
      <c r="N20" s="2"/>
      <c r="O20" s="1"/>
      <c r="P20" s="1"/>
      <c r="Q20" s="1"/>
      <c r="R20" s="1"/>
    </row>
    <row r="21" spans="1:18" ht="22" customHeight="1" x14ac:dyDescent="0.2">
      <c r="A21" s="22" t="s">
        <v>31</v>
      </c>
      <c r="B21" s="23">
        <v>24760000000</v>
      </c>
      <c r="C21" s="23">
        <v>25000000000</v>
      </c>
      <c r="D21" s="23">
        <v>24610000000</v>
      </c>
      <c r="E21" s="24">
        <v>24700000000</v>
      </c>
      <c r="F21" s="23"/>
      <c r="G21" s="23"/>
      <c r="H21" s="23"/>
      <c r="I21" s="23"/>
      <c r="J21" s="24"/>
      <c r="K21" s="62" t="s">
        <v>27</v>
      </c>
      <c r="L21" s="2"/>
      <c r="M21" s="2"/>
      <c r="N21" s="2"/>
      <c r="P21" s="1"/>
      <c r="Q21" s="1"/>
      <c r="R21" s="1"/>
    </row>
    <row r="22" spans="1:18" ht="22" customHeight="1" x14ac:dyDescent="0.2">
      <c r="A22" s="31"/>
      <c r="B22" s="29"/>
      <c r="C22" s="32">
        <f t="shared" ref="C22" si="5">(C21/B21)-1</f>
        <v>9.6930533117931539E-3</v>
      </c>
      <c r="D22" s="32">
        <f t="shared" ref="D22" si="6">(D21/C21)-1</f>
        <v>-1.5599999999999947E-2</v>
      </c>
      <c r="E22" s="33">
        <f t="shared" ref="E22" si="7">(E21/D21)-1</f>
        <v>3.6570499796830802E-3</v>
      </c>
      <c r="F22" s="29"/>
      <c r="G22" s="29"/>
      <c r="H22" s="29"/>
      <c r="I22" s="29"/>
      <c r="J22" s="30"/>
      <c r="K22" s="69">
        <f>AVERAGE(C22:E22)</f>
        <v>-7.4996556950790438E-4</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Semiconductors &amp; Semiconductor Equipment</v>
      </c>
      <c r="B25" s="72"/>
      <c r="C25" s="72"/>
      <c r="D25" s="73" cm="1">
        <f t="array" aca="1" ref="D25" ca="1">_FV(A1,"Year incorporated",TRUE)</f>
        <v>1998</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NVIDIA Corporation is a full-stack computing infrastructure company. The Company is engaged in accelerated computing to help solve the challenging computational problems. The Company’s segments include Compute &amp; Networking and Graphics. The Compute &amp; Networking segment includes its Data Center accelerated computing platforms and artificial intelligence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three-dimensional Internet applications.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NVDA/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Avi Desai</cp:lastModifiedBy>
  <dcterms:created xsi:type="dcterms:W3CDTF">2024-08-28T06:49:52Z</dcterms:created>
  <dcterms:modified xsi:type="dcterms:W3CDTF">2025-01-06T01:44:50Z</dcterms:modified>
</cp:coreProperties>
</file>