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334652D-B50E-844D-A3FC-B6965A6DCC24}"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10" hidden="1">'Sheet 1'!$B$19:$AH$19</definedName>
    <definedName name="_xlchart.v1.11" hidden="1">'Sheet 1'!$B$3:$AH$3</definedName>
    <definedName name="_xlchart.v1.2" hidden="1">'Sheet 1'!$A$3</definedName>
    <definedName name="_xlchart.v1.3" hidden="1">'Sheet 1'!$B$106:$AH$106</definedName>
    <definedName name="_xlchart.v1.4" hidden="1">'Sheet 1'!$B$19:$AH$19</definedName>
    <definedName name="_xlchart.v1.5" hidden="1">'Sheet 1'!$B$3:$AH$3</definedName>
    <definedName name="_xlchart.v1.6" hidden="1">'Sheet 1'!$A$106</definedName>
    <definedName name="_xlchart.v1.7" hidden="1">'Sheet 1'!$A$19</definedName>
    <definedName name="_xlchart.v1.8" hidden="1">'Sheet 1'!$A$3</definedName>
    <definedName name="_xlchart.v1.9" hidden="1">'Sheet 1'!$B$106:$AH$106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14" i="1" l="1" a="1"/>
  <c r="AJ114" i="1" s="1"/>
  <c r="AJ106" i="1"/>
  <c r="AK106" i="1"/>
  <c r="AL106" i="1"/>
  <c r="AM106" i="1" s="1"/>
  <c r="AI106" i="1"/>
  <c r="AJ116" i="1" a="1"/>
  <c r="AJ116" i="1" s="1"/>
  <c r="AP101" i="1" a="1"/>
  <c r="AP101" i="1" s="1"/>
  <c r="AP95" i="1" a="1"/>
  <c r="AP95" i="1" s="1"/>
  <c r="AP97" i="1" s="1"/>
  <c r="AJ111" i="1"/>
  <c r="AI108" i="1"/>
  <c r="AP90" i="1"/>
  <c r="AP89" i="1"/>
  <c r="AP91" i="1" s="1"/>
  <c r="AP87" i="1"/>
  <c r="AP86" i="1"/>
  <c r="AP99" i="1" s="1"/>
  <c r="AP85" i="1"/>
  <c r="AP88" i="1" s="1"/>
  <c r="AP92" i="1" s="1"/>
  <c r="AN19" i="1"/>
  <c r="AN16" i="1"/>
  <c r="AQ13" i="1"/>
  <c r="AP13" i="1"/>
  <c r="AO13" i="1"/>
  <c r="AN13" i="1"/>
  <c r="AP10" i="1"/>
  <c r="AO10" i="1"/>
  <c r="AN10" i="1"/>
  <c r="AQ7" i="1"/>
  <c r="AP7" i="1"/>
  <c r="AO7" i="1"/>
  <c r="AN7" i="1"/>
  <c r="AQ4" i="1"/>
  <c r="AP4" i="1"/>
  <c r="AO4" i="1"/>
  <c r="AN4" i="1"/>
  <c r="AM4" i="1"/>
  <c r="AL4" i="1"/>
  <c r="AK4" i="1"/>
  <c r="AJ4" i="1"/>
  <c r="AI4" i="1"/>
  <c r="AP106" i="1" s="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H89" i="1"/>
  <c r="AQ10" i="1" s="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P103" i="1" l="1"/>
  <c r="AP100" i="1" s="1"/>
  <c r="AJ112" i="1"/>
  <c r="AQ16" i="1"/>
  <c r="AP16" i="1"/>
  <c r="AO16" i="1"/>
  <c r="AK108" i="1"/>
  <c r="AJ108" i="1"/>
  <c r="AL108" i="1" l="1"/>
  <c r="AP102" i="1"/>
  <c r="AP105" i="1" s="1"/>
  <c r="AP108" i="1" s="1"/>
  <c r="AM107" i="1" l="1"/>
  <c r="AM108" i="1" s="1"/>
  <c r="AJ110" i="1" s="1"/>
  <c r="AJ113" i="1" s="1"/>
  <c r="AJ115" i="1" s="1"/>
  <c r="AJ118" i="1" l="1"/>
  <c r="A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<sst xmlns="http://schemas.openxmlformats.org/spreadsheetml/2006/main" count="957" uniqueCount="160">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</sst>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AZO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0406130268199233"/>
          <c:w val="0.87445033112582782"/>
          <c:h val="0.75829176525348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1'!$B$3:$AH$3</c:f>
              <c:numCache>
                <c:formatCode>#,###,,;\(#,###,,\);\ \-\ \-</c:formatCode>
                <c:ptCount val="33"/>
                <c:pt idx="0">
                  <c:v>671700000</c:v>
                </c:pt>
                <c:pt idx="1">
                  <c:v>818000000</c:v>
                </c:pt>
                <c:pt idx="2">
                  <c:v>1002300000</c:v>
                </c:pt>
                <c:pt idx="3">
                  <c:v>1216800000</c:v>
                </c:pt>
                <c:pt idx="4">
                  <c:v>1508000000</c:v>
                </c:pt>
                <c:pt idx="5">
                  <c:v>1808100000</c:v>
                </c:pt>
                <c:pt idx="6">
                  <c:v>2242600000</c:v>
                </c:pt>
                <c:pt idx="7">
                  <c:v>2691400000</c:v>
                </c:pt>
                <c:pt idx="8">
                  <c:v>3242900000</c:v>
                </c:pt>
                <c:pt idx="9">
                  <c:v>4116400000</c:v>
                </c:pt>
                <c:pt idx="10">
                  <c:v>4482696000</c:v>
                </c:pt>
                <c:pt idx="11">
                  <c:v>4818185000</c:v>
                </c:pt>
                <c:pt idx="12">
                  <c:v>5325510000</c:v>
                </c:pt>
                <c:pt idx="13">
                  <c:v>5457123000</c:v>
                </c:pt>
                <c:pt idx="14">
                  <c:v>5637025000</c:v>
                </c:pt>
                <c:pt idx="15">
                  <c:v>5710882000</c:v>
                </c:pt>
                <c:pt idx="16">
                  <c:v>5948355000</c:v>
                </c:pt>
                <c:pt idx="17">
                  <c:v>6169804000</c:v>
                </c:pt>
                <c:pt idx="18">
                  <c:v>6522706000</c:v>
                </c:pt>
                <c:pt idx="19">
                  <c:v>6816824000</c:v>
                </c:pt>
                <c:pt idx="20">
                  <c:v>7362618000</c:v>
                </c:pt>
                <c:pt idx="21">
                  <c:v>8072973000</c:v>
                </c:pt>
                <c:pt idx="22">
                  <c:v>8603863000</c:v>
                </c:pt>
                <c:pt idx="23">
                  <c:v>9147530000</c:v>
                </c:pt>
                <c:pt idx="24">
                  <c:v>9475313000</c:v>
                </c:pt>
                <c:pt idx="25">
                  <c:v>10187340000</c:v>
                </c:pt>
                <c:pt idx="26">
                  <c:v>10635676000</c:v>
                </c:pt>
                <c:pt idx="27">
                  <c:v>10888676000</c:v>
                </c:pt>
                <c:pt idx="28">
                  <c:v>11221077000</c:v>
                </c:pt>
                <c:pt idx="29">
                  <c:v>11863743000</c:v>
                </c:pt>
                <c:pt idx="30">
                  <c:v>12631967000</c:v>
                </c:pt>
                <c:pt idx="31">
                  <c:v>14629585000</c:v>
                </c:pt>
                <c:pt idx="32">
                  <c:v>16252230000</c:v>
                </c:pt>
              </c:numCache>
            </c:numRef>
          </c:val>
          <c:extLst>
            <c:ext xmlns:c16="http://schemas.microsoft.com/office/drawing/2014/chart" uri="{C3380CC4-5D6E-409C-BE32-E72D297353CC}">
              <c16:uniqueId val="{00000000-967D-AB4F-BA46-EE585561474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1'!$B$19:$AH$19</c:f>
              <c:numCache>
                <c:formatCode>#,###,,;\(#,###,,\);\ \-\ \-</c:formatCode>
                <c:ptCount val="33"/>
                <c:pt idx="0">
                  <c:v>46600000</c:v>
                </c:pt>
                <c:pt idx="1">
                  <c:v>81600000</c:v>
                </c:pt>
                <c:pt idx="2">
                  <c:v>118200000</c:v>
                </c:pt>
                <c:pt idx="3">
                  <c:v>164500000</c:v>
                </c:pt>
                <c:pt idx="4">
                  <c:v>226100000</c:v>
                </c:pt>
                <c:pt idx="5">
                  <c:v>276600000</c:v>
                </c:pt>
                <c:pt idx="6">
                  <c:v>330500000</c:v>
                </c:pt>
                <c:pt idx="7">
                  <c:v>390300000</c:v>
                </c:pt>
                <c:pt idx="8">
                  <c:v>460700000</c:v>
                </c:pt>
                <c:pt idx="9">
                  <c:v>516300000</c:v>
                </c:pt>
                <c:pt idx="10">
                  <c:v>561990000</c:v>
                </c:pt>
                <c:pt idx="11">
                  <c:v>418359000</c:v>
                </c:pt>
                <c:pt idx="12">
                  <c:v>809403000</c:v>
                </c:pt>
                <c:pt idx="13">
                  <c:v>942755000</c:v>
                </c:pt>
                <c:pt idx="14">
                  <c:v>1017023000</c:v>
                </c:pt>
                <c:pt idx="15">
                  <c:v>1011161000</c:v>
                </c:pt>
                <c:pt idx="16">
                  <c:v>1043060000</c:v>
                </c:pt>
                <c:pt idx="17">
                  <c:v>1097280000</c:v>
                </c:pt>
                <c:pt idx="18">
                  <c:v>1176898000</c:v>
                </c:pt>
                <c:pt idx="19">
                  <c:v>1360382000</c:v>
                </c:pt>
                <c:pt idx="20">
                  <c:v>1514124000</c:v>
                </c:pt>
                <c:pt idx="21">
                  <c:v>1693070000</c:v>
                </c:pt>
                <c:pt idx="22">
                  <c:v>1842119000</c:v>
                </c:pt>
                <c:pt idx="23">
                  <c:v>2001955000</c:v>
                </c:pt>
                <c:pt idx="24">
                  <c:v>2083340000</c:v>
                </c:pt>
                <c:pt idx="25">
                  <c:v>2224575000</c:v>
                </c:pt>
                <c:pt idx="26">
                  <c:v>2360163000</c:v>
                </c:pt>
                <c:pt idx="27">
                  <c:v>2406622000</c:v>
                </c:pt>
                <c:pt idx="28">
                  <c:v>2161576000</c:v>
                </c:pt>
                <c:pt idx="29">
                  <c:v>2593490000</c:v>
                </c:pt>
                <c:pt idx="30">
                  <c:v>2820834000</c:v>
                </c:pt>
                <c:pt idx="31">
                  <c:v>3357627000</c:v>
                </c:pt>
                <c:pt idx="32">
                  <c:v>3719000000</c:v>
                </c:pt>
              </c:numCache>
            </c:numRef>
          </c:val>
          <c:extLst>
            <c:ext xmlns:c16="http://schemas.microsoft.com/office/drawing/2014/chart" uri="{C3380CC4-5D6E-409C-BE32-E72D297353CC}">
              <c16:uniqueId val="{00000001-967D-AB4F-BA46-EE585561474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1'!$B$106:$AH$106</c:f>
              <c:numCache>
                <c:formatCode>#,###,,;\(#,###,,\);\ \-\ \-</c:formatCode>
                <c:ptCount val="33"/>
                <c:pt idx="0">
                  <c:v>18000000</c:v>
                </c:pt>
                <c:pt idx="1">
                  <c:v>-5400000</c:v>
                </c:pt>
                <c:pt idx="2">
                  <c:v>38500000</c:v>
                </c:pt>
                <c:pt idx="3">
                  <c:v>-3600000</c:v>
                </c:pt>
                <c:pt idx="4">
                  <c:v>-44700000</c:v>
                </c:pt>
                <c:pt idx="5">
                  <c:v>-78000000</c:v>
                </c:pt>
                <c:pt idx="6">
                  <c:v>-114000000</c:v>
                </c:pt>
                <c:pt idx="7">
                  <c:v>-120000000</c:v>
                </c:pt>
                <c:pt idx="8">
                  <c:v>-70100000</c:v>
                </c:pt>
                <c:pt idx="9">
                  <c:v>-120900000</c:v>
                </c:pt>
                <c:pt idx="10">
                  <c:v>263303000</c:v>
                </c:pt>
                <c:pt idx="11">
                  <c:v>289641000</c:v>
                </c:pt>
                <c:pt idx="12">
                  <c:v>621852000</c:v>
                </c:pt>
                <c:pt idx="13">
                  <c:v>516013000</c:v>
                </c:pt>
                <c:pt idx="14">
                  <c:v>453509000</c:v>
                </c:pt>
                <c:pt idx="15">
                  <c:v>364605000</c:v>
                </c:pt>
                <c:pt idx="16">
                  <c:v>559167000</c:v>
                </c:pt>
                <c:pt idx="17">
                  <c:v>620720000</c:v>
                </c:pt>
                <c:pt idx="18">
                  <c:v>677506000</c:v>
                </c:pt>
                <c:pt idx="19">
                  <c:v>651561000</c:v>
                </c:pt>
                <c:pt idx="20">
                  <c:v>880852000</c:v>
                </c:pt>
                <c:pt idx="21">
                  <c:v>969934000</c:v>
                </c:pt>
                <c:pt idx="22">
                  <c:v>845927000</c:v>
                </c:pt>
                <c:pt idx="23">
                  <c:v>1000560000</c:v>
                </c:pt>
                <c:pt idx="24">
                  <c:v>892006000</c:v>
                </c:pt>
                <c:pt idx="25">
                  <c:v>1034544000</c:v>
                </c:pt>
                <c:pt idx="26">
                  <c:v>1078538000</c:v>
                </c:pt>
                <c:pt idx="27">
                  <c:v>1016780000</c:v>
                </c:pt>
                <c:pt idx="28">
                  <c:v>1558045000</c:v>
                </c:pt>
                <c:pt idx="29">
                  <c:v>1632463000</c:v>
                </c:pt>
                <c:pt idx="30">
                  <c:v>2262372000</c:v>
                </c:pt>
                <c:pt idx="31">
                  <c:v>2896776000</c:v>
                </c:pt>
                <c:pt idx="32">
                  <c:v>2538744000</c:v>
                </c:pt>
              </c:numCache>
            </c:numRef>
          </c:val>
          <c:extLst>
            <c:ext xmlns:c16="http://schemas.microsoft.com/office/drawing/2014/chart" uri="{C3380CC4-5D6E-409C-BE32-E72D297353CC}">
              <c16:uniqueId val="{00000002-967D-AB4F-BA46-EE5855614749}"/>
            </c:ext>
          </c:extLst>
        </c:ser>
        <c:dLbls>
          <c:showLegendKey val="0"/>
          <c:showVal val="0"/>
          <c:showCatName val="0"/>
          <c:showSerName val="0"/>
          <c:showPercent val="0"/>
          <c:showBubbleSize val="0"/>
        </c:dLbls>
        <c:gapWidth val="100"/>
        <c:overlap val="-24"/>
        <c:axId val="1038801839"/>
        <c:axId val="1038470351"/>
      </c:barChart>
      <c:catAx>
        <c:axId val="10388018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38470351"/>
        <c:crosses val="autoZero"/>
        <c:auto val="1"/>
        <c:lblAlgn val="ctr"/>
        <c:lblOffset val="100"/>
        <c:noMultiLvlLbl val="0"/>
      </c:catAx>
      <c:valAx>
        <c:axId val="103847035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8801839"/>
        <c:crosses val="autoZero"/>
        <c:crossBetween val="between"/>
      </c:valAx>
      <c:spPr>
        <a:noFill/>
        <a:ln>
          <a:noFill/>
        </a:ln>
        <a:effectLst/>
      </c:spPr>
    </c:plotArea>
    <c:legend>
      <c:legendPos val="b"/>
      <c:layout>
        <c:manualLayout>
          <c:xMode val="edge"/>
          <c:yMode val="edge"/>
          <c:x val="0.34822224539813323"/>
          <c:y val="0.92884837671153175"/>
          <c:w val="0.30355550920373364"/>
          <c:h val="4.48790452917523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15875</xdr:colOff>
      <xdr:row>108</xdr:row>
      <xdr:rowOff>41274</xdr:rowOff>
    </xdr:from>
    <xdr:to>
      <xdr:col>41</xdr:col>
      <xdr:colOff>1587500</xdr:colOff>
      <xdr:row>134</xdr:row>
      <xdr:rowOff>15874</xdr:rowOff>
    </xdr:to>
    <xdr:graphicFrame macro="">
      <xdr:nvGraphicFramePr>
        <xdr:cNvPr id="2" name="Chart 1">
          <a:extLst>
            <a:ext uri="{FF2B5EF4-FFF2-40B4-BE49-F238E27FC236}">
              <a16:creationId xmlns:a16="http://schemas.microsoft.com/office/drawing/2014/main" id="{5A54809F-6475-EC53-DDA3-18517BD59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https://www.bing.com/financeapi/forcetrigger?t=a1o3tc&amp;q=XNYS%3aAZO&amp;form=skydnc</v>
    <v>Learn more on Bing</v>
  </rv>
  <rv s="1">
    <v>0</v>
    <v>AUTOZONE, INC. (XNYS:AZO)</v>
    <v>2</v>
    <v>3</v>
    <v>Finance</v>
    <v>4</v>
    <v>en-US</v>
    <v>a1o3tc</v>
    <v>268435456</v>
    <v>1</v>
    <v>Powered by Refinitiv</v>
    <v>2610.0500000000002</v>
    <v>1703.3203000000001</v>
    <v>0.67630000000000001</v>
    <v>-9.49</v>
    <v>-3.7790000000000002E-3</v>
    <v>-0.05</v>
    <v>-1.9980000000000002E-5</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2513.87</v>
    <v>Specialty Retailers</v>
    <v>Stock</v>
    <v>45020.958333356248</v>
    <v>0</v>
    <v>2494.9949999999999</v>
    <v>46031965285</v>
    <v>AUTOZONE, INC.</v>
    <v>AUTOZONE, INC.</v>
    <v>2502.42</v>
    <v>20.706700000000001</v>
    <v>2511.54</v>
    <v>2502.0500000000002</v>
    <v>2502</v>
    <v>18397700</v>
    <v>AZO</v>
    <v>AUTOZONE, INC. (XNYS:AZO)</v>
    <v>120747</v>
    <v>161172</v>
    <v>1991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66787/000095014402010940/0000950144-02-010940-index.htm"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66787/000095012310095687/0000950123-10-095687-index.htm" TargetMode="External"/><Relationship Id="rId47" Type="http://schemas.openxmlformats.org/officeDocument/2006/relationships/hyperlink" Target="https://www.sec.gov/Archives/edgar/data/866787/000119312512430271/0001193125-12-430271-index.htm" TargetMode="External"/><Relationship Id="rId63" Type="http://schemas.openxmlformats.org/officeDocument/2006/relationships/hyperlink" Target="https://www.sec.gov/Archives/edgar/data/866787/000155837020011748/0001558370-20-011748-index.htm" TargetMode="External"/><Relationship Id="rId68" Type="http://schemas.openxmlformats.org/officeDocument/2006/relationships/hyperlink" Target="https://finbox.com/NYSE:WM/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866787/000095014403011980/0000950144-03-01198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66787/000086678701500047/0000866787-01-500047-index.html" TargetMode="External"/><Relationship Id="rId32" Type="http://schemas.openxmlformats.org/officeDocument/2006/relationships/hyperlink" Target="https://www.sec.gov/Archives/edgar/data/866787/000114420405032748/0001144204-05-032748-index.htm" TargetMode="External"/><Relationship Id="rId37" Type="http://schemas.openxmlformats.org/officeDocument/2006/relationships/hyperlink" Target="https://www.sec.gov/Archives/edgar/data/866787/000114420407055597/0001144204-07-055597-index.htm" TargetMode="External"/><Relationship Id="rId40" Type="http://schemas.openxmlformats.org/officeDocument/2006/relationships/hyperlink" Target="https://www.sec.gov/Archives/edgar/data/866787/000095012309053232/0000950123-09-053232-index.htm" TargetMode="External"/><Relationship Id="rId45" Type="http://schemas.openxmlformats.org/officeDocument/2006/relationships/hyperlink" Target="https://www.sec.gov/Archives/edgar/data/866787/000095012311091540/0000950123-11-091540-index.htm" TargetMode="External"/><Relationship Id="rId53" Type="http://schemas.openxmlformats.org/officeDocument/2006/relationships/hyperlink" Target="https://www.sec.gov/Archives/edgar/data/866787/000119312515353476/0001193125-15-353476-index.htm" TargetMode="External"/><Relationship Id="rId58" Type="http://schemas.openxmlformats.org/officeDocument/2006/relationships/hyperlink" Target="https://www.sec.gov/Archives/edgar/data/866787/000119312518306452/0001193125-18-306452-index.htm" TargetMode="External"/><Relationship Id="rId66" Type="http://schemas.openxmlformats.org/officeDocument/2006/relationships/hyperlink" Target="https://www.sec.gov/Archives/edgar/data/866787/000155837022015239/0001558370-22-015239-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6787/000119312519276201/0001193125-19-276201-index.htm"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866787/000095014496008757/0000950144-96-008757-index.html" TargetMode="External"/><Relationship Id="rId22" Type="http://schemas.openxmlformats.org/officeDocument/2006/relationships/hyperlink" Target="https://www.sec.gov/Archives/edgar/data/866787/000086678700500019/0000866787-00-500019-index.html" TargetMode="External"/><Relationship Id="rId27" Type="http://schemas.openxmlformats.org/officeDocument/2006/relationships/hyperlink" Target="https://www.sec.gov/Archives/edgar/data/866787/000095014402010940/0000950144-02-010940-index.htm"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66787/000114420406043603/0001144204-06-043603-index.htm" TargetMode="External"/><Relationship Id="rId43" Type="http://schemas.openxmlformats.org/officeDocument/2006/relationships/hyperlink" Target="https://www.sec.gov/Archives/edgar/data/866787/000095012310095687/0000950123-10-095687-index.htm" TargetMode="External"/><Relationship Id="rId48" Type="http://schemas.openxmlformats.org/officeDocument/2006/relationships/hyperlink" Target="https://www.sec.gov/Archives/edgar/data/866787/000119312513413428/0001193125-13-413428-index.htm" TargetMode="External"/><Relationship Id="rId56" Type="http://schemas.openxmlformats.org/officeDocument/2006/relationships/hyperlink" Target="https://www.sec.gov/Archives/edgar/data/866787/000119312517319357/0001193125-17-319357-index.htm" TargetMode="External"/><Relationship Id="rId64" Type="http://schemas.openxmlformats.org/officeDocument/2006/relationships/hyperlink" Target="https://www.sec.gov/Archives/edgar/data/866787/000155837021013446/0001558370-21-013446-index.htm" TargetMode="External"/><Relationship Id="rId69"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66787/000119312514383401/0001193125-14-38340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66787/000086678701500047/0000866787-01-500047-index.html" TargetMode="External"/><Relationship Id="rId33" Type="http://schemas.openxmlformats.org/officeDocument/2006/relationships/hyperlink" Target="https://www.sec.gov/Archives/edgar/data/866787/000114420405032748/0001144204-05-032748-index.htm" TargetMode="External"/><Relationship Id="rId38" Type="http://schemas.openxmlformats.org/officeDocument/2006/relationships/hyperlink" Target="https://www.sec.gov/Archives/edgar/data/866787/000136231008006211/0001362310-08-006211-index.htm" TargetMode="External"/><Relationship Id="rId46" Type="http://schemas.openxmlformats.org/officeDocument/2006/relationships/hyperlink" Target="https://www.sec.gov/Archives/edgar/data/866787/000119312512430271/0001193125-12-430271-index.htm" TargetMode="External"/><Relationship Id="rId59" Type="http://schemas.openxmlformats.org/officeDocument/2006/relationships/hyperlink" Target="https://www.sec.gov/Archives/edgar/data/866787/000119312518306452/0001193125-18-306452-index.htm" TargetMode="External"/><Relationship Id="rId67" Type="http://schemas.openxmlformats.org/officeDocument/2006/relationships/hyperlink" Target="https://www.sec.gov/Archives/edgar/data/866787/000155837022015239/0001558370-22-015239-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66787/000095012309053232/0000950123-09-053232-index.htm" TargetMode="External"/><Relationship Id="rId54" Type="http://schemas.openxmlformats.org/officeDocument/2006/relationships/hyperlink" Target="https://www.sec.gov/Archives/edgar/data/866787/000119312516745160/0001193125-16-745160-index.htm" TargetMode="External"/><Relationship Id="rId62" Type="http://schemas.openxmlformats.org/officeDocument/2006/relationships/hyperlink" Target="https://www.sec.gov/Archives/edgar/data/866787/000155837020011748/0001558370-20-011748-index.htm" TargetMode="External"/><Relationship Id="rId1" Type="http://schemas.openxmlformats.org/officeDocument/2006/relationships/hyperlink" Target="https://roic.ai/company/AZ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866787/000095014496008757/0000950144-96-008757-index.html" TargetMode="External"/><Relationship Id="rId23" Type="http://schemas.openxmlformats.org/officeDocument/2006/relationships/hyperlink" Target="https://www.sec.gov/Archives/edgar/data/866787/000086678700500019/0000866787-00-500019-index.html" TargetMode="External"/><Relationship Id="rId28" Type="http://schemas.openxmlformats.org/officeDocument/2006/relationships/hyperlink" Target="https://www.sec.gov/Archives/edgar/data/866787/000095014403011980/0000950144-03-011980-index.htm" TargetMode="External"/><Relationship Id="rId36" Type="http://schemas.openxmlformats.org/officeDocument/2006/relationships/hyperlink" Target="https://www.sec.gov/Archives/edgar/data/866787/000114420407055597/0001144204-07-055597-index.htm" TargetMode="External"/><Relationship Id="rId49" Type="http://schemas.openxmlformats.org/officeDocument/2006/relationships/hyperlink" Target="https://www.sec.gov/Archives/edgar/data/866787/000119312513413428/0001193125-13-413428-index.htm" TargetMode="External"/><Relationship Id="rId57" Type="http://schemas.openxmlformats.org/officeDocument/2006/relationships/hyperlink" Target="https://www.sec.gov/Archives/edgar/data/866787/000119312517319357/0001193125-17-319357-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66787/000095012311091540/0000950123-11-091540-index.htm" TargetMode="External"/><Relationship Id="rId52" Type="http://schemas.openxmlformats.org/officeDocument/2006/relationships/hyperlink" Target="https://www.sec.gov/Archives/edgar/data/866787/000119312515353476/0001193125-15-353476-index.htm" TargetMode="External"/><Relationship Id="rId60" Type="http://schemas.openxmlformats.org/officeDocument/2006/relationships/hyperlink" Target="https://www.sec.gov/Archives/edgar/data/866787/000119312519276201/0001193125-19-276201-index.htm" TargetMode="External"/><Relationship Id="rId65" Type="http://schemas.openxmlformats.org/officeDocument/2006/relationships/hyperlink" Target="https://www.sec.gov/Archives/edgar/data/866787/000155837021013446/0001558370-21-01344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66787/000136231008006211/0001362310-08-006211-index.htm" TargetMode="External"/><Relationship Id="rId34" Type="http://schemas.openxmlformats.org/officeDocument/2006/relationships/hyperlink" Target="https://www.sec.gov/Archives/edgar/data/866787/000114420406043603/0001144204-06-043603-index.htm" TargetMode="External"/><Relationship Id="rId50" Type="http://schemas.openxmlformats.org/officeDocument/2006/relationships/hyperlink" Target="https://www.sec.gov/Archives/edgar/data/866787/000119312514383401/0001193125-14-383401-index.htm" TargetMode="External"/><Relationship Id="rId55" Type="http://schemas.openxmlformats.org/officeDocument/2006/relationships/hyperlink" Target="https://www.sec.gov/Archives/edgar/data/866787/000119312516745160/0001193125-16-7451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0" zoomScaleNormal="80" workbookViewId="0">
      <pane xSplit="1" ySplit="1" topLeftCell="AF2" activePane="bottomRight" state="frozen"/>
      <selection pane="topRight"/>
      <selection pane="bottomLeft"/>
      <selection pane="bottomRight" activeCell="AL24" sqref="AL24"/>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7">
        <v>2023</v>
      </c>
      <c r="AJ1" s="27">
        <v>2024</v>
      </c>
      <c r="AK1" s="27">
        <v>2025</v>
      </c>
      <c r="AL1" s="27">
        <v>2026</v>
      </c>
      <c r="AM1" s="27">
        <v>2027</v>
      </c>
    </row>
    <row r="2" spans="1:4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c r="AM2" s="9"/>
    </row>
    <row r="3" spans="1:43" ht="40" x14ac:dyDescent="0.25">
      <c r="A3" s="5" t="s">
        <v>1</v>
      </c>
      <c r="B3" s="1">
        <v>671700000</v>
      </c>
      <c r="C3" s="1">
        <v>818000000</v>
      </c>
      <c r="D3" s="1">
        <v>1002300000</v>
      </c>
      <c r="E3" s="1">
        <v>1216800000</v>
      </c>
      <c r="F3" s="1">
        <v>1508000000</v>
      </c>
      <c r="G3" s="1">
        <v>1808100000</v>
      </c>
      <c r="H3" s="1">
        <v>2242600000</v>
      </c>
      <c r="I3" s="1">
        <v>2691400000</v>
      </c>
      <c r="J3" s="1">
        <v>3242900000</v>
      </c>
      <c r="K3" s="1">
        <v>4116400000</v>
      </c>
      <c r="L3" s="1">
        <v>4482696000</v>
      </c>
      <c r="M3" s="1">
        <v>4818185000</v>
      </c>
      <c r="N3" s="1">
        <v>5325510000</v>
      </c>
      <c r="O3" s="1">
        <v>5457123000</v>
      </c>
      <c r="P3" s="1">
        <v>5637025000</v>
      </c>
      <c r="Q3" s="1">
        <v>5710882000</v>
      </c>
      <c r="R3" s="1">
        <v>5948355000</v>
      </c>
      <c r="S3" s="1">
        <v>6169804000</v>
      </c>
      <c r="T3" s="1">
        <v>6522706000</v>
      </c>
      <c r="U3" s="1">
        <v>6816824000</v>
      </c>
      <c r="V3" s="1">
        <v>7362618000</v>
      </c>
      <c r="W3" s="1">
        <v>8072973000</v>
      </c>
      <c r="X3" s="1">
        <v>8603863000</v>
      </c>
      <c r="Y3" s="1">
        <v>9147530000</v>
      </c>
      <c r="Z3" s="1">
        <v>9475313000</v>
      </c>
      <c r="AA3" s="1">
        <v>10187340000</v>
      </c>
      <c r="AB3" s="1">
        <v>10635676000</v>
      </c>
      <c r="AC3" s="1">
        <v>10888676000</v>
      </c>
      <c r="AD3" s="1">
        <v>11221077000</v>
      </c>
      <c r="AE3" s="1">
        <v>11863743000</v>
      </c>
      <c r="AF3" s="1">
        <v>12631967000</v>
      </c>
      <c r="AG3" s="1">
        <v>14629585000</v>
      </c>
      <c r="AH3" s="1">
        <v>16252230000</v>
      </c>
      <c r="AI3" s="28">
        <v>20678000000</v>
      </c>
      <c r="AJ3" s="28">
        <v>21734000000</v>
      </c>
      <c r="AK3" s="28">
        <v>23201000000</v>
      </c>
      <c r="AL3" s="28">
        <v>24617000000</v>
      </c>
      <c r="AM3" s="28">
        <v>25905000000</v>
      </c>
      <c r="AN3" s="18" t="s">
        <v>109</v>
      </c>
      <c r="AO3" s="19" t="s">
        <v>110</v>
      </c>
      <c r="AP3" s="19" t="s">
        <v>111</v>
      </c>
      <c r="AQ3" s="19" t="s">
        <v>112</v>
      </c>
    </row>
    <row r="4" spans="1:43" ht="19" x14ac:dyDescent="0.25">
      <c r="A4" s="14" t="s">
        <v>94</v>
      </c>
      <c r="B4" s="1"/>
      <c r="C4" s="15">
        <f>(C3/B3)-1</f>
        <v>0.21780556796188777</v>
      </c>
      <c r="D4" s="15">
        <f>(D3/C3)-1</f>
        <v>0.22530562347188265</v>
      </c>
      <c r="E4" s="15">
        <f>(E3/D3)-1</f>
        <v>0.21400778210116722</v>
      </c>
      <c r="F4" s="15">
        <f t="shared" ref="F4:AP4" si="0">(F3/E3)-1</f>
        <v>0.23931623931623935</v>
      </c>
      <c r="G4" s="15">
        <f t="shared" si="0"/>
        <v>0.19900530503978775</v>
      </c>
      <c r="H4" s="16">
        <f t="shared" si="0"/>
        <v>0.2403075051158674</v>
      </c>
      <c r="I4" s="16">
        <f t="shared" si="0"/>
        <v>0.2001248550789263</v>
      </c>
      <c r="J4" s="16">
        <f t="shared" si="0"/>
        <v>0.20491194174035821</v>
      </c>
      <c r="K4" s="16">
        <f t="shared" si="0"/>
        <v>0.26935767368713193</v>
      </c>
      <c r="L4" s="16">
        <f t="shared" si="0"/>
        <v>8.8984549606452301E-2</v>
      </c>
      <c r="M4" s="16">
        <f t="shared" si="0"/>
        <v>7.4840899315947285E-2</v>
      </c>
      <c r="N4" s="16">
        <f t="shared" si="0"/>
        <v>0.10529379839088793</v>
      </c>
      <c r="O4" s="16">
        <f t="shared" si="0"/>
        <v>2.4713689393128568E-2</v>
      </c>
      <c r="P4" s="16">
        <f t="shared" si="0"/>
        <v>3.2966455035006614E-2</v>
      </c>
      <c r="Q4" s="16">
        <f t="shared" si="0"/>
        <v>1.3102123904009666E-2</v>
      </c>
      <c r="R4" s="16">
        <f t="shared" si="0"/>
        <v>4.158254364212044E-2</v>
      </c>
      <c r="S4" s="16">
        <f t="shared" si="0"/>
        <v>3.7228611943974421E-2</v>
      </c>
      <c r="T4" s="16">
        <f t="shared" si="0"/>
        <v>5.7198251354500185E-2</v>
      </c>
      <c r="U4" s="16">
        <f t="shared" si="0"/>
        <v>4.5091408381735976E-2</v>
      </c>
      <c r="V4" s="16">
        <f t="shared" si="0"/>
        <v>8.0065731490207126E-2</v>
      </c>
      <c r="W4" s="16">
        <f t="shared" si="0"/>
        <v>9.6481305970240516E-2</v>
      </c>
      <c r="X4" s="16">
        <f t="shared" si="0"/>
        <v>6.5761399177229896E-2</v>
      </c>
      <c r="Y4" s="16">
        <f t="shared" si="0"/>
        <v>6.3188709536634802E-2</v>
      </c>
      <c r="Z4" s="16">
        <f t="shared" si="0"/>
        <v>3.5832951627379206E-2</v>
      </c>
      <c r="AA4" s="16">
        <f t="shared" si="0"/>
        <v>7.5145485959144498E-2</v>
      </c>
      <c r="AB4" s="16">
        <f t="shared" si="0"/>
        <v>4.4009132904173187E-2</v>
      </c>
      <c r="AC4" s="16">
        <f t="shared" si="0"/>
        <v>2.378786266148003E-2</v>
      </c>
      <c r="AD4" s="16">
        <f t="shared" si="0"/>
        <v>3.0527219287266982E-2</v>
      </c>
      <c r="AE4" s="16">
        <f t="shared" si="0"/>
        <v>5.727311201946117E-2</v>
      </c>
      <c r="AF4" s="16">
        <f t="shared" si="0"/>
        <v>6.4753931368877415E-2</v>
      </c>
      <c r="AG4" s="16">
        <f t="shared" si="0"/>
        <v>0.15813990014381774</v>
      </c>
      <c r="AH4" s="16">
        <f t="shared" si="0"/>
        <v>0.11091531304544855</v>
      </c>
      <c r="AI4" s="16">
        <f t="shared" si="0"/>
        <v>0.27231770655473131</v>
      </c>
      <c r="AJ4" s="16">
        <f t="shared" si="0"/>
        <v>5.1068768739723325E-2</v>
      </c>
      <c r="AK4" s="16">
        <f t="shared" si="0"/>
        <v>6.7497929511364685E-2</v>
      </c>
      <c r="AL4" s="16">
        <f t="shared" si="0"/>
        <v>6.1031852075341675E-2</v>
      </c>
      <c r="AM4" s="16">
        <f t="shared" si="0"/>
        <v>5.2321566397205199E-2</v>
      </c>
      <c r="AN4" s="17">
        <f>(AH4+AG4+AF4)/3</f>
        <v>0.11126971485271457</v>
      </c>
      <c r="AO4" s="17">
        <f>(AH20+AG20+AF20)/3</f>
        <v>0.12852761151940043</v>
      </c>
      <c r="AP4" s="17">
        <f>(AH29+AG29+AF29)/3</f>
        <v>0.14780350247442309</v>
      </c>
      <c r="AQ4" s="17">
        <f>(AH105+AG105+AF105)/3</f>
        <v>0.18089429617143549</v>
      </c>
    </row>
    <row r="5" spans="1:43" ht="19" x14ac:dyDescent="0.25">
      <c r="A5" s="5" t="s">
        <v>2</v>
      </c>
      <c r="B5" s="1">
        <v>408500000</v>
      </c>
      <c r="C5" s="1">
        <v>481800000</v>
      </c>
      <c r="D5" s="1">
        <v>589300000</v>
      </c>
      <c r="E5" s="1">
        <v>710600000</v>
      </c>
      <c r="F5" s="1">
        <v>853000000</v>
      </c>
      <c r="G5" s="1">
        <v>1008700000</v>
      </c>
      <c r="H5" s="1">
        <v>1244100000</v>
      </c>
      <c r="I5" s="1">
        <v>1481500000</v>
      </c>
      <c r="J5" s="1">
        <v>1793100000</v>
      </c>
      <c r="K5" s="1">
        <v>2256400000</v>
      </c>
      <c r="L5" s="1">
        <v>2475586000</v>
      </c>
      <c r="M5" s="1">
        <v>2804896000</v>
      </c>
      <c r="N5" s="1">
        <v>2950123000</v>
      </c>
      <c r="O5" s="1">
        <v>2942114000</v>
      </c>
      <c r="P5" s="1">
        <v>2880446000</v>
      </c>
      <c r="Q5" s="1">
        <v>2918334000</v>
      </c>
      <c r="R5" s="1">
        <v>3009835000</v>
      </c>
      <c r="S5" s="1">
        <v>3105554000</v>
      </c>
      <c r="T5" s="1">
        <v>3254645000</v>
      </c>
      <c r="U5" s="1">
        <v>3400375000</v>
      </c>
      <c r="V5" s="1">
        <v>3650874000</v>
      </c>
      <c r="W5" s="1">
        <v>3953510000</v>
      </c>
      <c r="X5" s="1">
        <v>4171827000</v>
      </c>
      <c r="Y5" s="1">
        <v>4406595000</v>
      </c>
      <c r="Z5" s="1">
        <v>4540406000</v>
      </c>
      <c r="AA5" s="1">
        <v>4860309000</v>
      </c>
      <c r="AB5" s="1">
        <v>5026940000</v>
      </c>
      <c r="AC5" s="1">
        <v>5149056000</v>
      </c>
      <c r="AD5" s="1">
        <v>5247331000</v>
      </c>
      <c r="AE5" s="1">
        <v>5498742000</v>
      </c>
      <c r="AF5" s="1">
        <v>5861214000</v>
      </c>
      <c r="AG5" s="1">
        <v>6911800000</v>
      </c>
      <c r="AH5" s="1">
        <v>7779580000</v>
      </c>
    </row>
    <row r="6" spans="1:43" ht="20" x14ac:dyDescent="0.25">
      <c r="A6" s="6" t="s">
        <v>3</v>
      </c>
      <c r="B6" s="10">
        <v>263200000</v>
      </c>
      <c r="C6" s="10">
        <v>336200000</v>
      </c>
      <c r="D6" s="10">
        <v>413000000</v>
      </c>
      <c r="E6" s="10">
        <v>506200000</v>
      </c>
      <c r="F6" s="10">
        <v>655000000</v>
      </c>
      <c r="G6" s="10">
        <v>799400000</v>
      </c>
      <c r="H6" s="10">
        <v>998500000</v>
      </c>
      <c r="I6" s="10">
        <v>1209900000</v>
      </c>
      <c r="J6" s="10">
        <v>1449800000</v>
      </c>
      <c r="K6" s="10">
        <v>1860000000</v>
      </c>
      <c r="L6" s="10">
        <v>2007110000</v>
      </c>
      <c r="M6" s="10">
        <v>2013289000</v>
      </c>
      <c r="N6" s="10">
        <v>2375387000</v>
      </c>
      <c r="O6" s="10">
        <v>2515009000</v>
      </c>
      <c r="P6" s="10">
        <v>2756579000</v>
      </c>
      <c r="Q6" s="10">
        <v>2792548000</v>
      </c>
      <c r="R6" s="10">
        <v>2938520000</v>
      </c>
      <c r="S6" s="10">
        <v>3064250000</v>
      </c>
      <c r="T6" s="10">
        <v>3268061000</v>
      </c>
      <c r="U6" s="10">
        <v>3416449000</v>
      </c>
      <c r="V6" s="10">
        <v>3711744000</v>
      </c>
      <c r="W6" s="10">
        <v>4119463000</v>
      </c>
      <c r="X6" s="10">
        <v>4432036000</v>
      </c>
      <c r="Y6" s="10">
        <v>4740935000</v>
      </c>
      <c r="Z6" s="10">
        <v>4934907000</v>
      </c>
      <c r="AA6" s="10">
        <v>5327031000</v>
      </c>
      <c r="AB6" s="10">
        <v>5608736000</v>
      </c>
      <c r="AC6" s="10">
        <v>5739620000</v>
      </c>
      <c r="AD6" s="10">
        <v>5973746000</v>
      </c>
      <c r="AE6" s="10">
        <v>6365001000</v>
      </c>
      <c r="AF6" s="10">
        <v>6770753000</v>
      </c>
      <c r="AG6" s="10">
        <v>7717785000</v>
      </c>
      <c r="AH6" s="10">
        <v>8472650000</v>
      </c>
      <c r="AN6" s="18" t="s">
        <v>113</v>
      </c>
      <c r="AO6" s="19" t="s">
        <v>114</v>
      </c>
      <c r="AP6" s="19" t="s">
        <v>115</v>
      </c>
      <c r="AQ6" s="19" t="s">
        <v>116</v>
      </c>
    </row>
    <row r="7" spans="1:43" ht="19" x14ac:dyDescent="0.25">
      <c r="A7" s="5" t="s">
        <v>4</v>
      </c>
      <c r="B7" s="2">
        <v>0.39179999999999998</v>
      </c>
      <c r="C7" s="2">
        <v>0.41099999999999998</v>
      </c>
      <c r="D7" s="2">
        <v>0.41210000000000002</v>
      </c>
      <c r="E7" s="2">
        <v>0.41599999999999998</v>
      </c>
      <c r="F7" s="2">
        <v>0.43440000000000001</v>
      </c>
      <c r="G7" s="2">
        <v>0.44209999999999999</v>
      </c>
      <c r="H7" s="2">
        <v>0.44519999999999998</v>
      </c>
      <c r="I7" s="2">
        <v>0.44950000000000001</v>
      </c>
      <c r="J7" s="2">
        <v>0.4471</v>
      </c>
      <c r="K7" s="2">
        <v>0.45190000000000002</v>
      </c>
      <c r="L7" s="2">
        <v>0.44769999999999999</v>
      </c>
      <c r="M7" s="2">
        <v>0.41789999999999999</v>
      </c>
      <c r="N7" s="2">
        <v>0.44600000000000001</v>
      </c>
      <c r="O7" s="2">
        <v>0.46089999999999998</v>
      </c>
      <c r="P7" s="2">
        <v>0.48899999999999999</v>
      </c>
      <c r="Q7" s="2">
        <v>0.48899999999999999</v>
      </c>
      <c r="R7" s="2">
        <v>0.49399999999999999</v>
      </c>
      <c r="S7" s="2">
        <v>0.49669999999999997</v>
      </c>
      <c r="T7" s="2">
        <v>0.501</v>
      </c>
      <c r="U7" s="2">
        <v>0.50119999999999998</v>
      </c>
      <c r="V7" s="2">
        <v>0.50409999999999999</v>
      </c>
      <c r="W7" s="2">
        <v>0.51029999999999998</v>
      </c>
      <c r="X7" s="2">
        <v>0.5151</v>
      </c>
      <c r="Y7" s="2">
        <v>0.51829999999999998</v>
      </c>
      <c r="Z7" s="2">
        <v>0.52080000000000004</v>
      </c>
      <c r="AA7" s="2">
        <v>0.52290000000000003</v>
      </c>
      <c r="AB7" s="2">
        <v>0.52739999999999998</v>
      </c>
      <c r="AC7" s="2">
        <v>0.52710000000000001</v>
      </c>
      <c r="AD7" s="2">
        <v>0.53239999999999998</v>
      </c>
      <c r="AE7" s="2">
        <v>0.53649999999999998</v>
      </c>
      <c r="AF7" s="2">
        <v>0.53600000000000003</v>
      </c>
      <c r="AG7" s="2">
        <v>0.52749999999999997</v>
      </c>
      <c r="AH7" s="2">
        <v>0.52129999999999999</v>
      </c>
      <c r="AN7" s="17">
        <f>AH7</f>
        <v>0.52129999999999999</v>
      </c>
      <c r="AO7" s="20">
        <f>AH21</f>
        <v>0.2288</v>
      </c>
      <c r="AP7" s="20">
        <f>AH30</f>
        <v>0.14949999999999999</v>
      </c>
      <c r="AQ7" s="20">
        <f>AH106/AH3</f>
        <v>0.15620896332380232</v>
      </c>
    </row>
    <row r="8" spans="1:4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43" ht="19" customHeight="1" x14ac:dyDescent="0.25">
      <c r="A9" s="14" t="s">
        <v>95</v>
      </c>
      <c r="B9" s="15">
        <f>B8/B3</f>
        <v>0</v>
      </c>
      <c r="C9" s="15">
        <f t="shared" ref="C9:AK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N9" s="18" t="s">
        <v>96</v>
      </c>
      <c r="AO9" s="19" t="s">
        <v>97</v>
      </c>
      <c r="AP9" s="19" t="s">
        <v>98</v>
      </c>
      <c r="AQ9" s="19" t="s">
        <v>99</v>
      </c>
    </row>
    <row r="10" spans="1:43"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N10" s="17">
        <f>AH9</f>
        <v>0</v>
      </c>
      <c r="AO10" s="20">
        <f>AH13</f>
        <v>0.32007429134340332</v>
      </c>
      <c r="AP10" s="20">
        <f>AH80</f>
        <v>4.3447576117246678E-3</v>
      </c>
      <c r="AQ10" s="20">
        <f>AH89</f>
        <v>0</v>
      </c>
    </row>
    <row r="11" spans="1:4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row>
    <row r="12" spans="1:43" ht="20" x14ac:dyDescent="0.25">
      <c r="A12" s="5" t="s">
        <v>8</v>
      </c>
      <c r="B12" s="1">
        <v>205600000</v>
      </c>
      <c r="C12" s="1">
        <v>247400000</v>
      </c>
      <c r="D12" s="1">
        <v>295700000</v>
      </c>
      <c r="E12" s="1">
        <v>344100000</v>
      </c>
      <c r="F12" s="1">
        <v>431200000</v>
      </c>
      <c r="G12" s="1">
        <v>523400000</v>
      </c>
      <c r="H12" s="1">
        <v>666100000</v>
      </c>
      <c r="I12" s="1">
        <v>810800000</v>
      </c>
      <c r="J12" s="1">
        <v>970800000</v>
      </c>
      <c r="K12" s="1">
        <v>1298300000</v>
      </c>
      <c r="L12" s="1">
        <v>1368290000</v>
      </c>
      <c r="M12" s="1">
        <v>1498909000</v>
      </c>
      <c r="N12" s="1">
        <v>1604379000</v>
      </c>
      <c r="O12" s="1">
        <v>1597212000</v>
      </c>
      <c r="P12" s="1">
        <v>1757873000</v>
      </c>
      <c r="Q12" s="1">
        <v>1816884000</v>
      </c>
      <c r="R12" s="1">
        <v>1928595000</v>
      </c>
      <c r="S12" s="1">
        <v>2008984000</v>
      </c>
      <c r="T12" s="1">
        <v>2143927000</v>
      </c>
      <c r="U12" s="1">
        <v>2240387000</v>
      </c>
      <c r="V12" s="1">
        <v>2392330000</v>
      </c>
      <c r="W12" s="1">
        <v>2624660000</v>
      </c>
      <c r="X12" s="1">
        <v>2803145000</v>
      </c>
      <c r="Y12" s="1">
        <v>2967837000</v>
      </c>
      <c r="Z12" s="1">
        <v>3104684000</v>
      </c>
      <c r="AA12" s="1">
        <v>3373980000</v>
      </c>
      <c r="AB12" s="1">
        <v>3548341000</v>
      </c>
      <c r="AC12" s="1">
        <v>3659551000</v>
      </c>
      <c r="AD12" s="1">
        <v>4162890000</v>
      </c>
      <c r="AE12" s="1">
        <v>4148864000</v>
      </c>
      <c r="AF12" s="1">
        <v>4353074000</v>
      </c>
      <c r="AG12" s="1">
        <v>4773258000</v>
      </c>
      <c r="AH12" s="1">
        <v>5201921000</v>
      </c>
      <c r="AN12" s="18" t="s">
        <v>117</v>
      </c>
      <c r="AO12" s="19" t="s">
        <v>118</v>
      </c>
      <c r="AP12" s="19" t="s">
        <v>119</v>
      </c>
      <c r="AQ12" s="19" t="s">
        <v>120</v>
      </c>
    </row>
    <row r="13" spans="1:43" ht="19" x14ac:dyDescent="0.25">
      <c r="A13" s="14" t="s">
        <v>100</v>
      </c>
      <c r="B13" s="15">
        <f>B12/B3</f>
        <v>0.30608902783980946</v>
      </c>
      <c r="C13" s="15">
        <f t="shared" ref="C13:AK13" si="2">C12/C3</f>
        <v>0.30244498777506112</v>
      </c>
      <c r="D13" s="15">
        <f t="shared" si="2"/>
        <v>0.29502145066347402</v>
      </c>
      <c r="E13" s="15">
        <f t="shared" si="2"/>
        <v>0.28279092702169623</v>
      </c>
      <c r="F13" s="15">
        <f t="shared" si="2"/>
        <v>0.28594164456233423</v>
      </c>
      <c r="G13" s="15">
        <f t="shared" si="2"/>
        <v>0.28947513964935567</v>
      </c>
      <c r="H13" s="15">
        <f t="shared" si="2"/>
        <v>0.2970213145456167</v>
      </c>
      <c r="I13" s="15">
        <f t="shared" si="2"/>
        <v>0.30125585197295091</v>
      </c>
      <c r="J13" s="15">
        <f t="shared" si="2"/>
        <v>0.29936168244472539</v>
      </c>
      <c r="K13" s="15">
        <f t="shared" si="2"/>
        <v>0.31539694879020502</v>
      </c>
      <c r="L13" s="15">
        <f t="shared" si="2"/>
        <v>0.30523818701959715</v>
      </c>
      <c r="M13" s="15">
        <f t="shared" si="2"/>
        <v>0.31109411531520687</v>
      </c>
      <c r="N13" s="15">
        <f t="shared" si="2"/>
        <v>0.30126297763031146</v>
      </c>
      <c r="O13" s="15">
        <f t="shared" si="2"/>
        <v>0.29268389222672825</v>
      </c>
      <c r="P13" s="15">
        <f t="shared" si="2"/>
        <v>0.31184410216381869</v>
      </c>
      <c r="Q13" s="15">
        <f t="shared" si="2"/>
        <v>0.31814420259427528</v>
      </c>
      <c r="R13" s="15">
        <f t="shared" si="2"/>
        <v>0.3242232516384782</v>
      </c>
      <c r="S13" s="15">
        <f t="shared" si="2"/>
        <v>0.32561553008815192</v>
      </c>
      <c r="T13" s="15">
        <f t="shared" si="2"/>
        <v>0.3286867444278494</v>
      </c>
      <c r="U13" s="15">
        <f t="shared" si="2"/>
        <v>0.32865554398940033</v>
      </c>
      <c r="V13" s="15">
        <f t="shared" si="2"/>
        <v>0.32492925750052493</v>
      </c>
      <c r="W13" s="15">
        <f t="shared" si="2"/>
        <v>0.3251169055068065</v>
      </c>
      <c r="X13" s="15">
        <f t="shared" si="2"/>
        <v>0.32580074787336805</v>
      </c>
      <c r="Y13" s="15">
        <f t="shared" si="2"/>
        <v>0.32444135192778817</v>
      </c>
      <c r="Z13" s="15">
        <f t="shared" si="2"/>
        <v>0.32766031053538813</v>
      </c>
      <c r="AA13" s="15">
        <f t="shared" si="2"/>
        <v>0.33119342242430311</v>
      </c>
      <c r="AB13" s="15">
        <f t="shared" si="2"/>
        <v>0.33362627819801954</v>
      </c>
      <c r="AC13" s="15">
        <f t="shared" si="2"/>
        <v>0.3360877851448606</v>
      </c>
      <c r="AD13" s="15">
        <f t="shared" si="2"/>
        <v>0.37098845324740221</v>
      </c>
      <c r="AE13" s="15">
        <f t="shared" si="2"/>
        <v>0.34970953096337304</v>
      </c>
      <c r="AF13" s="15">
        <f t="shared" si="2"/>
        <v>0.34460777169541373</v>
      </c>
      <c r="AG13" s="15">
        <f t="shared" si="2"/>
        <v>0.32627432698876968</v>
      </c>
      <c r="AH13" s="15">
        <f t="shared" si="2"/>
        <v>0.32007429134340332</v>
      </c>
      <c r="AN13" s="17">
        <f>AH28/AH72</f>
        <v>-0.68653962389016066</v>
      </c>
      <c r="AO13" s="20">
        <f>AH28/AH54</f>
        <v>0.15905709725334324</v>
      </c>
      <c r="AP13" s="20">
        <f>AH22/(AH72+AH56+AH61)</f>
        <v>0.56808777379375119</v>
      </c>
      <c r="AQ13" s="21">
        <f>AH67/AH72</f>
        <v>-5.3163092734972572</v>
      </c>
    </row>
    <row r="14" spans="1:43" ht="19" x14ac:dyDescent="0.25">
      <c r="A14" s="5" t="s">
        <v>9</v>
      </c>
      <c r="B14" s="1">
        <v>8300000</v>
      </c>
      <c r="C14" s="1">
        <v>9500000</v>
      </c>
      <c r="D14" s="1">
        <v>13700000</v>
      </c>
      <c r="E14" s="1">
        <v>21300000</v>
      </c>
      <c r="F14" s="1">
        <v>33100000</v>
      </c>
      <c r="G14" s="1">
        <v>48300000</v>
      </c>
      <c r="H14" s="1">
        <v>63500000</v>
      </c>
      <c r="I14" s="1">
        <v>77800000</v>
      </c>
      <c r="J14" s="1">
        <v>96600000</v>
      </c>
      <c r="K14" s="1">
        <v>128500000</v>
      </c>
      <c r="L14" s="1">
        <v>126800000</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row>
    <row r="15" spans="1:43" ht="20" x14ac:dyDescent="0.25">
      <c r="A15" s="5" t="s">
        <v>10</v>
      </c>
      <c r="B15" s="1">
        <v>213900000</v>
      </c>
      <c r="C15" s="1">
        <v>256900000</v>
      </c>
      <c r="D15" s="1">
        <v>309400000</v>
      </c>
      <c r="E15" s="1">
        <v>365400000</v>
      </c>
      <c r="F15" s="1">
        <v>464300000</v>
      </c>
      <c r="G15" s="1">
        <v>571700000</v>
      </c>
      <c r="H15" s="1">
        <v>729600000</v>
      </c>
      <c r="I15" s="1">
        <v>888600000</v>
      </c>
      <c r="J15" s="1">
        <v>1067400000</v>
      </c>
      <c r="K15" s="1">
        <v>1426800000</v>
      </c>
      <c r="L15" s="1">
        <v>1495090000</v>
      </c>
      <c r="M15" s="1">
        <v>1498909000</v>
      </c>
      <c r="N15" s="1">
        <v>1604379000</v>
      </c>
      <c r="O15" s="1">
        <v>1597212000</v>
      </c>
      <c r="P15" s="1">
        <v>1757873000</v>
      </c>
      <c r="Q15" s="1">
        <v>1816884000</v>
      </c>
      <c r="R15" s="1">
        <v>1928595000</v>
      </c>
      <c r="S15" s="1">
        <v>2008984000</v>
      </c>
      <c r="T15" s="1">
        <v>2143927000</v>
      </c>
      <c r="U15" s="1">
        <v>2240387000</v>
      </c>
      <c r="V15" s="1">
        <v>2392330000</v>
      </c>
      <c r="W15" s="1">
        <v>2624660000</v>
      </c>
      <c r="X15" s="1">
        <v>2803145000</v>
      </c>
      <c r="Y15" s="1">
        <v>2967837000</v>
      </c>
      <c r="Z15" s="1">
        <v>3104684000</v>
      </c>
      <c r="AA15" s="1">
        <v>3373980000</v>
      </c>
      <c r="AB15" s="1">
        <v>3548341000</v>
      </c>
      <c r="AC15" s="1">
        <v>3659551000</v>
      </c>
      <c r="AD15" s="1">
        <v>4162890000</v>
      </c>
      <c r="AE15" s="1">
        <v>4148864000</v>
      </c>
      <c r="AF15" s="1">
        <v>4353074000</v>
      </c>
      <c r="AG15" s="1">
        <v>4773258000</v>
      </c>
      <c r="AH15" s="1">
        <v>5201921000</v>
      </c>
      <c r="AN15" s="18" t="s">
        <v>121</v>
      </c>
      <c r="AO15" s="19" t="s">
        <v>122</v>
      </c>
      <c r="AP15" s="19" t="s">
        <v>123</v>
      </c>
      <c r="AQ15" s="19" t="s">
        <v>124</v>
      </c>
    </row>
    <row r="16" spans="1:43" ht="19" x14ac:dyDescent="0.25">
      <c r="A16" s="5" t="s">
        <v>11</v>
      </c>
      <c r="B16" s="1">
        <v>622400000</v>
      </c>
      <c r="C16" s="1">
        <v>738700000</v>
      </c>
      <c r="D16" s="1">
        <v>898700000</v>
      </c>
      <c r="E16" s="1">
        <v>1076000000</v>
      </c>
      <c r="F16" s="1">
        <v>1317300000</v>
      </c>
      <c r="G16" s="1">
        <v>1580400000</v>
      </c>
      <c r="H16" s="1">
        <v>1973700000</v>
      </c>
      <c r="I16" s="1">
        <v>2370100000</v>
      </c>
      <c r="J16" s="1">
        <v>2860500000</v>
      </c>
      <c r="K16" s="1">
        <v>3683200000</v>
      </c>
      <c r="L16" s="1">
        <v>3970676000</v>
      </c>
      <c r="M16" s="1">
        <v>4303805000</v>
      </c>
      <c r="N16" s="1">
        <v>4554502000</v>
      </c>
      <c r="O16" s="1">
        <v>4539326000</v>
      </c>
      <c r="P16" s="1">
        <v>4638319000</v>
      </c>
      <c r="Q16" s="1">
        <v>4735218000</v>
      </c>
      <c r="R16" s="1">
        <v>4938430000</v>
      </c>
      <c r="S16" s="1">
        <v>5114538000</v>
      </c>
      <c r="T16" s="1">
        <v>5398572000</v>
      </c>
      <c r="U16" s="1">
        <v>5640762000</v>
      </c>
      <c r="V16" s="1">
        <v>6043204000</v>
      </c>
      <c r="W16" s="1">
        <v>6578170000</v>
      </c>
      <c r="X16" s="1">
        <v>6974972000</v>
      </c>
      <c r="Y16" s="1">
        <v>7374432000</v>
      </c>
      <c r="Z16" s="1">
        <v>7645090000</v>
      </c>
      <c r="AA16" s="1">
        <v>8234289000</v>
      </c>
      <c r="AB16" s="1">
        <v>8575281000</v>
      </c>
      <c r="AC16" s="1">
        <v>8808607000</v>
      </c>
      <c r="AD16" s="1">
        <v>9410221000</v>
      </c>
      <c r="AE16" s="1">
        <v>9647606000</v>
      </c>
      <c r="AF16" s="1">
        <v>10214288000</v>
      </c>
      <c r="AG16" s="1">
        <v>11685058000</v>
      </c>
      <c r="AH16" s="1">
        <v>12981501000</v>
      </c>
      <c r="AN16" s="29">
        <f>(AH35+AG35+AF35+AE35+AD35)/5</f>
        <v>-6.5223806208403151E-2</v>
      </c>
      <c r="AO16" s="30">
        <f>AP101/AH3</f>
        <v>2.8323476399854051</v>
      </c>
      <c r="AP16" s="30">
        <f>AP101/AH28</f>
        <v>18.946283132971462</v>
      </c>
      <c r="AQ16" s="31">
        <f>AP101/AH106</f>
        <v>18.131786932829776</v>
      </c>
    </row>
    <row r="17" spans="1:40"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v>146203000</v>
      </c>
      <c r="V17" s="1">
        <v>161535000</v>
      </c>
      <c r="W17" s="1">
        <v>172615000</v>
      </c>
      <c r="X17" s="1">
        <v>177302000</v>
      </c>
      <c r="Y17" s="1">
        <v>187021000</v>
      </c>
      <c r="Z17" s="1">
        <v>169359000</v>
      </c>
      <c r="AA17" s="1">
        <v>152044000</v>
      </c>
      <c r="AB17" s="1">
        <v>150052000</v>
      </c>
      <c r="AC17" s="1">
        <v>158082000</v>
      </c>
      <c r="AD17" s="1">
        <v>180163000</v>
      </c>
      <c r="AE17" s="1">
        <v>192200000</v>
      </c>
      <c r="AF17" s="1">
        <v>206854000</v>
      </c>
      <c r="AG17" s="1">
        <v>200754000</v>
      </c>
      <c r="AH17" s="1">
        <v>197686000</v>
      </c>
    </row>
    <row r="18" spans="1:40" ht="20" x14ac:dyDescent="0.25">
      <c r="A18" s="5" t="s">
        <v>13</v>
      </c>
      <c r="B18" s="1">
        <v>8300000</v>
      </c>
      <c r="C18" s="1">
        <v>9500000</v>
      </c>
      <c r="D18" s="1">
        <v>13700000</v>
      </c>
      <c r="E18" s="1">
        <v>21300000</v>
      </c>
      <c r="F18" s="1">
        <v>33100000</v>
      </c>
      <c r="G18" s="1">
        <v>48300000</v>
      </c>
      <c r="H18" s="1">
        <v>63500000</v>
      </c>
      <c r="I18" s="1">
        <v>77800000</v>
      </c>
      <c r="J18" s="1">
        <v>96600000</v>
      </c>
      <c r="K18" s="1">
        <v>128500000</v>
      </c>
      <c r="L18" s="1">
        <v>126800000</v>
      </c>
      <c r="M18" s="1">
        <v>131333000</v>
      </c>
      <c r="N18" s="1">
        <v>118255000</v>
      </c>
      <c r="O18" s="1">
        <v>109748000</v>
      </c>
      <c r="P18" s="1">
        <v>111121000</v>
      </c>
      <c r="Q18" s="1">
        <v>137940000</v>
      </c>
      <c r="R18" s="1">
        <v>141024000</v>
      </c>
      <c r="S18" s="1">
        <v>161130000</v>
      </c>
      <c r="T18" s="1">
        <v>169509000</v>
      </c>
      <c r="U18" s="1">
        <v>180433000</v>
      </c>
      <c r="V18" s="1">
        <v>192084000</v>
      </c>
      <c r="W18" s="1">
        <v>196209000</v>
      </c>
      <c r="X18" s="1">
        <v>211831000</v>
      </c>
      <c r="Y18" s="1">
        <v>227251000</v>
      </c>
      <c r="Z18" s="1">
        <v>251267000</v>
      </c>
      <c r="AA18" s="1">
        <v>269919000</v>
      </c>
      <c r="AB18" s="1">
        <v>297397000</v>
      </c>
      <c r="AC18" s="1">
        <v>323051000</v>
      </c>
      <c r="AD18" s="1">
        <v>345084000</v>
      </c>
      <c r="AE18" s="1">
        <v>369957000</v>
      </c>
      <c r="AF18" s="1">
        <v>397466000</v>
      </c>
      <c r="AG18" s="1">
        <v>407683000</v>
      </c>
      <c r="AH18" s="1">
        <v>442223000</v>
      </c>
      <c r="AN18" s="18" t="s">
        <v>125</v>
      </c>
    </row>
    <row r="19" spans="1:40" ht="19" x14ac:dyDescent="0.25">
      <c r="A19" s="6" t="s">
        <v>14</v>
      </c>
      <c r="B19" s="10">
        <v>46600000</v>
      </c>
      <c r="C19" s="10">
        <v>81600000</v>
      </c>
      <c r="D19" s="10">
        <v>118200000</v>
      </c>
      <c r="E19" s="10">
        <v>164500000</v>
      </c>
      <c r="F19" s="10">
        <v>226100000</v>
      </c>
      <c r="G19" s="10">
        <v>276600000</v>
      </c>
      <c r="H19" s="10">
        <v>330500000</v>
      </c>
      <c r="I19" s="10">
        <v>390300000</v>
      </c>
      <c r="J19" s="10">
        <v>460700000</v>
      </c>
      <c r="K19" s="10">
        <v>516300000</v>
      </c>
      <c r="L19" s="10">
        <v>561990000</v>
      </c>
      <c r="M19" s="10">
        <v>418359000</v>
      </c>
      <c r="N19" s="10">
        <v>809403000</v>
      </c>
      <c r="O19" s="10">
        <v>942755000</v>
      </c>
      <c r="P19" s="10">
        <v>1017023000</v>
      </c>
      <c r="Q19" s="10">
        <v>1011161000</v>
      </c>
      <c r="R19" s="10">
        <v>1043060000</v>
      </c>
      <c r="S19" s="10">
        <v>1097280000</v>
      </c>
      <c r="T19" s="10">
        <v>1176898000</v>
      </c>
      <c r="U19" s="10">
        <v>1360382000</v>
      </c>
      <c r="V19" s="10">
        <v>1514124000</v>
      </c>
      <c r="W19" s="10">
        <v>1693070000</v>
      </c>
      <c r="X19" s="10">
        <v>1842119000</v>
      </c>
      <c r="Y19" s="10">
        <v>2001955000</v>
      </c>
      <c r="Z19" s="10">
        <v>2083340000</v>
      </c>
      <c r="AA19" s="10">
        <v>2224575000</v>
      </c>
      <c r="AB19" s="10">
        <v>2360163000</v>
      </c>
      <c r="AC19" s="10">
        <v>2406622000</v>
      </c>
      <c r="AD19" s="10">
        <v>2161576000</v>
      </c>
      <c r="AE19" s="10">
        <v>2593490000</v>
      </c>
      <c r="AF19" s="10">
        <v>2820834000</v>
      </c>
      <c r="AG19" s="10">
        <v>3357627000</v>
      </c>
      <c r="AH19" s="10">
        <v>3719000000</v>
      </c>
      <c r="AN19" s="32">
        <f>AH40-AH56-AH61</f>
        <v>-9031969000</v>
      </c>
    </row>
    <row r="20" spans="1:40" ht="19" customHeight="1" x14ac:dyDescent="0.25">
      <c r="A20" s="14" t="s">
        <v>101</v>
      </c>
      <c r="B20" s="1"/>
      <c r="C20" s="15">
        <f>(C19/B19)-1</f>
        <v>0.75107296137339064</v>
      </c>
      <c r="D20" s="15">
        <f>(D19/C19)-1</f>
        <v>0.44852941176470584</v>
      </c>
      <c r="E20" s="15">
        <f>(E19/D19)-1</f>
        <v>0.39170896785109988</v>
      </c>
      <c r="F20" s="15">
        <f t="shared" ref="F20:AK20" si="3">(F19/E19)-1</f>
        <v>0.37446808510638308</v>
      </c>
      <c r="G20" s="15">
        <f t="shared" si="3"/>
        <v>0.22335249889429454</v>
      </c>
      <c r="H20" s="15">
        <f t="shared" si="3"/>
        <v>0.19486623282718729</v>
      </c>
      <c r="I20" s="15">
        <f t="shared" si="3"/>
        <v>0.18093797276853252</v>
      </c>
      <c r="J20" s="15">
        <f t="shared" si="3"/>
        <v>0.18037407122726101</v>
      </c>
      <c r="K20" s="15">
        <f t="shared" si="3"/>
        <v>0.12068591274148033</v>
      </c>
      <c r="L20" s="15">
        <f t="shared" si="3"/>
        <v>8.8495061011039988E-2</v>
      </c>
      <c r="M20" s="15">
        <f t="shared" si="3"/>
        <v>-0.25557572198793577</v>
      </c>
      <c r="N20" s="15">
        <f t="shared" si="3"/>
        <v>0.93470918517349921</v>
      </c>
      <c r="O20" s="15">
        <f t="shared" si="3"/>
        <v>0.16475352821771105</v>
      </c>
      <c r="P20" s="15">
        <f t="shared" si="3"/>
        <v>7.8777625151815744E-2</v>
      </c>
      <c r="Q20" s="15">
        <f t="shared" si="3"/>
        <v>-5.7638814461423715E-3</v>
      </c>
      <c r="R20" s="15">
        <f t="shared" si="3"/>
        <v>3.1546904993368985E-2</v>
      </c>
      <c r="S20" s="15">
        <f t="shared" si="3"/>
        <v>5.1981669319118851E-2</v>
      </c>
      <c r="T20" s="15">
        <f t="shared" si="3"/>
        <v>7.2559419655876312E-2</v>
      </c>
      <c r="U20" s="15">
        <f t="shared" si="3"/>
        <v>0.15590475980076435</v>
      </c>
      <c r="V20" s="15">
        <f t="shared" si="3"/>
        <v>0.11301384464069653</v>
      </c>
      <c r="W20" s="15">
        <f t="shared" si="3"/>
        <v>0.11818450800594937</v>
      </c>
      <c r="X20" s="15">
        <f t="shared" si="3"/>
        <v>8.8034753436065927E-2</v>
      </c>
      <c r="Y20" s="15">
        <f t="shared" si="3"/>
        <v>8.6767467248315633E-2</v>
      </c>
      <c r="Z20" s="15">
        <f t="shared" si="3"/>
        <v>4.0652761925218162E-2</v>
      </c>
      <c r="AA20" s="15">
        <f t="shared" si="3"/>
        <v>6.7792583063734257E-2</v>
      </c>
      <c r="AB20" s="15">
        <f t="shared" si="3"/>
        <v>6.0950069114325212E-2</v>
      </c>
      <c r="AC20" s="15">
        <f t="shared" si="3"/>
        <v>1.9684657373240766E-2</v>
      </c>
      <c r="AD20" s="15">
        <f t="shared" si="3"/>
        <v>-0.10182155735300347</v>
      </c>
      <c r="AE20" s="15">
        <f t="shared" si="3"/>
        <v>0.19981439468239848</v>
      </c>
      <c r="AF20" s="15">
        <f t="shared" si="3"/>
        <v>8.7659485866535158E-2</v>
      </c>
      <c r="AG20" s="15">
        <f t="shared" si="3"/>
        <v>0.19029584867454097</v>
      </c>
      <c r="AH20" s="15">
        <f t="shared" si="3"/>
        <v>0.10762750001712518</v>
      </c>
    </row>
    <row r="21" spans="1:40" ht="19" x14ac:dyDescent="0.25">
      <c r="A21" s="5" t="s">
        <v>15</v>
      </c>
      <c r="B21" s="2">
        <v>6.9400000000000003E-2</v>
      </c>
      <c r="C21" s="2">
        <v>9.98E-2</v>
      </c>
      <c r="D21" s="2">
        <v>0.1179</v>
      </c>
      <c r="E21" s="2">
        <v>0.13519999999999999</v>
      </c>
      <c r="F21" s="2">
        <v>0.14990000000000001</v>
      </c>
      <c r="G21" s="2">
        <v>0.153</v>
      </c>
      <c r="H21" s="2">
        <v>0.1474</v>
      </c>
      <c r="I21" s="2">
        <v>0.14499999999999999</v>
      </c>
      <c r="J21" s="2">
        <v>0.1421</v>
      </c>
      <c r="K21" s="2">
        <v>0.12540000000000001</v>
      </c>
      <c r="L21" s="2">
        <v>0.12540000000000001</v>
      </c>
      <c r="M21" s="2">
        <v>8.6800000000000002E-2</v>
      </c>
      <c r="N21" s="2">
        <v>0.152</v>
      </c>
      <c r="O21" s="2">
        <v>0.17280000000000001</v>
      </c>
      <c r="P21" s="2">
        <v>0.1804</v>
      </c>
      <c r="Q21" s="2">
        <v>0.17710000000000001</v>
      </c>
      <c r="R21" s="2">
        <v>0.1754</v>
      </c>
      <c r="S21" s="2">
        <v>0.17780000000000001</v>
      </c>
      <c r="T21" s="2">
        <v>0.1804</v>
      </c>
      <c r="U21" s="2">
        <v>0.1996</v>
      </c>
      <c r="V21" s="2">
        <v>0.20569999999999999</v>
      </c>
      <c r="W21" s="2">
        <v>0.2097</v>
      </c>
      <c r="X21" s="2">
        <v>0.21410000000000001</v>
      </c>
      <c r="Y21" s="2">
        <v>0.21890000000000001</v>
      </c>
      <c r="Z21" s="2">
        <v>0.21990000000000001</v>
      </c>
      <c r="AA21" s="2">
        <v>0.21840000000000001</v>
      </c>
      <c r="AB21" s="2">
        <v>0.22189999999999999</v>
      </c>
      <c r="AC21" s="2">
        <v>0.221</v>
      </c>
      <c r="AD21" s="2">
        <v>0.19259999999999999</v>
      </c>
      <c r="AE21" s="2">
        <v>0.21859999999999999</v>
      </c>
      <c r="AF21" s="2">
        <v>0.2233</v>
      </c>
      <c r="AG21" s="2">
        <v>0.22950000000000001</v>
      </c>
      <c r="AH21" s="2">
        <v>0.2288</v>
      </c>
    </row>
    <row r="22" spans="1:40" ht="19" x14ac:dyDescent="0.25">
      <c r="A22" s="6" t="s">
        <v>16</v>
      </c>
      <c r="B22" s="10">
        <v>49300000</v>
      </c>
      <c r="C22" s="10">
        <v>79300000</v>
      </c>
      <c r="D22" s="10">
        <v>103600000</v>
      </c>
      <c r="E22" s="10">
        <v>140800000</v>
      </c>
      <c r="F22" s="10">
        <v>190700000</v>
      </c>
      <c r="G22" s="10">
        <v>227700000</v>
      </c>
      <c r="H22" s="10">
        <v>268900000</v>
      </c>
      <c r="I22" s="10">
        <v>321300000</v>
      </c>
      <c r="J22" s="10">
        <v>382400000</v>
      </c>
      <c r="K22" s="10">
        <v>433200000</v>
      </c>
      <c r="L22" s="10">
        <v>512020000</v>
      </c>
      <c r="M22" s="10">
        <v>387691000</v>
      </c>
      <c r="N22" s="10">
        <v>771008000</v>
      </c>
      <c r="O22" s="10">
        <v>917797000</v>
      </c>
      <c r="P22" s="10">
        <v>998706000</v>
      </c>
      <c r="Q22" s="10">
        <v>975664000</v>
      </c>
      <c r="R22" s="10">
        <v>1009925000</v>
      </c>
      <c r="S22" s="10">
        <v>1055266000</v>
      </c>
      <c r="T22" s="10">
        <v>1124134000</v>
      </c>
      <c r="U22" s="10">
        <v>1176062000</v>
      </c>
      <c r="V22" s="10">
        <v>1319414000</v>
      </c>
      <c r="W22" s="10">
        <v>1494803000</v>
      </c>
      <c r="X22" s="10">
        <v>1628891000</v>
      </c>
      <c r="Y22" s="10">
        <v>1773098000</v>
      </c>
      <c r="Z22" s="10">
        <v>1830223000</v>
      </c>
      <c r="AA22" s="10">
        <v>1953051000</v>
      </c>
      <c r="AB22" s="10">
        <v>2060395000</v>
      </c>
      <c r="AC22" s="10">
        <v>2080069000</v>
      </c>
      <c r="AD22" s="10">
        <v>1810856000</v>
      </c>
      <c r="AE22" s="10">
        <v>2216137000</v>
      </c>
      <c r="AF22" s="10">
        <v>2417679000</v>
      </c>
      <c r="AG22" s="10">
        <v>2944527000</v>
      </c>
      <c r="AH22" s="10">
        <v>3270729000</v>
      </c>
    </row>
    <row r="23" spans="1:40" ht="19" x14ac:dyDescent="0.25">
      <c r="A23" s="5" t="s">
        <v>17</v>
      </c>
      <c r="B23" s="2">
        <v>7.3400000000000007E-2</v>
      </c>
      <c r="C23" s="2">
        <v>9.69E-2</v>
      </c>
      <c r="D23" s="2">
        <v>0.10340000000000001</v>
      </c>
      <c r="E23" s="2">
        <v>0.1157</v>
      </c>
      <c r="F23" s="2">
        <v>0.1265</v>
      </c>
      <c r="G23" s="2">
        <v>0.12590000000000001</v>
      </c>
      <c r="H23" s="2">
        <v>0.11990000000000001</v>
      </c>
      <c r="I23" s="2">
        <v>0.11940000000000001</v>
      </c>
      <c r="J23" s="2">
        <v>0.1179</v>
      </c>
      <c r="K23" s="2">
        <v>0.1052</v>
      </c>
      <c r="L23" s="2">
        <v>0.1142</v>
      </c>
      <c r="M23" s="2">
        <v>8.0500000000000002E-2</v>
      </c>
      <c r="N23" s="2">
        <v>0.14480000000000001</v>
      </c>
      <c r="O23" s="2">
        <v>0.16819999999999999</v>
      </c>
      <c r="P23" s="2">
        <v>0.1772</v>
      </c>
      <c r="Q23" s="2">
        <v>0.17080000000000001</v>
      </c>
      <c r="R23" s="2">
        <v>0.16980000000000001</v>
      </c>
      <c r="S23" s="2">
        <v>0.17100000000000001</v>
      </c>
      <c r="T23" s="2">
        <v>0.17230000000000001</v>
      </c>
      <c r="U23" s="2">
        <v>0.17249999999999999</v>
      </c>
      <c r="V23" s="2">
        <v>0.1792</v>
      </c>
      <c r="W23" s="2">
        <v>0.1852</v>
      </c>
      <c r="X23" s="2">
        <v>0.1893</v>
      </c>
      <c r="Y23" s="2">
        <v>0.1938</v>
      </c>
      <c r="Z23" s="2">
        <v>0.19320000000000001</v>
      </c>
      <c r="AA23" s="2">
        <v>0.19170000000000001</v>
      </c>
      <c r="AB23" s="2">
        <v>0.19370000000000001</v>
      </c>
      <c r="AC23" s="2">
        <v>0.191</v>
      </c>
      <c r="AD23" s="2">
        <v>0.16139999999999999</v>
      </c>
      <c r="AE23" s="2">
        <v>0.18679999999999999</v>
      </c>
      <c r="AF23" s="2">
        <v>0.19139999999999999</v>
      </c>
      <c r="AG23" s="2">
        <v>0.20130000000000001</v>
      </c>
      <c r="AH23" s="2">
        <v>0.20119999999999999</v>
      </c>
    </row>
    <row r="24" spans="1:40" ht="19" x14ac:dyDescent="0.25">
      <c r="A24" s="5" t="s">
        <v>18</v>
      </c>
      <c r="B24" s="1">
        <v>-11000000</v>
      </c>
      <c r="C24" s="1">
        <v>-7200000</v>
      </c>
      <c r="D24" s="1">
        <v>900000</v>
      </c>
      <c r="E24" s="1">
        <v>2400000</v>
      </c>
      <c r="F24" s="1">
        <v>2300000</v>
      </c>
      <c r="G24" s="1">
        <v>600000</v>
      </c>
      <c r="H24" s="1">
        <v>-1900000</v>
      </c>
      <c r="I24" s="1">
        <v>-8800000</v>
      </c>
      <c r="J24" s="1">
        <v>-18300000</v>
      </c>
      <c r="K24" s="1">
        <v>-45400000</v>
      </c>
      <c r="L24" s="1">
        <v>-76830000</v>
      </c>
      <c r="M24" s="1">
        <v>-100665000</v>
      </c>
      <c r="N24" s="1">
        <v>-79860000</v>
      </c>
      <c r="O24" s="1">
        <v>-84790000</v>
      </c>
      <c r="P24" s="1">
        <v>-92804000</v>
      </c>
      <c r="Q24" s="1">
        <v>-102440000</v>
      </c>
      <c r="R24" s="1">
        <v>-107889000</v>
      </c>
      <c r="S24" s="1">
        <v>-119116000</v>
      </c>
      <c r="T24" s="1">
        <v>-116745000</v>
      </c>
      <c r="U24" s="1">
        <v>-142316000</v>
      </c>
      <c r="V24" s="1">
        <v>-158909000</v>
      </c>
      <c r="W24" s="1">
        <v>-170557000</v>
      </c>
      <c r="X24" s="1">
        <v>-175905000</v>
      </c>
      <c r="Y24" s="1">
        <v>-185415000</v>
      </c>
      <c r="Z24" s="1">
        <v>-167509000</v>
      </c>
      <c r="AA24" s="1">
        <v>-150439000</v>
      </c>
      <c r="AB24" s="1">
        <v>-147681000</v>
      </c>
      <c r="AC24" s="1">
        <v>-154580000</v>
      </c>
      <c r="AD24" s="1">
        <v>-174527000</v>
      </c>
      <c r="AE24" s="1">
        <v>-184804000</v>
      </c>
      <c r="AF24" s="1">
        <v>-201165000</v>
      </c>
      <c r="AG24" s="1">
        <v>-195337000</v>
      </c>
      <c r="AH24" s="1">
        <v>-191638000</v>
      </c>
    </row>
    <row r="25" spans="1:40" ht="19" x14ac:dyDescent="0.25">
      <c r="A25" s="6" t="s">
        <v>19</v>
      </c>
      <c r="B25" s="10">
        <v>38300000</v>
      </c>
      <c r="C25" s="10">
        <v>72100000</v>
      </c>
      <c r="D25" s="10">
        <v>104500000</v>
      </c>
      <c r="E25" s="10">
        <v>143200000</v>
      </c>
      <c r="F25" s="10">
        <v>193000000</v>
      </c>
      <c r="G25" s="10">
        <v>228300000</v>
      </c>
      <c r="H25" s="10">
        <v>267000000</v>
      </c>
      <c r="I25" s="10">
        <v>312500000</v>
      </c>
      <c r="J25" s="10">
        <v>364100000</v>
      </c>
      <c r="K25" s="10">
        <v>387800000</v>
      </c>
      <c r="L25" s="10">
        <v>435190000</v>
      </c>
      <c r="M25" s="10">
        <v>287026000</v>
      </c>
      <c r="N25" s="10">
        <v>691148000</v>
      </c>
      <c r="O25" s="10">
        <v>833007000</v>
      </c>
      <c r="P25" s="10">
        <v>905902000</v>
      </c>
      <c r="Q25" s="10">
        <v>873224000</v>
      </c>
      <c r="R25" s="10">
        <v>902036000</v>
      </c>
      <c r="S25" s="10">
        <v>936150000</v>
      </c>
      <c r="T25" s="10">
        <v>1007389000</v>
      </c>
      <c r="U25" s="10">
        <v>1033746000</v>
      </c>
      <c r="V25" s="10">
        <v>1160505000</v>
      </c>
      <c r="W25" s="10">
        <v>1324246000</v>
      </c>
      <c r="X25" s="10">
        <v>1452986000</v>
      </c>
      <c r="Y25" s="10">
        <v>1587683000</v>
      </c>
      <c r="Z25" s="10">
        <v>1662714000</v>
      </c>
      <c r="AA25" s="10">
        <v>1802612000</v>
      </c>
      <c r="AB25" s="10">
        <v>1912714000</v>
      </c>
      <c r="AC25" s="10">
        <v>1925489000</v>
      </c>
      <c r="AD25" s="10">
        <v>1636329000</v>
      </c>
      <c r="AE25" s="10">
        <v>2031333000</v>
      </c>
      <c r="AF25" s="10">
        <v>2216514000</v>
      </c>
      <c r="AG25" s="10">
        <v>2749190000</v>
      </c>
      <c r="AH25" s="10">
        <v>3079091000</v>
      </c>
    </row>
    <row r="26" spans="1:40" ht="19" x14ac:dyDescent="0.25">
      <c r="A26" s="5" t="s">
        <v>20</v>
      </c>
      <c r="B26" s="2">
        <v>5.7000000000000002E-2</v>
      </c>
      <c r="C26" s="2">
        <v>8.8099999999999998E-2</v>
      </c>
      <c r="D26" s="2">
        <v>0.1043</v>
      </c>
      <c r="E26" s="2">
        <v>0.1177</v>
      </c>
      <c r="F26" s="2">
        <v>0.128</v>
      </c>
      <c r="G26" s="2">
        <v>0.1263</v>
      </c>
      <c r="H26" s="2">
        <v>0.1191</v>
      </c>
      <c r="I26" s="2">
        <v>0.11609999999999999</v>
      </c>
      <c r="J26" s="2">
        <v>0.1123</v>
      </c>
      <c r="K26" s="2">
        <v>9.4200000000000006E-2</v>
      </c>
      <c r="L26" s="2">
        <v>9.7100000000000006E-2</v>
      </c>
      <c r="M26" s="2">
        <v>5.96E-2</v>
      </c>
      <c r="N26" s="2">
        <v>0.1298</v>
      </c>
      <c r="O26" s="2">
        <v>0.15260000000000001</v>
      </c>
      <c r="P26" s="2">
        <v>0.16070000000000001</v>
      </c>
      <c r="Q26" s="2">
        <v>0.15290000000000001</v>
      </c>
      <c r="R26" s="2">
        <v>0.15160000000000001</v>
      </c>
      <c r="S26" s="2">
        <v>0.1517</v>
      </c>
      <c r="T26" s="2">
        <v>0.15440000000000001</v>
      </c>
      <c r="U26" s="2">
        <v>0.15160000000000001</v>
      </c>
      <c r="V26" s="2">
        <v>0.15759999999999999</v>
      </c>
      <c r="W26" s="2">
        <v>0.16400000000000001</v>
      </c>
      <c r="X26" s="2">
        <v>0.16889999999999999</v>
      </c>
      <c r="Y26" s="2">
        <v>0.1736</v>
      </c>
      <c r="Z26" s="2">
        <v>0.17549999999999999</v>
      </c>
      <c r="AA26" s="2">
        <v>0.1769</v>
      </c>
      <c r="AB26" s="2">
        <v>0.17979999999999999</v>
      </c>
      <c r="AC26" s="2">
        <v>0.17680000000000001</v>
      </c>
      <c r="AD26" s="2">
        <v>0.14580000000000001</v>
      </c>
      <c r="AE26" s="2">
        <v>0.17119999999999999</v>
      </c>
      <c r="AF26" s="2">
        <v>0.17549999999999999</v>
      </c>
      <c r="AG26" s="2">
        <v>0.18790000000000001</v>
      </c>
      <c r="AH26" s="2">
        <v>0.1895</v>
      </c>
    </row>
    <row r="27" spans="1:40" ht="19" x14ac:dyDescent="0.25">
      <c r="A27" s="5" t="s">
        <v>21</v>
      </c>
      <c r="B27" s="1">
        <v>15000000</v>
      </c>
      <c r="C27" s="1">
        <v>28100000</v>
      </c>
      <c r="D27" s="1">
        <v>41200000</v>
      </c>
      <c r="E27" s="1">
        <v>56300000</v>
      </c>
      <c r="F27" s="1">
        <v>76600000</v>
      </c>
      <c r="G27" s="1">
        <v>89500000</v>
      </c>
      <c r="H27" s="1">
        <v>99800000</v>
      </c>
      <c r="I27" s="1">
        <v>117500000</v>
      </c>
      <c r="J27" s="1">
        <v>136200000</v>
      </c>
      <c r="K27" s="1">
        <v>143000000</v>
      </c>
      <c r="L27" s="1">
        <v>167600000</v>
      </c>
      <c r="M27" s="1">
        <v>111500000</v>
      </c>
      <c r="N27" s="1">
        <v>263000000</v>
      </c>
      <c r="O27" s="1">
        <v>315403000</v>
      </c>
      <c r="P27" s="1">
        <v>339700000</v>
      </c>
      <c r="Q27" s="1">
        <v>302202000</v>
      </c>
      <c r="R27" s="1">
        <v>332761000</v>
      </c>
      <c r="S27" s="1">
        <v>340478000</v>
      </c>
      <c r="T27" s="1">
        <v>365783000</v>
      </c>
      <c r="U27" s="1">
        <v>376697000</v>
      </c>
      <c r="V27" s="1">
        <v>422194000</v>
      </c>
      <c r="W27" s="1">
        <v>475272000</v>
      </c>
      <c r="X27" s="1">
        <v>522613000</v>
      </c>
      <c r="Y27" s="1">
        <v>571203000</v>
      </c>
      <c r="Z27" s="1">
        <v>592970000</v>
      </c>
      <c r="AA27" s="1">
        <v>642371000</v>
      </c>
      <c r="AB27" s="1">
        <v>671707000</v>
      </c>
      <c r="AC27" s="1">
        <v>644620000</v>
      </c>
      <c r="AD27" s="1">
        <v>298793000</v>
      </c>
      <c r="AE27" s="1">
        <v>414112000</v>
      </c>
      <c r="AF27" s="1">
        <v>483542000</v>
      </c>
      <c r="AG27" s="1">
        <v>578876000</v>
      </c>
      <c r="AH27" s="1">
        <v>649487000</v>
      </c>
    </row>
    <row r="28" spans="1:40" ht="20" thickBot="1" x14ac:dyDescent="0.3">
      <c r="A28" s="7" t="s">
        <v>22</v>
      </c>
      <c r="B28" s="11">
        <v>23300000</v>
      </c>
      <c r="C28" s="11">
        <v>44000000</v>
      </c>
      <c r="D28" s="11">
        <v>63300000</v>
      </c>
      <c r="E28" s="11">
        <v>86900000</v>
      </c>
      <c r="F28" s="11">
        <v>116400000</v>
      </c>
      <c r="G28" s="11">
        <v>138800000</v>
      </c>
      <c r="H28" s="11">
        <v>167200000</v>
      </c>
      <c r="I28" s="11">
        <v>195000000</v>
      </c>
      <c r="J28" s="11">
        <v>227900000</v>
      </c>
      <c r="K28" s="11">
        <v>244800000</v>
      </c>
      <c r="L28" s="11">
        <v>267590000</v>
      </c>
      <c r="M28" s="11">
        <v>175526000</v>
      </c>
      <c r="N28" s="11">
        <v>428148000</v>
      </c>
      <c r="O28" s="11">
        <v>517604000</v>
      </c>
      <c r="P28" s="11">
        <v>566202000</v>
      </c>
      <c r="Q28" s="11">
        <v>571019000</v>
      </c>
      <c r="R28" s="11">
        <v>569275000</v>
      </c>
      <c r="S28" s="11">
        <v>595672000</v>
      </c>
      <c r="T28" s="11">
        <v>641606000</v>
      </c>
      <c r="U28" s="11">
        <v>657049000</v>
      </c>
      <c r="V28" s="11">
        <v>738311000</v>
      </c>
      <c r="W28" s="11">
        <v>848974000</v>
      </c>
      <c r="X28" s="11">
        <v>930373000</v>
      </c>
      <c r="Y28" s="11">
        <v>1016480000</v>
      </c>
      <c r="Z28" s="11">
        <v>1069744000</v>
      </c>
      <c r="AA28" s="11">
        <v>1160241000</v>
      </c>
      <c r="AB28" s="11">
        <v>1241007000</v>
      </c>
      <c r="AC28" s="11">
        <v>1280869000</v>
      </c>
      <c r="AD28" s="11">
        <v>1337536000</v>
      </c>
      <c r="AE28" s="11">
        <v>1617221000</v>
      </c>
      <c r="AF28" s="11">
        <v>1732972000</v>
      </c>
      <c r="AG28" s="11">
        <v>2170314000</v>
      </c>
      <c r="AH28" s="11">
        <v>2429604000</v>
      </c>
    </row>
    <row r="29" spans="1:40" ht="20" customHeight="1" thickTop="1" x14ac:dyDescent="0.25">
      <c r="A29" s="14" t="s">
        <v>102</v>
      </c>
      <c r="B29" s="1"/>
      <c r="C29" s="15">
        <f>(C28/B28)-1</f>
        <v>0.88841201716738194</v>
      </c>
      <c r="D29" s="15">
        <f>(D28/C28)-1</f>
        <v>0.43863636363636371</v>
      </c>
      <c r="E29" s="15">
        <f>(E28/D28)-1</f>
        <v>0.37282780410742489</v>
      </c>
      <c r="F29" s="15">
        <f t="shared" ref="F29:AK29" si="4">(F28/E28)-1</f>
        <v>0.33947065592635206</v>
      </c>
      <c r="G29" s="15">
        <f t="shared" si="4"/>
        <v>0.19243986254295531</v>
      </c>
      <c r="H29" s="15">
        <f t="shared" si="4"/>
        <v>0.20461095100864557</v>
      </c>
      <c r="I29" s="15">
        <f t="shared" si="4"/>
        <v>0.16626794258373212</v>
      </c>
      <c r="J29" s="15">
        <f t="shared" si="4"/>
        <v>0.16871794871794865</v>
      </c>
      <c r="K29" s="15">
        <f t="shared" si="4"/>
        <v>7.4155331285651549E-2</v>
      </c>
      <c r="L29" s="15">
        <f t="shared" si="4"/>
        <v>9.3096405228758172E-2</v>
      </c>
      <c r="M29" s="15">
        <f t="shared" si="4"/>
        <v>-0.34404873126798463</v>
      </c>
      <c r="N29" s="15">
        <f t="shared" si="4"/>
        <v>1.4392283764228662</v>
      </c>
      <c r="O29" s="15">
        <f t="shared" si="4"/>
        <v>0.20893709651802639</v>
      </c>
      <c r="P29" s="15">
        <f t="shared" si="4"/>
        <v>9.3890309966692787E-2</v>
      </c>
      <c r="Q29" s="15">
        <f t="shared" si="4"/>
        <v>8.5075644381333859E-3</v>
      </c>
      <c r="R29" s="15">
        <f t="shared" si="4"/>
        <v>-3.0541890900303015E-3</v>
      </c>
      <c r="S29" s="15">
        <f t="shared" si="4"/>
        <v>4.6369505072241024E-2</v>
      </c>
      <c r="T29" s="15">
        <f t="shared" si="4"/>
        <v>7.7112907774748551E-2</v>
      </c>
      <c r="U29" s="15">
        <f t="shared" si="4"/>
        <v>2.4069288628846941E-2</v>
      </c>
      <c r="V29" s="15">
        <f t="shared" si="4"/>
        <v>0.12367722955213378</v>
      </c>
      <c r="W29" s="15">
        <f t="shared" si="4"/>
        <v>0.14988670086183187</v>
      </c>
      <c r="X29" s="15">
        <f t="shared" si="4"/>
        <v>9.587926132013469E-2</v>
      </c>
      <c r="Y29" s="15">
        <f t="shared" si="4"/>
        <v>9.2551052104908438E-2</v>
      </c>
      <c r="Z29" s="15">
        <f t="shared" si="4"/>
        <v>5.2400440736659837E-2</v>
      </c>
      <c r="AA29" s="15">
        <f t="shared" si="4"/>
        <v>8.4596875514141745E-2</v>
      </c>
      <c r="AB29" s="15">
        <f t="shared" si="4"/>
        <v>6.9611399700579391E-2</v>
      </c>
      <c r="AC29" s="15">
        <f t="shared" si="4"/>
        <v>3.2120689085557208E-2</v>
      </c>
      <c r="AD29" s="15">
        <f t="shared" si="4"/>
        <v>4.424105821906843E-2</v>
      </c>
      <c r="AE29" s="15">
        <f t="shared" si="4"/>
        <v>0.2091046521364659</v>
      </c>
      <c r="AF29" s="15">
        <f t="shared" si="4"/>
        <v>7.15740149305506E-2</v>
      </c>
      <c r="AG29" s="15">
        <f t="shared" si="4"/>
        <v>0.25236530076654451</v>
      </c>
      <c r="AH29" s="15">
        <f t="shared" si="4"/>
        <v>0.11947119172617415</v>
      </c>
    </row>
    <row r="30" spans="1:40" ht="19" x14ac:dyDescent="0.25">
      <c r="A30" s="5" t="s">
        <v>23</v>
      </c>
      <c r="B30" s="2">
        <v>3.4700000000000002E-2</v>
      </c>
      <c r="C30" s="2">
        <v>5.3800000000000001E-2</v>
      </c>
      <c r="D30" s="2">
        <v>6.3200000000000006E-2</v>
      </c>
      <c r="E30" s="2">
        <v>7.1400000000000005E-2</v>
      </c>
      <c r="F30" s="2">
        <v>7.7200000000000005E-2</v>
      </c>
      <c r="G30" s="2">
        <v>7.6799999999999993E-2</v>
      </c>
      <c r="H30" s="2">
        <v>7.46E-2</v>
      </c>
      <c r="I30" s="2">
        <v>7.2499999999999995E-2</v>
      </c>
      <c r="J30" s="2">
        <v>7.0300000000000001E-2</v>
      </c>
      <c r="K30" s="2">
        <v>5.9499999999999997E-2</v>
      </c>
      <c r="L30" s="2">
        <v>5.9700000000000003E-2</v>
      </c>
      <c r="M30" s="2">
        <v>3.6400000000000002E-2</v>
      </c>
      <c r="N30" s="2">
        <v>8.0399999999999999E-2</v>
      </c>
      <c r="O30" s="2">
        <v>9.4799999999999995E-2</v>
      </c>
      <c r="P30" s="2">
        <v>0.1004</v>
      </c>
      <c r="Q30" s="2">
        <v>0.1</v>
      </c>
      <c r="R30" s="2">
        <v>9.5699999999999993E-2</v>
      </c>
      <c r="S30" s="2">
        <v>9.6500000000000002E-2</v>
      </c>
      <c r="T30" s="2">
        <v>9.8400000000000001E-2</v>
      </c>
      <c r="U30" s="2">
        <v>9.64E-2</v>
      </c>
      <c r="V30" s="2">
        <v>0.1003</v>
      </c>
      <c r="W30" s="2">
        <v>0.1052</v>
      </c>
      <c r="X30" s="2">
        <v>0.1081</v>
      </c>
      <c r="Y30" s="2">
        <v>0.1111</v>
      </c>
      <c r="Z30" s="2">
        <v>0.1129</v>
      </c>
      <c r="AA30" s="2">
        <v>0.1139</v>
      </c>
      <c r="AB30" s="2">
        <v>0.1167</v>
      </c>
      <c r="AC30" s="2">
        <v>0.1176</v>
      </c>
      <c r="AD30" s="2">
        <v>0.1192</v>
      </c>
      <c r="AE30" s="2">
        <v>0.1363</v>
      </c>
      <c r="AF30" s="2">
        <v>0.13719999999999999</v>
      </c>
      <c r="AG30" s="2">
        <v>0.1484</v>
      </c>
      <c r="AH30" s="2">
        <v>0.14949999999999999</v>
      </c>
    </row>
    <row r="31" spans="1:40" ht="19" x14ac:dyDescent="0.25">
      <c r="A31" s="5" t="s">
        <v>24</v>
      </c>
      <c r="B31" s="12">
        <v>0.19</v>
      </c>
      <c r="C31" s="12">
        <v>0.33</v>
      </c>
      <c r="D31" s="12">
        <v>0.43</v>
      </c>
      <c r="E31" s="12">
        <v>0.59</v>
      </c>
      <c r="F31" s="12">
        <v>0.78</v>
      </c>
      <c r="G31" s="12">
        <v>0.93</v>
      </c>
      <c r="H31" s="12">
        <v>1.1100000000000001</v>
      </c>
      <c r="I31" s="12">
        <v>1.29</v>
      </c>
      <c r="J31" s="12">
        <v>1.5</v>
      </c>
      <c r="K31" s="12">
        <v>1.64</v>
      </c>
      <c r="L31" s="12">
        <v>2.0099999999999998</v>
      </c>
      <c r="M31" s="12">
        <v>1.56</v>
      </c>
      <c r="N31" s="12">
        <v>4.0999999999999996</v>
      </c>
      <c r="O31" s="12">
        <v>5.45</v>
      </c>
      <c r="P31" s="12">
        <v>6.66</v>
      </c>
      <c r="Q31" s="12">
        <v>7.27</v>
      </c>
      <c r="R31" s="12">
        <v>7.57</v>
      </c>
      <c r="S31" s="12">
        <v>8.6199999999999992</v>
      </c>
      <c r="T31" s="12">
        <v>10.14</v>
      </c>
      <c r="U31" s="12">
        <v>11.89</v>
      </c>
      <c r="V31" s="12">
        <v>15.23</v>
      </c>
      <c r="W31" s="12">
        <v>19.91</v>
      </c>
      <c r="X31" s="12">
        <v>24.04</v>
      </c>
      <c r="Y31" s="12">
        <v>28.28</v>
      </c>
      <c r="Z31" s="12">
        <v>32.159999999999997</v>
      </c>
      <c r="AA31" s="12">
        <v>36.76</v>
      </c>
      <c r="AB31" s="12">
        <v>41.52</v>
      </c>
      <c r="AC31" s="12">
        <v>45.05</v>
      </c>
      <c r="AD31" s="12">
        <v>49.59</v>
      </c>
      <c r="AE31" s="12">
        <v>64.78</v>
      </c>
      <c r="AF31" s="12">
        <v>73.62</v>
      </c>
      <c r="AG31" s="12">
        <v>97.6</v>
      </c>
      <c r="AH31" s="12">
        <v>120.83</v>
      </c>
    </row>
    <row r="32" spans="1:40" ht="19" x14ac:dyDescent="0.25">
      <c r="A32" s="5" t="s">
        <v>25</v>
      </c>
      <c r="B32" s="12">
        <v>0.19</v>
      </c>
      <c r="C32" s="12">
        <v>0.33</v>
      </c>
      <c r="D32" s="12">
        <v>0.43</v>
      </c>
      <c r="E32" s="12">
        <v>0.59</v>
      </c>
      <c r="F32" s="12">
        <v>0.78</v>
      </c>
      <c r="G32" s="12">
        <v>0.93</v>
      </c>
      <c r="H32" s="12">
        <v>1.1100000000000001</v>
      </c>
      <c r="I32" s="12">
        <v>1.28</v>
      </c>
      <c r="J32" s="12">
        <v>1.48</v>
      </c>
      <c r="K32" s="12">
        <v>1.63</v>
      </c>
      <c r="L32" s="12">
        <v>2</v>
      </c>
      <c r="M32" s="12">
        <v>1.54</v>
      </c>
      <c r="N32" s="12">
        <v>4</v>
      </c>
      <c r="O32" s="12">
        <v>5.34</v>
      </c>
      <c r="P32" s="12">
        <v>6.56</v>
      </c>
      <c r="Q32" s="12">
        <v>7.18</v>
      </c>
      <c r="R32" s="12">
        <v>7.5</v>
      </c>
      <c r="S32" s="12">
        <v>8.5299999999999994</v>
      </c>
      <c r="T32" s="12">
        <v>10.039999999999999</v>
      </c>
      <c r="U32" s="12">
        <v>11.73</v>
      </c>
      <c r="V32" s="12">
        <v>14.97</v>
      </c>
      <c r="W32" s="12">
        <v>19.47</v>
      </c>
      <c r="X32" s="12">
        <v>23.48</v>
      </c>
      <c r="Y32" s="12">
        <v>27.79</v>
      </c>
      <c r="Z32" s="12">
        <v>31.57</v>
      </c>
      <c r="AA32" s="12">
        <v>36.03</v>
      </c>
      <c r="AB32" s="12">
        <v>40.700000000000003</v>
      </c>
      <c r="AC32" s="12">
        <v>44.07</v>
      </c>
      <c r="AD32" s="12">
        <v>48.77</v>
      </c>
      <c r="AE32" s="12">
        <v>63.43</v>
      </c>
      <c r="AF32" s="12">
        <v>71.930000000000007</v>
      </c>
      <c r="AG32" s="12">
        <v>95.19</v>
      </c>
      <c r="AH32" s="12">
        <v>117.19</v>
      </c>
    </row>
    <row r="33" spans="1:34" ht="19" x14ac:dyDescent="0.25">
      <c r="A33" s="5" t="s">
        <v>26</v>
      </c>
      <c r="B33" s="1">
        <v>122631579</v>
      </c>
      <c r="C33" s="1">
        <v>133333333</v>
      </c>
      <c r="D33" s="1">
        <v>147209302</v>
      </c>
      <c r="E33" s="1">
        <v>147288136</v>
      </c>
      <c r="F33" s="1">
        <v>149230769</v>
      </c>
      <c r="G33" s="1">
        <v>149247312</v>
      </c>
      <c r="H33" s="1">
        <v>151238000</v>
      </c>
      <c r="I33" s="1">
        <v>151162791</v>
      </c>
      <c r="J33" s="1">
        <v>151933333</v>
      </c>
      <c r="K33" s="1">
        <v>149268293</v>
      </c>
      <c r="L33" s="1">
        <v>132945000</v>
      </c>
      <c r="M33" s="1">
        <v>112834000</v>
      </c>
      <c r="N33" s="1">
        <v>104446000</v>
      </c>
      <c r="O33" s="1">
        <v>94906000</v>
      </c>
      <c r="P33" s="1">
        <v>84993000</v>
      </c>
      <c r="Q33" s="1">
        <v>78530000</v>
      </c>
      <c r="R33" s="1">
        <v>75237000</v>
      </c>
      <c r="S33" s="1">
        <v>69101000</v>
      </c>
      <c r="T33" s="1">
        <v>63295000</v>
      </c>
      <c r="U33" s="1">
        <v>55282000</v>
      </c>
      <c r="V33" s="1">
        <v>48488000</v>
      </c>
      <c r="W33" s="1">
        <v>42632000</v>
      </c>
      <c r="X33" s="1">
        <v>38696000</v>
      </c>
      <c r="Y33" s="1">
        <v>35943000</v>
      </c>
      <c r="Z33" s="1">
        <v>33267000</v>
      </c>
      <c r="AA33" s="1">
        <v>31560000</v>
      </c>
      <c r="AB33" s="1">
        <v>29889000</v>
      </c>
      <c r="AC33" s="1">
        <v>28430000</v>
      </c>
      <c r="AD33" s="1">
        <v>26970000</v>
      </c>
      <c r="AE33" s="1">
        <v>24966000</v>
      </c>
      <c r="AF33" s="1">
        <v>23540000</v>
      </c>
      <c r="AG33" s="1">
        <v>22237000</v>
      </c>
      <c r="AH33" s="1">
        <v>20107000</v>
      </c>
    </row>
    <row r="34" spans="1:34" ht="19" x14ac:dyDescent="0.25">
      <c r="A34" s="5" t="s">
        <v>27</v>
      </c>
      <c r="B34" s="1">
        <v>122631579</v>
      </c>
      <c r="C34" s="1">
        <v>133333333</v>
      </c>
      <c r="D34" s="1">
        <v>147209302</v>
      </c>
      <c r="E34" s="1">
        <v>147288136</v>
      </c>
      <c r="F34" s="1">
        <v>149230769</v>
      </c>
      <c r="G34" s="1">
        <v>149247312</v>
      </c>
      <c r="H34" s="1">
        <v>151238000</v>
      </c>
      <c r="I34" s="1">
        <v>152343750</v>
      </c>
      <c r="J34" s="1">
        <v>153986486</v>
      </c>
      <c r="K34" s="1">
        <v>150184049</v>
      </c>
      <c r="L34" s="1">
        <v>133869000</v>
      </c>
      <c r="M34" s="1">
        <v>113801000</v>
      </c>
      <c r="N34" s="1">
        <v>107111000</v>
      </c>
      <c r="O34" s="1">
        <v>96963000</v>
      </c>
      <c r="P34" s="1">
        <v>86350000</v>
      </c>
      <c r="Q34" s="1">
        <v>79508000</v>
      </c>
      <c r="R34" s="1">
        <v>75859000</v>
      </c>
      <c r="S34" s="1">
        <v>69844000</v>
      </c>
      <c r="T34" s="1">
        <v>63875000</v>
      </c>
      <c r="U34" s="1">
        <v>55992000</v>
      </c>
      <c r="V34" s="1">
        <v>49304000</v>
      </c>
      <c r="W34" s="1">
        <v>43603000</v>
      </c>
      <c r="X34" s="1">
        <v>39625000</v>
      </c>
      <c r="Y34" s="1">
        <v>36581000</v>
      </c>
      <c r="Z34" s="1">
        <v>33882000</v>
      </c>
      <c r="AA34" s="1">
        <v>32206000</v>
      </c>
      <c r="AB34" s="1">
        <v>30488000</v>
      </c>
      <c r="AC34" s="1">
        <v>29065000</v>
      </c>
      <c r="AD34" s="1">
        <v>27424000</v>
      </c>
      <c r="AE34" s="1">
        <v>25498000</v>
      </c>
      <c r="AF34" s="1">
        <v>24093000</v>
      </c>
      <c r="AG34" s="1">
        <v>22799000</v>
      </c>
      <c r="AH34" s="1">
        <v>20733000</v>
      </c>
    </row>
    <row r="35" spans="1:34" ht="20" customHeight="1" x14ac:dyDescent="0.25">
      <c r="A35" s="14" t="s">
        <v>103</v>
      </c>
      <c r="B35" s="1"/>
      <c r="C35" s="22">
        <f>(C34-B34)/B34</f>
        <v>8.7267521850958152E-2</v>
      </c>
      <c r="D35" s="22">
        <f t="shared" ref="D35:AK35" si="5">(D34-C34)/C34</f>
        <v>0.10406976776017442</v>
      </c>
      <c r="E35" s="22">
        <f t="shared" si="5"/>
        <v>5.3552322393322677E-4</v>
      </c>
      <c r="F35" s="22">
        <f t="shared" si="5"/>
        <v>1.3189337938257294E-2</v>
      </c>
      <c r="G35" s="22">
        <f t="shared" si="5"/>
        <v>1.1085515481060075E-4</v>
      </c>
      <c r="H35" s="22">
        <f t="shared" si="5"/>
        <v>1.3338183269927166E-2</v>
      </c>
      <c r="I35" s="22">
        <f t="shared" si="5"/>
        <v>7.3113238736296432E-3</v>
      </c>
      <c r="J35" s="22">
        <f t="shared" si="5"/>
        <v>1.0783087589743589E-2</v>
      </c>
      <c r="K35" s="22">
        <f t="shared" si="5"/>
        <v>-2.469331626932509E-2</v>
      </c>
      <c r="L35" s="22">
        <f t="shared" si="5"/>
        <v>-0.10863370050703587</v>
      </c>
      <c r="M35" s="22">
        <f t="shared" si="5"/>
        <v>-0.14990774563192374</v>
      </c>
      <c r="N35" s="22">
        <f t="shared" si="5"/>
        <v>-5.8786829641215808E-2</v>
      </c>
      <c r="O35" s="22">
        <f t="shared" si="5"/>
        <v>-9.474283687016273E-2</v>
      </c>
      <c r="P35" s="22">
        <f t="shared" si="5"/>
        <v>-0.1094541216752782</v>
      </c>
      <c r="Q35" s="22">
        <f t="shared" si="5"/>
        <v>-7.9235668789808922E-2</v>
      </c>
      <c r="R35" s="22">
        <f t="shared" si="5"/>
        <v>-4.5894752729285102E-2</v>
      </c>
      <c r="S35" s="22">
        <f t="shared" si="5"/>
        <v>-7.9291844079146842E-2</v>
      </c>
      <c r="T35" s="22">
        <f t="shared" si="5"/>
        <v>-8.5461886489891753E-2</v>
      </c>
      <c r="U35" s="22">
        <f t="shared" si="5"/>
        <v>-0.12341291585127201</v>
      </c>
      <c r="V35" s="22">
        <f t="shared" si="5"/>
        <v>-0.11944563509072725</v>
      </c>
      <c r="W35" s="22">
        <f t="shared" si="5"/>
        <v>-0.11562956352425767</v>
      </c>
      <c r="X35" s="22">
        <f t="shared" si="5"/>
        <v>-9.1232254661376508E-2</v>
      </c>
      <c r="Y35" s="22">
        <f t="shared" si="5"/>
        <v>-7.6820189274447948E-2</v>
      </c>
      <c r="Z35" s="22">
        <f t="shared" si="5"/>
        <v>-7.378147125556983E-2</v>
      </c>
      <c r="AA35" s="22">
        <f t="shared" si="5"/>
        <v>-4.9465793046455347E-2</v>
      </c>
      <c r="AB35" s="22">
        <f t="shared" si="5"/>
        <v>-5.334409737316028E-2</v>
      </c>
      <c r="AC35" s="22">
        <f t="shared" si="5"/>
        <v>-4.6674101285751772E-2</v>
      </c>
      <c r="AD35" s="22">
        <f t="shared" si="5"/>
        <v>-5.6459659384139001E-2</v>
      </c>
      <c r="AE35" s="22">
        <f t="shared" si="5"/>
        <v>-7.0230455075845979E-2</v>
      </c>
      <c r="AF35" s="22">
        <f t="shared" si="5"/>
        <v>-5.5102360969487806E-2</v>
      </c>
      <c r="AG35" s="22">
        <f t="shared" si="5"/>
        <v>-5.3708546050720125E-2</v>
      </c>
      <c r="AH35" s="22">
        <f t="shared" si="5"/>
        <v>-9.0618009561822893E-2</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row>
    <row r="38" spans="1:34" ht="19" x14ac:dyDescent="0.25">
      <c r="A38" s="5" t="s">
        <v>30</v>
      </c>
      <c r="B38" s="1">
        <v>900000</v>
      </c>
      <c r="C38" s="1">
        <v>9000000</v>
      </c>
      <c r="D38" s="1">
        <v>57800000</v>
      </c>
      <c r="E38" s="1">
        <v>84500000</v>
      </c>
      <c r="F38" s="1">
        <v>56200000</v>
      </c>
      <c r="G38" s="1">
        <v>6400000</v>
      </c>
      <c r="H38" s="1">
        <v>3900000</v>
      </c>
      <c r="I38" s="1">
        <v>4700000</v>
      </c>
      <c r="J38" s="1">
        <v>6600000</v>
      </c>
      <c r="K38" s="1">
        <v>5900000</v>
      </c>
      <c r="L38" s="1">
        <v>7000000</v>
      </c>
      <c r="M38" s="1">
        <v>7300000</v>
      </c>
      <c r="N38" s="1">
        <v>6498000</v>
      </c>
      <c r="O38" s="1">
        <v>6742000</v>
      </c>
      <c r="P38" s="1">
        <v>76852000</v>
      </c>
      <c r="Q38" s="1">
        <v>74810000</v>
      </c>
      <c r="R38" s="1">
        <v>91558000</v>
      </c>
      <c r="S38" s="1">
        <v>86654000</v>
      </c>
      <c r="T38" s="1">
        <v>242461000</v>
      </c>
      <c r="U38" s="1">
        <v>92706000</v>
      </c>
      <c r="V38" s="1">
        <v>98280000</v>
      </c>
      <c r="W38" s="1">
        <v>97606000</v>
      </c>
      <c r="X38" s="1">
        <v>103093000</v>
      </c>
      <c r="Y38" s="1">
        <v>142191000</v>
      </c>
      <c r="Z38" s="1">
        <v>124485000</v>
      </c>
      <c r="AA38" s="1">
        <v>175309000</v>
      </c>
      <c r="AB38" s="1">
        <v>189734000</v>
      </c>
      <c r="AC38" s="1">
        <v>293270000</v>
      </c>
      <c r="AD38" s="1">
        <v>217824000</v>
      </c>
      <c r="AE38" s="1">
        <v>176300000</v>
      </c>
      <c r="AF38" s="1">
        <v>1750815000</v>
      </c>
      <c r="AG38" s="1">
        <v>1171335000</v>
      </c>
      <c r="AH38" s="1">
        <v>264380000</v>
      </c>
    </row>
    <row r="39" spans="1:34"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row>
    <row r="40" spans="1:34" ht="19" x14ac:dyDescent="0.25">
      <c r="A40" s="5" t="s">
        <v>32</v>
      </c>
      <c r="B40" s="1">
        <v>900000</v>
      </c>
      <c r="C40" s="1">
        <v>9000000</v>
      </c>
      <c r="D40" s="1">
        <v>57800000</v>
      </c>
      <c r="E40" s="1">
        <v>84500000</v>
      </c>
      <c r="F40" s="1">
        <v>56200000</v>
      </c>
      <c r="G40" s="1">
        <v>6400000</v>
      </c>
      <c r="H40" s="1">
        <v>3900000</v>
      </c>
      <c r="I40" s="1">
        <v>4700000</v>
      </c>
      <c r="J40" s="1">
        <v>6600000</v>
      </c>
      <c r="K40" s="1">
        <v>5900000</v>
      </c>
      <c r="L40" s="1">
        <v>7000000</v>
      </c>
      <c r="M40" s="1">
        <v>7300000</v>
      </c>
      <c r="N40" s="1">
        <v>6498000</v>
      </c>
      <c r="O40" s="1">
        <v>6742000</v>
      </c>
      <c r="P40" s="1">
        <v>76852000</v>
      </c>
      <c r="Q40" s="1">
        <v>74810000</v>
      </c>
      <c r="R40" s="1">
        <v>91558000</v>
      </c>
      <c r="S40" s="1">
        <v>86654000</v>
      </c>
      <c r="T40" s="1">
        <v>242461000</v>
      </c>
      <c r="U40" s="1">
        <v>92706000</v>
      </c>
      <c r="V40" s="1">
        <v>98280000</v>
      </c>
      <c r="W40" s="1">
        <v>97606000</v>
      </c>
      <c r="X40" s="1">
        <v>103093000</v>
      </c>
      <c r="Y40" s="1">
        <v>142191000</v>
      </c>
      <c r="Z40" s="1">
        <v>124485000</v>
      </c>
      <c r="AA40" s="1">
        <v>175309000</v>
      </c>
      <c r="AB40" s="1">
        <v>189734000</v>
      </c>
      <c r="AC40" s="1">
        <v>293270000</v>
      </c>
      <c r="AD40" s="1">
        <v>217824000</v>
      </c>
      <c r="AE40" s="1">
        <v>176300000</v>
      </c>
      <c r="AF40" s="1">
        <v>1750815000</v>
      </c>
      <c r="AG40" s="1">
        <v>1171335000</v>
      </c>
      <c r="AH40" s="1">
        <v>264380000</v>
      </c>
    </row>
    <row r="41" spans="1:34" ht="19" x14ac:dyDescent="0.25">
      <c r="A41" s="5" t="s">
        <v>33</v>
      </c>
      <c r="B41" s="1">
        <v>4200000</v>
      </c>
      <c r="C41" s="1">
        <v>4200000</v>
      </c>
      <c r="D41" s="1">
        <v>5900000</v>
      </c>
      <c r="E41" s="1">
        <v>10200000</v>
      </c>
      <c r="F41" s="1">
        <v>7100000</v>
      </c>
      <c r="G41" s="1">
        <v>9700000</v>
      </c>
      <c r="H41" s="1">
        <v>15500000</v>
      </c>
      <c r="I41" s="1">
        <v>18700000</v>
      </c>
      <c r="J41" s="1">
        <v>44400000</v>
      </c>
      <c r="K41" s="1">
        <v>25900000</v>
      </c>
      <c r="L41" s="1">
        <v>21400000</v>
      </c>
      <c r="M41" s="1">
        <v>19100000</v>
      </c>
      <c r="N41" s="1">
        <v>23782000</v>
      </c>
      <c r="O41" s="1">
        <v>43746000</v>
      </c>
      <c r="P41" s="1">
        <v>68372000</v>
      </c>
      <c r="Q41" s="1">
        <v>118263000</v>
      </c>
      <c r="R41" s="1">
        <v>80363000</v>
      </c>
      <c r="S41" s="1">
        <v>59876000</v>
      </c>
      <c r="T41" s="1">
        <v>71241000</v>
      </c>
      <c r="U41" s="1">
        <v>126514000</v>
      </c>
      <c r="V41" s="1">
        <v>125802000</v>
      </c>
      <c r="W41" s="1">
        <v>140690000</v>
      </c>
      <c r="X41" s="1">
        <v>161375000</v>
      </c>
      <c r="Y41" s="1">
        <v>171638000</v>
      </c>
      <c r="Z41" s="1">
        <v>200899000</v>
      </c>
      <c r="AA41" s="1">
        <v>247872000</v>
      </c>
      <c r="AB41" s="1">
        <v>287680000</v>
      </c>
      <c r="AC41" s="1">
        <v>280733000</v>
      </c>
      <c r="AD41" s="1">
        <v>258136000</v>
      </c>
      <c r="AE41" s="1">
        <v>308995000</v>
      </c>
      <c r="AF41" s="1">
        <v>364774000</v>
      </c>
      <c r="AG41" s="1">
        <v>378392000</v>
      </c>
      <c r="AH41" s="1">
        <v>504886000</v>
      </c>
    </row>
    <row r="42" spans="1:34" ht="19" x14ac:dyDescent="0.25">
      <c r="A42" s="5" t="s">
        <v>34</v>
      </c>
      <c r="B42" s="1">
        <v>176700000</v>
      </c>
      <c r="C42" s="1">
        <v>205700000</v>
      </c>
      <c r="D42" s="1">
        <v>198200000</v>
      </c>
      <c r="E42" s="1">
        <v>260100000</v>
      </c>
      <c r="F42" s="1">
        <v>334100000</v>
      </c>
      <c r="G42" s="1">
        <v>395800000</v>
      </c>
      <c r="H42" s="1">
        <v>555900000</v>
      </c>
      <c r="I42" s="1">
        <v>709400000</v>
      </c>
      <c r="J42" s="1">
        <v>966600000</v>
      </c>
      <c r="K42" s="1">
        <v>1129700000</v>
      </c>
      <c r="L42" s="1">
        <v>1109000000</v>
      </c>
      <c r="M42" s="1">
        <v>1242900000</v>
      </c>
      <c r="N42" s="1">
        <v>1375584000</v>
      </c>
      <c r="O42" s="1">
        <v>1511316000</v>
      </c>
      <c r="P42" s="1">
        <v>1561479000</v>
      </c>
      <c r="Q42" s="1">
        <v>1663860000</v>
      </c>
      <c r="R42" s="1">
        <v>1846650000</v>
      </c>
      <c r="S42" s="1">
        <v>2007430000</v>
      </c>
      <c r="T42" s="1">
        <v>2150109000</v>
      </c>
      <c r="U42" s="1">
        <v>2207497000</v>
      </c>
      <c r="V42" s="1">
        <v>2304579000</v>
      </c>
      <c r="W42" s="1">
        <v>2466107000</v>
      </c>
      <c r="X42" s="1">
        <v>2627983000</v>
      </c>
      <c r="Y42" s="1">
        <v>2861014000</v>
      </c>
      <c r="Z42" s="1">
        <v>3140100000</v>
      </c>
      <c r="AA42" s="1">
        <v>3421635000</v>
      </c>
      <c r="AB42" s="1">
        <v>3631916000</v>
      </c>
      <c r="AC42" s="1">
        <v>3882086000</v>
      </c>
      <c r="AD42" s="1">
        <v>3943670000</v>
      </c>
      <c r="AE42" s="1">
        <v>4319113000</v>
      </c>
      <c r="AF42" s="1">
        <v>4473282000</v>
      </c>
      <c r="AG42" s="1">
        <v>4639813000</v>
      </c>
      <c r="AH42" s="1">
        <v>5638004000</v>
      </c>
    </row>
    <row r="43" spans="1:34" ht="19" x14ac:dyDescent="0.25">
      <c r="A43" s="5" t="s">
        <v>35</v>
      </c>
      <c r="B43" s="1">
        <v>11000000</v>
      </c>
      <c r="C43" s="1">
        <v>15600000</v>
      </c>
      <c r="D43" s="1">
        <v>18500000</v>
      </c>
      <c r="E43" s="1">
        <v>23700000</v>
      </c>
      <c r="F43" s="1">
        <v>27000000</v>
      </c>
      <c r="G43" s="1">
        <v>35900000</v>
      </c>
      <c r="H43" s="1">
        <v>37800000</v>
      </c>
      <c r="I43" s="1">
        <v>46000000</v>
      </c>
      <c r="J43" s="1">
        <v>99500000</v>
      </c>
      <c r="K43" s="1">
        <v>63600000</v>
      </c>
      <c r="L43" s="1">
        <v>49400000</v>
      </c>
      <c r="M43" s="1">
        <v>59200000</v>
      </c>
      <c r="N43" s="1">
        <v>44264000</v>
      </c>
      <c r="O43" s="1">
        <v>23190000</v>
      </c>
      <c r="P43" s="1">
        <v>49054000</v>
      </c>
      <c r="Q43" s="1">
        <v>72526000</v>
      </c>
      <c r="R43" s="1">
        <v>100356000</v>
      </c>
      <c r="S43" s="1">
        <v>116495000</v>
      </c>
      <c r="T43" s="1">
        <v>122490000</v>
      </c>
      <c r="U43" s="1">
        <v>135013000</v>
      </c>
      <c r="V43" s="1">
        <v>83160000</v>
      </c>
      <c r="W43" s="1">
        <v>88022000</v>
      </c>
      <c r="X43" s="1">
        <v>86495000</v>
      </c>
      <c r="Y43" s="1">
        <v>103170000</v>
      </c>
      <c r="Z43" s="1">
        <v>115128000</v>
      </c>
      <c r="AA43" s="1">
        <v>125478000</v>
      </c>
      <c r="AB43" s="1">
        <v>130243000</v>
      </c>
      <c r="AC43" s="1">
        <v>155166000</v>
      </c>
      <c r="AD43" s="1">
        <v>216239000</v>
      </c>
      <c r="AE43" s="1">
        <v>224277000</v>
      </c>
      <c r="AF43" s="1">
        <v>223001000</v>
      </c>
      <c r="AG43" s="1">
        <v>225763000</v>
      </c>
      <c r="AH43" s="1">
        <v>220714000</v>
      </c>
    </row>
    <row r="44" spans="1:34" ht="19" x14ac:dyDescent="0.25">
      <c r="A44" s="6" t="s">
        <v>36</v>
      </c>
      <c r="B44" s="10">
        <v>192800000</v>
      </c>
      <c r="C44" s="10">
        <v>234500000</v>
      </c>
      <c r="D44" s="10">
        <v>280400000</v>
      </c>
      <c r="E44" s="10">
        <v>378500000</v>
      </c>
      <c r="F44" s="10">
        <v>424400000</v>
      </c>
      <c r="G44" s="10">
        <v>447800000</v>
      </c>
      <c r="H44" s="10">
        <v>613100000</v>
      </c>
      <c r="I44" s="10">
        <v>778800000</v>
      </c>
      <c r="J44" s="10">
        <v>1117100000</v>
      </c>
      <c r="K44" s="10">
        <v>1225100000</v>
      </c>
      <c r="L44" s="10">
        <v>1186800000</v>
      </c>
      <c r="M44" s="10">
        <v>1328500000</v>
      </c>
      <c r="N44" s="10">
        <v>1450128000</v>
      </c>
      <c r="O44" s="10">
        <v>1584994000</v>
      </c>
      <c r="P44" s="10">
        <v>1755757000</v>
      </c>
      <c r="Q44" s="10">
        <v>1929459000</v>
      </c>
      <c r="R44" s="10">
        <v>2118927000</v>
      </c>
      <c r="S44" s="10">
        <v>2270455000</v>
      </c>
      <c r="T44" s="10">
        <v>2586301000</v>
      </c>
      <c r="U44" s="10">
        <v>2561730000</v>
      </c>
      <c r="V44" s="10">
        <v>2611821000</v>
      </c>
      <c r="W44" s="10">
        <v>2792425000</v>
      </c>
      <c r="X44" s="10">
        <v>2978946000</v>
      </c>
      <c r="Y44" s="10">
        <v>3278013000</v>
      </c>
      <c r="Z44" s="10">
        <v>3580612000</v>
      </c>
      <c r="AA44" s="10">
        <v>3970294000</v>
      </c>
      <c r="AB44" s="10">
        <v>4239573000</v>
      </c>
      <c r="AC44" s="10">
        <v>4611255000</v>
      </c>
      <c r="AD44" s="10">
        <v>4635869000</v>
      </c>
      <c r="AE44" s="10">
        <v>5028685000</v>
      </c>
      <c r="AF44" s="10">
        <v>6811872000</v>
      </c>
      <c r="AG44" s="10">
        <v>6415303000</v>
      </c>
      <c r="AH44" s="10">
        <v>6627984000</v>
      </c>
    </row>
    <row r="45" spans="1:34" ht="19" x14ac:dyDescent="0.25">
      <c r="A45" s="5" t="s">
        <v>37</v>
      </c>
      <c r="B45" s="1">
        <v>112200000</v>
      </c>
      <c r="C45" s="1">
        <v>142800000</v>
      </c>
      <c r="D45" s="1">
        <v>199800000</v>
      </c>
      <c r="E45" s="1">
        <v>297400000</v>
      </c>
      <c r="F45" s="1">
        <v>436100000</v>
      </c>
      <c r="G45" s="1">
        <v>644200000</v>
      </c>
      <c r="H45" s="1">
        <v>862900000</v>
      </c>
      <c r="I45" s="1">
        <v>1081100000</v>
      </c>
      <c r="J45" s="1">
        <v>1427500000</v>
      </c>
      <c r="K45" s="1">
        <v>1638500000</v>
      </c>
      <c r="L45" s="1">
        <v>1758400000</v>
      </c>
      <c r="M45" s="1">
        <v>1710400000</v>
      </c>
      <c r="N45" s="1">
        <v>1661728000</v>
      </c>
      <c r="O45" s="1">
        <v>1715753000</v>
      </c>
      <c r="P45" s="1">
        <v>1790089000</v>
      </c>
      <c r="Q45" s="1">
        <v>1937615000</v>
      </c>
      <c r="R45" s="1">
        <v>2051308000</v>
      </c>
      <c r="S45" s="1">
        <v>2177842000</v>
      </c>
      <c r="T45" s="1">
        <v>2289656000</v>
      </c>
      <c r="U45" s="1">
        <v>2354357000</v>
      </c>
      <c r="V45" s="1">
        <v>2519946000</v>
      </c>
      <c r="W45" s="1">
        <v>2668875000</v>
      </c>
      <c r="X45" s="1">
        <v>2855928000</v>
      </c>
      <c r="Y45" s="1">
        <v>3071361000</v>
      </c>
      <c r="Z45" s="1">
        <v>3310475000</v>
      </c>
      <c r="AA45" s="1">
        <v>3505632000</v>
      </c>
      <c r="AB45" s="1">
        <v>3733254000</v>
      </c>
      <c r="AC45" s="1">
        <v>4031018000</v>
      </c>
      <c r="AD45" s="1">
        <v>4218400000</v>
      </c>
      <c r="AE45" s="1">
        <v>4398751000</v>
      </c>
      <c r="AF45" s="1">
        <v>7090898000</v>
      </c>
      <c r="AG45" s="1">
        <v>7575603000</v>
      </c>
      <c r="AH45" s="1">
        <v>8089236000</v>
      </c>
    </row>
    <row r="46" spans="1:34" ht="19" x14ac:dyDescent="0.25">
      <c r="A46" s="5" t="s">
        <v>38</v>
      </c>
      <c r="B46" s="1" t="s">
        <v>92</v>
      </c>
      <c r="C46" s="1" t="s">
        <v>92</v>
      </c>
      <c r="D46" s="1" t="s">
        <v>92</v>
      </c>
      <c r="E46" s="1" t="s">
        <v>92</v>
      </c>
      <c r="F46" s="1" t="s">
        <v>92</v>
      </c>
      <c r="G46" s="1" t="s">
        <v>92</v>
      </c>
      <c r="H46" s="1" t="s">
        <v>92</v>
      </c>
      <c r="I46" s="1">
        <v>16600000</v>
      </c>
      <c r="J46" s="1">
        <v>181300000</v>
      </c>
      <c r="K46" s="1">
        <v>337300000</v>
      </c>
      <c r="L46" s="1">
        <v>324500000</v>
      </c>
      <c r="M46" s="1">
        <v>305400000</v>
      </c>
      <c r="N46" s="1">
        <v>305390000</v>
      </c>
      <c r="O46" s="1">
        <v>294348000</v>
      </c>
      <c r="P46" s="1" t="s">
        <v>92</v>
      </c>
      <c r="Q46" s="1" t="s">
        <v>92</v>
      </c>
      <c r="R46" s="1">
        <v>302645000</v>
      </c>
      <c r="S46" s="1">
        <v>302645000</v>
      </c>
      <c r="T46" s="1">
        <v>302645000</v>
      </c>
      <c r="U46" s="1">
        <v>302645000</v>
      </c>
      <c r="V46" s="1">
        <v>302645000</v>
      </c>
      <c r="W46" s="1">
        <v>302645000</v>
      </c>
      <c r="X46" s="1">
        <v>302645000</v>
      </c>
      <c r="Y46" s="1">
        <v>367829000</v>
      </c>
      <c r="Z46" s="1">
        <v>367829000</v>
      </c>
      <c r="AA46" s="1">
        <v>391887000</v>
      </c>
      <c r="AB46" s="1">
        <v>391887000</v>
      </c>
      <c r="AC46" s="1">
        <v>391887000</v>
      </c>
      <c r="AD46" s="1">
        <v>302645000</v>
      </c>
      <c r="AE46" s="1">
        <v>302645000</v>
      </c>
      <c r="AF46" s="1">
        <v>302645000</v>
      </c>
      <c r="AG46" s="1">
        <v>302645000</v>
      </c>
      <c r="AH46" s="1">
        <v>302645000</v>
      </c>
    </row>
    <row r="47" spans="1:34" ht="19" x14ac:dyDescent="0.25">
      <c r="A47" s="5" t="s">
        <v>39</v>
      </c>
      <c r="B47" s="1">
        <v>20900000</v>
      </c>
      <c r="C47" s="1">
        <v>20300000</v>
      </c>
      <c r="D47" s="1">
        <v>19700000</v>
      </c>
      <c r="E47" s="1">
        <v>19000000</v>
      </c>
      <c r="F47" s="1">
        <v>18400000</v>
      </c>
      <c r="G47" s="1">
        <v>17800000</v>
      </c>
      <c r="H47" s="1">
        <v>17200000</v>
      </c>
      <c r="I47" s="1" t="s">
        <v>92</v>
      </c>
      <c r="J47" s="1" t="s">
        <v>92</v>
      </c>
      <c r="K47" s="1" t="s">
        <v>92</v>
      </c>
      <c r="L47" s="1" t="s">
        <v>92</v>
      </c>
      <c r="M47" s="1" t="s">
        <v>92</v>
      </c>
      <c r="N47" s="1" t="s">
        <v>92</v>
      </c>
      <c r="O47" s="1" t="s">
        <v>92</v>
      </c>
      <c r="P47" s="1">
        <v>301015000</v>
      </c>
      <c r="Q47" s="1">
        <v>302699000</v>
      </c>
      <c r="R47" s="1" t="s">
        <v>92</v>
      </c>
      <c r="S47" s="1" t="s">
        <v>92</v>
      </c>
      <c r="T47" s="1" t="s">
        <v>92</v>
      </c>
      <c r="U47" s="1" t="s">
        <v>92</v>
      </c>
      <c r="V47" s="1" t="s">
        <v>92</v>
      </c>
      <c r="W47" s="1" t="s">
        <v>92</v>
      </c>
      <c r="X47" s="1" t="s">
        <v>92</v>
      </c>
      <c r="Y47" s="1" t="s">
        <v>92</v>
      </c>
      <c r="Z47" s="1" t="s">
        <v>92</v>
      </c>
      <c r="AA47" s="1" t="s">
        <v>92</v>
      </c>
      <c r="AB47" s="1" t="s">
        <v>92</v>
      </c>
      <c r="AC47" s="1">
        <v>52499000</v>
      </c>
      <c r="AD47" s="1">
        <v>9789000</v>
      </c>
      <c r="AE47" s="1">
        <v>5616000</v>
      </c>
      <c r="AF47" s="1">
        <v>1443000</v>
      </c>
      <c r="AG47" s="1" t="s">
        <v>92</v>
      </c>
      <c r="AH47" s="1" t="s">
        <v>92</v>
      </c>
    </row>
    <row r="48" spans="1:34" ht="19" x14ac:dyDescent="0.25">
      <c r="A48" s="5" t="s">
        <v>40</v>
      </c>
      <c r="B48" s="1">
        <v>20900000</v>
      </c>
      <c r="C48" s="1">
        <v>20300000</v>
      </c>
      <c r="D48" s="1">
        <v>19700000</v>
      </c>
      <c r="E48" s="1">
        <v>19000000</v>
      </c>
      <c r="F48" s="1">
        <v>18400000</v>
      </c>
      <c r="G48" s="1">
        <v>17800000</v>
      </c>
      <c r="H48" s="1">
        <v>17200000</v>
      </c>
      <c r="I48" s="1">
        <v>16600000</v>
      </c>
      <c r="J48" s="1">
        <v>181300000</v>
      </c>
      <c r="K48" s="1">
        <v>337300000</v>
      </c>
      <c r="L48" s="1">
        <v>324500000</v>
      </c>
      <c r="M48" s="1">
        <v>305400000</v>
      </c>
      <c r="N48" s="1">
        <v>305390000</v>
      </c>
      <c r="O48" s="1">
        <v>294348000</v>
      </c>
      <c r="P48" s="1">
        <v>301015000</v>
      </c>
      <c r="Q48" s="1">
        <v>302699000</v>
      </c>
      <c r="R48" s="1">
        <v>302645000</v>
      </c>
      <c r="S48" s="1">
        <v>302645000</v>
      </c>
      <c r="T48" s="1">
        <v>302645000</v>
      </c>
      <c r="U48" s="1">
        <v>302645000</v>
      </c>
      <c r="V48" s="1">
        <v>302645000</v>
      </c>
      <c r="W48" s="1">
        <v>302645000</v>
      </c>
      <c r="X48" s="1">
        <v>302645000</v>
      </c>
      <c r="Y48" s="1">
        <v>367829000</v>
      </c>
      <c r="Z48" s="1">
        <v>367829000</v>
      </c>
      <c r="AA48" s="1">
        <v>391887000</v>
      </c>
      <c r="AB48" s="1">
        <v>391887000</v>
      </c>
      <c r="AC48" s="1">
        <v>444386000</v>
      </c>
      <c r="AD48" s="1">
        <v>312434000</v>
      </c>
      <c r="AE48" s="1">
        <v>308261000</v>
      </c>
      <c r="AF48" s="1">
        <v>304088000</v>
      </c>
      <c r="AG48" s="1">
        <v>302645000</v>
      </c>
      <c r="AH48" s="1">
        <v>302645000</v>
      </c>
    </row>
    <row r="49" spans="1:3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row>
    <row r="50" spans="1:3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60304000</v>
      </c>
      <c r="O50" s="1">
        <v>25543000</v>
      </c>
      <c r="P50" s="1" t="s">
        <v>92</v>
      </c>
      <c r="Q50" s="1">
        <v>32917000</v>
      </c>
      <c r="R50" s="1">
        <v>20643000</v>
      </c>
      <c r="S50" s="1">
        <v>21331000</v>
      </c>
      <c r="T50" s="1">
        <v>38283000</v>
      </c>
      <c r="U50" s="1">
        <v>59067000</v>
      </c>
      <c r="V50" s="1">
        <v>46223000</v>
      </c>
      <c r="W50" s="1">
        <v>10661000</v>
      </c>
      <c r="X50" s="1">
        <v>33796000</v>
      </c>
      <c r="Y50" s="1">
        <v>4069000</v>
      </c>
      <c r="Z50" s="1">
        <v>45137000</v>
      </c>
      <c r="AA50" s="1">
        <v>42615000</v>
      </c>
      <c r="AB50" s="1">
        <v>36855000</v>
      </c>
      <c r="AC50" s="1">
        <v>35308000</v>
      </c>
      <c r="AD50" s="1">
        <v>34620000</v>
      </c>
      <c r="AE50" s="1">
        <v>26861000</v>
      </c>
      <c r="AF50" s="1">
        <v>27843000</v>
      </c>
      <c r="AG50" s="1">
        <v>41043000</v>
      </c>
      <c r="AH50" s="1">
        <v>52047000</v>
      </c>
    </row>
    <row r="51" spans="1:34" ht="19" x14ac:dyDescent="0.25">
      <c r="A51" s="5" t="s">
        <v>43</v>
      </c>
      <c r="B51" s="1">
        <v>2500000</v>
      </c>
      <c r="C51" s="1">
        <v>1300000</v>
      </c>
      <c r="D51" s="1">
        <v>2200000</v>
      </c>
      <c r="E51" s="1">
        <v>1600000</v>
      </c>
      <c r="F51" s="1">
        <v>3200000</v>
      </c>
      <c r="G51" s="1">
        <v>2000000</v>
      </c>
      <c r="H51" s="1">
        <v>5200000</v>
      </c>
      <c r="I51" s="1">
        <v>7500000</v>
      </c>
      <c r="J51" s="1">
        <v>22200000</v>
      </c>
      <c r="K51" s="1">
        <v>83900000</v>
      </c>
      <c r="L51" s="1">
        <v>63500000</v>
      </c>
      <c r="M51" s="1">
        <v>88200000</v>
      </c>
      <c r="N51" s="1">
        <v>241000</v>
      </c>
      <c r="O51" s="1">
        <v>59828000</v>
      </c>
      <c r="P51" s="1">
        <v>65704000</v>
      </c>
      <c r="Q51" s="1">
        <v>42567000</v>
      </c>
      <c r="R51" s="1">
        <v>32783000</v>
      </c>
      <c r="S51" s="1">
        <v>32436000</v>
      </c>
      <c r="T51" s="1">
        <v>40227000</v>
      </c>
      <c r="U51" s="1">
        <v>40606000</v>
      </c>
      <c r="V51" s="1">
        <v>90959000</v>
      </c>
      <c r="W51" s="1">
        <v>94996000</v>
      </c>
      <c r="X51" s="1">
        <v>94324000</v>
      </c>
      <c r="Y51" s="1">
        <v>170817000</v>
      </c>
      <c r="Z51" s="1">
        <v>213805000</v>
      </c>
      <c r="AA51" s="1">
        <v>191921000</v>
      </c>
      <c r="AB51" s="1">
        <v>198218000</v>
      </c>
      <c r="AC51" s="1">
        <v>137814000</v>
      </c>
      <c r="AD51" s="1">
        <v>145657000</v>
      </c>
      <c r="AE51" s="1">
        <v>133355000</v>
      </c>
      <c r="AF51" s="1">
        <v>189171000</v>
      </c>
      <c r="AG51" s="1">
        <v>181605000</v>
      </c>
      <c r="AH51" s="1">
        <v>203131000</v>
      </c>
    </row>
    <row r="52" spans="1:34" ht="19" x14ac:dyDescent="0.25">
      <c r="A52" s="5" t="s">
        <v>44</v>
      </c>
      <c r="B52" s="1">
        <v>135600000</v>
      </c>
      <c r="C52" s="1">
        <v>164400000</v>
      </c>
      <c r="D52" s="1">
        <v>221700000</v>
      </c>
      <c r="E52" s="1">
        <v>318000000</v>
      </c>
      <c r="F52" s="1">
        <v>457700000</v>
      </c>
      <c r="G52" s="1">
        <v>664000000</v>
      </c>
      <c r="H52" s="1">
        <v>885300000</v>
      </c>
      <c r="I52" s="1">
        <v>1105200000</v>
      </c>
      <c r="J52" s="1">
        <v>1631000000</v>
      </c>
      <c r="K52" s="1">
        <v>2059700000</v>
      </c>
      <c r="L52" s="1">
        <v>2146400000</v>
      </c>
      <c r="M52" s="1">
        <v>2104000000</v>
      </c>
      <c r="N52" s="1">
        <v>2027663000</v>
      </c>
      <c r="O52" s="1">
        <v>2095472000</v>
      </c>
      <c r="P52" s="1">
        <v>2156808000</v>
      </c>
      <c r="Q52" s="1">
        <v>2315798000</v>
      </c>
      <c r="R52" s="1">
        <v>2407379000</v>
      </c>
      <c r="S52" s="1">
        <v>2534254000</v>
      </c>
      <c r="T52" s="1">
        <v>2670811000</v>
      </c>
      <c r="U52" s="1">
        <v>2756675000</v>
      </c>
      <c r="V52" s="1">
        <v>2959773000</v>
      </c>
      <c r="W52" s="1">
        <v>3077177000</v>
      </c>
      <c r="X52" s="1">
        <v>3286693000</v>
      </c>
      <c r="Y52" s="1">
        <v>3614076000</v>
      </c>
      <c r="Z52" s="1">
        <v>3937246000</v>
      </c>
      <c r="AA52" s="1">
        <v>4132055000</v>
      </c>
      <c r="AB52" s="1">
        <v>4360214000</v>
      </c>
      <c r="AC52" s="1">
        <v>4648526000</v>
      </c>
      <c r="AD52" s="1">
        <v>4711111000</v>
      </c>
      <c r="AE52" s="1">
        <v>4867228000</v>
      </c>
      <c r="AF52" s="1">
        <v>7612000000</v>
      </c>
      <c r="AG52" s="1">
        <v>8100896000</v>
      </c>
      <c r="AH52" s="1">
        <v>8647059000</v>
      </c>
    </row>
    <row r="53" spans="1:3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row>
    <row r="54" spans="1:34" ht="20" thickBot="1" x14ac:dyDescent="0.3">
      <c r="A54" s="7" t="s">
        <v>46</v>
      </c>
      <c r="B54" s="11">
        <v>328400000</v>
      </c>
      <c r="C54" s="11">
        <v>398900000</v>
      </c>
      <c r="D54" s="11">
        <v>502100000</v>
      </c>
      <c r="E54" s="11">
        <v>696500000</v>
      </c>
      <c r="F54" s="11">
        <v>882100000</v>
      </c>
      <c r="G54" s="11">
        <v>1111800000</v>
      </c>
      <c r="H54" s="11">
        <v>1498400000</v>
      </c>
      <c r="I54" s="11">
        <v>1884000000</v>
      </c>
      <c r="J54" s="11">
        <v>2748100000</v>
      </c>
      <c r="K54" s="11">
        <v>3284800000</v>
      </c>
      <c r="L54" s="11">
        <v>3333200000</v>
      </c>
      <c r="M54" s="11">
        <v>3432500000</v>
      </c>
      <c r="N54" s="11">
        <v>3477791000</v>
      </c>
      <c r="O54" s="11">
        <v>3680466000</v>
      </c>
      <c r="P54" s="11">
        <v>3912565000</v>
      </c>
      <c r="Q54" s="11">
        <v>4245257000</v>
      </c>
      <c r="R54" s="11">
        <v>4526306000</v>
      </c>
      <c r="S54" s="11">
        <v>4804709000</v>
      </c>
      <c r="T54" s="11">
        <v>5257112000</v>
      </c>
      <c r="U54" s="11">
        <v>5318405000</v>
      </c>
      <c r="V54" s="11">
        <v>5571594000</v>
      </c>
      <c r="W54" s="11">
        <v>5869602000</v>
      </c>
      <c r="X54" s="11">
        <v>6265639000</v>
      </c>
      <c r="Y54" s="11">
        <v>6892089000</v>
      </c>
      <c r="Z54" s="11">
        <v>7517858000</v>
      </c>
      <c r="AA54" s="11">
        <v>8102349000</v>
      </c>
      <c r="AB54" s="11">
        <v>8599787000</v>
      </c>
      <c r="AC54" s="11">
        <v>9259781000</v>
      </c>
      <c r="AD54" s="11">
        <v>9346980000</v>
      </c>
      <c r="AE54" s="11">
        <v>9895913000</v>
      </c>
      <c r="AF54" s="11">
        <v>14423872000</v>
      </c>
      <c r="AG54" s="11">
        <v>14516199000</v>
      </c>
      <c r="AH54" s="11">
        <v>15275043000</v>
      </c>
    </row>
    <row r="55" spans="1:34" ht="20" thickTop="1" x14ac:dyDescent="0.25">
      <c r="A55" s="5" t="s">
        <v>47</v>
      </c>
      <c r="B55" s="1">
        <v>117600000</v>
      </c>
      <c r="C55" s="1">
        <v>121000000</v>
      </c>
      <c r="D55" s="1">
        <v>141300000</v>
      </c>
      <c r="E55" s="1">
        <v>203700000</v>
      </c>
      <c r="F55" s="1">
        <v>242800000</v>
      </c>
      <c r="G55" s="1">
        <v>300600000</v>
      </c>
      <c r="H55" s="1">
        <v>381300000</v>
      </c>
      <c r="I55" s="1">
        <v>449800000</v>
      </c>
      <c r="J55" s="1">
        <v>683400000</v>
      </c>
      <c r="K55" s="1">
        <v>757400000</v>
      </c>
      <c r="L55" s="1">
        <v>788800000</v>
      </c>
      <c r="M55" s="1">
        <v>945700000</v>
      </c>
      <c r="N55" s="1">
        <v>1145533000</v>
      </c>
      <c r="O55" s="1">
        <v>1321905000</v>
      </c>
      <c r="P55" s="1">
        <v>1429128000</v>
      </c>
      <c r="Q55" s="1">
        <v>1539776000</v>
      </c>
      <c r="R55" s="1">
        <v>1699667000</v>
      </c>
      <c r="S55" s="1">
        <v>1870668000</v>
      </c>
      <c r="T55" s="1">
        <v>2043271000</v>
      </c>
      <c r="U55" s="1">
        <v>2118746000</v>
      </c>
      <c r="V55" s="1">
        <v>2433050000</v>
      </c>
      <c r="W55" s="1">
        <v>2755853000</v>
      </c>
      <c r="X55" s="1">
        <v>2926740000</v>
      </c>
      <c r="Y55" s="1">
        <v>3307535000</v>
      </c>
      <c r="Z55" s="1">
        <v>3609199000</v>
      </c>
      <c r="AA55" s="1">
        <v>3864168000</v>
      </c>
      <c r="AB55" s="1">
        <v>4095854000</v>
      </c>
      <c r="AC55" s="1">
        <v>4168940000</v>
      </c>
      <c r="AD55" s="1">
        <v>4409372000</v>
      </c>
      <c r="AE55" s="1">
        <v>4864912000</v>
      </c>
      <c r="AF55" s="1">
        <v>5156324000</v>
      </c>
      <c r="AG55" s="1">
        <v>6013924000</v>
      </c>
      <c r="AH55" s="1">
        <v>7301347000</v>
      </c>
    </row>
    <row r="56" spans="1:34" ht="19" x14ac:dyDescent="0.25">
      <c r="A56" s="5" t="s">
        <v>48</v>
      </c>
      <c r="B56" s="1">
        <v>900000</v>
      </c>
      <c r="C56" s="1">
        <v>200000</v>
      </c>
      <c r="D56" s="1">
        <v>200000</v>
      </c>
      <c r="E56" s="1">
        <v>200000</v>
      </c>
      <c r="F56" s="1">
        <v>200000</v>
      </c>
      <c r="G56" s="1">
        <v>13500000</v>
      </c>
      <c r="H56" s="1">
        <v>114400000</v>
      </c>
      <c r="I56" s="1" t="s">
        <v>92</v>
      </c>
      <c r="J56" s="1" t="s">
        <v>92</v>
      </c>
      <c r="K56" s="1" t="s">
        <v>92</v>
      </c>
      <c r="L56" s="1" t="s">
        <v>92</v>
      </c>
      <c r="M56" s="1" t="s">
        <v>92</v>
      </c>
      <c r="N56" s="1" t="s">
        <v>92</v>
      </c>
      <c r="O56" s="1" t="s">
        <v>92</v>
      </c>
      <c r="P56" s="1" t="s">
        <v>92</v>
      </c>
      <c r="Q56" s="1" t="s">
        <v>92</v>
      </c>
      <c r="R56" s="1" t="s">
        <v>92</v>
      </c>
      <c r="S56" s="1">
        <v>16015000</v>
      </c>
      <c r="T56" s="1">
        <v>15917000</v>
      </c>
      <c r="U56" s="1" t="s">
        <v>92</v>
      </c>
      <c r="V56" s="1">
        <v>48133000</v>
      </c>
      <c r="W56" s="1">
        <v>59378000</v>
      </c>
      <c r="X56" s="1">
        <v>79723000</v>
      </c>
      <c r="Y56" s="1">
        <v>205979000</v>
      </c>
      <c r="Z56" s="1">
        <v>217415000</v>
      </c>
      <c r="AA56" s="1">
        <v>40528000</v>
      </c>
      <c r="AB56" s="1">
        <v>44834000</v>
      </c>
      <c r="AC56" s="1">
        <v>48134000</v>
      </c>
      <c r="AD56" s="1">
        <v>52290000</v>
      </c>
      <c r="AE56" s="1">
        <v>56246000</v>
      </c>
      <c r="AF56" s="1">
        <v>291344000</v>
      </c>
      <c r="AG56" s="1">
        <v>326500000</v>
      </c>
      <c r="AH56" s="1">
        <v>336284000</v>
      </c>
    </row>
    <row r="57" spans="1:3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v>35145000</v>
      </c>
      <c r="V57" s="1">
        <v>127749000</v>
      </c>
      <c r="W57" s="1">
        <v>114860000</v>
      </c>
      <c r="X57" s="1">
        <v>114595000</v>
      </c>
      <c r="Y57" s="1">
        <v>108073000</v>
      </c>
      <c r="Z57" s="1">
        <v>118532000</v>
      </c>
      <c r="AA57" s="1">
        <v>144906000</v>
      </c>
      <c r="AB57" s="1">
        <v>138134000</v>
      </c>
      <c r="AC57" s="1">
        <v>132840000</v>
      </c>
      <c r="AD57" s="1">
        <v>118465000</v>
      </c>
      <c r="AE57" s="1">
        <v>147669000</v>
      </c>
      <c r="AF57" s="1">
        <v>196449000</v>
      </c>
      <c r="AG57" s="1">
        <v>215305000</v>
      </c>
      <c r="AH57" s="1">
        <v>188243000</v>
      </c>
    </row>
    <row r="58" spans="1:3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row>
    <row r="59" spans="1:34" ht="19" x14ac:dyDescent="0.25">
      <c r="A59" s="5" t="s">
        <v>51</v>
      </c>
      <c r="B59" s="1">
        <v>46400000</v>
      </c>
      <c r="C59" s="1">
        <v>56400000</v>
      </c>
      <c r="D59" s="1">
        <v>65600000</v>
      </c>
      <c r="E59" s="1">
        <v>82200000</v>
      </c>
      <c r="F59" s="1">
        <v>96000000</v>
      </c>
      <c r="G59" s="1">
        <v>103400000</v>
      </c>
      <c r="H59" s="1">
        <v>117200000</v>
      </c>
      <c r="I59" s="1">
        <v>142700000</v>
      </c>
      <c r="J59" s="1">
        <v>176400000</v>
      </c>
      <c r="K59" s="1">
        <v>243200000</v>
      </c>
      <c r="L59" s="1">
        <v>245700000</v>
      </c>
      <c r="M59" s="1">
        <v>321000000</v>
      </c>
      <c r="N59" s="1">
        <v>388038000</v>
      </c>
      <c r="O59" s="1">
        <v>353661000</v>
      </c>
      <c r="P59" s="1">
        <v>388987000</v>
      </c>
      <c r="Q59" s="1">
        <v>271383000</v>
      </c>
      <c r="R59" s="1">
        <v>354901000</v>
      </c>
      <c r="S59" s="1">
        <v>399211000</v>
      </c>
      <c r="T59" s="1">
        <v>460132000</v>
      </c>
      <c r="U59" s="1">
        <v>552861000</v>
      </c>
      <c r="V59" s="1">
        <v>455028000</v>
      </c>
      <c r="W59" s="1">
        <v>500805000</v>
      </c>
      <c r="X59" s="1">
        <v>534534000</v>
      </c>
      <c r="Y59" s="1">
        <v>547563000</v>
      </c>
      <c r="Z59" s="1">
        <v>595948000</v>
      </c>
      <c r="AA59" s="1">
        <v>663271000</v>
      </c>
      <c r="AB59" s="1">
        <v>411498000</v>
      </c>
      <c r="AC59" s="1">
        <v>416387000</v>
      </c>
      <c r="AD59" s="1">
        <v>448554000</v>
      </c>
      <c r="AE59" s="1">
        <v>443314000</v>
      </c>
      <c r="AF59" s="1">
        <v>638974000</v>
      </c>
      <c r="AG59" s="1">
        <v>814025000</v>
      </c>
      <c r="AH59" s="1">
        <v>762519000</v>
      </c>
    </row>
    <row r="60" spans="1:34" ht="19" x14ac:dyDescent="0.25">
      <c r="A60" s="6" t="s">
        <v>52</v>
      </c>
      <c r="B60" s="10">
        <v>164900000</v>
      </c>
      <c r="C60" s="10">
        <v>177600000</v>
      </c>
      <c r="D60" s="10">
        <v>207100000</v>
      </c>
      <c r="E60" s="10">
        <v>286100000</v>
      </c>
      <c r="F60" s="10">
        <v>339000000</v>
      </c>
      <c r="G60" s="10">
        <v>417500000</v>
      </c>
      <c r="H60" s="10">
        <v>612900000</v>
      </c>
      <c r="I60" s="10">
        <v>592500000</v>
      </c>
      <c r="J60" s="10">
        <v>859800000</v>
      </c>
      <c r="K60" s="10">
        <v>1000600000</v>
      </c>
      <c r="L60" s="10">
        <v>1034500000</v>
      </c>
      <c r="M60" s="10">
        <v>1266700000</v>
      </c>
      <c r="N60" s="10">
        <v>1533571000</v>
      </c>
      <c r="O60" s="10">
        <v>1675566000</v>
      </c>
      <c r="P60" s="10">
        <v>1818115000</v>
      </c>
      <c r="Q60" s="10">
        <v>1811159000</v>
      </c>
      <c r="R60" s="10">
        <v>2054568000</v>
      </c>
      <c r="S60" s="10">
        <v>2285894000</v>
      </c>
      <c r="T60" s="10">
        <v>2519320000</v>
      </c>
      <c r="U60" s="10">
        <v>2706752000</v>
      </c>
      <c r="V60" s="10">
        <v>3063960000</v>
      </c>
      <c r="W60" s="10">
        <v>3430896000</v>
      </c>
      <c r="X60" s="10">
        <v>3655592000</v>
      </c>
      <c r="Y60" s="10">
        <v>4169150000</v>
      </c>
      <c r="Z60" s="10">
        <v>4541094000</v>
      </c>
      <c r="AA60" s="10">
        <v>4712873000</v>
      </c>
      <c r="AB60" s="10">
        <v>4690320000</v>
      </c>
      <c r="AC60" s="10">
        <v>4766301000</v>
      </c>
      <c r="AD60" s="10">
        <v>5028681000</v>
      </c>
      <c r="AE60" s="10">
        <v>5512141000</v>
      </c>
      <c r="AF60" s="10">
        <v>6283091000</v>
      </c>
      <c r="AG60" s="10">
        <v>7369754000</v>
      </c>
      <c r="AH60" s="10">
        <v>8588393000</v>
      </c>
    </row>
    <row r="61" spans="1:34" ht="19" x14ac:dyDescent="0.25">
      <c r="A61" s="5" t="s">
        <v>53</v>
      </c>
      <c r="B61" s="1">
        <v>73900000</v>
      </c>
      <c r="C61" s="1">
        <v>7000000</v>
      </c>
      <c r="D61" s="1">
        <v>6800000</v>
      </c>
      <c r="E61" s="1">
        <v>4300000</v>
      </c>
      <c r="F61" s="1">
        <v>4000000</v>
      </c>
      <c r="G61" s="1" t="s">
        <v>92</v>
      </c>
      <c r="H61" s="1" t="s">
        <v>92</v>
      </c>
      <c r="I61" s="1">
        <v>198400000</v>
      </c>
      <c r="J61" s="1">
        <v>545100000</v>
      </c>
      <c r="K61" s="1">
        <v>888300000</v>
      </c>
      <c r="L61" s="1">
        <v>1249900000</v>
      </c>
      <c r="M61" s="1">
        <v>1225400000</v>
      </c>
      <c r="N61" s="1">
        <v>1194517000</v>
      </c>
      <c r="O61" s="1">
        <v>1546845000</v>
      </c>
      <c r="P61" s="1">
        <v>1869250000</v>
      </c>
      <c r="Q61" s="1">
        <v>1861850000</v>
      </c>
      <c r="R61" s="1">
        <v>1857157000</v>
      </c>
      <c r="S61" s="1">
        <v>1935618000</v>
      </c>
      <c r="T61" s="1">
        <v>2250000000</v>
      </c>
      <c r="U61" s="1">
        <v>2726900000</v>
      </c>
      <c r="V61" s="1">
        <v>2882300000</v>
      </c>
      <c r="W61" s="1">
        <v>3317600000</v>
      </c>
      <c r="X61" s="1">
        <v>3718302000</v>
      </c>
      <c r="Y61" s="1">
        <v>4013267000</v>
      </c>
      <c r="Z61" s="1">
        <v>4162890000</v>
      </c>
      <c r="AA61" s="1">
        <v>4624876000</v>
      </c>
      <c r="AB61" s="1">
        <v>4924119000</v>
      </c>
      <c r="AC61" s="1">
        <v>5081238000</v>
      </c>
      <c r="AD61" s="1">
        <v>5005930000</v>
      </c>
      <c r="AE61" s="1">
        <v>5206344000</v>
      </c>
      <c r="AF61" s="1">
        <v>8014931000</v>
      </c>
      <c r="AG61" s="1">
        <v>7902662000</v>
      </c>
      <c r="AH61" s="1">
        <v>8960065000</v>
      </c>
    </row>
    <row r="62" spans="1:3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row>
    <row r="63" spans="1:34" ht="19" x14ac:dyDescent="0.25">
      <c r="A63" s="5" t="s">
        <v>54</v>
      </c>
      <c r="B63" s="1">
        <v>2000000</v>
      </c>
      <c r="C63" s="1">
        <v>2100000</v>
      </c>
      <c r="D63" s="1">
        <v>1800000</v>
      </c>
      <c r="E63" s="1">
        <v>4300000</v>
      </c>
      <c r="F63" s="1">
        <v>3000000</v>
      </c>
      <c r="G63" s="1">
        <v>1200000</v>
      </c>
      <c r="H63" s="1" t="s">
        <v>92</v>
      </c>
      <c r="I63" s="1" t="s">
        <v>92</v>
      </c>
      <c r="J63" s="1" t="s">
        <v>92</v>
      </c>
      <c r="K63" s="1" t="s">
        <v>92</v>
      </c>
      <c r="L63" s="1" t="s">
        <v>92</v>
      </c>
      <c r="M63" s="1" t="s">
        <v>92</v>
      </c>
      <c r="N63" s="1" t="s">
        <v>92</v>
      </c>
      <c r="O63" s="1" t="s">
        <v>92</v>
      </c>
      <c r="P63" s="1">
        <v>5728000</v>
      </c>
      <c r="Q63" s="1" t="s">
        <v>92</v>
      </c>
      <c r="R63" s="1" t="s">
        <v>92</v>
      </c>
      <c r="S63" s="1" t="s">
        <v>92</v>
      </c>
      <c r="T63" s="1" t="s">
        <v>92</v>
      </c>
      <c r="U63" s="1" t="s">
        <v>92</v>
      </c>
      <c r="V63" s="1" t="s">
        <v>92</v>
      </c>
      <c r="W63" s="1" t="s">
        <v>92</v>
      </c>
      <c r="X63" s="1" t="s">
        <v>92</v>
      </c>
      <c r="Y63" s="1" t="s">
        <v>92</v>
      </c>
      <c r="Z63" s="1" t="s">
        <v>92</v>
      </c>
      <c r="AA63" s="1" t="s">
        <v>92</v>
      </c>
      <c r="AB63" s="1">
        <v>284500000</v>
      </c>
      <c r="AC63" s="1">
        <v>371111000</v>
      </c>
      <c r="AD63" s="1">
        <v>285204000</v>
      </c>
      <c r="AE63" s="1">
        <v>311980000</v>
      </c>
      <c r="AF63" s="1">
        <v>354186000</v>
      </c>
      <c r="AG63" s="1">
        <v>337125000</v>
      </c>
      <c r="AH63" s="1">
        <v>533884000</v>
      </c>
    </row>
    <row r="64" spans="1:34" ht="19" x14ac:dyDescent="0.25">
      <c r="A64" s="5" t="s">
        <v>55</v>
      </c>
      <c r="B64" s="1">
        <v>3000000</v>
      </c>
      <c r="C64" s="1">
        <v>3600000</v>
      </c>
      <c r="D64" s="1">
        <v>4300000</v>
      </c>
      <c r="E64" s="1">
        <v>5200000</v>
      </c>
      <c r="F64" s="1">
        <v>7700000</v>
      </c>
      <c r="G64" s="1">
        <v>8400000</v>
      </c>
      <c r="H64" s="1">
        <v>19900000</v>
      </c>
      <c r="I64" s="1">
        <v>17900000</v>
      </c>
      <c r="J64" s="1">
        <v>41200000</v>
      </c>
      <c r="K64" s="1">
        <v>72100000</v>
      </c>
      <c r="L64" s="1">
        <v>56600000</v>
      </c>
      <c r="M64" s="1">
        <v>74200000</v>
      </c>
      <c r="N64" s="1">
        <v>60576000</v>
      </c>
      <c r="O64" s="1">
        <v>84297000</v>
      </c>
      <c r="P64" s="1">
        <v>48079000</v>
      </c>
      <c r="Q64" s="1">
        <v>181241000</v>
      </c>
      <c r="R64" s="1">
        <v>145053000</v>
      </c>
      <c r="S64" s="1">
        <v>179997000</v>
      </c>
      <c r="T64" s="1">
        <v>258105000</v>
      </c>
      <c r="U64" s="1">
        <v>317827000</v>
      </c>
      <c r="V64" s="1">
        <v>364099000</v>
      </c>
      <c r="W64" s="1">
        <v>375338000</v>
      </c>
      <c r="X64" s="1">
        <v>439770000</v>
      </c>
      <c r="Y64" s="1">
        <v>396991000</v>
      </c>
      <c r="Z64" s="1">
        <v>435731000</v>
      </c>
      <c r="AA64" s="1">
        <v>465990000</v>
      </c>
      <c r="AB64" s="1">
        <v>488386000</v>
      </c>
      <c r="AC64" s="1">
        <v>469508000</v>
      </c>
      <c r="AD64" s="1">
        <v>547520000</v>
      </c>
      <c r="AE64" s="1">
        <v>579299000</v>
      </c>
      <c r="AF64" s="1">
        <v>649641000</v>
      </c>
      <c r="AG64" s="1">
        <v>704194000</v>
      </c>
      <c r="AH64" s="1">
        <v>731614000</v>
      </c>
    </row>
    <row r="65" spans="1:34" ht="19" x14ac:dyDescent="0.25">
      <c r="A65" s="5" t="s">
        <v>56</v>
      </c>
      <c r="B65" s="1">
        <v>78900000</v>
      </c>
      <c r="C65" s="1">
        <v>12700000</v>
      </c>
      <c r="D65" s="1">
        <v>12900000</v>
      </c>
      <c r="E65" s="1">
        <v>13800000</v>
      </c>
      <c r="F65" s="1">
        <v>14700000</v>
      </c>
      <c r="G65" s="1">
        <v>9600000</v>
      </c>
      <c r="H65" s="1">
        <v>19900000</v>
      </c>
      <c r="I65" s="1">
        <v>216300000</v>
      </c>
      <c r="J65" s="1">
        <v>586300000</v>
      </c>
      <c r="K65" s="1">
        <v>960400000</v>
      </c>
      <c r="L65" s="1">
        <v>1306500000</v>
      </c>
      <c r="M65" s="1">
        <v>1299600000</v>
      </c>
      <c r="N65" s="1">
        <v>1255093000</v>
      </c>
      <c r="O65" s="1">
        <v>1631142000</v>
      </c>
      <c r="P65" s="1">
        <v>1923057000</v>
      </c>
      <c r="Q65" s="1">
        <v>2043091000</v>
      </c>
      <c r="R65" s="1">
        <v>2002210000</v>
      </c>
      <c r="S65" s="1">
        <v>2115615000</v>
      </c>
      <c r="T65" s="1">
        <v>2508105000</v>
      </c>
      <c r="U65" s="1">
        <v>3044727000</v>
      </c>
      <c r="V65" s="1">
        <v>3246399000</v>
      </c>
      <c r="W65" s="1">
        <v>3692938000</v>
      </c>
      <c r="X65" s="1">
        <v>4158072000</v>
      </c>
      <c r="Y65" s="1">
        <v>4410258000</v>
      </c>
      <c r="Z65" s="1">
        <v>4598621000</v>
      </c>
      <c r="AA65" s="1">
        <v>5090866000</v>
      </c>
      <c r="AB65" s="1">
        <v>5697005000</v>
      </c>
      <c r="AC65" s="1">
        <v>5921857000</v>
      </c>
      <c r="AD65" s="1">
        <v>5838654000</v>
      </c>
      <c r="AE65" s="1">
        <v>6097623000</v>
      </c>
      <c r="AF65" s="1">
        <v>9018758000</v>
      </c>
      <c r="AG65" s="1">
        <v>8943981000</v>
      </c>
      <c r="AH65" s="1">
        <v>10225563000</v>
      </c>
    </row>
    <row r="66" spans="1:3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row>
    <row r="67" spans="1:34" ht="19" x14ac:dyDescent="0.25">
      <c r="A67" s="6" t="s">
        <v>58</v>
      </c>
      <c r="B67" s="10">
        <v>243800000</v>
      </c>
      <c r="C67" s="10">
        <v>190300000</v>
      </c>
      <c r="D67" s="10">
        <v>220000000</v>
      </c>
      <c r="E67" s="10">
        <v>299900000</v>
      </c>
      <c r="F67" s="10">
        <v>353700000</v>
      </c>
      <c r="G67" s="10">
        <v>427100000</v>
      </c>
      <c r="H67" s="10">
        <v>632800000</v>
      </c>
      <c r="I67" s="10">
        <v>808800000</v>
      </c>
      <c r="J67" s="10">
        <v>1446100000</v>
      </c>
      <c r="K67" s="10">
        <v>1961000000</v>
      </c>
      <c r="L67" s="10">
        <v>2341000000</v>
      </c>
      <c r="M67" s="10">
        <v>2566300000</v>
      </c>
      <c r="N67" s="10">
        <v>2788664000</v>
      </c>
      <c r="O67" s="10">
        <v>3306708000</v>
      </c>
      <c r="P67" s="10">
        <v>3741172000</v>
      </c>
      <c r="Q67" s="10">
        <v>3854250000</v>
      </c>
      <c r="R67" s="10">
        <v>4056778000</v>
      </c>
      <c r="S67" s="10">
        <v>4401509000</v>
      </c>
      <c r="T67" s="10">
        <v>5027425000</v>
      </c>
      <c r="U67" s="10">
        <v>5751479000</v>
      </c>
      <c r="V67" s="10">
        <v>6310359000</v>
      </c>
      <c r="W67" s="10">
        <v>7123834000</v>
      </c>
      <c r="X67" s="10">
        <v>7813664000</v>
      </c>
      <c r="Y67" s="10">
        <v>8579408000</v>
      </c>
      <c r="Z67" s="10">
        <v>9139715000</v>
      </c>
      <c r="AA67" s="10">
        <v>9803739000</v>
      </c>
      <c r="AB67" s="10">
        <v>10387325000</v>
      </c>
      <c r="AC67" s="10">
        <v>10688158000</v>
      </c>
      <c r="AD67" s="10">
        <v>10867335000</v>
      </c>
      <c r="AE67" s="10">
        <v>11609764000</v>
      </c>
      <c r="AF67" s="10">
        <v>15301849000</v>
      </c>
      <c r="AG67" s="10">
        <v>16313735000</v>
      </c>
      <c r="AH67" s="10">
        <v>18813956000</v>
      </c>
    </row>
    <row r="68" spans="1:34" ht="19" x14ac:dyDescent="0.25">
      <c r="A68" s="5" t="s">
        <v>59</v>
      </c>
      <c r="B68" s="1" t="s">
        <v>92</v>
      </c>
      <c r="C68" s="1" t="s">
        <v>92</v>
      </c>
      <c r="D68" s="1" t="s">
        <v>92</v>
      </c>
      <c r="E68" s="1" t="s">
        <v>92</v>
      </c>
      <c r="F68" s="1" t="s">
        <v>92</v>
      </c>
      <c r="G68" s="1" t="s">
        <v>92</v>
      </c>
      <c r="H68" s="1" t="s">
        <v>92</v>
      </c>
      <c r="I68" s="1">
        <v>1500000</v>
      </c>
      <c r="J68" s="1">
        <v>1500000</v>
      </c>
      <c r="K68" s="1">
        <v>1500000</v>
      </c>
      <c r="L68" s="1">
        <v>1500000</v>
      </c>
      <c r="M68" s="1">
        <v>1200000</v>
      </c>
      <c r="N68" s="1">
        <v>1100000</v>
      </c>
      <c r="O68" s="1">
        <v>1007000</v>
      </c>
      <c r="P68" s="1">
        <v>894000</v>
      </c>
      <c r="Q68" s="1">
        <v>811000</v>
      </c>
      <c r="R68" s="1">
        <v>772000</v>
      </c>
      <c r="S68" s="1">
        <v>713000</v>
      </c>
      <c r="T68" s="1">
        <v>636000</v>
      </c>
      <c r="U68" s="1">
        <v>579000</v>
      </c>
      <c r="V68" s="1">
        <v>501000</v>
      </c>
      <c r="W68" s="1">
        <v>441000</v>
      </c>
      <c r="X68" s="1">
        <v>399000</v>
      </c>
      <c r="Y68" s="1">
        <v>368000</v>
      </c>
      <c r="Z68" s="1">
        <v>339000</v>
      </c>
      <c r="AA68" s="1">
        <v>321000</v>
      </c>
      <c r="AB68" s="1">
        <v>303000</v>
      </c>
      <c r="AC68" s="1">
        <v>287000</v>
      </c>
      <c r="AD68" s="1">
        <v>275000</v>
      </c>
      <c r="AE68" s="1">
        <v>254000</v>
      </c>
      <c r="AF68" s="1">
        <v>237000</v>
      </c>
      <c r="AG68" s="1">
        <v>230000</v>
      </c>
      <c r="AH68" s="1">
        <v>207000</v>
      </c>
    </row>
    <row r="69" spans="1:34" ht="19" x14ac:dyDescent="0.25">
      <c r="A69" s="5" t="s">
        <v>60</v>
      </c>
      <c r="B69" s="1">
        <v>41300000</v>
      </c>
      <c r="C69" s="1">
        <v>85200000</v>
      </c>
      <c r="D69" s="1">
        <v>148500000</v>
      </c>
      <c r="E69" s="1">
        <v>231400000</v>
      </c>
      <c r="F69" s="1">
        <v>347800000</v>
      </c>
      <c r="G69" s="1">
        <v>486600000</v>
      </c>
      <c r="H69" s="1">
        <v>628800000</v>
      </c>
      <c r="I69" s="1">
        <v>823800000</v>
      </c>
      <c r="J69" s="1">
        <v>1051700000</v>
      </c>
      <c r="K69" s="1">
        <v>1296500000</v>
      </c>
      <c r="L69" s="1">
        <v>1564100000</v>
      </c>
      <c r="M69" s="1">
        <v>825200000</v>
      </c>
      <c r="N69" s="1">
        <v>974141000</v>
      </c>
      <c r="O69" s="1">
        <v>869739000</v>
      </c>
      <c r="P69" s="1">
        <v>580147000</v>
      </c>
      <c r="Q69" s="1">
        <v>370276000</v>
      </c>
      <c r="R69" s="1">
        <v>559208000</v>
      </c>
      <c r="S69" s="1">
        <v>546049000</v>
      </c>
      <c r="T69" s="1">
        <v>206099000</v>
      </c>
      <c r="U69" s="1">
        <v>136935000</v>
      </c>
      <c r="V69" s="1">
        <v>-245344000</v>
      </c>
      <c r="W69" s="1">
        <v>-643998000</v>
      </c>
      <c r="X69" s="1">
        <v>-1033197000</v>
      </c>
      <c r="Y69" s="1">
        <v>-1378936000</v>
      </c>
      <c r="Z69" s="1">
        <v>-1529123000</v>
      </c>
      <c r="AA69" s="1">
        <v>-1418738000</v>
      </c>
      <c r="AB69" s="1">
        <v>-1602186000</v>
      </c>
      <c r="AC69" s="1">
        <v>-1642387000</v>
      </c>
      <c r="AD69" s="1">
        <v>-1208824000</v>
      </c>
      <c r="AE69" s="1">
        <v>-1305347000</v>
      </c>
      <c r="AF69" s="1">
        <v>-1450970000</v>
      </c>
      <c r="AG69" s="1">
        <v>-419829000</v>
      </c>
      <c r="AH69" s="1">
        <v>-1330067000</v>
      </c>
    </row>
    <row r="70" spans="1:34" ht="19" x14ac:dyDescent="0.25">
      <c r="A70" s="5" t="s">
        <v>61</v>
      </c>
      <c r="B70" s="1">
        <v>-31500000</v>
      </c>
      <c r="C70" s="1">
        <v>-39800000</v>
      </c>
      <c r="D70" s="1">
        <v>-53100000</v>
      </c>
      <c r="E70" s="1">
        <v>-73500000</v>
      </c>
      <c r="F70" s="1">
        <v>-102900000</v>
      </c>
      <c r="G70" s="1">
        <v>-148100000</v>
      </c>
      <c r="H70" s="1">
        <v>-198300000</v>
      </c>
      <c r="I70" s="1">
        <v>-255800000</v>
      </c>
      <c r="J70" s="1">
        <v>-351000000</v>
      </c>
      <c r="K70" s="1">
        <v>-450600000</v>
      </c>
      <c r="L70" s="1">
        <v>-561900000</v>
      </c>
      <c r="M70" s="1">
        <v>-10600000</v>
      </c>
      <c r="N70" s="1">
        <v>-770402000</v>
      </c>
      <c r="O70" s="1">
        <v>-37297000</v>
      </c>
      <c r="P70" s="1">
        <v>-15653000</v>
      </c>
      <c r="Q70" s="1">
        <v>-36581000</v>
      </c>
      <c r="R70" s="1">
        <v>-15500000</v>
      </c>
      <c r="S70" s="1">
        <v>-9550000</v>
      </c>
      <c r="T70" s="1">
        <v>-4135000</v>
      </c>
      <c r="U70" s="1">
        <v>-92035000</v>
      </c>
      <c r="V70" s="1">
        <v>-106468000</v>
      </c>
      <c r="W70" s="1">
        <v>-119691000</v>
      </c>
      <c r="X70" s="1">
        <v>-152013000</v>
      </c>
      <c r="Y70" s="1">
        <v>-120788000</v>
      </c>
      <c r="Z70" s="1">
        <v>-128903000</v>
      </c>
      <c r="AA70" s="1">
        <v>-249518000</v>
      </c>
      <c r="AB70" s="1">
        <v>-307529000</v>
      </c>
      <c r="AC70" s="1">
        <v>-254557000</v>
      </c>
      <c r="AD70" s="1">
        <v>-235805000</v>
      </c>
      <c r="AE70" s="1">
        <v>-269322000</v>
      </c>
      <c r="AF70" s="1">
        <v>-354252000</v>
      </c>
      <c r="AG70" s="1">
        <v>-307986000</v>
      </c>
      <c r="AH70" s="1">
        <v>-300536000</v>
      </c>
    </row>
    <row r="71" spans="1:34" ht="19" x14ac:dyDescent="0.25">
      <c r="A71" s="5" t="s">
        <v>62</v>
      </c>
      <c r="B71" s="1">
        <v>74800000</v>
      </c>
      <c r="C71" s="1">
        <v>163200000</v>
      </c>
      <c r="D71" s="1">
        <v>186700000</v>
      </c>
      <c r="E71" s="1">
        <v>238700000</v>
      </c>
      <c r="F71" s="1">
        <v>283500000</v>
      </c>
      <c r="G71" s="1">
        <v>346200000</v>
      </c>
      <c r="H71" s="1">
        <v>435100000</v>
      </c>
      <c r="I71" s="1">
        <v>505700000</v>
      </c>
      <c r="J71" s="1">
        <v>599900000</v>
      </c>
      <c r="K71" s="1">
        <v>476400000</v>
      </c>
      <c r="L71" s="1">
        <v>-11500000</v>
      </c>
      <c r="M71" s="1">
        <v>50400000</v>
      </c>
      <c r="N71" s="1">
        <v>484288000</v>
      </c>
      <c r="O71" s="1">
        <v>-459691000</v>
      </c>
      <c r="P71" s="1">
        <v>-393995000</v>
      </c>
      <c r="Q71" s="1">
        <v>56501000</v>
      </c>
      <c r="R71" s="1">
        <v>-74952000</v>
      </c>
      <c r="S71" s="1">
        <v>-134012000</v>
      </c>
      <c r="T71" s="1">
        <v>27087000</v>
      </c>
      <c r="U71" s="1">
        <v>-478553000</v>
      </c>
      <c r="V71" s="1">
        <v>-387454000</v>
      </c>
      <c r="W71" s="1">
        <v>-490984000</v>
      </c>
      <c r="X71" s="1">
        <v>-363214000</v>
      </c>
      <c r="Y71" s="1">
        <v>-187963000</v>
      </c>
      <c r="Z71" s="1">
        <v>35830000</v>
      </c>
      <c r="AA71" s="1">
        <v>-33455000</v>
      </c>
      <c r="AB71" s="1">
        <v>121874000</v>
      </c>
      <c r="AC71" s="1">
        <v>468280000</v>
      </c>
      <c r="AD71" s="1">
        <v>-76001000</v>
      </c>
      <c r="AE71" s="1">
        <v>-139436000</v>
      </c>
      <c r="AF71" s="1">
        <v>927008000</v>
      </c>
      <c r="AG71" s="1">
        <v>-1069951000</v>
      </c>
      <c r="AH71" s="1">
        <v>-1908517000</v>
      </c>
    </row>
    <row r="72" spans="1:34" ht="19" x14ac:dyDescent="0.25">
      <c r="A72" s="6" t="s">
        <v>63</v>
      </c>
      <c r="B72" s="10">
        <v>84600000</v>
      </c>
      <c r="C72" s="10">
        <v>208600000</v>
      </c>
      <c r="D72" s="10">
        <v>282100000</v>
      </c>
      <c r="E72" s="10">
        <v>396600000</v>
      </c>
      <c r="F72" s="10">
        <v>528400000</v>
      </c>
      <c r="G72" s="10">
        <v>684700000</v>
      </c>
      <c r="H72" s="10">
        <v>865600000</v>
      </c>
      <c r="I72" s="10">
        <v>1075200000</v>
      </c>
      <c r="J72" s="10">
        <v>1302100000</v>
      </c>
      <c r="K72" s="10">
        <v>1323800000</v>
      </c>
      <c r="L72" s="10">
        <v>992200000</v>
      </c>
      <c r="M72" s="10">
        <v>866200000</v>
      </c>
      <c r="N72" s="10">
        <v>689127000</v>
      </c>
      <c r="O72" s="10">
        <v>373758000</v>
      </c>
      <c r="P72" s="10">
        <v>171393000</v>
      </c>
      <c r="Q72" s="10">
        <v>391007000</v>
      </c>
      <c r="R72" s="10">
        <v>469528000</v>
      </c>
      <c r="S72" s="10">
        <v>403200000</v>
      </c>
      <c r="T72" s="10">
        <v>229687000</v>
      </c>
      <c r="U72" s="10">
        <v>-433074000</v>
      </c>
      <c r="V72" s="10">
        <v>-738765000</v>
      </c>
      <c r="W72" s="10">
        <v>-1254232000</v>
      </c>
      <c r="X72" s="10">
        <v>-1548025000</v>
      </c>
      <c r="Y72" s="10">
        <v>-1687319000</v>
      </c>
      <c r="Z72" s="10">
        <v>-1621857000</v>
      </c>
      <c r="AA72" s="10">
        <v>-1701390000</v>
      </c>
      <c r="AB72" s="10">
        <v>-1787538000</v>
      </c>
      <c r="AC72" s="10">
        <v>-1428377000</v>
      </c>
      <c r="AD72" s="10">
        <v>-1520355000</v>
      </c>
      <c r="AE72" s="10">
        <v>-1713851000</v>
      </c>
      <c r="AF72" s="10">
        <v>-877977000</v>
      </c>
      <c r="AG72" s="10">
        <v>-1797536000</v>
      </c>
      <c r="AH72" s="10">
        <v>-3538913000</v>
      </c>
    </row>
    <row r="73" spans="1:34" ht="20" thickBot="1" x14ac:dyDescent="0.3">
      <c r="A73" s="7" t="s">
        <v>64</v>
      </c>
      <c r="B73" s="11">
        <v>328400000</v>
      </c>
      <c r="C73" s="11">
        <v>398900000</v>
      </c>
      <c r="D73" s="11">
        <v>502100000</v>
      </c>
      <c r="E73" s="11">
        <v>696500000</v>
      </c>
      <c r="F73" s="11">
        <v>882100000</v>
      </c>
      <c r="G73" s="11">
        <v>1111800000</v>
      </c>
      <c r="H73" s="11">
        <v>1498400000</v>
      </c>
      <c r="I73" s="11">
        <v>1884000000</v>
      </c>
      <c r="J73" s="11">
        <v>2748200000</v>
      </c>
      <c r="K73" s="11">
        <v>3284800000</v>
      </c>
      <c r="L73" s="11">
        <v>3333200000</v>
      </c>
      <c r="M73" s="11">
        <v>3432500000</v>
      </c>
      <c r="N73" s="11">
        <v>3477791000</v>
      </c>
      <c r="O73" s="11">
        <v>3680466000</v>
      </c>
      <c r="P73" s="11">
        <v>3912565000</v>
      </c>
      <c r="Q73" s="11">
        <v>4245257000</v>
      </c>
      <c r="R73" s="11">
        <v>4526306000</v>
      </c>
      <c r="S73" s="11">
        <v>4804709000</v>
      </c>
      <c r="T73" s="11">
        <v>5257112000</v>
      </c>
      <c r="U73" s="11">
        <v>5318405000</v>
      </c>
      <c r="V73" s="11">
        <v>5571594000</v>
      </c>
      <c r="W73" s="11">
        <v>5869602000</v>
      </c>
      <c r="X73" s="11">
        <v>6265639000</v>
      </c>
      <c r="Y73" s="11">
        <v>6892089000</v>
      </c>
      <c r="Z73" s="11">
        <v>7517858000</v>
      </c>
      <c r="AA73" s="11">
        <v>8102349000</v>
      </c>
      <c r="AB73" s="11">
        <v>8599787000</v>
      </c>
      <c r="AC73" s="11">
        <v>9259781000</v>
      </c>
      <c r="AD73" s="11">
        <v>9346980000</v>
      </c>
      <c r="AE73" s="11">
        <v>9895913000</v>
      </c>
      <c r="AF73" s="11">
        <v>14423872000</v>
      </c>
      <c r="AG73" s="11">
        <v>14516199000</v>
      </c>
      <c r="AH73" s="11">
        <v>15275043000</v>
      </c>
    </row>
    <row r="74" spans="1:3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row>
    <row r="75" spans="1:3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row>
    <row r="76" spans="1:34" ht="19" x14ac:dyDescent="0.25">
      <c r="A76" s="5" t="s">
        <v>66</v>
      </c>
      <c r="B76" s="1">
        <v>23300000</v>
      </c>
      <c r="C76" s="1">
        <v>44000000</v>
      </c>
      <c r="D76" s="1">
        <v>63300000</v>
      </c>
      <c r="E76" s="1">
        <v>86900000</v>
      </c>
      <c r="F76" s="1">
        <v>116400000</v>
      </c>
      <c r="G76" s="1">
        <v>138800000</v>
      </c>
      <c r="H76" s="1">
        <v>167200000</v>
      </c>
      <c r="I76" s="1">
        <v>195000000</v>
      </c>
      <c r="J76" s="1">
        <v>227900000</v>
      </c>
      <c r="K76" s="1">
        <v>244800000</v>
      </c>
      <c r="L76" s="1">
        <v>267590000</v>
      </c>
      <c r="M76" s="1">
        <v>175526000</v>
      </c>
      <c r="N76" s="1">
        <v>428148000</v>
      </c>
      <c r="O76" s="1">
        <v>517604000</v>
      </c>
      <c r="P76" s="1">
        <v>566202000</v>
      </c>
      <c r="Q76" s="1">
        <v>571019000</v>
      </c>
      <c r="R76" s="1">
        <v>569275000</v>
      </c>
      <c r="S76" s="1">
        <v>595672000</v>
      </c>
      <c r="T76" s="1">
        <v>641606000</v>
      </c>
      <c r="U76" s="1">
        <v>657049000</v>
      </c>
      <c r="V76" s="1">
        <v>738311000</v>
      </c>
      <c r="W76" s="1">
        <v>848974000</v>
      </c>
      <c r="X76" s="1">
        <v>930373000</v>
      </c>
      <c r="Y76" s="1">
        <v>1016480000</v>
      </c>
      <c r="Z76" s="1">
        <v>1069744000</v>
      </c>
      <c r="AA76" s="1">
        <v>1160241000</v>
      </c>
      <c r="AB76" s="1">
        <v>1241007000</v>
      </c>
      <c r="AC76" s="1">
        <v>1280869000</v>
      </c>
      <c r="AD76" s="1">
        <v>1337536000</v>
      </c>
      <c r="AE76" s="1">
        <v>1617221000</v>
      </c>
      <c r="AF76" s="1">
        <v>1732972000</v>
      </c>
      <c r="AG76" s="1">
        <v>2170314000</v>
      </c>
      <c r="AH76" s="1">
        <v>2429604000</v>
      </c>
    </row>
    <row r="77" spans="1:34" ht="19" x14ac:dyDescent="0.25">
      <c r="A77" s="5" t="s">
        <v>13</v>
      </c>
      <c r="B77" s="1">
        <v>8300000</v>
      </c>
      <c r="C77" s="1">
        <v>9500000</v>
      </c>
      <c r="D77" s="1">
        <v>13700000</v>
      </c>
      <c r="E77" s="1">
        <v>21300000</v>
      </c>
      <c r="F77" s="1">
        <v>33100000</v>
      </c>
      <c r="G77" s="1">
        <v>48300000</v>
      </c>
      <c r="H77" s="1">
        <v>63500000</v>
      </c>
      <c r="I77" s="1">
        <v>77800000</v>
      </c>
      <c r="J77" s="1">
        <v>96600000</v>
      </c>
      <c r="K77" s="1">
        <v>128500000</v>
      </c>
      <c r="L77" s="1">
        <v>126800000</v>
      </c>
      <c r="M77" s="1">
        <v>131333000</v>
      </c>
      <c r="N77" s="1">
        <v>118255000</v>
      </c>
      <c r="O77" s="1">
        <v>109748000</v>
      </c>
      <c r="P77" s="1">
        <v>111121000</v>
      </c>
      <c r="Q77" s="1">
        <v>137940000</v>
      </c>
      <c r="R77" s="1">
        <v>141024000</v>
      </c>
      <c r="S77" s="1">
        <v>161130000</v>
      </c>
      <c r="T77" s="1">
        <v>169509000</v>
      </c>
      <c r="U77" s="1">
        <v>180433000</v>
      </c>
      <c r="V77" s="1">
        <v>192084000</v>
      </c>
      <c r="W77" s="1">
        <v>196209000</v>
      </c>
      <c r="X77" s="1">
        <v>211831000</v>
      </c>
      <c r="Y77" s="1">
        <v>227251000</v>
      </c>
      <c r="Z77" s="1">
        <v>251267000</v>
      </c>
      <c r="AA77" s="1">
        <v>269919000</v>
      </c>
      <c r="AB77" s="1">
        <v>297397000</v>
      </c>
      <c r="AC77" s="1">
        <v>323051000</v>
      </c>
      <c r="AD77" s="1">
        <v>345084000</v>
      </c>
      <c r="AE77" s="1">
        <v>369957000</v>
      </c>
      <c r="AF77" s="1">
        <v>397466000</v>
      </c>
      <c r="AG77" s="1">
        <v>407683000</v>
      </c>
      <c r="AH77" s="1">
        <v>442223000</v>
      </c>
    </row>
    <row r="78" spans="1:34" ht="19" x14ac:dyDescent="0.25">
      <c r="A78" s="5" t="s">
        <v>67</v>
      </c>
      <c r="B78" s="1">
        <v>-2600000</v>
      </c>
      <c r="C78" s="1">
        <v>-4000000</v>
      </c>
      <c r="D78" s="1">
        <v>-2300000</v>
      </c>
      <c r="E78" s="1">
        <v>-6600000</v>
      </c>
      <c r="F78" s="1">
        <v>-300000</v>
      </c>
      <c r="G78" s="1">
        <v>-7200000</v>
      </c>
      <c r="H78" s="1">
        <v>6100000</v>
      </c>
      <c r="I78" s="1">
        <v>-7800000</v>
      </c>
      <c r="J78" s="1">
        <v>20200000</v>
      </c>
      <c r="K78" s="1">
        <v>42900000</v>
      </c>
      <c r="L78" s="1">
        <v>39338000</v>
      </c>
      <c r="M78" s="1">
        <v>-46981000</v>
      </c>
      <c r="N78" s="1">
        <v>28483000</v>
      </c>
      <c r="O78" s="1">
        <v>65701000</v>
      </c>
      <c r="P78" s="1">
        <v>44498000</v>
      </c>
      <c r="Q78" s="1">
        <v>-16628000</v>
      </c>
      <c r="R78" s="1">
        <v>36306000</v>
      </c>
      <c r="S78" s="1">
        <v>24844000</v>
      </c>
      <c r="T78" s="1">
        <v>67474000</v>
      </c>
      <c r="U78" s="1">
        <v>46318000</v>
      </c>
      <c r="V78" s="1">
        <v>-9023000</v>
      </c>
      <c r="W78" s="1">
        <v>44667000</v>
      </c>
      <c r="X78" s="1">
        <v>25557000</v>
      </c>
      <c r="Y78" s="1">
        <v>19704000</v>
      </c>
      <c r="Z78" s="1">
        <v>-14698000</v>
      </c>
      <c r="AA78" s="1">
        <v>35971000</v>
      </c>
      <c r="AB78" s="1">
        <v>45019000</v>
      </c>
      <c r="AC78" s="1">
        <v>74902000</v>
      </c>
      <c r="AD78" s="1">
        <v>-124261000</v>
      </c>
      <c r="AE78" s="1">
        <v>35051000</v>
      </c>
      <c r="AF78" s="1">
        <v>51077000</v>
      </c>
      <c r="AG78" s="1">
        <v>-34432000</v>
      </c>
      <c r="AH78" s="1">
        <v>185594000</v>
      </c>
    </row>
    <row r="79" spans="1:34"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19135000</v>
      </c>
      <c r="V79" s="1">
        <v>19120000</v>
      </c>
      <c r="W79" s="1">
        <v>26625000</v>
      </c>
      <c r="X79" s="1">
        <v>33363000</v>
      </c>
      <c r="Y79" s="1">
        <v>37307000</v>
      </c>
      <c r="Z79" s="1">
        <v>39390000</v>
      </c>
      <c r="AA79" s="1">
        <v>40995000</v>
      </c>
      <c r="AB79" s="1">
        <v>39825000</v>
      </c>
      <c r="AC79" s="1">
        <v>38244000</v>
      </c>
      <c r="AD79" s="1">
        <v>43674000</v>
      </c>
      <c r="AE79" s="1">
        <v>43255000</v>
      </c>
      <c r="AF79" s="1">
        <v>44835000</v>
      </c>
      <c r="AG79" s="1">
        <v>56112000</v>
      </c>
      <c r="AH79" s="1">
        <v>70612000</v>
      </c>
    </row>
    <row r="80" spans="1:34" ht="19" x14ac:dyDescent="0.25">
      <c r="A80" s="14" t="s">
        <v>104</v>
      </c>
      <c r="B80" s="15" t="e">
        <f t="shared" ref="B80:AK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2.8070256764733841E-3</v>
      </c>
      <c r="V80" s="15">
        <f t="shared" si="6"/>
        <v>2.5969023518536477E-3</v>
      </c>
      <c r="W80" s="15">
        <f t="shared" si="6"/>
        <v>3.2980415021826534E-3</v>
      </c>
      <c r="X80" s="15">
        <f t="shared" si="6"/>
        <v>3.8776768063368745E-3</v>
      </c>
      <c r="Y80" s="15">
        <f t="shared" si="6"/>
        <v>4.0783686962491518E-3</v>
      </c>
      <c r="Z80" s="15">
        <f t="shared" si="6"/>
        <v>4.1571186091689007E-3</v>
      </c>
      <c r="AA80" s="15">
        <f t="shared" si="6"/>
        <v>4.0241122805364307E-3</v>
      </c>
      <c r="AB80" s="15">
        <f t="shared" si="6"/>
        <v>3.7444728478001773E-3</v>
      </c>
      <c r="AC80" s="15">
        <f t="shared" si="6"/>
        <v>3.5122727501488704E-3</v>
      </c>
      <c r="AD80" s="15">
        <f t="shared" si="6"/>
        <v>3.8921397651936621E-3</v>
      </c>
      <c r="AE80" s="15">
        <f t="shared" si="6"/>
        <v>3.64598255373536E-3</v>
      </c>
      <c r="AF80" s="15">
        <f t="shared" si="6"/>
        <v>3.5493284616718839E-3</v>
      </c>
      <c r="AG80" s="15">
        <f t="shared" si="6"/>
        <v>3.8355154982181654E-3</v>
      </c>
      <c r="AH80" s="15">
        <f t="shared" si="6"/>
        <v>4.3447576117246678E-3</v>
      </c>
    </row>
    <row r="81" spans="1:42" ht="19" x14ac:dyDescent="0.25">
      <c r="A81" s="5" t="s">
        <v>69</v>
      </c>
      <c r="B81" s="1">
        <v>13500000</v>
      </c>
      <c r="C81" s="1">
        <v>-14600000</v>
      </c>
      <c r="D81" s="1">
        <v>34000000</v>
      </c>
      <c r="E81" s="1">
        <v>14700000</v>
      </c>
      <c r="F81" s="1">
        <v>-21400000</v>
      </c>
      <c r="G81" s="1">
        <v>-1800000</v>
      </c>
      <c r="H81" s="1">
        <v>-62000000</v>
      </c>
      <c r="I81" s="1">
        <v>-84600000</v>
      </c>
      <c r="J81" s="1">
        <v>42900000</v>
      </c>
      <c r="K81" s="1">
        <v>-108900000</v>
      </c>
      <c r="L81" s="1">
        <v>75182000</v>
      </c>
      <c r="M81" s="1">
        <v>28742000</v>
      </c>
      <c r="N81" s="1">
        <v>122046000</v>
      </c>
      <c r="O81" s="1">
        <v>-32200000</v>
      </c>
      <c r="P81" s="1">
        <v>-65687000</v>
      </c>
      <c r="Q81" s="1">
        <v>-95867000</v>
      </c>
      <c r="R81" s="1">
        <v>69380000</v>
      </c>
      <c r="S81" s="1">
        <v>63522000</v>
      </c>
      <c r="T81" s="1">
        <v>32428000</v>
      </c>
      <c r="U81" s="1">
        <v>25636000</v>
      </c>
      <c r="V81" s="1">
        <v>271516000</v>
      </c>
      <c r="W81" s="1">
        <v>201046000</v>
      </c>
      <c r="X81" s="1">
        <v>77832000</v>
      </c>
      <c r="Y81" s="1">
        <v>172782000</v>
      </c>
      <c r="Z81" s="1">
        <v>12446000</v>
      </c>
      <c r="AA81" s="1">
        <v>59662000</v>
      </c>
      <c r="AB81" s="1">
        <v>62553000</v>
      </c>
      <c r="AC81" s="1">
        <v>-137062000</v>
      </c>
      <c r="AD81" s="1">
        <v>158037000</v>
      </c>
      <c r="AE81" s="1">
        <v>61663000</v>
      </c>
      <c r="AF81" s="1">
        <v>483028000</v>
      </c>
      <c r="AG81" s="1">
        <v>906008000</v>
      </c>
      <c r="AH81" s="1">
        <v>71826000</v>
      </c>
    </row>
    <row r="82" spans="1:4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-56823000</v>
      </c>
      <c r="V82" s="1">
        <v>782000</v>
      </c>
      <c r="W82" s="1">
        <v>-14605000</v>
      </c>
      <c r="X82" s="1">
        <v>-21276000</v>
      </c>
      <c r="Y82" s="1">
        <v>-8196000</v>
      </c>
      <c r="Z82" s="1">
        <v>-27963000</v>
      </c>
      <c r="AA82" s="1">
        <v>-36466000</v>
      </c>
      <c r="AB82" s="1">
        <v>-41447000</v>
      </c>
      <c r="AC82" s="1">
        <v>7795000</v>
      </c>
      <c r="AD82" s="1">
        <v>7534000</v>
      </c>
      <c r="AE82" s="1">
        <v>-48512000</v>
      </c>
      <c r="AF82" s="1">
        <v>-58564000</v>
      </c>
      <c r="AG82" s="1">
        <v>-11039000</v>
      </c>
      <c r="AH82" s="1">
        <v>-125732000</v>
      </c>
    </row>
    <row r="83" spans="1:42" ht="21" x14ac:dyDescent="0.25">
      <c r="A83" s="5" t="s">
        <v>34</v>
      </c>
      <c r="B83" s="1">
        <v>-11700000</v>
      </c>
      <c r="C83" s="1">
        <v>-29000000</v>
      </c>
      <c r="D83" s="1">
        <v>7400000</v>
      </c>
      <c r="E83" s="1">
        <v>-61800000</v>
      </c>
      <c r="F83" s="1">
        <v>-74000000</v>
      </c>
      <c r="G83" s="1">
        <v>-61700000</v>
      </c>
      <c r="H83" s="1">
        <v>-158700000</v>
      </c>
      <c r="I83" s="1">
        <v>-153600000</v>
      </c>
      <c r="J83" s="1">
        <v>-47300000</v>
      </c>
      <c r="K83" s="1">
        <v>-201600000</v>
      </c>
      <c r="L83" s="1">
        <v>20715000</v>
      </c>
      <c r="M83" s="1">
        <v>-164164000</v>
      </c>
      <c r="N83" s="1">
        <v>-168150000</v>
      </c>
      <c r="O83" s="1">
        <v>-135732000</v>
      </c>
      <c r="P83" s="1">
        <v>-119539000</v>
      </c>
      <c r="Q83" s="1">
        <v>-124566000</v>
      </c>
      <c r="R83" s="1">
        <v>-182790000</v>
      </c>
      <c r="S83" s="1">
        <v>-160780000</v>
      </c>
      <c r="T83" s="1">
        <v>-137841000</v>
      </c>
      <c r="U83" s="1">
        <v>-76337000</v>
      </c>
      <c r="V83" s="1">
        <v>-96077000</v>
      </c>
      <c r="W83" s="1">
        <v>-155421000</v>
      </c>
      <c r="X83" s="1">
        <v>-167914000</v>
      </c>
      <c r="Y83" s="1">
        <v>-232846000</v>
      </c>
      <c r="Z83" s="1">
        <v>-276834000</v>
      </c>
      <c r="AA83" s="1">
        <v>-266776000</v>
      </c>
      <c r="AB83" s="1">
        <v>-227518000</v>
      </c>
      <c r="AC83" s="1">
        <v>-236807000</v>
      </c>
      <c r="AD83" s="1">
        <v>-188782000</v>
      </c>
      <c r="AE83" s="1">
        <v>-394147000</v>
      </c>
      <c r="AF83" s="1">
        <v>-184174000</v>
      </c>
      <c r="AG83" s="1">
        <v>-138517000</v>
      </c>
      <c r="AH83" s="1">
        <v>-990686000</v>
      </c>
      <c r="AO83" s="33" t="s">
        <v>126</v>
      </c>
      <c r="AP83" s="34"/>
    </row>
    <row r="84" spans="1:4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349122000</v>
      </c>
      <c r="W84" s="1">
        <v>342826000</v>
      </c>
      <c r="X84" s="1">
        <v>197406000</v>
      </c>
      <c r="Y84" s="1">
        <v>356935000</v>
      </c>
      <c r="Z84" s="1">
        <v>285091000</v>
      </c>
      <c r="AA84" s="1">
        <v>291520000</v>
      </c>
      <c r="AB84" s="1">
        <v>271198000</v>
      </c>
      <c r="AC84" s="1">
        <v>82614000</v>
      </c>
      <c r="AD84" s="1">
        <v>319609000</v>
      </c>
      <c r="AE84" s="1">
        <v>464176000</v>
      </c>
      <c r="AF84" s="1">
        <v>531131000</v>
      </c>
      <c r="AG84" s="1">
        <v>1029912000</v>
      </c>
      <c r="AH84" s="1">
        <v>1224692000</v>
      </c>
      <c r="AO84" s="35" t="s">
        <v>127</v>
      </c>
      <c r="AP84" s="36"/>
    </row>
    <row r="85" spans="1:42" ht="20" x14ac:dyDescent="0.25">
      <c r="A85" s="5" t="s">
        <v>71</v>
      </c>
      <c r="B85" s="1" t="s">
        <v>92</v>
      </c>
      <c r="C85" s="1" t="s">
        <v>92</v>
      </c>
      <c r="D85" s="1" t="s">
        <v>92</v>
      </c>
      <c r="E85" s="1" t="s">
        <v>92</v>
      </c>
      <c r="F85" s="1" t="s">
        <v>92</v>
      </c>
      <c r="G85" s="1" t="s">
        <v>92</v>
      </c>
      <c r="H85" s="1" t="s">
        <v>92</v>
      </c>
      <c r="I85" s="1" t="s">
        <v>92</v>
      </c>
      <c r="J85" s="1" t="s">
        <v>92</v>
      </c>
      <c r="K85" s="1">
        <v>-11400000</v>
      </c>
      <c r="L85" s="1">
        <v>-19645000</v>
      </c>
      <c r="M85" s="1">
        <v>-16255000</v>
      </c>
      <c r="N85" s="1">
        <v>4003000</v>
      </c>
      <c r="O85" s="1">
        <v>-10995000</v>
      </c>
      <c r="P85" s="1">
        <v>-12319000</v>
      </c>
      <c r="Q85" s="1">
        <v>29186000</v>
      </c>
      <c r="R85" s="1">
        <v>608000</v>
      </c>
      <c r="S85" s="1" t="s">
        <v>92</v>
      </c>
      <c r="T85" s="1">
        <v>9542000</v>
      </c>
      <c r="U85" s="1">
        <v>-10626000</v>
      </c>
      <c r="V85" s="1">
        <v>5215000</v>
      </c>
      <c r="W85" s="1">
        <v>-6073000</v>
      </c>
      <c r="X85" s="1">
        <v>12862000</v>
      </c>
      <c r="Y85" s="1">
        <v>-4114000</v>
      </c>
      <c r="Z85" s="1">
        <v>-14403000</v>
      </c>
      <c r="AA85" s="1">
        <v>-3103000</v>
      </c>
      <c r="AB85" s="1">
        <v>10198000</v>
      </c>
      <c r="AC85" s="1">
        <v>12995000</v>
      </c>
      <c r="AD85" s="1">
        <v>26114000</v>
      </c>
      <c r="AE85" s="1">
        <v>50635000</v>
      </c>
      <c r="AF85" s="1">
        <v>104463000</v>
      </c>
      <c r="AG85" s="1">
        <v>-3815000</v>
      </c>
      <c r="AH85" s="1">
        <v>-25931000</v>
      </c>
      <c r="AO85" s="23" t="s">
        <v>128</v>
      </c>
      <c r="AP85" s="24">
        <f>AH17</f>
        <v>197686000</v>
      </c>
    </row>
    <row r="86" spans="1:42" ht="20" x14ac:dyDescent="0.25">
      <c r="A86" s="5" t="s">
        <v>72</v>
      </c>
      <c r="B86" s="1">
        <v>1400000</v>
      </c>
      <c r="C86" s="1">
        <v>800000</v>
      </c>
      <c r="D86" s="1">
        <v>600000</v>
      </c>
      <c r="E86" s="1">
        <v>700000</v>
      </c>
      <c r="F86" s="1">
        <v>500000</v>
      </c>
      <c r="G86" s="1">
        <v>2000000</v>
      </c>
      <c r="H86" s="1">
        <v>-600000</v>
      </c>
      <c r="I86" s="1">
        <v>-2900000</v>
      </c>
      <c r="J86" s="1">
        <v>-20500000</v>
      </c>
      <c r="K86" s="1">
        <v>100000</v>
      </c>
      <c r="L86" s="1">
        <v>4050000</v>
      </c>
      <c r="M86" s="1">
        <v>170317000</v>
      </c>
      <c r="N86" s="1">
        <v>42159000</v>
      </c>
      <c r="O86" s="1">
        <v>37402000</v>
      </c>
      <c r="P86" s="1">
        <v>-17755000</v>
      </c>
      <c r="Q86" s="1">
        <v>51619000</v>
      </c>
      <c r="R86" s="1">
        <v>6762000</v>
      </c>
      <c r="S86" s="1">
        <v>26000</v>
      </c>
      <c r="T86" s="1">
        <v>10083000</v>
      </c>
      <c r="U86" s="1">
        <v>-4763000</v>
      </c>
      <c r="V86" s="1">
        <v>-15756000</v>
      </c>
      <c r="W86" s="1">
        <v>-25983000</v>
      </c>
      <c r="X86" s="1">
        <v>-54975000</v>
      </c>
      <c r="Y86" s="1">
        <v>-58513000</v>
      </c>
      <c r="Z86" s="1">
        <v>-16915000</v>
      </c>
      <c r="AA86" s="1">
        <v>-41665000</v>
      </c>
      <c r="AB86" s="1">
        <v>-108472000</v>
      </c>
      <c r="AC86" s="1">
        <v>-9392000</v>
      </c>
      <c r="AD86" s="1">
        <v>320222000</v>
      </c>
      <c r="AE86" s="1">
        <v>1366000</v>
      </c>
      <c r="AF86" s="1">
        <v>10730000</v>
      </c>
      <c r="AG86" s="1">
        <v>12858000</v>
      </c>
      <c r="AH86" s="1">
        <v>11276000</v>
      </c>
      <c r="AO86" s="23" t="s">
        <v>129</v>
      </c>
      <c r="AP86" s="24">
        <f>AH56</f>
        <v>336284000</v>
      </c>
    </row>
    <row r="87" spans="1:42" ht="20" x14ac:dyDescent="0.25">
      <c r="A87" s="6" t="s">
        <v>73</v>
      </c>
      <c r="B87" s="10">
        <v>43900000</v>
      </c>
      <c r="C87" s="10">
        <v>35700000</v>
      </c>
      <c r="D87" s="10">
        <v>109300000</v>
      </c>
      <c r="E87" s="10">
        <v>117000000</v>
      </c>
      <c r="F87" s="10">
        <v>128300000</v>
      </c>
      <c r="G87" s="10">
        <v>180100000</v>
      </c>
      <c r="H87" s="10">
        <v>174200000</v>
      </c>
      <c r="I87" s="10">
        <v>177500000</v>
      </c>
      <c r="J87" s="10">
        <v>367100000</v>
      </c>
      <c r="K87" s="10">
        <v>307400000</v>
      </c>
      <c r="L87" s="10">
        <v>512960000</v>
      </c>
      <c r="M87" s="10">
        <v>458937000</v>
      </c>
      <c r="N87" s="10">
        <v>739091000</v>
      </c>
      <c r="O87" s="10">
        <v>698255000</v>
      </c>
      <c r="P87" s="10">
        <v>638379000</v>
      </c>
      <c r="Q87" s="10">
        <v>648083000</v>
      </c>
      <c r="R87" s="10">
        <v>822747000</v>
      </c>
      <c r="S87" s="10">
        <v>845194000</v>
      </c>
      <c r="T87" s="10">
        <v>921100000</v>
      </c>
      <c r="U87" s="10">
        <v>923808000</v>
      </c>
      <c r="V87" s="10">
        <v>1196252000</v>
      </c>
      <c r="W87" s="10">
        <v>1291538000</v>
      </c>
      <c r="X87" s="10">
        <v>1223981000</v>
      </c>
      <c r="Y87" s="10">
        <v>1415011000</v>
      </c>
      <c r="Z87" s="10">
        <v>1341234000</v>
      </c>
      <c r="AA87" s="10">
        <v>1525123000</v>
      </c>
      <c r="AB87" s="10">
        <v>1577329000</v>
      </c>
      <c r="AC87" s="10">
        <v>1570612000</v>
      </c>
      <c r="AD87" s="10">
        <v>2080292000</v>
      </c>
      <c r="AE87" s="10">
        <v>2128513000</v>
      </c>
      <c r="AF87" s="10">
        <v>2720108000</v>
      </c>
      <c r="AG87" s="10">
        <v>3518543000</v>
      </c>
      <c r="AH87" s="10">
        <v>3211135000</v>
      </c>
      <c r="AO87" s="23" t="s">
        <v>130</v>
      </c>
      <c r="AP87" s="24">
        <f>AH61</f>
        <v>8960065000</v>
      </c>
    </row>
    <row r="88" spans="1:42" ht="20" x14ac:dyDescent="0.25">
      <c r="A88" s="5" t="s">
        <v>74</v>
      </c>
      <c r="B88" s="1">
        <v>-25900000</v>
      </c>
      <c r="C88" s="1">
        <v>-41100000</v>
      </c>
      <c r="D88" s="1">
        <v>-70800000</v>
      </c>
      <c r="E88" s="1">
        <v>-120600000</v>
      </c>
      <c r="F88" s="1">
        <v>-173000000</v>
      </c>
      <c r="G88" s="1">
        <v>-258100000</v>
      </c>
      <c r="H88" s="1">
        <v>-288200000</v>
      </c>
      <c r="I88" s="1">
        <v>-297500000</v>
      </c>
      <c r="J88" s="1">
        <v>-437200000</v>
      </c>
      <c r="K88" s="1">
        <v>-428300000</v>
      </c>
      <c r="L88" s="1">
        <v>-249657000</v>
      </c>
      <c r="M88" s="1">
        <v>-169296000</v>
      </c>
      <c r="N88" s="1">
        <v>-117239000</v>
      </c>
      <c r="O88" s="1">
        <v>-182242000</v>
      </c>
      <c r="P88" s="1">
        <v>-184870000</v>
      </c>
      <c r="Q88" s="1">
        <v>-283478000</v>
      </c>
      <c r="R88" s="1">
        <v>-263580000</v>
      </c>
      <c r="S88" s="1">
        <v>-224474000</v>
      </c>
      <c r="T88" s="1">
        <v>-243594000</v>
      </c>
      <c r="U88" s="1">
        <v>0</v>
      </c>
      <c r="V88" s="1">
        <v>0</v>
      </c>
      <c r="W88" s="1">
        <v>0</v>
      </c>
      <c r="X88" s="1">
        <v>0</v>
      </c>
      <c r="Y88" s="1">
        <v>0</v>
      </c>
      <c r="Z88" s="1">
        <v>0</v>
      </c>
      <c r="AA88" s="1">
        <v>0</v>
      </c>
      <c r="AB88" s="1">
        <v>0</v>
      </c>
      <c r="AC88" s="1">
        <v>0</v>
      </c>
      <c r="AD88" s="1">
        <v>0</v>
      </c>
      <c r="AE88" s="1">
        <v>0</v>
      </c>
      <c r="AF88" s="1">
        <v>0</v>
      </c>
      <c r="AG88" s="1">
        <v>0</v>
      </c>
      <c r="AH88" s="1">
        <v>0</v>
      </c>
      <c r="AO88" s="37" t="s">
        <v>131</v>
      </c>
      <c r="AP88" s="38">
        <f>AP85/(AP86+AP87)</f>
        <v>2.1264907330824177E-2</v>
      </c>
    </row>
    <row r="89" spans="1:42" ht="20" customHeight="1" x14ac:dyDescent="0.25">
      <c r="A89" s="14" t="s">
        <v>105</v>
      </c>
      <c r="B89" s="15">
        <f t="shared" ref="B89:AK89" si="7">(-1*B88)/B3</f>
        <v>3.8558880452582996E-2</v>
      </c>
      <c r="C89" s="15">
        <f t="shared" si="7"/>
        <v>5.0244498777506114E-2</v>
      </c>
      <c r="D89" s="15">
        <f t="shared" si="7"/>
        <v>7.0637533672553127E-2</v>
      </c>
      <c r="E89" s="15">
        <f t="shared" si="7"/>
        <v>9.9112426035502965E-2</v>
      </c>
      <c r="F89" s="15">
        <f t="shared" si="7"/>
        <v>0.11472148541114058</v>
      </c>
      <c r="G89" s="15">
        <f t="shared" si="7"/>
        <v>0.14274652950611139</v>
      </c>
      <c r="H89" s="15">
        <f t="shared" si="7"/>
        <v>0.12851154909480067</v>
      </c>
      <c r="I89" s="15">
        <f t="shared" si="7"/>
        <v>0.11053726684996656</v>
      </c>
      <c r="J89" s="15">
        <f t="shared" si="7"/>
        <v>0.13481760152949521</v>
      </c>
      <c r="K89" s="15">
        <f t="shared" si="7"/>
        <v>0.10404722573122145</v>
      </c>
      <c r="L89" s="15">
        <f t="shared" si="7"/>
        <v>5.5693493379876752E-2</v>
      </c>
      <c r="M89" s="15">
        <f t="shared" si="7"/>
        <v>3.5136882456775737E-2</v>
      </c>
      <c r="N89" s="15">
        <f t="shared" si="7"/>
        <v>2.2014605173964558E-2</v>
      </c>
      <c r="O89" s="15">
        <f t="shared" si="7"/>
        <v>3.3395252406808497E-2</v>
      </c>
      <c r="P89" s="15">
        <f t="shared" si="7"/>
        <v>3.2795667927674618E-2</v>
      </c>
      <c r="Q89" s="15">
        <f t="shared" si="7"/>
        <v>4.9638217003958408E-2</v>
      </c>
      <c r="R89" s="15">
        <f t="shared" si="7"/>
        <v>4.4311410465582499E-2</v>
      </c>
      <c r="S89" s="15">
        <f t="shared" si="7"/>
        <v>3.6382679255289145E-2</v>
      </c>
      <c r="T89" s="15">
        <f t="shared" si="7"/>
        <v>3.7345543398705994E-2</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O89" s="23" t="s">
        <v>106</v>
      </c>
      <c r="AP89" s="24">
        <f>AH27</f>
        <v>649487000</v>
      </c>
    </row>
    <row r="90" spans="1:42"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v>-11441000</v>
      </c>
      <c r="Q90" s="1">
        <v>-3090000</v>
      </c>
      <c r="R90" s="1" t="s">
        <v>92</v>
      </c>
      <c r="S90" s="1" t="s">
        <v>92</v>
      </c>
      <c r="T90" s="1" t="s">
        <v>92</v>
      </c>
      <c r="U90" s="1" t="s">
        <v>92</v>
      </c>
      <c r="V90" s="1" t="s">
        <v>92</v>
      </c>
      <c r="W90" s="1" t="s">
        <v>92</v>
      </c>
      <c r="X90" s="1" t="s">
        <v>92</v>
      </c>
      <c r="Y90" s="1">
        <v>-116084000</v>
      </c>
      <c r="Z90" s="1" t="s">
        <v>92</v>
      </c>
      <c r="AA90" s="1">
        <v>-75744000</v>
      </c>
      <c r="AB90" s="1" t="s">
        <v>92</v>
      </c>
      <c r="AC90" s="1" t="s">
        <v>92</v>
      </c>
      <c r="AD90" s="1" t="s">
        <v>92</v>
      </c>
      <c r="AE90" s="1" t="s">
        <v>92</v>
      </c>
      <c r="AF90" s="1" t="s">
        <v>92</v>
      </c>
      <c r="AG90" s="1" t="s">
        <v>92</v>
      </c>
      <c r="AH90" s="1" t="s">
        <v>92</v>
      </c>
      <c r="AO90" s="23" t="s">
        <v>19</v>
      </c>
      <c r="AP90" s="24">
        <f>AH25</f>
        <v>3079091000</v>
      </c>
    </row>
    <row r="91" spans="1:42"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v>-159957000</v>
      </c>
      <c r="S91" s="1">
        <v>-94615000</v>
      </c>
      <c r="T91" s="1">
        <v>-54282000</v>
      </c>
      <c r="U91" s="1">
        <v>-48444000</v>
      </c>
      <c r="V91" s="1">
        <v>-56156000</v>
      </c>
      <c r="W91" s="1">
        <v>-43772000</v>
      </c>
      <c r="X91" s="1">
        <v>-45665000</v>
      </c>
      <c r="Y91" s="1">
        <v>-44469000</v>
      </c>
      <c r="Z91" s="1">
        <v>-49736000</v>
      </c>
      <c r="AA91" s="1">
        <v>-49740000</v>
      </c>
      <c r="AB91" s="1">
        <v>-130170000</v>
      </c>
      <c r="AC91" s="1">
        <v>-85711000</v>
      </c>
      <c r="AD91" s="1">
        <v>-104536000</v>
      </c>
      <c r="AE91" s="1">
        <v>-55538000</v>
      </c>
      <c r="AF91" s="1">
        <v>-136139000</v>
      </c>
      <c r="AG91" s="1">
        <v>-105388000</v>
      </c>
      <c r="AH91" s="1">
        <v>-87577000</v>
      </c>
      <c r="AO91" s="37" t="s">
        <v>132</v>
      </c>
      <c r="AP91" s="38">
        <f>AP89/AP90</f>
        <v>0.21093465571494963</v>
      </c>
    </row>
    <row r="92" spans="1:42"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145369000</v>
      </c>
      <c r="S92" s="1">
        <v>86921000</v>
      </c>
      <c r="T92" s="1">
        <v>50712000</v>
      </c>
      <c r="U92" s="1">
        <v>46306000</v>
      </c>
      <c r="V92" s="1">
        <v>52620000</v>
      </c>
      <c r="W92" s="1">
        <v>43081000</v>
      </c>
      <c r="X92" s="1">
        <v>42385000</v>
      </c>
      <c r="Y92" s="1">
        <v>37944000</v>
      </c>
      <c r="Z92" s="1">
        <v>46796000</v>
      </c>
      <c r="AA92" s="1">
        <v>46411000</v>
      </c>
      <c r="AB92" s="1">
        <v>120472000</v>
      </c>
      <c r="AC92" s="1">
        <v>82993000</v>
      </c>
      <c r="AD92" s="1">
        <v>69644000</v>
      </c>
      <c r="AE92" s="1">
        <v>53140000</v>
      </c>
      <c r="AF92" s="1">
        <v>84237000</v>
      </c>
      <c r="AG92" s="1">
        <v>95393000</v>
      </c>
      <c r="AH92" s="1">
        <v>53882000</v>
      </c>
      <c r="AO92" s="39" t="s">
        <v>133</v>
      </c>
      <c r="AP92" s="40">
        <f>AP88*(1-AP91)</f>
        <v>1.677940142418647E-2</v>
      </c>
    </row>
    <row r="93" spans="1:42" ht="19" x14ac:dyDescent="0.25">
      <c r="A93" s="5" t="s">
        <v>78</v>
      </c>
      <c r="B93" s="1">
        <v>400000</v>
      </c>
      <c r="C93" s="1">
        <v>1100000</v>
      </c>
      <c r="D93" s="1">
        <v>200000</v>
      </c>
      <c r="E93" s="1">
        <v>1400000</v>
      </c>
      <c r="F93" s="1">
        <v>1300000</v>
      </c>
      <c r="G93" s="1">
        <v>1400000</v>
      </c>
      <c r="H93" s="1">
        <v>8700000</v>
      </c>
      <c r="I93" s="1">
        <v>2100000</v>
      </c>
      <c r="J93" s="1" t="s">
        <v>92</v>
      </c>
      <c r="K93" s="1" t="s">
        <v>92</v>
      </c>
      <c r="L93" s="1">
        <v>7308000</v>
      </c>
      <c r="M93" s="1">
        <v>47153000</v>
      </c>
      <c r="N93" s="1">
        <v>52728000</v>
      </c>
      <c r="O93" s="1">
        <v>14443000</v>
      </c>
      <c r="P93" s="1">
        <v>2590000</v>
      </c>
      <c r="Q93" s="1">
        <v>3797000</v>
      </c>
      <c r="R93" s="1">
        <v>9845000</v>
      </c>
      <c r="S93" s="1">
        <v>3453000</v>
      </c>
      <c r="T93" s="1">
        <v>4014000</v>
      </c>
      <c r="U93" s="1">
        <v>-261584000</v>
      </c>
      <c r="V93" s="1">
        <v>-303911000</v>
      </c>
      <c r="W93" s="1">
        <v>-318303000</v>
      </c>
      <c r="X93" s="1">
        <v>-371481000</v>
      </c>
      <c r="Y93" s="1">
        <v>-404686000</v>
      </c>
      <c r="Z93" s="1">
        <v>-445028000</v>
      </c>
      <c r="AA93" s="1">
        <v>-488838000</v>
      </c>
      <c r="AB93" s="1">
        <v>-496137000</v>
      </c>
      <c r="AC93" s="1">
        <v>-550881000</v>
      </c>
      <c r="AD93" s="1">
        <v>-486968000</v>
      </c>
      <c r="AE93" s="1">
        <v>-489448000</v>
      </c>
      <c r="AF93" s="1">
        <v>-445973000</v>
      </c>
      <c r="AG93" s="1">
        <v>-591783000</v>
      </c>
      <c r="AH93" s="1">
        <v>-614404000</v>
      </c>
      <c r="AO93" s="35" t="s">
        <v>134</v>
      </c>
      <c r="AP93" s="36"/>
    </row>
    <row r="94" spans="1:42" ht="20" x14ac:dyDescent="0.25">
      <c r="A94" s="6" t="s">
        <v>79</v>
      </c>
      <c r="B94" s="10">
        <v>-25500000</v>
      </c>
      <c r="C94" s="10">
        <v>-40000000</v>
      </c>
      <c r="D94" s="10">
        <v>-70600000</v>
      </c>
      <c r="E94" s="10">
        <v>-119200000</v>
      </c>
      <c r="F94" s="10">
        <v>-171700000</v>
      </c>
      <c r="G94" s="10">
        <v>-256700000</v>
      </c>
      <c r="H94" s="10">
        <v>-279500000</v>
      </c>
      <c r="I94" s="10">
        <v>-295400000</v>
      </c>
      <c r="J94" s="10">
        <v>-437200000</v>
      </c>
      <c r="K94" s="10">
        <v>-428300000</v>
      </c>
      <c r="L94" s="10">
        <v>-242349000</v>
      </c>
      <c r="M94" s="10">
        <v>-122143000</v>
      </c>
      <c r="N94" s="10">
        <v>-64511000</v>
      </c>
      <c r="O94" s="10">
        <v>-167799000</v>
      </c>
      <c r="P94" s="10">
        <v>-193721000</v>
      </c>
      <c r="Q94" s="10">
        <v>-282771000</v>
      </c>
      <c r="R94" s="10">
        <v>-268323000</v>
      </c>
      <c r="S94" s="10">
        <v>-228715000</v>
      </c>
      <c r="T94" s="10">
        <v>-243150000</v>
      </c>
      <c r="U94" s="10">
        <v>-263722000</v>
      </c>
      <c r="V94" s="10">
        <v>-307447000</v>
      </c>
      <c r="W94" s="10">
        <v>-318994000</v>
      </c>
      <c r="X94" s="10">
        <v>-374761000</v>
      </c>
      <c r="Y94" s="10">
        <v>-527295000</v>
      </c>
      <c r="Z94" s="10">
        <v>-447968000</v>
      </c>
      <c r="AA94" s="10">
        <v>-567911000</v>
      </c>
      <c r="AB94" s="10">
        <v>-505835000</v>
      </c>
      <c r="AC94" s="10">
        <v>-553599000</v>
      </c>
      <c r="AD94" s="10">
        <v>-521860000</v>
      </c>
      <c r="AE94" s="10">
        <v>-491846000</v>
      </c>
      <c r="AF94" s="10">
        <v>-497875000</v>
      </c>
      <c r="AG94" s="10">
        <v>-601778000</v>
      </c>
      <c r="AH94" s="10">
        <v>-648099000</v>
      </c>
      <c r="AO94" s="23" t="s">
        <v>135</v>
      </c>
      <c r="AP94" s="41">
        <v>4.095E-2</v>
      </c>
    </row>
    <row r="95" spans="1:42"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-317740000</v>
      </c>
      <c r="V95" s="1">
        <v>-16597000</v>
      </c>
      <c r="W95" s="1">
        <v>-222081000</v>
      </c>
      <c r="X95" s="1">
        <v>-108021000</v>
      </c>
      <c r="Y95" s="1">
        <v>-532493000</v>
      </c>
      <c r="Z95" s="1">
        <v>-532656000</v>
      </c>
      <c r="AA95" s="1">
        <v>-534986000</v>
      </c>
      <c r="AB95" s="1">
        <v>-536320000</v>
      </c>
      <c r="AC95" s="1">
        <v>-490004000</v>
      </c>
      <c r="AD95" s="1">
        <v>-299004000</v>
      </c>
      <c r="AE95" s="1">
        <v>-598607000</v>
      </c>
      <c r="AF95" s="1">
        <v>-1582158000</v>
      </c>
      <c r="AG95" s="1">
        <v>-309853000</v>
      </c>
      <c r="AH95" s="1">
        <v>-567182000</v>
      </c>
      <c r="AO95" s="42" t="s">
        <v>136</v>
      </c>
      <c r="AP95" s="43" cm="1">
        <f t="array" ref="AP95">_FV(A1,"Beta")</f>
        <v>0.67630000000000001</v>
      </c>
    </row>
    <row r="96" spans="1:42" ht="20" x14ac:dyDescent="0.25">
      <c r="A96" s="5" t="s">
        <v>81</v>
      </c>
      <c r="B96" s="1" t="s">
        <v>92</v>
      </c>
      <c r="C96" s="1">
        <v>79300000</v>
      </c>
      <c r="D96" s="1">
        <v>7900000</v>
      </c>
      <c r="E96" s="1">
        <v>31600000</v>
      </c>
      <c r="F96" s="1">
        <v>14100000</v>
      </c>
      <c r="G96" s="1">
        <v>17600000</v>
      </c>
      <c r="H96" s="1">
        <v>17700000</v>
      </c>
      <c r="I96" s="1">
        <v>14600000</v>
      </c>
      <c r="J96" s="1">
        <v>27700000</v>
      </c>
      <c r="K96" s="1">
        <v>11600000</v>
      </c>
      <c r="L96" s="1">
        <v>5455000</v>
      </c>
      <c r="M96" s="1">
        <v>48410000</v>
      </c>
      <c r="N96" s="1">
        <v>55676000</v>
      </c>
      <c r="O96" s="1">
        <v>45303000</v>
      </c>
      <c r="P96" s="1">
        <v>33552000</v>
      </c>
      <c r="Q96" s="1">
        <v>64547000</v>
      </c>
      <c r="R96" s="1">
        <v>38253000</v>
      </c>
      <c r="S96" s="1">
        <v>58952000</v>
      </c>
      <c r="T96" s="1">
        <v>27065000</v>
      </c>
      <c r="U96" s="1">
        <v>39855000</v>
      </c>
      <c r="V96" s="1">
        <v>52922000</v>
      </c>
      <c r="W96" s="1">
        <v>55846000</v>
      </c>
      <c r="X96" s="1">
        <v>75343000</v>
      </c>
      <c r="Y96" s="1">
        <v>97154000</v>
      </c>
      <c r="Z96" s="1">
        <v>42034000</v>
      </c>
      <c r="AA96" s="1">
        <v>66717000</v>
      </c>
      <c r="AB96" s="1">
        <v>80289000</v>
      </c>
      <c r="AC96" s="1">
        <v>54686000</v>
      </c>
      <c r="AD96" s="1">
        <v>89715000</v>
      </c>
      <c r="AE96" s="1">
        <v>188819000</v>
      </c>
      <c r="AF96" s="1">
        <v>68392000</v>
      </c>
      <c r="AG96" s="1">
        <v>187757000</v>
      </c>
      <c r="AH96" s="1">
        <v>113934000</v>
      </c>
      <c r="AO96" s="23" t="s">
        <v>137</v>
      </c>
      <c r="AP96" s="41">
        <v>8.4000000000000005E-2</v>
      </c>
    </row>
    <row r="97" spans="1:42" ht="20" x14ac:dyDescent="0.25">
      <c r="A97" s="5" t="s">
        <v>82</v>
      </c>
      <c r="B97" s="1" t="s">
        <v>92</v>
      </c>
      <c r="C97" s="1" t="s">
        <v>92</v>
      </c>
      <c r="D97" s="1" t="s">
        <v>92</v>
      </c>
      <c r="E97" s="1" t="s">
        <v>92</v>
      </c>
      <c r="F97" s="1" t="s">
        <v>92</v>
      </c>
      <c r="G97" s="1" t="s">
        <v>92</v>
      </c>
      <c r="H97" s="1" t="s">
        <v>92</v>
      </c>
      <c r="I97" s="1" t="s">
        <v>92</v>
      </c>
      <c r="J97" s="1">
        <v>-28700000</v>
      </c>
      <c r="K97" s="1">
        <v>-234600000</v>
      </c>
      <c r="L97" s="1">
        <v>-639925000</v>
      </c>
      <c r="M97" s="1">
        <v>-366097000</v>
      </c>
      <c r="N97" s="1">
        <v>-698983000</v>
      </c>
      <c r="O97" s="1">
        <v>-891095000</v>
      </c>
      <c r="P97" s="1">
        <v>-848102000</v>
      </c>
      <c r="Q97" s="1">
        <v>-426852000</v>
      </c>
      <c r="R97" s="1">
        <v>-578066000</v>
      </c>
      <c r="S97" s="1">
        <v>-761887000</v>
      </c>
      <c r="T97" s="1">
        <v>-849196000</v>
      </c>
      <c r="U97" s="1">
        <v>-1300002000</v>
      </c>
      <c r="V97" s="1">
        <v>-1123655000</v>
      </c>
      <c r="W97" s="1">
        <v>-1466802000</v>
      </c>
      <c r="X97" s="1">
        <v>-1362869000</v>
      </c>
      <c r="Y97" s="1">
        <v>-1387315000</v>
      </c>
      <c r="Z97" s="1">
        <v>-1099212000</v>
      </c>
      <c r="AA97" s="1">
        <v>-1271416000</v>
      </c>
      <c r="AB97" s="1">
        <v>-1452462000</v>
      </c>
      <c r="AC97" s="1">
        <v>-1071649000</v>
      </c>
      <c r="AD97" s="1">
        <v>-1592013000</v>
      </c>
      <c r="AE97" s="1">
        <v>-2004896000</v>
      </c>
      <c r="AF97" s="1">
        <v>-930903000</v>
      </c>
      <c r="AG97" s="1">
        <v>-3378321000</v>
      </c>
      <c r="AH97" s="1">
        <v>-4359991000</v>
      </c>
      <c r="AO97" s="39" t="s">
        <v>138</v>
      </c>
      <c r="AP97" s="40">
        <f>(AP94)+((AP95)*(AP96-AP94))</f>
        <v>7.0064715E-2</v>
      </c>
    </row>
    <row r="98" spans="1:4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O98" s="35" t="s">
        <v>139</v>
      </c>
      <c r="AP98" s="36"/>
    </row>
    <row r="99" spans="1:42" ht="20" x14ac:dyDescent="0.25">
      <c r="A99" s="5" t="s">
        <v>84</v>
      </c>
      <c r="B99" s="1">
        <v>-18300000</v>
      </c>
      <c r="C99" s="1">
        <v>-66800000</v>
      </c>
      <c r="D99" s="1">
        <v>2100000</v>
      </c>
      <c r="E99" s="1">
        <v>-2600000</v>
      </c>
      <c r="F99" s="1">
        <v>1100000</v>
      </c>
      <c r="G99" s="1">
        <v>9200000</v>
      </c>
      <c r="H99" s="1">
        <v>80900000</v>
      </c>
      <c r="I99" s="1">
        <v>104000000</v>
      </c>
      <c r="J99" s="1">
        <v>73100000</v>
      </c>
      <c r="K99" s="1">
        <v>343200000</v>
      </c>
      <c r="L99" s="1">
        <v>364910000</v>
      </c>
      <c r="M99" s="1">
        <v>-18790000</v>
      </c>
      <c r="N99" s="1">
        <v>-32061000</v>
      </c>
      <c r="O99" s="1">
        <v>315580000</v>
      </c>
      <c r="P99" s="1">
        <v>353642000</v>
      </c>
      <c r="Q99" s="1">
        <v>-5049000</v>
      </c>
      <c r="R99" s="1">
        <v>2137000</v>
      </c>
      <c r="S99" s="1">
        <v>81552000</v>
      </c>
      <c r="T99" s="1">
        <v>299449000</v>
      </c>
      <c r="U99" s="1">
        <v>770991000</v>
      </c>
      <c r="V99" s="1">
        <v>203837000</v>
      </c>
      <c r="W99" s="1">
        <v>659266000</v>
      </c>
      <c r="X99" s="1">
        <v>552114000</v>
      </c>
      <c r="Y99" s="1">
        <v>975632000</v>
      </c>
      <c r="Z99" s="1">
        <v>678277000</v>
      </c>
      <c r="AA99" s="1">
        <v>842983000</v>
      </c>
      <c r="AB99" s="1">
        <v>855696000</v>
      </c>
      <c r="AC99" s="1">
        <v>592638000</v>
      </c>
      <c r="AD99" s="1">
        <v>169148000</v>
      </c>
      <c r="AE99" s="1">
        <v>740596000</v>
      </c>
      <c r="AF99" s="1">
        <v>1801033000</v>
      </c>
      <c r="AG99" s="1" t="s">
        <v>92</v>
      </c>
      <c r="AH99" s="1">
        <v>1342742000</v>
      </c>
      <c r="AO99" s="23" t="s">
        <v>140</v>
      </c>
      <c r="AP99" s="24">
        <f>AP86+AP87</f>
        <v>9296349000</v>
      </c>
    </row>
    <row r="100" spans="1:42" ht="20" x14ac:dyDescent="0.25">
      <c r="A100" s="6" t="s">
        <v>85</v>
      </c>
      <c r="B100" s="10">
        <v>-18300000</v>
      </c>
      <c r="C100" s="10">
        <v>12500000</v>
      </c>
      <c r="D100" s="10">
        <v>10000000</v>
      </c>
      <c r="E100" s="10">
        <v>29000000</v>
      </c>
      <c r="F100" s="10">
        <v>15200000</v>
      </c>
      <c r="G100" s="10">
        <v>26800000</v>
      </c>
      <c r="H100" s="10">
        <v>98600000</v>
      </c>
      <c r="I100" s="10">
        <v>118600000</v>
      </c>
      <c r="J100" s="10">
        <v>72100000</v>
      </c>
      <c r="K100" s="10">
        <v>120200000</v>
      </c>
      <c r="L100" s="10">
        <v>-269560000</v>
      </c>
      <c r="M100" s="10">
        <v>-336477000</v>
      </c>
      <c r="N100" s="10">
        <v>-675368000</v>
      </c>
      <c r="O100" s="10">
        <v>-530212000</v>
      </c>
      <c r="P100" s="10">
        <v>-460908000</v>
      </c>
      <c r="Q100" s="10">
        <v>-367354000</v>
      </c>
      <c r="R100" s="10">
        <v>-537676000</v>
      </c>
      <c r="S100" s="10">
        <v>-621383000</v>
      </c>
      <c r="T100" s="10">
        <v>-522682000</v>
      </c>
      <c r="U100" s="10">
        <v>-806896000</v>
      </c>
      <c r="V100" s="10">
        <v>-883493000</v>
      </c>
      <c r="W100" s="10">
        <v>-973771000</v>
      </c>
      <c r="X100" s="10">
        <v>-843433000</v>
      </c>
      <c r="Y100" s="10">
        <v>-847022000</v>
      </c>
      <c r="Z100" s="10">
        <v>-911557000</v>
      </c>
      <c r="AA100" s="10">
        <v>-896702000</v>
      </c>
      <c r="AB100" s="10">
        <v>-1052797000</v>
      </c>
      <c r="AC100" s="10">
        <v>-914329000</v>
      </c>
      <c r="AD100" s="10">
        <v>-1632154000</v>
      </c>
      <c r="AE100" s="10">
        <v>-1674088000</v>
      </c>
      <c r="AF100" s="10">
        <v>-643636000</v>
      </c>
      <c r="AG100" s="10">
        <v>-3500417000</v>
      </c>
      <c r="AH100" s="10">
        <v>-3470497000</v>
      </c>
      <c r="AO100" s="37" t="s">
        <v>141</v>
      </c>
      <c r="AP100" s="38">
        <f>AP99/AP103</f>
        <v>0.16802154773980388</v>
      </c>
    </row>
    <row r="101" spans="1:42"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v>539000</v>
      </c>
      <c r="U101" s="1">
        <v>-2945000</v>
      </c>
      <c r="V101" s="1">
        <v>262000</v>
      </c>
      <c r="W101" s="1">
        <v>553000</v>
      </c>
      <c r="X101" s="1">
        <v>-300000</v>
      </c>
      <c r="Y101" s="1">
        <v>-1596000</v>
      </c>
      <c r="Z101" s="1">
        <v>585000</v>
      </c>
      <c r="AA101" s="1">
        <v>-9686000</v>
      </c>
      <c r="AB101" s="1">
        <v>-4272000</v>
      </c>
      <c r="AC101" s="1">
        <v>852000</v>
      </c>
      <c r="AD101" s="1">
        <v>-1724000</v>
      </c>
      <c r="AE101" s="1">
        <v>-4103000</v>
      </c>
      <c r="AF101" s="1">
        <v>-4082000</v>
      </c>
      <c r="AG101" s="1">
        <v>4172000</v>
      </c>
      <c r="AH101" s="1">
        <v>506000</v>
      </c>
      <c r="AO101" s="42" t="s">
        <v>142</v>
      </c>
      <c r="AP101" s="44" cm="1">
        <f t="array" ref="AP101">_FV(A1,"Market cap",TRUE)</f>
        <v>46031965285</v>
      </c>
    </row>
    <row r="102" spans="1:42" ht="20" x14ac:dyDescent="0.25">
      <c r="A102" s="6" t="s">
        <v>87</v>
      </c>
      <c r="B102" s="10">
        <v>-18300000</v>
      </c>
      <c r="C102" s="10">
        <v>12500000</v>
      </c>
      <c r="D102" s="10">
        <v>10000000</v>
      </c>
      <c r="E102" s="10">
        <v>29000000</v>
      </c>
      <c r="F102" s="10">
        <v>15200000</v>
      </c>
      <c r="G102" s="10">
        <v>26800000</v>
      </c>
      <c r="H102" s="10">
        <v>98600000</v>
      </c>
      <c r="I102" s="10">
        <v>118600000</v>
      </c>
      <c r="J102" s="10">
        <v>1900000</v>
      </c>
      <c r="K102" s="10">
        <v>-700000</v>
      </c>
      <c r="L102" s="10">
        <v>1051000</v>
      </c>
      <c r="M102" s="10">
        <v>317000</v>
      </c>
      <c r="N102" s="10">
        <v>-788000</v>
      </c>
      <c r="O102" s="10">
        <v>244000</v>
      </c>
      <c r="P102" s="10">
        <v>-16250000</v>
      </c>
      <c r="Q102" s="10">
        <v>-2042000</v>
      </c>
      <c r="R102" s="10">
        <v>16748000</v>
      </c>
      <c r="S102" s="10">
        <v>-4904000</v>
      </c>
      <c r="T102" s="10">
        <v>155807000</v>
      </c>
      <c r="U102" s="10">
        <v>-149755000</v>
      </c>
      <c r="V102" s="10">
        <v>5574000</v>
      </c>
      <c r="W102" s="10">
        <v>-674000</v>
      </c>
      <c r="X102" s="10">
        <v>5487000</v>
      </c>
      <c r="Y102" s="10">
        <v>39098000</v>
      </c>
      <c r="Z102" s="10">
        <v>-17706000</v>
      </c>
      <c r="AA102" s="10">
        <v>50824000</v>
      </c>
      <c r="AB102" s="10">
        <v>14425000</v>
      </c>
      <c r="AC102" s="10">
        <v>103536000</v>
      </c>
      <c r="AD102" s="10">
        <v>-75446000</v>
      </c>
      <c r="AE102" s="10">
        <v>-41524000</v>
      </c>
      <c r="AF102" s="10">
        <v>1574515000</v>
      </c>
      <c r="AG102" s="10">
        <v>-579480000</v>
      </c>
      <c r="AH102" s="10">
        <v>-906955000</v>
      </c>
      <c r="AO102" s="37" t="s">
        <v>143</v>
      </c>
      <c r="AP102" s="38">
        <f>AP101/AP103</f>
        <v>0.83197845226019618</v>
      </c>
    </row>
    <row r="103" spans="1:42" ht="20" x14ac:dyDescent="0.25">
      <c r="A103" s="5" t="s">
        <v>88</v>
      </c>
      <c r="B103" s="1">
        <v>800000</v>
      </c>
      <c r="C103" s="1">
        <v>900000</v>
      </c>
      <c r="D103" s="1">
        <v>9000000</v>
      </c>
      <c r="E103" s="1">
        <v>57800000</v>
      </c>
      <c r="F103" s="1">
        <v>84500000</v>
      </c>
      <c r="G103" s="1">
        <v>56200000</v>
      </c>
      <c r="H103" s="1">
        <v>10700000</v>
      </c>
      <c r="I103" s="1">
        <v>3900000</v>
      </c>
      <c r="J103" s="1">
        <v>4700000</v>
      </c>
      <c r="K103" s="1">
        <v>6600000</v>
      </c>
      <c r="L103" s="1">
        <v>5918000</v>
      </c>
      <c r="M103" s="1">
        <v>6969000</v>
      </c>
      <c r="N103" s="1">
        <v>7286000</v>
      </c>
      <c r="O103" s="1">
        <v>6498000</v>
      </c>
      <c r="P103" s="1">
        <v>93102000</v>
      </c>
      <c r="Q103" s="1">
        <v>76852000</v>
      </c>
      <c r="R103" s="1">
        <v>74810000</v>
      </c>
      <c r="S103" s="1">
        <v>91558000</v>
      </c>
      <c r="T103" s="1">
        <v>86654000</v>
      </c>
      <c r="U103" s="1">
        <v>242461000</v>
      </c>
      <c r="V103" s="1">
        <v>92706000</v>
      </c>
      <c r="W103" s="1">
        <v>98280000</v>
      </c>
      <c r="X103" s="1">
        <v>97606000</v>
      </c>
      <c r="Y103" s="1">
        <v>103093000</v>
      </c>
      <c r="Z103" s="1">
        <v>142191000</v>
      </c>
      <c r="AA103" s="1">
        <v>124485000</v>
      </c>
      <c r="AB103" s="1">
        <v>175309000</v>
      </c>
      <c r="AC103" s="1">
        <v>189734000</v>
      </c>
      <c r="AD103" s="1">
        <v>293270000</v>
      </c>
      <c r="AE103" s="1">
        <v>217824000</v>
      </c>
      <c r="AF103" s="1">
        <v>176300000</v>
      </c>
      <c r="AG103" s="1">
        <v>1750815000</v>
      </c>
      <c r="AH103" s="1">
        <v>1171335000</v>
      </c>
      <c r="AO103" s="39" t="s">
        <v>144</v>
      </c>
      <c r="AP103" s="45">
        <f>AP99+AP101</f>
        <v>55328314285</v>
      </c>
    </row>
    <row r="104" spans="1:42" ht="20" thickBot="1" x14ac:dyDescent="0.3">
      <c r="A104" s="7" t="s">
        <v>89</v>
      </c>
      <c r="B104" s="11" t="s">
        <v>92</v>
      </c>
      <c r="C104" s="11" t="s">
        <v>92</v>
      </c>
      <c r="D104" s="11" t="s">
        <v>92</v>
      </c>
      <c r="E104" s="11" t="s">
        <v>92</v>
      </c>
      <c r="F104" s="11" t="s">
        <v>92</v>
      </c>
      <c r="G104" s="11" t="s">
        <v>92</v>
      </c>
      <c r="H104" s="11" t="s">
        <v>92</v>
      </c>
      <c r="I104" s="11" t="s">
        <v>92</v>
      </c>
      <c r="J104" s="11">
        <v>6600000</v>
      </c>
      <c r="K104" s="11">
        <v>5900000</v>
      </c>
      <c r="L104" s="11">
        <v>6969000</v>
      </c>
      <c r="M104" s="11">
        <v>7286000</v>
      </c>
      <c r="N104" s="11">
        <v>6498000</v>
      </c>
      <c r="O104" s="11">
        <v>6742000</v>
      </c>
      <c r="P104" s="11">
        <v>76852000</v>
      </c>
      <c r="Q104" s="11">
        <v>74810000</v>
      </c>
      <c r="R104" s="11">
        <v>91558000</v>
      </c>
      <c r="S104" s="11">
        <v>86654000</v>
      </c>
      <c r="T104" s="11">
        <v>242461000</v>
      </c>
      <c r="U104" s="11">
        <v>92706000</v>
      </c>
      <c r="V104" s="11">
        <v>98280000</v>
      </c>
      <c r="W104" s="11">
        <v>97606000</v>
      </c>
      <c r="X104" s="11">
        <v>103093000</v>
      </c>
      <c r="Y104" s="11">
        <v>142191000</v>
      </c>
      <c r="Z104" s="11">
        <v>124485000</v>
      </c>
      <c r="AA104" s="11">
        <v>175309000</v>
      </c>
      <c r="AB104" s="11">
        <v>189734000</v>
      </c>
      <c r="AC104" s="11">
        <v>293270000</v>
      </c>
      <c r="AD104" s="11">
        <v>217824000</v>
      </c>
      <c r="AE104" s="11">
        <v>176300000</v>
      </c>
      <c r="AF104" s="11">
        <v>1750815000</v>
      </c>
      <c r="AG104" s="11">
        <v>1171335000</v>
      </c>
      <c r="AH104" s="11">
        <v>264380000</v>
      </c>
      <c r="AO104" s="35" t="s">
        <v>145</v>
      </c>
      <c r="AP104" s="36"/>
    </row>
    <row r="105" spans="1:42" ht="21" thickTop="1" x14ac:dyDescent="0.25">
      <c r="A105" s="14" t="s">
        <v>107</v>
      </c>
      <c r="B105" s="1"/>
      <c r="C105" s="15">
        <f>(C106/B106)-1</f>
        <v>-1.3</v>
      </c>
      <c r="D105" s="15">
        <f>(D106/C106)-1</f>
        <v>-8.1296296296296298</v>
      </c>
      <c r="E105" s="15">
        <f>(E106/D106)-1</f>
        <v>-1.0935064935064935</v>
      </c>
      <c r="F105" s="15">
        <f>(F106/E106)-1</f>
        <v>11.416666666666666</v>
      </c>
      <c r="G105" s="15">
        <f>(G106/F106)-1</f>
        <v>0.74496644295302006</v>
      </c>
      <c r="H105" s="15">
        <f t="shared" ref="H105:AK105" si="8">(H106/G106)-1</f>
        <v>0.46153846153846145</v>
      </c>
      <c r="I105" s="15">
        <f t="shared" si="8"/>
        <v>5.2631578947368363E-2</v>
      </c>
      <c r="J105" s="15">
        <f t="shared" si="8"/>
        <v>-0.41583333333333339</v>
      </c>
      <c r="K105" s="15">
        <f t="shared" si="8"/>
        <v>0.7246790299572039</v>
      </c>
      <c r="L105" s="15">
        <f t="shared" si="8"/>
        <v>-3.1778577336641853</v>
      </c>
      <c r="M105" s="15">
        <f t="shared" si="8"/>
        <v>0.10002924387492729</v>
      </c>
      <c r="N105" s="15">
        <f t="shared" si="8"/>
        <v>1.146975048422012</v>
      </c>
      <c r="O105" s="15">
        <f t="shared" si="8"/>
        <v>-0.17019966165582812</v>
      </c>
      <c r="P105" s="15">
        <f t="shared" si="8"/>
        <v>-0.12112873125289481</v>
      </c>
      <c r="Q105" s="15">
        <f t="shared" si="8"/>
        <v>-0.19603580083305949</v>
      </c>
      <c r="R105" s="15">
        <f t="shared" si="8"/>
        <v>0.5336240589130703</v>
      </c>
      <c r="S105" s="15">
        <f t="shared" si="8"/>
        <v>0.11007981515361243</v>
      </c>
      <c r="T105" s="15">
        <f t="shared" si="8"/>
        <v>9.1484083000386685E-2</v>
      </c>
      <c r="U105" s="15">
        <f t="shared" si="8"/>
        <v>-3.8294863809324231E-2</v>
      </c>
      <c r="V105" s="15">
        <f t="shared" si="8"/>
        <v>0.35191025859436031</v>
      </c>
      <c r="W105" s="15">
        <f t="shared" si="8"/>
        <v>0.10113163164754124</v>
      </c>
      <c r="X105" s="15">
        <f t="shared" si="8"/>
        <v>-0.12785096717921018</v>
      </c>
      <c r="Y105" s="15">
        <f t="shared" si="8"/>
        <v>0.18279709714904468</v>
      </c>
      <c r="Z105" s="15">
        <f t="shared" si="8"/>
        <v>-0.10849324378348124</v>
      </c>
      <c r="AA105" s="15">
        <f t="shared" si="8"/>
        <v>0.15979488927204533</v>
      </c>
      <c r="AB105" s="15">
        <f t="shared" si="8"/>
        <v>4.2525015852394876E-2</v>
      </c>
      <c r="AC105" s="15">
        <f t="shared" si="8"/>
        <v>-5.7260847554745364E-2</v>
      </c>
      <c r="AD105" s="15">
        <f t="shared" si="8"/>
        <v>0.53233246129939604</v>
      </c>
      <c r="AE105" s="15">
        <f t="shared" si="8"/>
        <v>4.7763703872481189E-2</v>
      </c>
      <c r="AF105" s="15">
        <f t="shared" si="8"/>
        <v>0.38586418191407712</v>
      </c>
      <c r="AG105" s="15">
        <f t="shared" si="8"/>
        <v>0.2804154223973776</v>
      </c>
      <c r="AH105" s="15">
        <f t="shared" si="8"/>
        <v>-0.12359671579714826</v>
      </c>
      <c r="AI105" s="15"/>
      <c r="AJ105" s="15"/>
      <c r="AK105" s="15"/>
      <c r="AL105" s="15"/>
      <c r="AM105" s="15"/>
      <c r="AN105" s="15"/>
      <c r="AO105" s="25" t="s">
        <v>108</v>
      </c>
      <c r="AP105" s="26">
        <f>(AP100*AP92)+(AP102*AP97)</f>
        <v>6.1111634141191029E-2</v>
      </c>
    </row>
    <row r="106" spans="1:42" ht="19" x14ac:dyDescent="0.25">
      <c r="A106" s="5" t="s">
        <v>90</v>
      </c>
      <c r="B106" s="1">
        <v>18000000</v>
      </c>
      <c r="C106" s="1">
        <v>-5400000</v>
      </c>
      <c r="D106" s="1">
        <v>38500000</v>
      </c>
      <c r="E106" s="1">
        <v>-3600000</v>
      </c>
      <c r="F106" s="1">
        <v>-44700000</v>
      </c>
      <c r="G106" s="1">
        <v>-78000000</v>
      </c>
      <c r="H106" s="1">
        <v>-114000000</v>
      </c>
      <c r="I106" s="1">
        <v>-120000000</v>
      </c>
      <c r="J106" s="1">
        <v>-70100000</v>
      </c>
      <c r="K106" s="1">
        <v>-120900000</v>
      </c>
      <c r="L106" s="1">
        <v>263303000</v>
      </c>
      <c r="M106" s="1">
        <v>289641000</v>
      </c>
      <c r="N106" s="1">
        <v>621852000</v>
      </c>
      <c r="O106" s="1">
        <v>516013000</v>
      </c>
      <c r="P106" s="1">
        <v>453509000</v>
      </c>
      <c r="Q106" s="1">
        <v>364605000</v>
      </c>
      <c r="R106" s="1">
        <v>559167000</v>
      </c>
      <c r="S106" s="1">
        <v>620720000</v>
      </c>
      <c r="T106" s="1">
        <v>677506000</v>
      </c>
      <c r="U106" s="1">
        <v>651561000</v>
      </c>
      <c r="V106" s="1">
        <v>880852000</v>
      </c>
      <c r="W106" s="1">
        <v>969934000</v>
      </c>
      <c r="X106" s="1">
        <v>845927000</v>
      </c>
      <c r="Y106" s="1">
        <v>1000560000</v>
      </c>
      <c r="Z106" s="1">
        <v>892006000</v>
      </c>
      <c r="AA106" s="1">
        <v>1034544000</v>
      </c>
      <c r="AB106" s="1">
        <v>1078538000</v>
      </c>
      <c r="AC106" s="1">
        <v>1016780000</v>
      </c>
      <c r="AD106" s="1">
        <v>1558045000</v>
      </c>
      <c r="AE106" s="1">
        <v>1632463000</v>
      </c>
      <c r="AF106" s="1">
        <v>2262372000</v>
      </c>
      <c r="AG106" s="1">
        <v>2896776000</v>
      </c>
      <c r="AH106" s="1">
        <v>2538744000</v>
      </c>
      <c r="AI106" s="46">
        <f>AH106*(1+$AP$106)</f>
        <v>2794770149.6842027</v>
      </c>
      <c r="AJ106" s="46">
        <f t="shared" ref="AJ106:AM106" si="9">AI106*(1+$AP$106)</f>
        <v>3076615913.0522261</v>
      </c>
      <c r="AK106" s="46">
        <f t="shared" si="9"/>
        <v>3386885135.2644334</v>
      </c>
      <c r="AL106" s="46">
        <f t="shared" si="9"/>
        <v>3728444252.9243522</v>
      </c>
      <c r="AM106" s="46">
        <f t="shared" si="9"/>
        <v>4104448775.7862139</v>
      </c>
      <c r="AN106" s="47" t="s">
        <v>146</v>
      </c>
      <c r="AO106" s="48" t="s">
        <v>147</v>
      </c>
      <c r="AP106" s="49">
        <f>(SUM(AI4:AM4)/5)</f>
        <v>0.10084756465567324</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47"/>
      <c r="AJ107" s="47"/>
      <c r="AK107" s="47"/>
      <c r="AL107" s="47"/>
      <c r="AM107" s="50">
        <f>AM106*(1+AP107)/(AP108-AP107)</f>
        <v>116501512469.13669</v>
      </c>
      <c r="AN107" s="51" t="s">
        <v>148</v>
      </c>
      <c r="AO107" s="52" t="s">
        <v>149</v>
      </c>
      <c r="AP107" s="53">
        <v>2.5000000000000001E-2</v>
      </c>
    </row>
    <row r="108" spans="1:42" ht="19" x14ac:dyDescent="0.25">
      <c r="AI108" s="50">
        <f t="shared" ref="AI108:AK108" si="10">AI107+AI106</f>
        <v>2794770149.6842027</v>
      </c>
      <c r="AJ108" s="50">
        <f t="shared" si="10"/>
        <v>3076615913.0522261</v>
      </c>
      <c r="AK108" s="50">
        <f t="shared" si="10"/>
        <v>3386885135.2644334</v>
      </c>
      <c r="AL108" s="50">
        <f>AL107+AL106</f>
        <v>3728444252.9243522</v>
      </c>
      <c r="AM108" s="50">
        <f>AM107+AM106</f>
        <v>120605961244.9229</v>
      </c>
      <c r="AN108" s="51" t="s">
        <v>144</v>
      </c>
      <c r="AO108" s="54" t="s">
        <v>150</v>
      </c>
      <c r="AP108" s="55">
        <f>AP105</f>
        <v>6.1111634141191029E-2</v>
      </c>
    </row>
    <row r="109" spans="1:42" ht="19" x14ac:dyDescent="0.25">
      <c r="AI109" s="56" t="s">
        <v>151</v>
      </c>
      <c r="AJ109" s="57"/>
    </row>
    <row r="110" spans="1:42" ht="20" x14ac:dyDescent="0.25">
      <c r="AI110" s="58" t="s">
        <v>152</v>
      </c>
      <c r="AJ110" s="44">
        <f>NPV(AP108,AI108,AJ108,AK108,AL108,AM108)</f>
        <v>100794647829.61165</v>
      </c>
    </row>
    <row r="111" spans="1:42" ht="20" x14ac:dyDescent="0.25">
      <c r="AI111" s="58" t="s">
        <v>153</v>
      </c>
      <c r="AJ111" s="44">
        <f>AH40</f>
        <v>264380000</v>
      </c>
    </row>
    <row r="112" spans="1:42" ht="20" x14ac:dyDescent="0.25">
      <c r="AI112" s="58" t="s">
        <v>140</v>
      </c>
      <c r="AJ112" s="44">
        <f>AP99</f>
        <v>9296349000</v>
      </c>
    </row>
    <row r="113" spans="35:36" ht="20" x14ac:dyDescent="0.25">
      <c r="AI113" s="58" t="s">
        <v>154</v>
      </c>
      <c r="AJ113" s="44">
        <f>AJ110+AJ111-AJ112</f>
        <v>91762678829.611649</v>
      </c>
    </row>
    <row r="114" spans="35:36" ht="20" x14ac:dyDescent="0.25">
      <c r="AI114" s="58" t="s">
        <v>155</v>
      </c>
      <c r="AJ114" s="59" cm="1">
        <f t="array" ref="AJ114">_FV(A1,"Shares outstanding",TRUE)</f>
        <v>18397700</v>
      </c>
    </row>
    <row r="115" spans="35:36" ht="20" x14ac:dyDescent="0.25">
      <c r="AI115" s="60" t="s">
        <v>156</v>
      </c>
      <c r="AJ115" s="61">
        <f>AJ113/AJ114</f>
        <v>4987.7255760019807</v>
      </c>
    </row>
    <row r="116" spans="35:36" ht="20" x14ac:dyDescent="0.25">
      <c r="AI116" s="58" t="s">
        <v>157</v>
      </c>
      <c r="AJ116" s="62" cm="1">
        <f t="array" ref="AJ116">_FV(A1,"Price")</f>
        <v>2502.0500000000002</v>
      </c>
    </row>
    <row r="117" spans="35:36" ht="20" x14ac:dyDescent="0.25">
      <c r="AI117" s="63" t="s">
        <v>158</v>
      </c>
      <c r="AJ117" s="64">
        <f>AJ115/AJ116-1</f>
        <v>0.99345559681140672</v>
      </c>
    </row>
    <row r="118" spans="35:36" ht="20" x14ac:dyDescent="0.25">
      <c r="AI118" s="63" t="s">
        <v>159</v>
      </c>
      <c r="AJ118" s="65" t="str">
        <f>IF(AJ115&gt;AJ116,"BUY","SELL")</f>
        <v>BUY</v>
      </c>
    </row>
  </sheetData>
  <mergeCells count="6">
    <mergeCell ref="AO83:AP83"/>
    <mergeCell ref="AO84:AP84"/>
    <mergeCell ref="AO93:AP93"/>
    <mergeCell ref="AO98:AP98"/>
    <mergeCell ref="AO104:AP104"/>
    <mergeCell ref="AI109:AJ109"/>
  </mergeCells>
  <hyperlinks>
    <hyperlink ref="A1" r:id="rId1" tooltip="https://roic.ai/company/AZO" display="ROIC.AI | AZ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866787/000095014496008757/0000950144-96-008757-index.html" xr:uid="{00000000-0004-0000-0000-000013000000}"/>
    <hyperlink ref="H74" r:id="rId15" tooltip="https://www.sec.gov/Archives/edgar/data/866787/000095014496008757/0000950144-96-008757-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66787/000086678700500019/0000866787-00-500019-index.html" xr:uid="{00000000-0004-0000-0000-00001F000000}"/>
    <hyperlink ref="L74" r:id="rId23" tooltip="https://www.sec.gov/Archives/edgar/data/866787/000086678700500019/0000866787-00-500019-index.html" xr:uid="{00000000-0004-0000-0000-000020000000}"/>
    <hyperlink ref="M36" r:id="rId24" tooltip="https://www.sec.gov/Archives/edgar/data/866787/000086678701500047/0000866787-01-500047-index.html" xr:uid="{00000000-0004-0000-0000-000022000000}"/>
    <hyperlink ref="M74" r:id="rId25" tooltip="https://www.sec.gov/Archives/edgar/data/866787/000086678701500047/0000866787-01-500047-index.html" xr:uid="{00000000-0004-0000-0000-000023000000}"/>
    <hyperlink ref="N36" r:id="rId26" tooltip="https://www.sec.gov/Archives/edgar/data/866787/000095014402010940/0000950144-02-010940-index.htm" xr:uid="{00000000-0004-0000-0000-000025000000}"/>
    <hyperlink ref="N74" r:id="rId27" tooltip="https://www.sec.gov/Archives/edgar/data/866787/000095014402010940/0000950144-02-010940-index.htm" xr:uid="{00000000-0004-0000-0000-000026000000}"/>
    <hyperlink ref="O36" r:id="rId28" tooltip="https://www.sec.gov/Archives/edgar/data/866787/000095014403011980/0000950144-03-011980-index.htm" xr:uid="{00000000-0004-0000-0000-000028000000}"/>
    <hyperlink ref="O74" r:id="rId29" tooltip="https://www.sec.gov/Archives/edgar/data/866787/000095014403011980/0000950144-03-011980-index.htm" xr:uid="{00000000-0004-0000-0000-000029000000}"/>
    <hyperlink ref="P36" r:id="rId30" tooltip="https://sec.gov" xr:uid="{00000000-0004-0000-0000-00002B000000}"/>
    <hyperlink ref="P74" r:id="rId31" tooltip="https://sec.gov" xr:uid="{00000000-0004-0000-0000-00002C000000}"/>
    <hyperlink ref="Q36" r:id="rId32" tooltip="https://www.sec.gov/Archives/edgar/data/866787/000114420405032748/0001144204-05-032748-index.htm" xr:uid="{00000000-0004-0000-0000-00002E000000}"/>
    <hyperlink ref="Q74" r:id="rId33" tooltip="https://www.sec.gov/Archives/edgar/data/866787/000114420405032748/0001144204-05-032748-index.htm" xr:uid="{00000000-0004-0000-0000-00002F000000}"/>
    <hyperlink ref="R36" r:id="rId34" tooltip="https://www.sec.gov/Archives/edgar/data/866787/000114420406043603/0001144204-06-043603-index.htm" xr:uid="{00000000-0004-0000-0000-000031000000}"/>
    <hyperlink ref="R74" r:id="rId35" tooltip="https://www.sec.gov/Archives/edgar/data/866787/000114420406043603/0001144204-06-043603-index.htm" xr:uid="{00000000-0004-0000-0000-000032000000}"/>
    <hyperlink ref="S36" r:id="rId36" tooltip="https://www.sec.gov/Archives/edgar/data/866787/000114420407055597/0001144204-07-055597-index.htm" xr:uid="{00000000-0004-0000-0000-000034000000}"/>
    <hyperlink ref="S74" r:id="rId37" tooltip="https://www.sec.gov/Archives/edgar/data/866787/000114420407055597/0001144204-07-055597-index.htm" xr:uid="{00000000-0004-0000-0000-000035000000}"/>
    <hyperlink ref="T36" r:id="rId38" tooltip="https://www.sec.gov/Archives/edgar/data/866787/000136231008006211/0001362310-08-006211-index.htm" xr:uid="{00000000-0004-0000-0000-000037000000}"/>
    <hyperlink ref="T74" r:id="rId39" tooltip="https://www.sec.gov/Archives/edgar/data/866787/000136231008006211/0001362310-08-006211-index.htm" xr:uid="{00000000-0004-0000-0000-000038000000}"/>
    <hyperlink ref="U36" r:id="rId40" tooltip="https://www.sec.gov/Archives/edgar/data/866787/000095012309053232/0000950123-09-053232-index.htm" xr:uid="{00000000-0004-0000-0000-00003A000000}"/>
    <hyperlink ref="U74" r:id="rId41" tooltip="https://www.sec.gov/Archives/edgar/data/866787/000095012309053232/0000950123-09-053232-index.htm" xr:uid="{00000000-0004-0000-0000-00003B000000}"/>
    <hyperlink ref="V36" r:id="rId42" tooltip="https://www.sec.gov/Archives/edgar/data/866787/000095012310095687/0000950123-10-095687-index.htm" xr:uid="{00000000-0004-0000-0000-00003D000000}"/>
    <hyperlink ref="V74" r:id="rId43" tooltip="https://www.sec.gov/Archives/edgar/data/866787/000095012310095687/0000950123-10-095687-index.htm" xr:uid="{00000000-0004-0000-0000-00003E000000}"/>
    <hyperlink ref="W36" r:id="rId44" tooltip="https://www.sec.gov/Archives/edgar/data/866787/000095012311091540/0000950123-11-091540-index.htm" xr:uid="{00000000-0004-0000-0000-000040000000}"/>
    <hyperlink ref="W74" r:id="rId45" tooltip="https://www.sec.gov/Archives/edgar/data/866787/000095012311091540/0000950123-11-091540-index.htm" xr:uid="{00000000-0004-0000-0000-000041000000}"/>
    <hyperlink ref="X36" r:id="rId46" tooltip="https://www.sec.gov/Archives/edgar/data/866787/000119312512430271/0001193125-12-430271-index.htm" xr:uid="{00000000-0004-0000-0000-000043000000}"/>
    <hyperlink ref="X74" r:id="rId47" tooltip="https://www.sec.gov/Archives/edgar/data/866787/000119312512430271/0001193125-12-430271-index.htm" xr:uid="{00000000-0004-0000-0000-000044000000}"/>
    <hyperlink ref="Y36" r:id="rId48" tooltip="https://www.sec.gov/Archives/edgar/data/866787/000119312513413428/0001193125-13-413428-index.htm" xr:uid="{00000000-0004-0000-0000-000046000000}"/>
    <hyperlink ref="Y74" r:id="rId49" tooltip="https://www.sec.gov/Archives/edgar/data/866787/000119312513413428/0001193125-13-413428-index.htm" xr:uid="{00000000-0004-0000-0000-000047000000}"/>
    <hyperlink ref="Z36" r:id="rId50" tooltip="https://www.sec.gov/Archives/edgar/data/866787/000119312514383401/0001193125-14-383401-index.htm" xr:uid="{00000000-0004-0000-0000-000049000000}"/>
    <hyperlink ref="Z74" r:id="rId51" tooltip="https://www.sec.gov/Archives/edgar/data/866787/000119312514383401/0001193125-14-383401-index.htm" xr:uid="{00000000-0004-0000-0000-00004A000000}"/>
    <hyperlink ref="AA36" r:id="rId52" tooltip="https://www.sec.gov/Archives/edgar/data/866787/000119312515353476/0001193125-15-353476-index.htm" xr:uid="{00000000-0004-0000-0000-00004C000000}"/>
    <hyperlink ref="AA74" r:id="rId53" tooltip="https://www.sec.gov/Archives/edgar/data/866787/000119312515353476/0001193125-15-353476-index.htm" xr:uid="{00000000-0004-0000-0000-00004D000000}"/>
    <hyperlink ref="AB36" r:id="rId54" tooltip="https://www.sec.gov/Archives/edgar/data/866787/000119312516745160/0001193125-16-745160-index.htm" xr:uid="{00000000-0004-0000-0000-00004F000000}"/>
    <hyperlink ref="AB74" r:id="rId55" tooltip="https://www.sec.gov/Archives/edgar/data/866787/000119312516745160/0001193125-16-745160-index.htm" xr:uid="{00000000-0004-0000-0000-000050000000}"/>
    <hyperlink ref="AC36" r:id="rId56" tooltip="https://www.sec.gov/Archives/edgar/data/866787/000119312517319357/0001193125-17-319357-index.htm" xr:uid="{00000000-0004-0000-0000-000052000000}"/>
    <hyperlink ref="AC74" r:id="rId57" tooltip="https://www.sec.gov/Archives/edgar/data/866787/000119312517319357/0001193125-17-319357-index.htm" xr:uid="{00000000-0004-0000-0000-000053000000}"/>
    <hyperlink ref="AD36" r:id="rId58" tooltip="https://www.sec.gov/Archives/edgar/data/866787/000119312518306452/0001193125-18-306452-index.htm" xr:uid="{00000000-0004-0000-0000-000055000000}"/>
    <hyperlink ref="AD74" r:id="rId59" tooltip="https://www.sec.gov/Archives/edgar/data/866787/000119312518306452/0001193125-18-306452-index.htm" xr:uid="{00000000-0004-0000-0000-000056000000}"/>
    <hyperlink ref="AE36" r:id="rId60" tooltip="https://www.sec.gov/Archives/edgar/data/866787/000119312519276201/0001193125-19-276201-index.htm" xr:uid="{00000000-0004-0000-0000-000058000000}"/>
    <hyperlink ref="AE74" r:id="rId61" tooltip="https://www.sec.gov/Archives/edgar/data/866787/000119312519276201/0001193125-19-276201-index.htm" xr:uid="{00000000-0004-0000-0000-000059000000}"/>
    <hyperlink ref="AF36" r:id="rId62" tooltip="https://www.sec.gov/Archives/edgar/data/866787/000155837020011748/0001558370-20-011748-index.htm" xr:uid="{00000000-0004-0000-0000-00005B000000}"/>
    <hyperlink ref="AF74" r:id="rId63" tooltip="https://www.sec.gov/Archives/edgar/data/866787/000155837020011748/0001558370-20-011748-index.htm" xr:uid="{00000000-0004-0000-0000-00005C000000}"/>
    <hyperlink ref="AG36" r:id="rId64" tooltip="https://www.sec.gov/Archives/edgar/data/866787/000155837021013446/0001558370-21-013446-index.htm" xr:uid="{00000000-0004-0000-0000-00005E000000}"/>
    <hyperlink ref="AG74" r:id="rId65" tooltip="https://www.sec.gov/Archives/edgar/data/866787/000155837021013446/0001558370-21-013446-index.htm" xr:uid="{00000000-0004-0000-0000-00005F000000}"/>
    <hyperlink ref="AH36" r:id="rId66" tooltip="https://www.sec.gov/Archives/edgar/data/866787/000155837022015239/0001558370-22-015239-index.htm" xr:uid="{00000000-0004-0000-0000-000061000000}"/>
    <hyperlink ref="AH74" r:id="rId67" tooltip="https://www.sec.gov/Archives/edgar/data/866787/000155837022015239/0001558370-22-015239-index.htm" xr:uid="{00000000-0004-0000-0000-000062000000}"/>
    <hyperlink ref="AI1" r:id="rId68" display="https://finbox.com/NYSE:WM/explorer/revenue_proj" xr:uid="{78AAC5EA-D873-8C4F-AF87-5D3E1BF7F303}"/>
  </hyperlinks>
  <pageMargins left="0.7" right="0.7" top="0.75" bottom="0.75" header="0.3" footer="0.3"/>
  <drawing r:id="rId6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2023-03-31T01:54:40Z</dcterms:created>
  <dcterms:modified xsi:type="dcterms:W3CDTF">2023-04-05T00:45:24Z</dcterms:modified>
</cp:coreProperties>
</file>