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7BC6FB72-6A1F-0B48-992B-B5C3BC3353AD}"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 l="1"/>
  <c r="C9" i="1"/>
  <c r="D9" i="1"/>
  <c r="E9" i="1"/>
  <c r="F9" i="1"/>
  <c r="G9" i="1"/>
  <c r="H9" i="1"/>
  <c r="I9" i="1"/>
  <c r="J9" i="1"/>
  <c r="K9" i="1"/>
  <c r="L9" i="1"/>
  <c r="M9" i="1"/>
  <c r="N9" i="1"/>
  <c r="O9" i="1"/>
  <c r="P9" i="1"/>
  <c r="Q9" i="1"/>
  <c r="R9" i="1"/>
  <c r="S9" i="1"/>
  <c r="T9" i="1"/>
  <c r="U9" i="1"/>
  <c r="V9" i="1"/>
  <c r="W9" i="1"/>
  <c r="X9" i="1"/>
  <c r="Y9" i="1"/>
  <c r="Z9" i="1"/>
  <c r="AA9" i="1"/>
  <c r="AB9" i="1"/>
  <c r="AC9" i="1"/>
  <c r="AD9" i="1"/>
  <c r="AE9" i="1"/>
  <c r="AF9" i="1"/>
  <c r="AG9" i="1"/>
  <c r="AH9" i="1"/>
  <c r="AI9" i="1"/>
  <c r="AJ9" i="1"/>
  <c r="AK9" i="1"/>
  <c r="AL9" i="1"/>
  <c r="AM9" i="1"/>
  <c r="AO114" i="1" a="1"/>
  <c r="AO114" i="1" s="1"/>
  <c r="AS16" i="1"/>
  <c r="AN106" i="1"/>
  <c r="AU86" i="1"/>
  <c r="AU87" i="1"/>
  <c r="AU99" i="1"/>
  <c r="AU101" i="1" a="1"/>
  <c r="AU101" i="1" s="1"/>
  <c r="AU85" i="1"/>
  <c r="AU88" i="1"/>
  <c r="AU89" i="1"/>
  <c r="AU90" i="1"/>
  <c r="AU91" i="1"/>
  <c r="AU92" i="1"/>
  <c r="AU95" i="1" a="1"/>
  <c r="AU95" i="1" s="1"/>
  <c r="AU97" i="1" s="1"/>
  <c r="AN4" i="1"/>
  <c r="AO4" i="1"/>
  <c r="AP4" i="1"/>
  <c r="AQ4" i="1"/>
  <c r="AR4" i="1"/>
  <c r="AU106" i="1"/>
  <c r="AN108" i="1"/>
  <c r="AO106" i="1"/>
  <c r="AO108" i="1"/>
  <c r="AP106" i="1"/>
  <c r="AP108" i="1"/>
  <c r="AQ106" i="1"/>
  <c r="AQ108" i="1"/>
  <c r="AR106" i="1"/>
  <c r="AO111" i="1"/>
  <c r="AO112" i="1"/>
  <c r="AO116" i="1" a="1"/>
  <c r="AO116" i="1" s="1"/>
  <c r="AS19" i="1"/>
  <c r="AV13" i="1"/>
  <c r="AU13" i="1"/>
  <c r="AT13" i="1"/>
  <c r="AS13" i="1"/>
  <c r="AV10" i="1"/>
  <c r="AU10" i="1"/>
  <c r="AT10" i="1"/>
  <c r="AS10" i="1"/>
  <c r="AV7" i="1"/>
  <c r="AU7" i="1"/>
  <c r="AT7" i="1"/>
  <c r="AS7" i="1"/>
  <c r="AV4"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U103" i="1"/>
  <c r="AU100" i="1" s="1"/>
  <c r="AU102" i="1"/>
  <c r="AV16" i="1"/>
  <c r="AU16" i="1"/>
  <c r="AU105" i="1" l="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<sst xmlns="http://schemas.openxmlformats.org/spreadsheetml/2006/main" count="1426" uniqueCount="160">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</sst>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FISV</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1804196934587201"/>
          <c:w val="0.86298349834983512"/>
          <c:h val="0.733900281673847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32900000</c:v>
                </c:pt>
                <c:pt idx="1">
                  <c:v>70400000</c:v>
                </c:pt>
                <c:pt idx="2">
                  <c:v>85500000</c:v>
                </c:pt>
                <c:pt idx="3">
                  <c:v>125000000</c:v>
                </c:pt>
                <c:pt idx="4">
                  <c:v>164000000</c:v>
                </c:pt>
                <c:pt idx="5">
                  <c:v>183200000</c:v>
                </c:pt>
                <c:pt idx="6">
                  <c:v>281300000</c:v>
                </c:pt>
                <c:pt idx="7">
                  <c:v>332100000</c:v>
                </c:pt>
                <c:pt idx="8">
                  <c:v>454700000</c:v>
                </c:pt>
                <c:pt idx="9">
                  <c:v>563600000</c:v>
                </c:pt>
                <c:pt idx="10">
                  <c:v>703400000</c:v>
                </c:pt>
                <c:pt idx="11">
                  <c:v>798300000</c:v>
                </c:pt>
                <c:pt idx="12">
                  <c:v>974400000</c:v>
                </c:pt>
                <c:pt idx="13">
                  <c:v>1233700000</c:v>
                </c:pt>
                <c:pt idx="14">
                  <c:v>1407545000</c:v>
                </c:pt>
                <c:pt idx="15">
                  <c:v>1653606000</c:v>
                </c:pt>
                <c:pt idx="16">
                  <c:v>1890467000</c:v>
                </c:pt>
                <c:pt idx="17">
                  <c:v>2568887000</c:v>
                </c:pt>
                <c:pt idx="18">
                  <c:v>3033670000</c:v>
                </c:pt>
                <c:pt idx="19">
                  <c:v>3729746000</c:v>
                </c:pt>
                <c:pt idx="20">
                  <c:v>4059478000</c:v>
                </c:pt>
                <c:pt idx="21">
                  <c:v>4544151000</c:v>
                </c:pt>
                <c:pt idx="22">
                  <c:v>3922000000</c:v>
                </c:pt>
                <c:pt idx="23">
                  <c:v>4739000000</c:v>
                </c:pt>
                <c:pt idx="24">
                  <c:v>4077000000</c:v>
                </c:pt>
                <c:pt idx="25">
                  <c:v>4133000000</c:v>
                </c:pt>
                <c:pt idx="26">
                  <c:v>4337000000</c:v>
                </c:pt>
                <c:pt idx="27">
                  <c:v>4482000000</c:v>
                </c:pt>
                <c:pt idx="28">
                  <c:v>4814000000</c:v>
                </c:pt>
                <c:pt idx="29">
                  <c:v>5066000000</c:v>
                </c:pt>
                <c:pt idx="30">
                  <c:v>5254000000</c:v>
                </c:pt>
                <c:pt idx="31">
                  <c:v>5505000000</c:v>
                </c:pt>
                <c:pt idx="32">
                  <c:v>5696000000</c:v>
                </c:pt>
                <c:pt idx="33">
                  <c:v>5823000000</c:v>
                </c:pt>
                <c:pt idx="34">
                  <c:v>10187000000</c:v>
                </c:pt>
                <c:pt idx="35">
                  <c:v>14852000000</c:v>
                </c:pt>
                <c:pt idx="36">
                  <c:v>16226000000</c:v>
                </c:pt>
                <c:pt idx="37">
                  <c:v>17737000000</c:v>
                </c:pt>
              </c:numCache>
            </c:numRef>
          </c:val>
          <c:extLst>
            <c:ext xmlns:c16="http://schemas.microsoft.com/office/drawing/2014/chart" uri="{C3380CC4-5D6E-409C-BE32-E72D297353CC}">
              <c16:uniqueId val="{00000000-6FC4-174B-B93E-3C69E7068E3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500000</c:v>
                </c:pt>
                <c:pt idx="1">
                  <c:v>8100000</c:v>
                </c:pt>
                <c:pt idx="2">
                  <c:v>12500000</c:v>
                </c:pt>
                <c:pt idx="3">
                  <c:v>15100000</c:v>
                </c:pt>
                <c:pt idx="4">
                  <c:v>33100000</c:v>
                </c:pt>
                <c:pt idx="5">
                  <c:v>36100000</c:v>
                </c:pt>
                <c:pt idx="6">
                  <c:v>49100000</c:v>
                </c:pt>
                <c:pt idx="7">
                  <c:v>59800000</c:v>
                </c:pt>
                <c:pt idx="8">
                  <c:v>80600000</c:v>
                </c:pt>
                <c:pt idx="9">
                  <c:v>103600000</c:v>
                </c:pt>
                <c:pt idx="10">
                  <c:v>-34200000</c:v>
                </c:pt>
                <c:pt idx="11">
                  <c:v>171600000</c:v>
                </c:pt>
                <c:pt idx="12">
                  <c:v>217100000</c:v>
                </c:pt>
                <c:pt idx="13">
                  <c:v>266200000</c:v>
                </c:pt>
                <c:pt idx="14">
                  <c:v>353182000</c:v>
                </c:pt>
                <c:pt idx="15">
                  <c:v>448877000</c:v>
                </c:pt>
                <c:pt idx="16">
                  <c:v>494724000</c:v>
                </c:pt>
                <c:pt idx="17">
                  <c:v>577404000</c:v>
                </c:pt>
                <c:pt idx="18">
                  <c:v>688204000</c:v>
                </c:pt>
                <c:pt idx="19">
                  <c:v>809473000</c:v>
                </c:pt>
                <c:pt idx="20">
                  <c:v>1002211000</c:v>
                </c:pt>
                <c:pt idx="21">
                  <c:v>916080000</c:v>
                </c:pt>
                <c:pt idx="22">
                  <c:v>885000000</c:v>
                </c:pt>
                <c:pt idx="23">
                  <c:v>1470000000</c:v>
                </c:pt>
                <c:pt idx="24">
                  <c:v>1302000000</c:v>
                </c:pt>
                <c:pt idx="25">
                  <c:v>1334000000</c:v>
                </c:pt>
                <c:pt idx="26">
                  <c:v>1265000000</c:v>
                </c:pt>
                <c:pt idx="27">
                  <c:v>1442000000</c:v>
                </c:pt>
                <c:pt idx="28">
                  <c:v>1543000000</c:v>
                </c:pt>
                <c:pt idx="29">
                  <c:v>1706000000</c:v>
                </c:pt>
                <c:pt idx="30">
                  <c:v>1675000000</c:v>
                </c:pt>
                <c:pt idx="31">
                  <c:v>2003000000</c:v>
                </c:pt>
                <c:pt idx="32">
                  <c:v>2013000000</c:v>
                </c:pt>
                <c:pt idx="33">
                  <c:v>2314000000</c:v>
                </c:pt>
                <c:pt idx="34">
                  <c:v>3215000000</c:v>
                </c:pt>
                <c:pt idx="35">
                  <c:v>5073000000</c:v>
                </c:pt>
                <c:pt idx="36">
                  <c:v>5586000000</c:v>
                </c:pt>
                <c:pt idx="37">
                  <c:v>6983000000</c:v>
                </c:pt>
              </c:numCache>
            </c:numRef>
          </c:val>
          <c:extLst>
            <c:ext xmlns:c16="http://schemas.microsoft.com/office/drawing/2014/chart" uri="{C3380CC4-5D6E-409C-BE32-E72D297353CC}">
              <c16:uniqueId val="{00000001-6FC4-174B-B93E-3C69E7068E3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4600000</c:v>
                </c:pt>
                <c:pt idx="5">
                  <c:v>23600000</c:v>
                </c:pt>
                <c:pt idx="6">
                  <c:v>17200000</c:v>
                </c:pt>
                <c:pt idx="7">
                  <c:v>17000000</c:v>
                </c:pt>
                <c:pt idx="8">
                  <c:v>10100000</c:v>
                </c:pt>
                <c:pt idx="9">
                  <c:v>10200000</c:v>
                </c:pt>
                <c:pt idx="10">
                  <c:v>43600000</c:v>
                </c:pt>
                <c:pt idx="11">
                  <c:v>112700000</c:v>
                </c:pt>
                <c:pt idx="12">
                  <c:v>129800000</c:v>
                </c:pt>
                <c:pt idx="13">
                  <c:v>172300000</c:v>
                </c:pt>
                <c:pt idx="14">
                  <c:v>108140000</c:v>
                </c:pt>
                <c:pt idx="15">
                  <c:v>511489000</c:v>
                </c:pt>
                <c:pt idx="16">
                  <c:v>374161000</c:v>
                </c:pt>
                <c:pt idx="17">
                  <c:v>434938000</c:v>
                </c:pt>
                <c:pt idx="18">
                  <c:v>374859000</c:v>
                </c:pt>
                <c:pt idx="19">
                  <c:v>533039000</c:v>
                </c:pt>
                <c:pt idx="20">
                  <c:v>432171000</c:v>
                </c:pt>
                <c:pt idx="21">
                  <c:v>447474000</c:v>
                </c:pt>
                <c:pt idx="22">
                  <c:v>471000000</c:v>
                </c:pt>
                <c:pt idx="23">
                  <c:v>576000000</c:v>
                </c:pt>
                <c:pt idx="24">
                  <c:v>646000000</c:v>
                </c:pt>
                <c:pt idx="25">
                  <c:v>783000000</c:v>
                </c:pt>
                <c:pt idx="26">
                  <c:v>761000000</c:v>
                </c:pt>
                <c:pt idx="27">
                  <c:v>640000000</c:v>
                </c:pt>
                <c:pt idx="28">
                  <c:v>803000000</c:v>
                </c:pt>
                <c:pt idx="29">
                  <c:v>1015000000</c:v>
                </c:pt>
                <c:pt idx="30">
                  <c:v>987000000</c:v>
                </c:pt>
                <c:pt idx="31">
                  <c:v>1141000000</c:v>
                </c:pt>
                <c:pt idx="32">
                  <c:v>1196000000</c:v>
                </c:pt>
                <c:pt idx="33">
                  <c:v>1192000000</c:v>
                </c:pt>
                <c:pt idx="34">
                  <c:v>2074000000</c:v>
                </c:pt>
                <c:pt idx="35">
                  <c:v>3247000000</c:v>
                </c:pt>
                <c:pt idx="36">
                  <c:v>2874000000</c:v>
                </c:pt>
                <c:pt idx="37">
                  <c:v>3139000000</c:v>
                </c:pt>
              </c:numCache>
            </c:numRef>
          </c:val>
          <c:extLst>
            <c:ext xmlns:c16="http://schemas.microsoft.com/office/drawing/2014/chart" uri="{C3380CC4-5D6E-409C-BE32-E72D297353CC}">
              <c16:uniqueId val="{00000002-6FC4-174B-B93E-3C69E7068E33}"/>
            </c:ext>
          </c:extLst>
        </c:ser>
        <c:dLbls>
          <c:showLegendKey val="0"/>
          <c:showVal val="0"/>
          <c:showCatName val="0"/>
          <c:showSerName val="0"/>
          <c:showPercent val="0"/>
          <c:showBubbleSize val="0"/>
        </c:dLbls>
        <c:gapWidth val="100"/>
        <c:overlap val="-24"/>
        <c:axId val="1485735168"/>
        <c:axId val="1486406464"/>
      </c:barChart>
      <c:catAx>
        <c:axId val="14857351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6406464"/>
        <c:crosses val="autoZero"/>
        <c:auto val="1"/>
        <c:lblAlgn val="ctr"/>
        <c:lblOffset val="100"/>
        <c:noMultiLvlLbl val="0"/>
      </c:catAx>
      <c:valAx>
        <c:axId val="148640646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5735168"/>
        <c:crosses val="autoZero"/>
        <c:crossBetween val="between"/>
      </c:valAx>
      <c:spPr>
        <a:noFill/>
        <a:ln>
          <a:noFill/>
        </a:ln>
        <a:effectLst/>
      </c:spPr>
    </c:plotArea>
    <c:legend>
      <c:legendPos val="b"/>
      <c:layout>
        <c:manualLayout>
          <c:xMode val="edge"/>
          <c:yMode val="edge"/>
          <c:x val="0.35268355811959151"/>
          <c:y val="0.92095224798023934"/>
          <c:w val="0.30255367584002496"/>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17462</xdr:rowOff>
    </xdr:from>
    <xdr:to>
      <xdr:col>47</xdr:col>
      <xdr:colOff>15875</xdr:colOff>
      <xdr:row>131</xdr:row>
      <xdr:rowOff>31749</xdr:rowOff>
    </xdr:to>
    <xdr:graphicFrame macro="">
      <xdr:nvGraphicFramePr>
        <xdr:cNvPr id="2" name="Chart 1">
          <a:extLst>
            <a:ext uri="{FF2B5EF4-FFF2-40B4-BE49-F238E27FC236}">
              <a16:creationId xmlns:a16="http://schemas.microsoft.com/office/drawing/2014/main" id="{325E849C-E3D3-D045-0FCC-5C6748180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https://www.bing.com/financeapi/forcetrigger?t=a1sx27&amp;q=XNAS%3aFISV&amp;form=skydnc</v>
    <v>Learn more on Bing</v>
  </rv>
  <rv s="1">
    <v>0</v>
    <v>FISERV, INC. (XNAS:FISV)</v>
    <v>2</v>
    <v>3</v>
    <v>Finance</v>
    <v>4</v>
    <v>en-US</v>
    <v>a1sx27</v>
    <v>268435456</v>
    <v>1</v>
    <v>Powered by Refinitiv</v>
    <v>122.39</v>
    <v>87.03</v>
    <v>0.85599999999999998</v>
    <v>-0.11</v>
    <v>-9.2050000000000009E-4</v>
    <v>-0.5</v>
    <v>-4.1879999999999999E-3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Nasdaq Stock Market</v>
    <v>XNAS</v>
    <v>XNAS</v>
    <v>Po Box 979, 255 Fiserv Dr, BROOKFIELD, WI, 53045 US</v>
    <v>119.64</v>
    <v>Professional &amp; Commercial Services</v>
    <v>Stock</v>
    <v>45055.901278437501</v>
    <v>0</v>
    <v>118.05</v>
    <v>73700628961</v>
    <v>FISERV, INC.</v>
    <v>FISERV, INC.</v>
    <v>118.99</v>
    <v>31.605599999999999</v>
    <v>119.5</v>
    <v>119.39</v>
    <v>118.89</v>
    <v>617309900</v>
    <v>FISV</v>
    <v>FISERV, INC. (XNAS:FISV)</v>
    <v>2393496</v>
    <v>2832452</v>
    <v>1992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8354/000079835496000009/0000798354-96-000009-index.html" TargetMode="External"/><Relationship Id="rId42" Type="http://schemas.openxmlformats.org/officeDocument/2006/relationships/hyperlink" Target="https://www.sec.gov/Archives/edgar/data/798354/000119312506055120/0001193125-06-055120-index.htm" TargetMode="External"/><Relationship Id="rId47" Type="http://schemas.openxmlformats.org/officeDocument/2006/relationships/hyperlink" Target="https://www.sec.gov/Archives/edgar/data/798354/000119312509041067/0001193125-09-041067-index.htm" TargetMode="External"/><Relationship Id="rId63" Type="http://schemas.openxmlformats.org/officeDocument/2006/relationships/hyperlink" Target="https://www.sec.gov/Archives/edgar/data/798354/000079835417000006/0000798354-17-000006-index.htm" TargetMode="External"/><Relationship Id="rId68" Type="http://schemas.openxmlformats.org/officeDocument/2006/relationships/hyperlink" Target="https://www.sec.gov/Archives/edgar/data/798354/000079835419000005/0000798354-19-000005-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8354/000095013101001283/0000950131-01-001283-index.htm" TargetMode="External"/><Relationship Id="rId37" Type="http://schemas.openxmlformats.org/officeDocument/2006/relationships/hyperlink" Target="https://www.sec.gov/Archives/edgar/data/798354/000119312504031049/0001193125-04-031049-index.htm" TargetMode="External"/><Relationship Id="rId40" Type="http://schemas.openxmlformats.org/officeDocument/2006/relationships/hyperlink" Target="https://www.sec.gov/Archives/edgar/data/798354/000119312505037404/0001193125-05-037404-index.htm" TargetMode="External"/><Relationship Id="rId45" Type="http://schemas.openxmlformats.org/officeDocument/2006/relationships/hyperlink" Target="https://www.sec.gov/Archives/edgar/data/798354/000119312508041891/0001193125-08-041891-index.htm" TargetMode="External"/><Relationship Id="rId53" Type="http://schemas.openxmlformats.org/officeDocument/2006/relationships/hyperlink" Target="https://www.sec.gov/Archives/edgar/data/798354/000119312512077375/0001193125-12-077375-index.htm" TargetMode="External"/><Relationship Id="rId58" Type="http://schemas.openxmlformats.org/officeDocument/2006/relationships/hyperlink" Target="https://www.sec.gov/Archives/edgar/data/798354/000119312514060861/0001193125-14-060861-index.htm" TargetMode="External"/><Relationship Id="rId66" Type="http://schemas.openxmlformats.org/officeDocument/2006/relationships/hyperlink" Target="https://www.sec.gov/Archives/edgar/data/798354/000079835418000005/0000798354-18-000005-index.htm" TargetMode="External"/><Relationship Id="rId74" Type="http://schemas.openxmlformats.org/officeDocument/2006/relationships/hyperlink" Target="https://www.sec.gov/Archives/edgar/data/798354/000079835422000004/0000798354-22-00000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8354/000162828016011435/0001628280-16-011435-index.htm" TargetMode="External"/><Relationship Id="rId19" Type="http://schemas.openxmlformats.org/officeDocument/2006/relationships/hyperlink" Target="https://www.sec.gov/Archives/edgar/data/798354/000079835495000007/0000798354-95-000007-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98354/000079835496000009/0000798354-96-000009-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98354/000119312507042737/0001193125-07-042737-index.htm" TargetMode="External"/><Relationship Id="rId48" Type="http://schemas.openxmlformats.org/officeDocument/2006/relationships/hyperlink" Target="https://www.sec.gov/Archives/edgar/data/798354/000119312509041067/0001193125-09-041067-index.htm" TargetMode="External"/><Relationship Id="rId56" Type="http://schemas.openxmlformats.org/officeDocument/2006/relationships/hyperlink" Target="https://www.sec.gov/Archives/edgar/data/798354/000119312513071589/0001193125-13-071589-index.htm" TargetMode="External"/><Relationship Id="rId64" Type="http://schemas.openxmlformats.org/officeDocument/2006/relationships/hyperlink" Target="https://www.sec.gov/Archives/edgar/data/798354/000079835417000006/0000798354-17-000006-index.htm" TargetMode="External"/><Relationship Id="rId69" Type="http://schemas.openxmlformats.org/officeDocument/2006/relationships/hyperlink" Target="https://www.sec.gov/Archives/edgar/data/798354/000079835420000006/0000798354-20-000006-index.htm" TargetMode="External"/><Relationship Id="rId77" Type="http://schemas.openxmlformats.org/officeDocument/2006/relationships/hyperlink" Target="https://finbox.com/NASDAQGS:FISV/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98354/000119312511045000/0001193125-11-045000-index.htm" TargetMode="External"/><Relationship Id="rId72" Type="http://schemas.openxmlformats.org/officeDocument/2006/relationships/hyperlink" Target="https://www.sec.gov/Archives/edgar/data/798354/000079835421000004/0000798354-21-000004-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8354/000095013102000697/0000950131-02-000697-index.htm" TargetMode="External"/><Relationship Id="rId38" Type="http://schemas.openxmlformats.org/officeDocument/2006/relationships/hyperlink" Target="https://www.sec.gov/Archives/edgar/data/798354/000119312504031049/0001193125-04-031049-index.htm" TargetMode="External"/><Relationship Id="rId46" Type="http://schemas.openxmlformats.org/officeDocument/2006/relationships/hyperlink" Target="https://www.sec.gov/Archives/edgar/data/798354/000119312508041891/0001193125-08-041891-index.htm" TargetMode="External"/><Relationship Id="rId59" Type="http://schemas.openxmlformats.org/officeDocument/2006/relationships/hyperlink" Target="https://www.sec.gov/Archives/edgar/data/798354/000119312515056319/0001193125-15-056319-index.htm" TargetMode="External"/><Relationship Id="rId67" Type="http://schemas.openxmlformats.org/officeDocument/2006/relationships/hyperlink" Target="https://www.sec.gov/Archives/edgar/data/798354/000079835419000005/0000798354-19-000005-index.htm" TargetMode="External"/><Relationship Id="rId20" Type="http://schemas.openxmlformats.org/officeDocument/2006/relationships/hyperlink" Target="https://www.sec.gov/Archives/edgar/data/798354/000079835495000007/0000798354-95-000007-index.html" TargetMode="External"/><Relationship Id="rId41" Type="http://schemas.openxmlformats.org/officeDocument/2006/relationships/hyperlink" Target="https://www.sec.gov/Archives/edgar/data/798354/000119312506055120/0001193125-06-055120-index.htm" TargetMode="External"/><Relationship Id="rId54" Type="http://schemas.openxmlformats.org/officeDocument/2006/relationships/hyperlink" Target="https://www.sec.gov/Archives/edgar/data/798354/000119312512077375/0001193125-12-077375-index.htm" TargetMode="External"/><Relationship Id="rId62" Type="http://schemas.openxmlformats.org/officeDocument/2006/relationships/hyperlink" Target="https://www.sec.gov/Archives/edgar/data/798354/000162828016011435/0001628280-16-011435-index.htm" TargetMode="External"/><Relationship Id="rId70" Type="http://schemas.openxmlformats.org/officeDocument/2006/relationships/hyperlink" Target="https://www.sec.gov/Archives/edgar/data/798354/000079835420000006/0000798354-20-000006-index.htm" TargetMode="External"/><Relationship Id="rId75" Type="http://schemas.openxmlformats.org/officeDocument/2006/relationships/hyperlink" Target="https://www.sec.gov/Archives/edgar/data/798354/000079835423000004/0000798354-23-000004-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98354/000119312510042577/0001193125-10-042577-index.htm" TargetMode="External"/><Relationship Id="rId57" Type="http://schemas.openxmlformats.org/officeDocument/2006/relationships/hyperlink" Target="https://www.sec.gov/Archives/edgar/data/798354/000119312514060861/0001193125-14-060861-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8354/000095013101001283/0000950131-01-001283-index.htm" TargetMode="External"/><Relationship Id="rId44" Type="http://schemas.openxmlformats.org/officeDocument/2006/relationships/hyperlink" Target="https://www.sec.gov/Archives/edgar/data/798354/000119312507042737/0001193125-07-042737-index.htm" TargetMode="External"/><Relationship Id="rId52" Type="http://schemas.openxmlformats.org/officeDocument/2006/relationships/hyperlink" Target="https://www.sec.gov/Archives/edgar/data/798354/000119312511045000/0001193125-11-045000-index.htm" TargetMode="External"/><Relationship Id="rId60" Type="http://schemas.openxmlformats.org/officeDocument/2006/relationships/hyperlink" Target="https://www.sec.gov/Archives/edgar/data/798354/000119312515056319/0001193125-15-056319-index.htm" TargetMode="External"/><Relationship Id="rId65" Type="http://schemas.openxmlformats.org/officeDocument/2006/relationships/hyperlink" Target="https://www.sec.gov/Archives/edgar/data/798354/000079835418000005/0000798354-18-000005-index.htm" TargetMode="External"/><Relationship Id="rId73" Type="http://schemas.openxmlformats.org/officeDocument/2006/relationships/hyperlink" Target="https://www.sec.gov/Archives/edgar/data/798354/000079835422000004/0000798354-22-000004-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8354/000119312505037404/0001193125-05-037404-index.htm" TargetMode="External"/><Relationship Id="rId34" Type="http://schemas.openxmlformats.org/officeDocument/2006/relationships/hyperlink" Target="https://www.sec.gov/Archives/edgar/data/798354/000095013102000697/0000950131-02-000697-index.htm" TargetMode="External"/><Relationship Id="rId50" Type="http://schemas.openxmlformats.org/officeDocument/2006/relationships/hyperlink" Target="https://www.sec.gov/Archives/edgar/data/798354/000119312510042577/0001193125-10-042577-index.htm" TargetMode="External"/><Relationship Id="rId55" Type="http://schemas.openxmlformats.org/officeDocument/2006/relationships/hyperlink" Target="https://www.sec.gov/Archives/edgar/data/798354/000119312513071589/0001193125-13-071589-index.htm" TargetMode="External"/><Relationship Id="rId76" Type="http://schemas.openxmlformats.org/officeDocument/2006/relationships/hyperlink" Target="https://www.sec.gov/Archives/edgar/data/798354/000079835423000004/0000798354-23-000004-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8354/000079835421000004/0000798354-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72" activePane="bottomRight" state="frozen"/>
      <selection pane="topRight"/>
      <selection pane="bottomLeft"/>
      <selection pane="bottomRight" activeCell="AO86" sqref="AO8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32900000</v>
      </c>
      <c r="C3" s="1">
        <v>70400000</v>
      </c>
      <c r="D3" s="1">
        <v>85500000</v>
      </c>
      <c r="E3" s="1">
        <v>125000000</v>
      </c>
      <c r="F3" s="1">
        <v>164000000</v>
      </c>
      <c r="G3" s="1">
        <v>183200000</v>
      </c>
      <c r="H3" s="1">
        <v>281300000</v>
      </c>
      <c r="I3" s="1">
        <v>332100000</v>
      </c>
      <c r="J3" s="1">
        <v>454700000</v>
      </c>
      <c r="K3" s="1">
        <v>563600000</v>
      </c>
      <c r="L3" s="1">
        <v>703400000</v>
      </c>
      <c r="M3" s="1">
        <v>798300000</v>
      </c>
      <c r="N3" s="1">
        <v>974400000</v>
      </c>
      <c r="O3" s="1">
        <v>1233700000</v>
      </c>
      <c r="P3" s="1">
        <v>1407545000</v>
      </c>
      <c r="Q3" s="1">
        <v>1653606000</v>
      </c>
      <c r="R3" s="1">
        <v>1890467000</v>
      </c>
      <c r="S3" s="1">
        <v>2568887000</v>
      </c>
      <c r="T3" s="1">
        <v>3033670000</v>
      </c>
      <c r="U3" s="1">
        <v>3729746000</v>
      </c>
      <c r="V3" s="1">
        <v>4059478000</v>
      </c>
      <c r="W3" s="1">
        <v>4544151000</v>
      </c>
      <c r="X3" s="1">
        <v>3922000000</v>
      </c>
      <c r="Y3" s="1">
        <v>4739000000</v>
      </c>
      <c r="Z3" s="1">
        <v>4077000000</v>
      </c>
      <c r="AA3" s="1">
        <v>4133000000</v>
      </c>
      <c r="AB3" s="1">
        <v>4337000000</v>
      </c>
      <c r="AC3" s="1">
        <v>4482000000</v>
      </c>
      <c r="AD3" s="1">
        <v>4814000000</v>
      </c>
      <c r="AE3" s="1">
        <v>5066000000</v>
      </c>
      <c r="AF3" s="1">
        <v>5254000000</v>
      </c>
      <c r="AG3" s="1">
        <v>5505000000</v>
      </c>
      <c r="AH3" s="1">
        <v>5696000000</v>
      </c>
      <c r="AI3" s="1">
        <v>5823000000</v>
      </c>
      <c r="AJ3" s="1">
        <v>10187000000</v>
      </c>
      <c r="AK3" s="1">
        <v>14852000000</v>
      </c>
      <c r="AL3" s="1">
        <v>16226000000</v>
      </c>
      <c r="AM3" s="1">
        <v>17737000000</v>
      </c>
      <c r="AN3" s="28">
        <v>17869000000</v>
      </c>
      <c r="AO3" s="28">
        <v>19253000000</v>
      </c>
      <c r="AP3" s="28">
        <v>20565000000</v>
      </c>
      <c r="AQ3" s="28">
        <v>21061000000</v>
      </c>
      <c r="AR3" s="28">
        <v>21827000000</v>
      </c>
      <c r="AS3" s="18" t="s">
        <v>109</v>
      </c>
      <c r="AT3" s="19" t="s">
        <v>110</v>
      </c>
      <c r="AU3" s="19" t="s">
        <v>111</v>
      </c>
      <c r="AV3" s="19" t="s">
        <v>112</v>
      </c>
    </row>
    <row r="4" spans="1:48" ht="19" x14ac:dyDescent="0.25">
      <c r="A4" s="14" t="s">
        <v>94</v>
      </c>
      <c r="B4" s="1"/>
      <c r="C4" s="15">
        <f>(C3/B3)-1</f>
        <v>1.1398176291793312</v>
      </c>
      <c r="D4" s="15">
        <f>(D3/C3)-1</f>
        <v>0.21448863636363646</v>
      </c>
      <c r="E4" s="15">
        <f>(E3/D3)-1</f>
        <v>0.46198830409356728</v>
      </c>
      <c r="F4" s="15">
        <f t="shared" ref="F4:AR4" si="0">(F3/E3)-1</f>
        <v>0.31200000000000006</v>
      </c>
      <c r="G4" s="15">
        <f t="shared" si="0"/>
        <v>0.11707317073170742</v>
      </c>
      <c r="H4" s="16">
        <f t="shared" si="0"/>
        <v>0.53548034934497823</v>
      </c>
      <c r="I4" s="16">
        <f t="shared" si="0"/>
        <v>0.18059011731247776</v>
      </c>
      <c r="J4" s="16">
        <f t="shared" si="0"/>
        <v>0.369165913881361</v>
      </c>
      <c r="K4" s="16">
        <f t="shared" si="0"/>
        <v>0.23949857048603485</v>
      </c>
      <c r="L4" s="16">
        <f t="shared" si="0"/>
        <v>0.24804826117814049</v>
      </c>
      <c r="M4" s="16">
        <f t="shared" si="0"/>
        <v>0.13491612169462619</v>
      </c>
      <c r="N4" s="16">
        <f t="shared" si="0"/>
        <v>0.22059376174370526</v>
      </c>
      <c r="O4" s="16">
        <f t="shared" si="0"/>
        <v>0.26611247947454841</v>
      </c>
      <c r="P4" s="16">
        <f t="shared" si="0"/>
        <v>0.14091351219907589</v>
      </c>
      <c r="Q4" s="16">
        <f t="shared" si="0"/>
        <v>0.17481572525212341</v>
      </c>
      <c r="R4" s="16">
        <f t="shared" si="0"/>
        <v>0.14323907871645369</v>
      </c>
      <c r="S4" s="16">
        <f t="shared" si="0"/>
        <v>0.35886370933742828</v>
      </c>
      <c r="T4" s="16">
        <f t="shared" si="0"/>
        <v>0.18092777144343053</v>
      </c>
      <c r="U4" s="16">
        <f t="shared" si="0"/>
        <v>0.22945013795172176</v>
      </c>
      <c r="V4" s="16">
        <f t="shared" si="0"/>
        <v>8.8406020141854169E-2</v>
      </c>
      <c r="W4" s="16">
        <f t="shared" si="0"/>
        <v>0.11939293672733298</v>
      </c>
      <c r="X4" s="16">
        <f t="shared" si="0"/>
        <v>-0.13691248376209331</v>
      </c>
      <c r="Y4" s="16">
        <f t="shared" si="0"/>
        <v>0.20831208567057624</v>
      </c>
      <c r="Z4" s="16">
        <f t="shared" si="0"/>
        <v>-0.13969191812618698</v>
      </c>
      <c r="AA4" s="16">
        <f t="shared" si="0"/>
        <v>1.3735589894530387E-2</v>
      </c>
      <c r="AB4" s="16">
        <f t="shared" si="0"/>
        <v>4.9358819259617714E-2</v>
      </c>
      <c r="AC4" s="16">
        <f t="shared" si="0"/>
        <v>3.3433248789485726E-2</v>
      </c>
      <c r="AD4" s="16">
        <f t="shared" si="0"/>
        <v>7.4074074074074181E-2</v>
      </c>
      <c r="AE4" s="16">
        <f t="shared" si="0"/>
        <v>5.2347320315745849E-2</v>
      </c>
      <c r="AF4" s="16">
        <f t="shared" si="0"/>
        <v>3.711014607185148E-2</v>
      </c>
      <c r="AG4" s="16">
        <f t="shared" si="0"/>
        <v>4.7773125237913883E-2</v>
      </c>
      <c r="AH4" s="16">
        <f t="shared" si="0"/>
        <v>3.4695731153496778E-2</v>
      </c>
      <c r="AI4" s="16">
        <f t="shared" si="0"/>
        <v>2.2296348314606806E-2</v>
      </c>
      <c r="AJ4" s="16">
        <f t="shared" si="0"/>
        <v>0.74944186845268757</v>
      </c>
      <c r="AK4" s="16">
        <f t="shared" si="0"/>
        <v>0.45793658584470398</v>
      </c>
      <c r="AL4" s="16">
        <f t="shared" si="0"/>
        <v>9.2512792889846596E-2</v>
      </c>
      <c r="AM4" s="16">
        <f t="shared" si="0"/>
        <v>9.3122149636386098E-2</v>
      </c>
      <c r="AN4" s="16">
        <f t="shared" si="0"/>
        <v>7.4420702486328594E-3</v>
      </c>
      <c r="AO4" s="16">
        <f t="shared" si="0"/>
        <v>7.7452571492528932E-2</v>
      </c>
      <c r="AP4" s="16">
        <f t="shared" si="0"/>
        <v>6.814522412091617E-2</v>
      </c>
      <c r="AQ4" s="16">
        <f t="shared" si="0"/>
        <v>2.4118648188670155E-2</v>
      </c>
      <c r="AR4" s="16">
        <f t="shared" si="0"/>
        <v>3.637054270927309E-2</v>
      </c>
      <c r="AS4" s="17">
        <f>(AM4+AL4+AK4)/3</f>
        <v>0.21452384279031222</v>
      </c>
      <c r="AT4" s="17">
        <f>(AM20+AL20+AK20)/3</f>
        <v>0.30970970788538105</v>
      </c>
      <c r="AU4" s="17">
        <f>(AM29+AL29+AK29)/3</f>
        <v>0.45394147346042368</v>
      </c>
      <c r="AV4" s="17">
        <f>(AM105+AL105+AK105)/3</f>
        <v>0.18096816190087031</v>
      </c>
    </row>
    <row r="5" spans="1:48" ht="19" x14ac:dyDescent="0.25">
      <c r="A5" s="5" t="s">
        <v>2</v>
      </c>
      <c r="B5" s="1">
        <v>13400000</v>
      </c>
      <c r="C5" s="1">
        <v>30800000</v>
      </c>
      <c r="D5" s="1">
        <v>25700000</v>
      </c>
      <c r="E5" s="1">
        <v>60300000</v>
      </c>
      <c r="F5" s="1">
        <v>51500000</v>
      </c>
      <c r="G5" s="1">
        <v>58000000</v>
      </c>
      <c r="H5" s="1">
        <v>100200000</v>
      </c>
      <c r="I5" s="1">
        <v>110700000</v>
      </c>
      <c r="J5" s="1">
        <v>159700000</v>
      </c>
      <c r="K5" s="1" t="s">
        <v>92</v>
      </c>
      <c r="L5" s="1">
        <v>394300000</v>
      </c>
      <c r="M5" s="1">
        <v>236100000</v>
      </c>
      <c r="N5" s="1">
        <v>290600000</v>
      </c>
      <c r="O5" s="1">
        <v>378300000</v>
      </c>
      <c r="P5" s="1">
        <v>357727000</v>
      </c>
      <c r="Q5" s="1">
        <v>397659000</v>
      </c>
      <c r="R5" s="1">
        <v>503930000</v>
      </c>
      <c r="S5" s="1">
        <v>603174000</v>
      </c>
      <c r="T5" s="1">
        <v>1262209000</v>
      </c>
      <c r="U5" s="1">
        <v>1184912000</v>
      </c>
      <c r="V5" s="1">
        <v>2797955000</v>
      </c>
      <c r="W5" s="1">
        <v>3210516000</v>
      </c>
      <c r="X5" s="1">
        <v>2637000000</v>
      </c>
      <c r="Y5" s="1">
        <v>3016000000</v>
      </c>
      <c r="Z5" s="1">
        <v>2380000000</v>
      </c>
      <c r="AA5" s="1">
        <v>2386000000</v>
      </c>
      <c r="AB5" s="1">
        <v>2542000000</v>
      </c>
      <c r="AC5" s="1">
        <v>2597000000</v>
      </c>
      <c r="AD5" s="1">
        <v>2776000000</v>
      </c>
      <c r="AE5" s="1">
        <v>2881000000</v>
      </c>
      <c r="AF5" s="1">
        <v>2909000000</v>
      </c>
      <c r="AG5" s="1">
        <v>2959000000</v>
      </c>
      <c r="AH5" s="1">
        <v>3024000000</v>
      </c>
      <c r="AI5" s="1">
        <v>3069000000</v>
      </c>
      <c r="AJ5" s="1">
        <v>5309000000</v>
      </c>
      <c r="AK5" s="1">
        <v>7812000000</v>
      </c>
      <c r="AL5" s="1">
        <v>8128000000</v>
      </c>
      <c r="AM5" s="1">
        <v>7992000000</v>
      </c>
    </row>
    <row r="6" spans="1:48" ht="20" x14ac:dyDescent="0.25">
      <c r="A6" s="6" t="s">
        <v>3</v>
      </c>
      <c r="B6" s="10">
        <v>19500000</v>
      </c>
      <c r="C6" s="10">
        <v>39600000</v>
      </c>
      <c r="D6" s="10">
        <v>59800000</v>
      </c>
      <c r="E6" s="10">
        <v>64700000</v>
      </c>
      <c r="F6" s="10">
        <v>112500000</v>
      </c>
      <c r="G6" s="10">
        <v>125200000</v>
      </c>
      <c r="H6" s="10">
        <v>181100000</v>
      </c>
      <c r="I6" s="10">
        <v>221400000</v>
      </c>
      <c r="J6" s="10">
        <v>295000000</v>
      </c>
      <c r="K6" s="10" t="s">
        <v>92</v>
      </c>
      <c r="L6" s="10">
        <v>309100000</v>
      </c>
      <c r="M6" s="10">
        <v>562200000</v>
      </c>
      <c r="N6" s="10">
        <v>683800000</v>
      </c>
      <c r="O6" s="10">
        <v>855400000</v>
      </c>
      <c r="P6" s="10">
        <v>1049818000</v>
      </c>
      <c r="Q6" s="10">
        <v>1255947000</v>
      </c>
      <c r="R6" s="10">
        <v>1386537000</v>
      </c>
      <c r="S6" s="10">
        <v>1965713000</v>
      </c>
      <c r="T6" s="10">
        <v>1771461000</v>
      </c>
      <c r="U6" s="10">
        <v>2544834000</v>
      </c>
      <c r="V6" s="10">
        <v>1261523000</v>
      </c>
      <c r="W6" s="10">
        <v>1333635000</v>
      </c>
      <c r="X6" s="10">
        <v>1285000000</v>
      </c>
      <c r="Y6" s="10">
        <v>1723000000</v>
      </c>
      <c r="Z6" s="10">
        <v>1697000000</v>
      </c>
      <c r="AA6" s="10">
        <v>1747000000</v>
      </c>
      <c r="AB6" s="10">
        <v>1795000000</v>
      </c>
      <c r="AC6" s="10">
        <v>1885000000</v>
      </c>
      <c r="AD6" s="10">
        <v>2038000000</v>
      </c>
      <c r="AE6" s="10">
        <v>2185000000</v>
      </c>
      <c r="AF6" s="10">
        <v>2345000000</v>
      </c>
      <c r="AG6" s="10">
        <v>2546000000</v>
      </c>
      <c r="AH6" s="10">
        <v>2672000000</v>
      </c>
      <c r="AI6" s="10">
        <v>2754000000</v>
      </c>
      <c r="AJ6" s="10">
        <v>4878000000</v>
      </c>
      <c r="AK6" s="10">
        <v>7040000000</v>
      </c>
      <c r="AL6" s="10">
        <v>8098000000</v>
      </c>
      <c r="AM6" s="10">
        <v>9745000000</v>
      </c>
      <c r="AS6" s="18" t="s">
        <v>113</v>
      </c>
      <c r="AT6" s="19" t="s">
        <v>114</v>
      </c>
      <c r="AU6" s="19" t="s">
        <v>115</v>
      </c>
      <c r="AV6" s="19" t="s">
        <v>116</v>
      </c>
    </row>
    <row r="7" spans="1:48" ht="19" x14ac:dyDescent="0.25">
      <c r="A7" s="5" t="s">
        <v>4</v>
      </c>
      <c r="B7" s="2">
        <v>0.5927</v>
      </c>
      <c r="C7" s="2">
        <v>0.5625</v>
      </c>
      <c r="D7" s="2">
        <v>0.69940000000000002</v>
      </c>
      <c r="E7" s="2">
        <v>0.51759999999999995</v>
      </c>
      <c r="F7" s="2">
        <v>0.68600000000000005</v>
      </c>
      <c r="G7" s="2">
        <v>0.68340000000000001</v>
      </c>
      <c r="H7" s="2">
        <v>0.64380000000000004</v>
      </c>
      <c r="I7" s="2">
        <v>0.66669999999999996</v>
      </c>
      <c r="J7" s="2">
        <v>0.64880000000000004</v>
      </c>
      <c r="K7" s="2" t="s">
        <v>92</v>
      </c>
      <c r="L7" s="2">
        <v>0.43940000000000001</v>
      </c>
      <c r="M7" s="2">
        <v>0.70420000000000005</v>
      </c>
      <c r="N7" s="2">
        <v>0.70179999999999998</v>
      </c>
      <c r="O7" s="2">
        <v>0.69340000000000002</v>
      </c>
      <c r="P7" s="2">
        <v>0.74590000000000001</v>
      </c>
      <c r="Q7" s="2">
        <v>0.75949999999999995</v>
      </c>
      <c r="R7" s="2">
        <v>0.73340000000000005</v>
      </c>
      <c r="S7" s="2">
        <v>0.76519999999999999</v>
      </c>
      <c r="T7" s="2">
        <v>0.58389999999999997</v>
      </c>
      <c r="U7" s="2">
        <v>0.68230000000000002</v>
      </c>
      <c r="V7" s="2">
        <v>0.31080000000000002</v>
      </c>
      <c r="W7" s="2">
        <v>0.29349999999999998</v>
      </c>
      <c r="X7" s="2">
        <v>0.3276</v>
      </c>
      <c r="Y7" s="2">
        <v>0.36359999999999998</v>
      </c>
      <c r="Z7" s="2">
        <v>0.41620000000000001</v>
      </c>
      <c r="AA7" s="2">
        <v>0.42270000000000002</v>
      </c>
      <c r="AB7" s="2">
        <v>0.41389999999999999</v>
      </c>
      <c r="AC7" s="2">
        <v>0.42059999999999997</v>
      </c>
      <c r="AD7" s="2">
        <v>0.42330000000000001</v>
      </c>
      <c r="AE7" s="2">
        <v>0.43130000000000002</v>
      </c>
      <c r="AF7" s="2">
        <v>0.44629999999999997</v>
      </c>
      <c r="AG7" s="2">
        <v>0.46250000000000002</v>
      </c>
      <c r="AH7" s="2">
        <v>0.46910000000000002</v>
      </c>
      <c r="AI7" s="2">
        <v>0.47299999999999998</v>
      </c>
      <c r="AJ7" s="2">
        <v>0.4788</v>
      </c>
      <c r="AK7" s="2">
        <v>0.47399999999999998</v>
      </c>
      <c r="AL7" s="2">
        <v>0.49909999999999999</v>
      </c>
      <c r="AM7" s="2">
        <v>0.5494</v>
      </c>
      <c r="AS7" s="17">
        <f>AM7</f>
        <v>0.5494</v>
      </c>
      <c r="AT7" s="20">
        <f>AM21</f>
        <v>0.39369999999999999</v>
      </c>
      <c r="AU7" s="20">
        <f>AM30</f>
        <v>0.1426</v>
      </c>
      <c r="AV7" s="20">
        <f>AM106/AM3</f>
        <v>0.17697468568529062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463100000</v>
      </c>
      <c r="L10" s="1">
        <v>330800000</v>
      </c>
      <c r="M10" s="1">
        <v>371500000</v>
      </c>
      <c r="N10" s="1">
        <v>454900000</v>
      </c>
      <c r="O10" s="1">
        <v>573200000</v>
      </c>
      <c r="P10" s="1">
        <v>677226000</v>
      </c>
      <c r="Q10" s="1">
        <v>792799000</v>
      </c>
      <c r="R10" s="1">
        <v>921779000</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0.34160230027625865</v>
      </c>
      <c r="AU10" s="20">
        <f>AM80</f>
        <v>1.8210520381124203E-2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10600000</v>
      </c>
      <c r="C12" s="1">
        <v>23400000</v>
      </c>
      <c r="D12" s="1">
        <v>39800000</v>
      </c>
      <c r="E12" s="1">
        <v>40000000</v>
      </c>
      <c r="F12" s="1">
        <v>81500000</v>
      </c>
      <c r="G12" s="1">
        <v>90500000</v>
      </c>
      <c r="H12" s="1">
        <v>135300000</v>
      </c>
      <c r="I12" s="1">
        <v>166300000</v>
      </c>
      <c r="J12" s="1">
        <v>217800000</v>
      </c>
      <c r="K12" s="1">
        <v>463100000</v>
      </c>
      <c r="L12" s="1">
        <v>330800000</v>
      </c>
      <c r="M12" s="1">
        <v>371500000</v>
      </c>
      <c r="N12" s="1">
        <v>454900000</v>
      </c>
      <c r="O12" s="1">
        <v>573200000</v>
      </c>
      <c r="P12" s="1">
        <v>677226000</v>
      </c>
      <c r="Q12" s="1">
        <v>792799000</v>
      </c>
      <c r="R12" s="1">
        <v>921779000</v>
      </c>
      <c r="S12" s="1">
        <v>1381560000</v>
      </c>
      <c r="T12" s="1">
        <v>1067702000</v>
      </c>
      <c r="U12" s="1">
        <v>1699911000</v>
      </c>
      <c r="V12" s="1">
        <v>516127000</v>
      </c>
      <c r="W12" s="1">
        <v>589354000</v>
      </c>
      <c r="X12" s="1">
        <v>555000000</v>
      </c>
      <c r="Y12" s="1">
        <v>833000000</v>
      </c>
      <c r="Z12" s="1">
        <v>751000000</v>
      </c>
      <c r="AA12" s="1">
        <v>740000000</v>
      </c>
      <c r="AB12" s="1">
        <v>799000000</v>
      </c>
      <c r="AC12" s="1">
        <v>829000000</v>
      </c>
      <c r="AD12" s="1">
        <v>977000000</v>
      </c>
      <c r="AE12" s="1">
        <v>975000000</v>
      </c>
      <c r="AF12" s="1">
        <v>1034000000</v>
      </c>
      <c r="AG12" s="1">
        <v>1101000000</v>
      </c>
      <c r="AH12" s="1">
        <v>1150000000</v>
      </c>
      <c r="AI12" s="1">
        <v>1228000000</v>
      </c>
      <c r="AJ12" s="1">
        <v>3284000000</v>
      </c>
      <c r="AK12" s="1">
        <v>5652000000</v>
      </c>
      <c r="AL12" s="1">
        <v>5810000000</v>
      </c>
      <c r="AM12" s="1">
        <v>6059000000</v>
      </c>
      <c r="AS12" s="18" t="s">
        <v>117</v>
      </c>
      <c r="AT12" s="19" t="s">
        <v>118</v>
      </c>
      <c r="AU12" s="19" t="s">
        <v>119</v>
      </c>
      <c r="AV12" s="19" t="s">
        <v>120</v>
      </c>
    </row>
    <row r="13" spans="1:48" ht="19" x14ac:dyDescent="0.25">
      <c r="A13" s="14" t="s">
        <v>100</v>
      </c>
      <c r="B13" s="15">
        <f>B12/B3</f>
        <v>0.32218844984802431</v>
      </c>
      <c r="C13" s="15">
        <f t="shared" ref="C13:AM13" si="2">C12/C3</f>
        <v>0.33238636363636365</v>
      </c>
      <c r="D13" s="15">
        <f t="shared" si="2"/>
        <v>0.4654970760233918</v>
      </c>
      <c r="E13" s="15">
        <f t="shared" si="2"/>
        <v>0.32</v>
      </c>
      <c r="F13" s="15">
        <f t="shared" si="2"/>
        <v>0.49695121951219512</v>
      </c>
      <c r="G13" s="15">
        <f t="shared" si="2"/>
        <v>0.49399563318777295</v>
      </c>
      <c r="H13" s="15">
        <f t="shared" si="2"/>
        <v>0.48098115890508353</v>
      </c>
      <c r="I13" s="15">
        <f t="shared" si="2"/>
        <v>0.50075278530563083</v>
      </c>
      <c r="J13" s="15">
        <f t="shared" si="2"/>
        <v>0.47899714097206952</v>
      </c>
      <c r="K13" s="15">
        <f t="shared" si="2"/>
        <v>0.82168204400283884</v>
      </c>
      <c r="L13" s="15">
        <f t="shared" si="2"/>
        <v>0.47028717657094116</v>
      </c>
      <c r="M13" s="15">
        <f t="shared" si="2"/>
        <v>0.46536389828385316</v>
      </c>
      <c r="N13" s="15">
        <f t="shared" si="2"/>
        <v>0.46685139573070605</v>
      </c>
      <c r="O13" s="15">
        <f t="shared" si="2"/>
        <v>0.46461862689470695</v>
      </c>
      <c r="P13" s="15">
        <f t="shared" si="2"/>
        <v>0.48113985698503425</v>
      </c>
      <c r="Q13" s="15">
        <f t="shared" si="2"/>
        <v>0.47943645584256467</v>
      </c>
      <c r="R13" s="15">
        <f t="shared" si="2"/>
        <v>0.48759327721668771</v>
      </c>
      <c r="S13" s="15">
        <f t="shared" si="2"/>
        <v>0.537804893714671</v>
      </c>
      <c r="T13" s="15">
        <f t="shared" si="2"/>
        <v>0.35195060767980696</v>
      </c>
      <c r="U13" s="15">
        <f t="shared" si="2"/>
        <v>0.45577125091091991</v>
      </c>
      <c r="V13" s="15">
        <f t="shared" si="2"/>
        <v>0.12714122357603613</v>
      </c>
      <c r="W13" s="15">
        <f t="shared" si="2"/>
        <v>0.12969507395330834</v>
      </c>
      <c r="X13" s="15">
        <f t="shared" si="2"/>
        <v>0.14150943396226415</v>
      </c>
      <c r="Y13" s="15">
        <f t="shared" si="2"/>
        <v>0.17577548005908419</v>
      </c>
      <c r="Z13" s="15">
        <f t="shared" si="2"/>
        <v>0.18420407162129016</v>
      </c>
      <c r="AA13" s="15">
        <f t="shared" si="2"/>
        <v>0.17904669731429954</v>
      </c>
      <c r="AB13" s="15">
        <f t="shared" si="2"/>
        <v>0.18422872953654601</v>
      </c>
      <c r="AC13" s="15">
        <f t="shared" si="2"/>
        <v>0.18496207050423918</v>
      </c>
      <c r="AD13" s="15">
        <f t="shared" si="2"/>
        <v>0.20294972995429997</v>
      </c>
      <c r="AE13" s="15">
        <f t="shared" si="2"/>
        <v>0.19245953414923017</v>
      </c>
      <c r="AF13" s="15">
        <f t="shared" si="2"/>
        <v>0.19680243623905597</v>
      </c>
      <c r="AG13" s="15">
        <f t="shared" si="2"/>
        <v>0.2</v>
      </c>
      <c r="AH13" s="15">
        <f t="shared" si="2"/>
        <v>0.20189606741573032</v>
      </c>
      <c r="AI13" s="15">
        <f t="shared" si="2"/>
        <v>0.21088785849218616</v>
      </c>
      <c r="AJ13" s="15">
        <f t="shared" si="2"/>
        <v>0.32237165014233826</v>
      </c>
      <c r="AK13" s="15">
        <f t="shared" si="2"/>
        <v>0.3805548074333423</v>
      </c>
      <c r="AL13" s="15">
        <f t="shared" si="2"/>
        <v>0.35806729939603105</v>
      </c>
      <c r="AM13" s="15">
        <f t="shared" si="2"/>
        <v>0.34160230027625865</v>
      </c>
      <c r="AS13" s="17">
        <f>AM28/AM72</f>
        <v>8.2068249643181518E-2</v>
      </c>
      <c r="AT13" s="20">
        <f>AM28/AM54</f>
        <v>3.0166092358320715E-2</v>
      </c>
      <c r="AU13" s="20">
        <f>AM22/(AM72+AM56+AM61)</f>
        <v>7.0550855567890369E-2</v>
      </c>
      <c r="AV13" s="21">
        <f>AM67/AM72</f>
        <v>1.6926495393797847</v>
      </c>
    </row>
    <row r="14" spans="1:48" ht="19" x14ac:dyDescent="0.25">
      <c r="A14" s="5" t="s">
        <v>9</v>
      </c>
      <c r="B14" s="1">
        <v>2700000</v>
      </c>
      <c r="C14" s="1">
        <v>10400000</v>
      </c>
      <c r="D14" s="1">
        <v>11200000</v>
      </c>
      <c r="E14" s="1">
        <v>13900000</v>
      </c>
      <c r="F14" s="1">
        <v>14600000</v>
      </c>
      <c r="G14" s="1">
        <v>14600000</v>
      </c>
      <c r="H14" s="1">
        <v>20500000</v>
      </c>
      <c r="I14" s="1">
        <v>22700000</v>
      </c>
      <c r="J14" s="1">
        <v>30600000</v>
      </c>
      <c r="K14" s="1">
        <v>40800000</v>
      </c>
      <c r="L14" s="1">
        <v>64400000</v>
      </c>
      <c r="M14" s="1">
        <v>67000000</v>
      </c>
      <c r="N14" s="1">
        <v>63200000</v>
      </c>
      <c r="O14" s="1">
        <v>72500000</v>
      </c>
      <c r="P14" s="1">
        <v>119507000</v>
      </c>
      <c r="Q14" s="1">
        <v>148842000</v>
      </c>
      <c r="R14" s="1">
        <v>111061000</v>
      </c>
      <c r="S14" s="1">
        <v>141114000</v>
      </c>
      <c r="T14" s="1">
        <v>171791000</v>
      </c>
      <c r="U14" s="1">
        <v>185363000</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13300000</v>
      </c>
      <c r="C15" s="1">
        <v>33800000</v>
      </c>
      <c r="D15" s="1">
        <v>51000000</v>
      </c>
      <c r="E15" s="1">
        <v>53900000</v>
      </c>
      <c r="F15" s="1">
        <v>96100000</v>
      </c>
      <c r="G15" s="1">
        <v>105100000</v>
      </c>
      <c r="H15" s="1">
        <v>155800000</v>
      </c>
      <c r="I15" s="1">
        <v>189000000</v>
      </c>
      <c r="J15" s="1">
        <v>248400000</v>
      </c>
      <c r="K15" s="1">
        <v>503900000</v>
      </c>
      <c r="L15" s="1">
        <v>395200000</v>
      </c>
      <c r="M15" s="1">
        <v>438500000</v>
      </c>
      <c r="N15" s="1">
        <v>518100000</v>
      </c>
      <c r="O15" s="1">
        <v>645700000</v>
      </c>
      <c r="P15" s="1">
        <v>796733000</v>
      </c>
      <c r="Q15" s="1">
        <v>941641000</v>
      </c>
      <c r="R15" s="1">
        <v>1032840000</v>
      </c>
      <c r="S15" s="1">
        <v>1522674000</v>
      </c>
      <c r="T15" s="1">
        <v>1239493000</v>
      </c>
      <c r="U15" s="1">
        <v>1885274000</v>
      </c>
      <c r="V15" s="1">
        <v>516127000</v>
      </c>
      <c r="W15" s="1">
        <v>589354000</v>
      </c>
      <c r="X15" s="1">
        <v>555000000</v>
      </c>
      <c r="Y15" s="1">
        <v>833000000</v>
      </c>
      <c r="Z15" s="1">
        <v>751000000</v>
      </c>
      <c r="AA15" s="1">
        <v>740000000</v>
      </c>
      <c r="AB15" s="1">
        <v>799000000</v>
      </c>
      <c r="AC15" s="1">
        <v>829000000</v>
      </c>
      <c r="AD15" s="1">
        <v>977000000</v>
      </c>
      <c r="AE15" s="1">
        <v>975000000</v>
      </c>
      <c r="AF15" s="1">
        <v>1034000000</v>
      </c>
      <c r="AG15" s="1">
        <v>1101000000</v>
      </c>
      <c r="AH15" s="1">
        <v>1150000000</v>
      </c>
      <c r="AI15" s="1">
        <v>1228000000</v>
      </c>
      <c r="AJ15" s="1">
        <v>3284000000</v>
      </c>
      <c r="AK15" s="1">
        <v>5652000000</v>
      </c>
      <c r="AL15" s="1">
        <v>5810000000</v>
      </c>
      <c r="AM15" s="1">
        <v>6059000000</v>
      </c>
      <c r="AS15" s="18" t="s">
        <v>121</v>
      </c>
      <c r="AT15" s="19" t="s">
        <v>122</v>
      </c>
      <c r="AU15" s="19" t="s">
        <v>123</v>
      </c>
      <c r="AV15" s="19" t="s">
        <v>124</v>
      </c>
    </row>
    <row r="16" spans="1:48" ht="19" x14ac:dyDescent="0.25">
      <c r="A16" s="5" t="s">
        <v>11</v>
      </c>
      <c r="B16" s="1">
        <v>26700000</v>
      </c>
      <c r="C16" s="1">
        <v>64600000</v>
      </c>
      <c r="D16" s="1">
        <v>76700000</v>
      </c>
      <c r="E16" s="1">
        <v>114200000</v>
      </c>
      <c r="F16" s="1">
        <v>147600000</v>
      </c>
      <c r="G16" s="1">
        <v>163100000</v>
      </c>
      <c r="H16" s="1">
        <v>256000000</v>
      </c>
      <c r="I16" s="1">
        <v>299700000</v>
      </c>
      <c r="J16" s="1">
        <v>408100000</v>
      </c>
      <c r="K16" s="1">
        <v>503900000</v>
      </c>
      <c r="L16" s="1">
        <v>789500000</v>
      </c>
      <c r="M16" s="1">
        <v>674600000</v>
      </c>
      <c r="N16" s="1">
        <v>808700000</v>
      </c>
      <c r="O16" s="1">
        <v>1024000000</v>
      </c>
      <c r="P16" s="1">
        <v>1154460000</v>
      </c>
      <c r="Q16" s="1">
        <v>1339300000</v>
      </c>
      <c r="R16" s="1">
        <v>1536770000</v>
      </c>
      <c r="S16" s="1">
        <v>2125848000</v>
      </c>
      <c r="T16" s="1">
        <v>2501702000</v>
      </c>
      <c r="U16" s="1">
        <v>3070186000</v>
      </c>
      <c r="V16" s="1">
        <v>3314082000</v>
      </c>
      <c r="W16" s="1">
        <v>3799870000</v>
      </c>
      <c r="X16" s="1">
        <v>3192000000</v>
      </c>
      <c r="Y16" s="1">
        <v>3849000000</v>
      </c>
      <c r="Z16" s="1">
        <v>3131000000</v>
      </c>
      <c r="AA16" s="1">
        <v>3126000000</v>
      </c>
      <c r="AB16" s="1">
        <v>3341000000</v>
      </c>
      <c r="AC16" s="1">
        <v>3426000000</v>
      </c>
      <c r="AD16" s="1">
        <v>3753000000</v>
      </c>
      <c r="AE16" s="1">
        <v>3856000000</v>
      </c>
      <c r="AF16" s="1">
        <v>3943000000</v>
      </c>
      <c r="AG16" s="1">
        <v>4060000000</v>
      </c>
      <c r="AH16" s="1">
        <v>4174000000</v>
      </c>
      <c r="AI16" s="1">
        <v>4297000000</v>
      </c>
      <c r="AJ16" s="1">
        <v>8593000000</v>
      </c>
      <c r="AK16" s="1">
        <v>13464000000</v>
      </c>
      <c r="AL16" s="1">
        <v>13938000000</v>
      </c>
      <c r="AM16" s="1">
        <v>14051000000</v>
      </c>
      <c r="AS16" s="29">
        <f>(AM35+AL35+AK35+AJ35+AI35)/5</f>
        <v>0.11759560421254604</v>
      </c>
      <c r="AT16" s="30">
        <f>AU101/AM3</f>
        <v>4.1551913492135082</v>
      </c>
      <c r="AU16" s="30">
        <f>AU101/AM28</f>
        <v>29.130683383794466</v>
      </c>
      <c r="AV16" s="31">
        <f>AU101/AM106</f>
        <v>23.479015279069767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260000000</v>
      </c>
      <c r="Z17" s="1">
        <v>220000000</v>
      </c>
      <c r="AA17" s="1">
        <v>198000000</v>
      </c>
      <c r="AB17" s="1">
        <v>188000000</v>
      </c>
      <c r="AC17" s="1">
        <v>174000000</v>
      </c>
      <c r="AD17" s="1">
        <v>164000000</v>
      </c>
      <c r="AE17" s="1">
        <v>164000000</v>
      </c>
      <c r="AF17" s="1">
        <v>169000000</v>
      </c>
      <c r="AG17" s="1">
        <v>170000000</v>
      </c>
      <c r="AH17" s="1">
        <v>176000000</v>
      </c>
      <c r="AI17" s="1">
        <v>193000000</v>
      </c>
      <c r="AJ17" s="1">
        <v>473000000</v>
      </c>
      <c r="AK17" s="1">
        <v>709000000</v>
      </c>
      <c r="AL17" s="1">
        <v>693000000</v>
      </c>
      <c r="AM17" s="1">
        <v>733000000</v>
      </c>
    </row>
    <row r="18" spans="1:45" ht="20" x14ac:dyDescent="0.25">
      <c r="A18" s="5" t="s">
        <v>13</v>
      </c>
      <c r="B18" s="1" t="s">
        <v>92</v>
      </c>
      <c r="C18" s="1" t="s">
        <v>92</v>
      </c>
      <c r="D18" s="1" t="s">
        <v>92</v>
      </c>
      <c r="E18" s="1" t="s">
        <v>92</v>
      </c>
      <c r="F18" s="1">
        <v>14600000</v>
      </c>
      <c r="G18" s="1">
        <v>14600000</v>
      </c>
      <c r="H18" s="1">
        <v>20500000</v>
      </c>
      <c r="I18" s="1">
        <v>22700000</v>
      </c>
      <c r="J18" s="1">
        <v>30600000</v>
      </c>
      <c r="K18" s="1">
        <v>40800000</v>
      </c>
      <c r="L18" s="1">
        <v>64400000</v>
      </c>
      <c r="M18" s="1">
        <v>67000000</v>
      </c>
      <c r="N18" s="1">
        <v>63200000</v>
      </c>
      <c r="O18" s="1">
        <v>72500000</v>
      </c>
      <c r="P18" s="1">
        <v>119507000</v>
      </c>
      <c r="Q18" s="1">
        <v>148842000</v>
      </c>
      <c r="R18" s="1">
        <v>147696000</v>
      </c>
      <c r="S18" s="1">
        <v>141114000</v>
      </c>
      <c r="T18" s="1">
        <v>171791000</v>
      </c>
      <c r="U18" s="1">
        <v>185363000</v>
      </c>
      <c r="V18" s="1">
        <v>179179000</v>
      </c>
      <c r="W18" s="1">
        <v>199106000</v>
      </c>
      <c r="X18" s="1">
        <v>193000000</v>
      </c>
      <c r="Y18" s="1">
        <v>362000000</v>
      </c>
      <c r="Z18" s="1">
        <v>333000000</v>
      </c>
      <c r="AA18" s="1">
        <v>339000000</v>
      </c>
      <c r="AB18" s="1">
        <v>349000000</v>
      </c>
      <c r="AC18" s="1">
        <v>354000000</v>
      </c>
      <c r="AD18" s="1">
        <v>403000000</v>
      </c>
      <c r="AE18" s="1">
        <v>404000000</v>
      </c>
      <c r="AF18" s="1">
        <v>417000000</v>
      </c>
      <c r="AG18" s="1">
        <v>411000000</v>
      </c>
      <c r="AH18" s="1">
        <v>433000000</v>
      </c>
      <c r="AI18" s="1">
        <v>556000000</v>
      </c>
      <c r="AJ18" s="1">
        <v>1651000000</v>
      </c>
      <c r="AK18" s="1">
        <v>3210000000</v>
      </c>
      <c r="AL18" s="1">
        <v>3196000000</v>
      </c>
      <c r="AM18" s="1">
        <v>3169000000</v>
      </c>
      <c r="AS18" s="18" t="s">
        <v>125</v>
      </c>
    </row>
    <row r="19" spans="1:45" ht="19" x14ac:dyDescent="0.25">
      <c r="A19" s="6" t="s">
        <v>14</v>
      </c>
      <c r="B19" s="10">
        <v>500000</v>
      </c>
      <c r="C19" s="10">
        <v>8100000</v>
      </c>
      <c r="D19" s="10">
        <v>12500000</v>
      </c>
      <c r="E19" s="10">
        <v>15100000</v>
      </c>
      <c r="F19" s="10">
        <v>33100000</v>
      </c>
      <c r="G19" s="10">
        <v>36100000</v>
      </c>
      <c r="H19" s="10">
        <v>49100000</v>
      </c>
      <c r="I19" s="10">
        <v>59800000</v>
      </c>
      <c r="J19" s="10">
        <v>80600000</v>
      </c>
      <c r="K19" s="10">
        <v>103600000</v>
      </c>
      <c r="L19" s="10">
        <v>-34200000</v>
      </c>
      <c r="M19" s="10">
        <v>171600000</v>
      </c>
      <c r="N19" s="10">
        <v>217100000</v>
      </c>
      <c r="O19" s="10">
        <v>266200000</v>
      </c>
      <c r="P19" s="10">
        <v>353182000</v>
      </c>
      <c r="Q19" s="10">
        <v>448877000</v>
      </c>
      <c r="R19" s="10">
        <v>494724000</v>
      </c>
      <c r="S19" s="10">
        <v>577404000</v>
      </c>
      <c r="T19" s="10">
        <v>688204000</v>
      </c>
      <c r="U19" s="10">
        <v>809473000</v>
      </c>
      <c r="V19" s="10">
        <v>1002211000</v>
      </c>
      <c r="W19" s="10">
        <v>916080000</v>
      </c>
      <c r="X19" s="10">
        <v>885000000</v>
      </c>
      <c r="Y19" s="10">
        <v>1470000000</v>
      </c>
      <c r="Z19" s="10">
        <v>1302000000</v>
      </c>
      <c r="AA19" s="10">
        <v>1334000000</v>
      </c>
      <c r="AB19" s="10">
        <v>1265000000</v>
      </c>
      <c r="AC19" s="10">
        <v>1442000000</v>
      </c>
      <c r="AD19" s="10">
        <v>1543000000</v>
      </c>
      <c r="AE19" s="10">
        <v>1706000000</v>
      </c>
      <c r="AF19" s="10">
        <v>1675000000</v>
      </c>
      <c r="AG19" s="10">
        <v>2003000000</v>
      </c>
      <c r="AH19" s="10">
        <v>2013000000</v>
      </c>
      <c r="AI19" s="10">
        <v>2314000000</v>
      </c>
      <c r="AJ19" s="10">
        <v>3215000000</v>
      </c>
      <c r="AK19" s="10">
        <v>5073000000</v>
      </c>
      <c r="AL19" s="10">
        <v>5586000000</v>
      </c>
      <c r="AM19" s="10">
        <v>6983000000</v>
      </c>
      <c r="AS19" s="32">
        <f>AM40-AM56-AM61</f>
        <v>-20516000000</v>
      </c>
    </row>
    <row r="20" spans="1:45" ht="19" customHeight="1" x14ac:dyDescent="0.25">
      <c r="A20" s="14" t="s">
        <v>101</v>
      </c>
      <c r="B20" s="1"/>
      <c r="C20" s="15">
        <f>(C19/B19)-1</f>
        <v>15.2</v>
      </c>
      <c r="D20" s="15">
        <f>(D19/C19)-1</f>
        <v>0.54320987654320985</v>
      </c>
      <c r="E20" s="15">
        <f>(E19/D19)-1</f>
        <v>0.20799999999999996</v>
      </c>
      <c r="F20" s="15">
        <f t="shared" ref="F20:AM20" si="3">(F19/E19)-1</f>
        <v>1.1920529801324502</v>
      </c>
      <c r="G20" s="15">
        <f t="shared" si="3"/>
        <v>9.0634441087613205E-2</v>
      </c>
      <c r="H20" s="15">
        <f t="shared" si="3"/>
        <v>0.36011080332409962</v>
      </c>
      <c r="I20" s="15">
        <f t="shared" si="3"/>
        <v>0.2179226069246436</v>
      </c>
      <c r="J20" s="15">
        <f t="shared" si="3"/>
        <v>0.34782608695652173</v>
      </c>
      <c r="K20" s="15">
        <f t="shared" si="3"/>
        <v>0.28535980148883366</v>
      </c>
      <c r="L20" s="15">
        <f t="shared" si="3"/>
        <v>-1.33011583011583</v>
      </c>
      <c r="M20" s="15">
        <f t="shared" si="3"/>
        <v>-6.0175438596491224</v>
      </c>
      <c r="N20" s="15">
        <f t="shared" si="3"/>
        <v>0.26515151515151514</v>
      </c>
      <c r="O20" s="15">
        <f t="shared" si="3"/>
        <v>0.2261630584983878</v>
      </c>
      <c r="P20" s="15">
        <f t="shared" si="3"/>
        <v>0.32675432006010507</v>
      </c>
      <c r="Q20" s="15">
        <f t="shared" si="3"/>
        <v>0.27095095446540318</v>
      </c>
      <c r="R20" s="15">
        <f t="shared" si="3"/>
        <v>0.10213711105714918</v>
      </c>
      <c r="S20" s="15">
        <f t="shared" si="3"/>
        <v>0.16712348703519542</v>
      </c>
      <c r="T20" s="15">
        <f t="shared" si="3"/>
        <v>0.19189337101925164</v>
      </c>
      <c r="U20" s="15">
        <f t="shared" si="3"/>
        <v>0.17621083283445027</v>
      </c>
      <c r="V20" s="15">
        <f t="shared" si="3"/>
        <v>0.2381030621157223</v>
      </c>
      <c r="W20" s="15">
        <f t="shared" si="3"/>
        <v>-8.5940984483307448E-2</v>
      </c>
      <c r="X20" s="15">
        <f t="shared" si="3"/>
        <v>-3.3927167932931601E-2</v>
      </c>
      <c r="Y20" s="15">
        <f t="shared" si="3"/>
        <v>0.66101694915254239</v>
      </c>
      <c r="Z20" s="15">
        <f t="shared" si="3"/>
        <v>-0.11428571428571432</v>
      </c>
      <c r="AA20" s="15">
        <f t="shared" si="3"/>
        <v>2.457757296466978E-2</v>
      </c>
      <c r="AB20" s="15">
        <f t="shared" si="3"/>
        <v>-5.1724137931034475E-2</v>
      </c>
      <c r="AC20" s="15">
        <f t="shared" si="3"/>
        <v>0.13992094861660087</v>
      </c>
      <c r="AD20" s="15">
        <f t="shared" si="3"/>
        <v>7.0041608876560302E-2</v>
      </c>
      <c r="AE20" s="15">
        <f t="shared" si="3"/>
        <v>0.1056383668178873</v>
      </c>
      <c r="AF20" s="15">
        <f t="shared" si="3"/>
        <v>-1.8171160609613102E-2</v>
      </c>
      <c r="AG20" s="15">
        <f t="shared" si="3"/>
        <v>0.19582089552238813</v>
      </c>
      <c r="AH20" s="15">
        <f t="shared" si="3"/>
        <v>4.9925112331503652E-3</v>
      </c>
      <c r="AI20" s="15">
        <f t="shared" si="3"/>
        <v>0.14952806756085435</v>
      </c>
      <c r="AJ20" s="15">
        <f t="shared" si="3"/>
        <v>0.38936905790838372</v>
      </c>
      <c r="AK20" s="15">
        <f t="shared" si="3"/>
        <v>0.5779160186625194</v>
      </c>
      <c r="AL20" s="15">
        <f t="shared" si="3"/>
        <v>0.101123595505618</v>
      </c>
      <c r="AM20" s="15">
        <f t="shared" si="3"/>
        <v>0.25008950948800579</v>
      </c>
    </row>
    <row r="21" spans="1:45" ht="19" x14ac:dyDescent="0.25">
      <c r="A21" s="5" t="s">
        <v>15</v>
      </c>
      <c r="B21" s="2">
        <v>1.52E-2</v>
      </c>
      <c r="C21" s="2">
        <v>0.11509999999999999</v>
      </c>
      <c r="D21" s="2">
        <v>0.1462</v>
      </c>
      <c r="E21" s="2">
        <v>0.1208</v>
      </c>
      <c r="F21" s="2">
        <v>0.20180000000000001</v>
      </c>
      <c r="G21" s="2">
        <v>0.1971</v>
      </c>
      <c r="H21" s="2">
        <v>0.17449999999999999</v>
      </c>
      <c r="I21" s="2">
        <v>0.18010000000000001</v>
      </c>
      <c r="J21" s="2">
        <v>0.17730000000000001</v>
      </c>
      <c r="K21" s="2">
        <v>0.18379999999999999</v>
      </c>
      <c r="L21" s="2">
        <v>-4.8599999999999997E-2</v>
      </c>
      <c r="M21" s="2">
        <v>0.215</v>
      </c>
      <c r="N21" s="2">
        <v>0.2228</v>
      </c>
      <c r="O21" s="2">
        <v>0.21579999999999999</v>
      </c>
      <c r="P21" s="2">
        <v>0.25090000000000001</v>
      </c>
      <c r="Q21" s="2">
        <v>0.27150000000000002</v>
      </c>
      <c r="R21" s="2">
        <v>0.26169999999999999</v>
      </c>
      <c r="S21" s="2">
        <v>0.2248</v>
      </c>
      <c r="T21" s="2">
        <v>0.22689999999999999</v>
      </c>
      <c r="U21" s="2">
        <v>0.217</v>
      </c>
      <c r="V21" s="2">
        <v>0.24690000000000001</v>
      </c>
      <c r="W21" s="2">
        <v>0.2016</v>
      </c>
      <c r="X21" s="2">
        <v>0.22570000000000001</v>
      </c>
      <c r="Y21" s="2">
        <v>0.31019999999999998</v>
      </c>
      <c r="Z21" s="2">
        <v>0.31940000000000002</v>
      </c>
      <c r="AA21" s="2">
        <v>0.32279999999999998</v>
      </c>
      <c r="AB21" s="2">
        <v>0.29170000000000001</v>
      </c>
      <c r="AC21" s="2">
        <v>0.32169999999999999</v>
      </c>
      <c r="AD21" s="2">
        <v>0.32050000000000001</v>
      </c>
      <c r="AE21" s="2">
        <v>0.33679999999999999</v>
      </c>
      <c r="AF21" s="2">
        <v>0.31879999999999997</v>
      </c>
      <c r="AG21" s="2">
        <v>0.3639</v>
      </c>
      <c r="AH21" s="2">
        <v>0.35339999999999999</v>
      </c>
      <c r="AI21" s="2">
        <v>0.39739999999999998</v>
      </c>
      <c r="AJ21" s="2">
        <v>0.31559999999999999</v>
      </c>
      <c r="AK21" s="2">
        <v>0.34160000000000001</v>
      </c>
      <c r="AL21" s="2">
        <v>0.34429999999999999</v>
      </c>
      <c r="AM21" s="2">
        <v>0.39369999999999999</v>
      </c>
    </row>
    <row r="22" spans="1:45" ht="19" x14ac:dyDescent="0.25">
      <c r="A22" s="6" t="s">
        <v>16</v>
      </c>
      <c r="B22" s="10">
        <v>6200000</v>
      </c>
      <c r="C22" s="10">
        <v>5800000</v>
      </c>
      <c r="D22" s="10">
        <v>8800000</v>
      </c>
      <c r="E22" s="10">
        <v>10800000</v>
      </c>
      <c r="F22" s="10">
        <v>16400000</v>
      </c>
      <c r="G22" s="10">
        <v>20100000</v>
      </c>
      <c r="H22" s="10">
        <v>25300000</v>
      </c>
      <c r="I22" s="10">
        <v>32400000</v>
      </c>
      <c r="J22" s="10">
        <v>46600000</v>
      </c>
      <c r="K22" s="10">
        <v>59700000</v>
      </c>
      <c r="L22" s="10">
        <v>-86100000</v>
      </c>
      <c r="M22" s="10">
        <v>123700000</v>
      </c>
      <c r="N22" s="10">
        <v>165700000</v>
      </c>
      <c r="O22" s="10">
        <v>209700000</v>
      </c>
      <c r="P22" s="10">
        <v>253085000</v>
      </c>
      <c r="Q22" s="10">
        <v>314306000</v>
      </c>
      <c r="R22" s="10">
        <v>353697000</v>
      </c>
      <c r="S22" s="10">
        <v>443039000</v>
      </c>
      <c r="T22" s="10">
        <v>531968000</v>
      </c>
      <c r="U22" s="10">
        <v>659560000</v>
      </c>
      <c r="V22" s="10">
        <v>745396000</v>
      </c>
      <c r="W22" s="10">
        <v>744281000</v>
      </c>
      <c r="X22" s="10">
        <v>730000000</v>
      </c>
      <c r="Y22" s="10">
        <v>890000000</v>
      </c>
      <c r="Z22" s="10">
        <v>946000000</v>
      </c>
      <c r="AA22" s="10">
        <v>1007000000</v>
      </c>
      <c r="AB22" s="10">
        <v>996000000</v>
      </c>
      <c r="AC22" s="10">
        <v>1056000000</v>
      </c>
      <c r="AD22" s="10">
        <v>1061000000</v>
      </c>
      <c r="AE22" s="10">
        <v>1210000000</v>
      </c>
      <c r="AF22" s="10">
        <v>1311000000</v>
      </c>
      <c r="AG22" s="10">
        <v>1445000000</v>
      </c>
      <c r="AH22" s="10">
        <v>1532000000</v>
      </c>
      <c r="AI22" s="10">
        <v>1753000000</v>
      </c>
      <c r="AJ22" s="10">
        <v>1609000000</v>
      </c>
      <c r="AK22" s="10">
        <v>1852000000</v>
      </c>
      <c r="AL22" s="10">
        <v>2288000000</v>
      </c>
      <c r="AM22" s="10">
        <v>3686000000</v>
      </c>
    </row>
    <row r="23" spans="1:45" ht="19" x14ac:dyDescent="0.25">
      <c r="A23" s="5" t="s">
        <v>17</v>
      </c>
      <c r="B23" s="2">
        <v>0.18840000000000001</v>
      </c>
      <c r="C23" s="2">
        <v>8.2400000000000001E-2</v>
      </c>
      <c r="D23" s="2">
        <v>0.10290000000000001</v>
      </c>
      <c r="E23" s="2">
        <v>8.6400000000000005E-2</v>
      </c>
      <c r="F23" s="2">
        <v>0.1</v>
      </c>
      <c r="G23" s="2">
        <v>0.10970000000000001</v>
      </c>
      <c r="H23" s="2">
        <v>8.9899999999999994E-2</v>
      </c>
      <c r="I23" s="2">
        <v>9.7600000000000006E-2</v>
      </c>
      <c r="J23" s="2">
        <v>0.10249999999999999</v>
      </c>
      <c r="K23" s="2">
        <v>0.10589999999999999</v>
      </c>
      <c r="L23" s="2">
        <v>-0.12239999999999999</v>
      </c>
      <c r="M23" s="2">
        <v>0.155</v>
      </c>
      <c r="N23" s="2">
        <v>0.1701</v>
      </c>
      <c r="O23" s="2">
        <v>0.17</v>
      </c>
      <c r="P23" s="2">
        <v>0.17979999999999999</v>
      </c>
      <c r="Q23" s="2">
        <v>0.19009999999999999</v>
      </c>
      <c r="R23" s="2">
        <v>0.18709999999999999</v>
      </c>
      <c r="S23" s="2">
        <v>0.17249999999999999</v>
      </c>
      <c r="T23" s="2">
        <v>0.1754</v>
      </c>
      <c r="U23" s="2">
        <v>0.17680000000000001</v>
      </c>
      <c r="V23" s="2">
        <v>0.18360000000000001</v>
      </c>
      <c r="W23" s="2">
        <v>0.1638</v>
      </c>
      <c r="X23" s="2">
        <v>0.18609999999999999</v>
      </c>
      <c r="Y23" s="2">
        <v>0.18779999999999999</v>
      </c>
      <c r="Z23" s="2">
        <v>0.23200000000000001</v>
      </c>
      <c r="AA23" s="2">
        <v>0.24360000000000001</v>
      </c>
      <c r="AB23" s="2">
        <v>0.22969999999999999</v>
      </c>
      <c r="AC23" s="2">
        <v>0.2356</v>
      </c>
      <c r="AD23" s="2">
        <v>0.22040000000000001</v>
      </c>
      <c r="AE23" s="2">
        <v>0.23880000000000001</v>
      </c>
      <c r="AF23" s="2">
        <v>0.2495</v>
      </c>
      <c r="AG23" s="2">
        <v>0.26250000000000001</v>
      </c>
      <c r="AH23" s="2">
        <v>0.26900000000000002</v>
      </c>
      <c r="AI23" s="2">
        <v>0.30099999999999999</v>
      </c>
      <c r="AJ23" s="2">
        <v>0.15790000000000001</v>
      </c>
      <c r="AK23" s="2">
        <v>0.12470000000000001</v>
      </c>
      <c r="AL23" s="2">
        <v>0.14099999999999999</v>
      </c>
      <c r="AM23" s="2">
        <v>0.20780000000000001</v>
      </c>
    </row>
    <row r="24" spans="1:45" ht="19" x14ac:dyDescent="0.25">
      <c r="A24" s="5" t="s">
        <v>18</v>
      </c>
      <c r="B24" s="1">
        <v>-5700000</v>
      </c>
      <c r="C24" s="1">
        <v>2300000</v>
      </c>
      <c r="D24" s="1">
        <v>3700000</v>
      </c>
      <c r="E24" s="1">
        <v>4300000</v>
      </c>
      <c r="F24" s="1">
        <v>2100000</v>
      </c>
      <c r="G24" s="1">
        <v>1400000</v>
      </c>
      <c r="H24" s="1">
        <v>3300000</v>
      </c>
      <c r="I24" s="1">
        <v>4700000</v>
      </c>
      <c r="J24" s="1">
        <v>3400000</v>
      </c>
      <c r="K24" s="1">
        <v>3100000</v>
      </c>
      <c r="L24" s="1">
        <v>-12500000</v>
      </c>
      <c r="M24" s="1">
        <v>-19100000</v>
      </c>
      <c r="N24" s="1">
        <v>-11800000</v>
      </c>
      <c r="O24" s="1">
        <v>-16000000</v>
      </c>
      <c r="P24" s="1">
        <v>-19410000</v>
      </c>
      <c r="Q24" s="1">
        <v>-14271000</v>
      </c>
      <c r="R24" s="1">
        <v>-6669000</v>
      </c>
      <c r="S24" s="1">
        <v>-6749000</v>
      </c>
      <c r="T24" s="1">
        <v>-15555000</v>
      </c>
      <c r="U24" s="1">
        <v>-18194000</v>
      </c>
      <c r="V24" s="1">
        <v>72555000</v>
      </c>
      <c r="W24" s="1">
        <v>-33996000</v>
      </c>
      <c r="X24" s="1">
        <v>-69000000</v>
      </c>
      <c r="Y24" s="1">
        <v>-271000000</v>
      </c>
      <c r="Z24" s="1">
        <v>-212000000</v>
      </c>
      <c r="AA24" s="1">
        <v>-214000000</v>
      </c>
      <c r="AB24" s="1">
        <v>-267000000</v>
      </c>
      <c r="AC24" s="1">
        <v>-167000000</v>
      </c>
      <c r="AD24" s="1">
        <v>-163000000</v>
      </c>
      <c r="AE24" s="1">
        <v>-163000000</v>
      </c>
      <c r="AF24" s="1">
        <v>-254000000</v>
      </c>
      <c r="AG24" s="1">
        <v>-170000000</v>
      </c>
      <c r="AH24" s="1">
        <v>-174000000</v>
      </c>
      <c r="AI24" s="1">
        <v>-198000000</v>
      </c>
      <c r="AJ24" s="1">
        <v>-526000000</v>
      </c>
      <c r="AK24" s="1">
        <v>-681000000</v>
      </c>
      <c r="AL24" s="1">
        <v>-622000000</v>
      </c>
      <c r="AM24" s="1">
        <v>-773000000</v>
      </c>
    </row>
    <row r="25" spans="1:45" ht="19" x14ac:dyDescent="0.25">
      <c r="A25" s="6" t="s">
        <v>19</v>
      </c>
      <c r="B25" s="10">
        <v>500000</v>
      </c>
      <c r="C25" s="10">
        <v>8100000</v>
      </c>
      <c r="D25" s="10">
        <v>12500000</v>
      </c>
      <c r="E25" s="10">
        <v>15100000</v>
      </c>
      <c r="F25" s="10">
        <v>18500000</v>
      </c>
      <c r="G25" s="10">
        <v>21500000</v>
      </c>
      <c r="H25" s="10">
        <v>28600000</v>
      </c>
      <c r="I25" s="10">
        <v>37100000</v>
      </c>
      <c r="J25" s="10">
        <v>50000000</v>
      </c>
      <c r="K25" s="10">
        <v>62800000</v>
      </c>
      <c r="L25" s="10">
        <v>-98600000</v>
      </c>
      <c r="M25" s="10">
        <v>104600000</v>
      </c>
      <c r="N25" s="10">
        <v>153900000</v>
      </c>
      <c r="O25" s="10">
        <v>193700000</v>
      </c>
      <c r="P25" s="10">
        <v>233675000</v>
      </c>
      <c r="Q25" s="10">
        <v>300035000</v>
      </c>
      <c r="R25" s="10">
        <v>347028000</v>
      </c>
      <c r="S25" s="10">
        <v>436290000</v>
      </c>
      <c r="T25" s="10">
        <v>516413000</v>
      </c>
      <c r="U25" s="10">
        <v>641366000</v>
      </c>
      <c r="V25" s="10">
        <v>817951000</v>
      </c>
      <c r="W25" s="10">
        <v>710285000</v>
      </c>
      <c r="X25" s="10">
        <v>661000000</v>
      </c>
      <c r="Y25" s="10">
        <v>619000000</v>
      </c>
      <c r="Z25" s="10">
        <v>734000000</v>
      </c>
      <c r="AA25" s="10">
        <v>793000000</v>
      </c>
      <c r="AB25" s="10">
        <v>729000000</v>
      </c>
      <c r="AC25" s="10">
        <v>889000000</v>
      </c>
      <c r="AD25" s="10">
        <v>898000000</v>
      </c>
      <c r="AE25" s="10">
        <v>1047000000</v>
      </c>
      <c r="AF25" s="10">
        <v>1057000000</v>
      </c>
      <c r="AG25" s="10">
        <v>1275000000</v>
      </c>
      <c r="AH25" s="10">
        <v>1358000000</v>
      </c>
      <c r="AI25" s="10">
        <v>1555000000</v>
      </c>
      <c r="AJ25" s="10">
        <v>1083000000</v>
      </c>
      <c r="AK25" s="10">
        <v>1171000000</v>
      </c>
      <c r="AL25" s="10">
        <v>1666000000</v>
      </c>
      <c r="AM25" s="10">
        <v>2913000000</v>
      </c>
    </row>
    <row r="26" spans="1:45" ht="19" x14ac:dyDescent="0.25">
      <c r="A26" s="5" t="s">
        <v>20</v>
      </c>
      <c r="B26" s="2">
        <v>1.52E-2</v>
      </c>
      <c r="C26" s="2">
        <v>0.11509999999999999</v>
      </c>
      <c r="D26" s="2">
        <v>0.1462</v>
      </c>
      <c r="E26" s="2">
        <v>0.1208</v>
      </c>
      <c r="F26" s="2">
        <v>0.1128</v>
      </c>
      <c r="G26" s="2">
        <v>0.1174</v>
      </c>
      <c r="H26" s="2">
        <v>0.1017</v>
      </c>
      <c r="I26" s="2">
        <v>0.11169999999999999</v>
      </c>
      <c r="J26" s="2">
        <v>0.11</v>
      </c>
      <c r="K26" s="2">
        <v>0.1114</v>
      </c>
      <c r="L26" s="2">
        <v>-0.14019999999999999</v>
      </c>
      <c r="M26" s="2">
        <v>0.13100000000000001</v>
      </c>
      <c r="N26" s="2">
        <v>0.15790000000000001</v>
      </c>
      <c r="O26" s="2">
        <v>0.157</v>
      </c>
      <c r="P26" s="2">
        <v>0.16600000000000001</v>
      </c>
      <c r="Q26" s="2">
        <v>0.18140000000000001</v>
      </c>
      <c r="R26" s="2">
        <v>0.18360000000000001</v>
      </c>
      <c r="S26" s="2">
        <v>0.16980000000000001</v>
      </c>
      <c r="T26" s="2">
        <v>0.17019999999999999</v>
      </c>
      <c r="U26" s="2">
        <v>0.17199999999999999</v>
      </c>
      <c r="V26" s="2">
        <v>0.20150000000000001</v>
      </c>
      <c r="W26" s="2">
        <v>0.15629999999999999</v>
      </c>
      <c r="X26" s="2">
        <v>0.16850000000000001</v>
      </c>
      <c r="Y26" s="2">
        <v>0.13059999999999999</v>
      </c>
      <c r="Z26" s="2">
        <v>0.18</v>
      </c>
      <c r="AA26" s="2">
        <v>0.19189999999999999</v>
      </c>
      <c r="AB26" s="2">
        <v>0.1681</v>
      </c>
      <c r="AC26" s="2">
        <v>0.1983</v>
      </c>
      <c r="AD26" s="2">
        <v>0.1865</v>
      </c>
      <c r="AE26" s="2">
        <v>0.20669999999999999</v>
      </c>
      <c r="AF26" s="2">
        <v>0.20119999999999999</v>
      </c>
      <c r="AG26" s="2">
        <v>0.2316</v>
      </c>
      <c r="AH26" s="2">
        <v>0.2384</v>
      </c>
      <c r="AI26" s="2">
        <v>0.26700000000000002</v>
      </c>
      <c r="AJ26" s="2">
        <v>0.10630000000000001</v>
      </c>
      <c r="AK26" s="2">
        <v>7.8799999999999995E-2</v>
      </c>
      <c r="AL26" s="2">
        <v>0.1027</v>
      </c>
      <c r="AM26" s="2">
        <v>0.16420000000000001</v>
      </c>
    </row>
    <row r="27" spans="1:45" ht="19" x14ac:dyDescent="0.25">
      <c r="A27" s="5" t="s">
        <v>21</v>
      </c>
      <c r="B27" s="1">
        <v>200000</v>
      </c>
      <c r="C27" s="1">
        <v>3300000</v>
      </c>
      <c r="D27" s="1">
        <v>5300000</v>
      </c>
      <c r="E27" s="1">
        <v>5900000</v>
      </c>
      <c r="F27" s="1">
        <v>7100000</v>
      </c>
      <c r="G27" s="1">
        <v>7700000</v>
      </c>
      <c r="H27" s="1">
        <v>10300000</v>
      </c>
      <c r="I27" s="1">
        <v>14100000</v>
      </c>
      <c r="J27" s="1">
        <v>19300000</v>
      </c>
      <c r="K27" s="1">
        <v>25100000</v>
      </c>
      <c r="L27" s="1">
        <v>-38700000</v>
      </c>
      <c r="M27" s="1">
        <v>42900000</v>
      </c>
      <c r="N27" s="1">
        <v>63100000</v>
      </c>
      <c r="O27" s="1">
        <v>79400000</v>
      </c>
      <c r="P27" s="1">
        <v>95807000</v>
      </c>
      <c r="Q27" s="1">
        <v>123014000</v>
      </c>
      <c r="R27" s="1">
        <v>138811000</v>
      </c>
      <c r="S27" s="1">
        <v>170153000</v>
      </c>
      <c r="T27" s="1">
        <v>201401000</v>
      </c>
      <c r="U27" s="1">
        <v>246468000</v>
      </c>
      <c r="V27" s="1">
        <v>306594000</v>
      </c>
      <c r="W27" s="1">
        <v>267060000</v>
      </c>
      <c r="X27" s="1">
        <v>253000000</v>
      </c>
      <c r="Y27" s="1">
        <v>279000000</v>
      </c>
      <c r="Z27" s="1">
        <v>273000000</v>
      </c>
      <c r="AA27" s="1">
        <v>301000000</v>
      </c>
      <c r="AB27" s="1">
        <v>256000000</v>
      </c>
      <c r="AC27" s="1">
        <v>303000000</v>
      </c>
      <c r="AD27" s="1">
        <v>328000000</v>
      </c>
      <c r="AE27" s="1">
        <v>384000000</v>
      </c>
      <c r="AF27" s="1">
        <v>377000000</v>
      </c>
      <c r="AG27" s="1">
        <v>492000000</v>
      </c>
      <c r="AH27" s="1">
        <v>158000000</v>
      </c>
      <c r="AI27" s="1">
        <v>378000000</v>
      </c>
      <c r="AJ27" s="1">
        <v>198000000</v>
      </c>
      <c r="AK27" s="1">
        <v>196000000</v>
      </c>
      <c r="AL27" s="1">
        <v>363000000</v>
      </c>
      <c r="AM27" s="1">
        <v>551000000</v>
      </c>
    </row>
    <row r="28" spans="1:45" ht="20" thickBot="1" x14ac:dyDescent="0.3">
      <c r="A28" s="7" t="s">
        <v>22</v>
      </c>
      <c r="B28" s="11">
        <v>300000</v>
      </c>
      <c r="C28" s="11">
        <v>4800000</v>
      </c>
      <c r="D28" s="11">
        <v>7200000</v>
      </c>
      <c r="E28" s="11">
        <v>9200000</v>
      </c>
      <c r="F28" s="11">
        <v>11400000</v>
      </c>
      <c r="G28" s="11">
        <v>13800000</v>
      </c>
      <c r="H28" s="11">
        <v>18300000</v>
      </c>
      <c r="I28" s="11">
        <v>23000000</v>
      </c>
      <c r="J28" s="11">
        <v>30700000</v>
      </c>
      <c r="K28" s="11">
        <v>37700000</v>
      </c>
      <c r="L28" s="11">
        <v>-59900000</v>
      </c>
      <c r="M28" s="11">
        <v>61700000</v>
      </c>
      <c r="N28" s="11">
        <v>90800000</v>
      </c>
      <c r="O28" s="11">
        <v>114300000</v>
      </c>
      <c r="P28" s="11">
        <v>137868000</v>
      </c>
      <c r="Q28" s="11">
        <v>177021000</v>
      </c>
      <c r="R28" s="11">
        <v>208217000</v>
      </c>
      <c r="S28" s="11">
        <v>266137000</v>
      </c>
      <c r="T28" s="11">
        <v>315012000</v>
      </c>
      <c r="U28" s="11">
        <v>377642000</v>
      </c>
      <c r="V28" s="11">
        <v>516438000</v>
      </c>
      <c r="W28" s="11">
        <v>449914000</v>
      </c>
      <c r="X28" s="11">
        <v>439000000</v>
      </c>
      <c r="Y28" s="11">
        <v>569000000</v>
      </c>
      <c r="Z28" s="11">
        <v>476000000</v>
      </c>
      <c r="AA28" s="11">
        <v>496000000</v>
      </c>
      <c r="AB28" s="11">
        <v>472000000</v>
      </c>
      <c r="AC28" s="11">
        <v>611000000</v>
      </c>
      <c r="AD28" s="11">
        <v>648000000</v>
      </c>
      <c r="AE28" s="11">
        <v>754000000</v>
      </c>
      <c r="AF28" s="11">
        <v>712000000</v>
      </c>
      <c r="AG28" s="11">
        <v>930000000</v>
      </c>
      <c r="AH28" s="11">
        <v>1246000000</v>
      </c>
      <c r="AI28" s="11">
        <v>1187000000</v>
      </c>
      <c r="AJ28" s="11">
        <v>893000000</v>
      </c>
      <c r="AK28" s="11">
        <v>958000000</v>
      </c>
      <c r="AL28" s="11">
        <v>1334000000</v>
      </c>
      <c r="AM28" s="11">
        <v>2530000000</v>
      </c>
    </row>
    <row r="29" spans="1:45" ht="20" customHeight="1" thickTop="1" x14ac:dyDescent="0.25">
      <c r="A29" s="14" t="s">
        <v>102</v>
      </c>
      <c r="B29" s="1"/>
      <c r="C29" s="15">
        <f>(C28/B28)-1</f>
        <v>15</v>
      </c>
      <c r="D29" s="15">
        <f>(D28/C28)-1</f>
        <v>0.5</v>
      </c>
      <c r="E29" s="15">
        <f>(E28/D28)-1</f>
        <v>0.27777777777777768</v>
      </c>
      <c r="F29" s="15">
        <f t="shared" ref="F29:AM29" si="4">(F28/E28)-1</f>
        <v>0.23913043478260865</v>
      </c>
      <c r="G29" s="15">
        <f t="shared" si="4"/>
        <v>0.21052631578947367</v>
      </c>
      <c r="H29" s="15">
        <f t="shared" si="4"/>
        <v>0.32608695652173902</v>
      </c>
      <c r="I29" s="15">
        <f t="shared" si="4"/>
        <v>0.25683060109289624</v>
      </c>
      <c r="J29" s="15">
        <f t="shared" si="4"/>
        <v>0.33478260869565224</v>
      </c>
      <c r="K29" s="15">
        <f t="shared" si="4"/>
        <v>0.22801302931596101</v>
      </c>
      <c r="L29" s="15">
        <f t="shared" si="4"/>
        <v>-2.5888594164456231</v>
      </c>
      <c r="M29" s="15">
        <f t="shared" si="4"/>
        <v>-2.030050083472454</v>
      </c>
      <c r="N29" s="15">
        <f t="shared" si="4"/>
        <v>0.47163695299837927</v>
      </c>
      <c r="O29" s="15">
        <f t="shared" si="4"/>
        <v>0.25881057268722474</v>
      </c>
      <c r="P29" s="15">
        <f t="shared" si="4"/>
        <v>0.20619422572178481</v>
      </c>
      <c r="Q29" s="15">
        <f t="shared" si="4"/>
        <v>0.28398903298807565</v>
      </c>
      <c r="R29" s="15">
        <f t="shared" si="4"/>
        <v>0.17622767920190263</v>
      </c>
      <c r="S29" s="15">
        <f t="shared" si="4"/>
        <v>0.27817133087115842</v>
      </c>
      <c r="T29" s="15">
        <f t="shared" si="4"/>
        <v>0.18364601690106985</v>
      </c>
      <c r="U29" s="15">
        <f t="shared" si="4"/>
        <v>0.19881782281309923</v>
      </c>
      <c r="V29" s="15">
        <f t="shared" si="4"/>
        <v>0.36753327225255661</v>
      </c>
      <c r="W29" s="15">
        <f t="shared" si="4"/>
        <v>-0.12881313923452575</v>
      </c>
      <c r="X29" s="15">
        <f t="shared" si="4"/>
        <v>-2.4257969300799709E-2</v>
      </c>
      <c r="Y29" s="15">
        <f t="shared" si="4"/>
        <v>0.29612756264236895</v>
      </c>
      <c r="Z29" s="15">
        <f t="shared" si="4"/>
        <v>-0.16344463971880496</v>
      </c>
      <c r="AA29" s="15">
        <f t="shared" si="4"/>
        <v>4.2016806722689148E-2</v>
      </c>
      <c r="AB29" s="15">
        <f t="shared" si="4"/>
        <v>-4.8387096774193505E-2</v>
      </c>
      <c r="AC29" s="15">
        <f t="shared" si="4"/>
        <v>0.29449152542372881</v>
      </c>
      <c r="AD29" s="15">
        <f t="shared" si="4"/>
        <v>6.0556464811784005E-2</v>
      </c>
      <c r="AE29" s="15">
        <f t="shared" si="4"/>
        <v>0.16358024691358031</v>
      </c>
      <c r="AF29" s="15">
        <f t="shared" si="4"/>
        <v>-5.5702917771883298E-2</v>
      </c>
      <c r="AG29" s="15">
        <f t="shared" si="4"/>
        <v>0.30617977528089879</v>
      </c>
      <c r="AH29" s="15">
        <f t="shared" si="4"/>
        <v>0.33978494623655919</v>
      </c>
      <c r="AI29" s="15">
        <f t="shared" si="4"/>
        <v>-4.7351524879614804E-2</v>
      </c>
      <c r="AJ29" s="15">
        <f t="shared" si="4"/>
        <v>-0.24768323504633527</v>
      </c>
      <c r="AK29" s="15">
        <f t="shared" si="4"/>
        <v>7.2788353863381783E-2</v>
      </c>
      <c r="AL29" s="15">
        <f t="shared" si="4"/>
        <v>0.39248434237995822</v>
      </c>
      <c r="AM29" s="15">
        <f t="shared" si="4"/>
        <v>0.89655172413793105</v>
      </c>
    </row>
    <row r="30" spans="1:45" ht="19" x14ac:dyDescent="0.25">
      <c r="A30" s="5" t="s">
        <v>23</v>
      </c>
      <c r="B30" s="2">
        <v>9.1000000000000004E-3</v>
      </c>
      <c r="C30" s="2">
        <v>6.8199999999999997E-2</v>
      </c>
      <c r="D30" s="2">
        <v>8.4199999999999997E-2</v>
      </c>
      <c r="E30" s="2">
        <v>7.3599999999999999E-2</v>
      </c>
      <c r="F30" s="2">
        <v>6.9500000000000006E-2</v>
      </c>
      <c r="G30" s="2">
        <v>7.5300000000000006E-2</v>
      </c>
      <c r="H30" s="2">
        <v>6.5100000000000005E-2</v>
      </c>
      <c r="I30" s="2">
        <v>6.93E-2</v>
      </c>
      <c r="J30" s="2">
        <v>6.7500000000000004E-2</v>
      </c>
      <c r="K30" s="2">
        <v>6.6900000000000001E-2</v>
      </c>
      <c r="L30" s="2">
        <v>-8.5199999999999998E-2</v>
      </c>
      <c r="M30" s="2">
        <v>7.7299999999999994E-2</v>
      </c>
      <c r="N30" s="2">
        <v>9.3200000000000005E-2</v>
      </c>
      <c r="O30" s="2">
        <v>9.2600000000000002E-2</v>
      </c>
      <c r="P30" s="2">
        <v>9.7900000000000001E-2</v>
      </c>
      <c r="Q30" s="2">
        <v>0.1071</v>
      </c>
      <c r="R30" s="2">
        <v>0.1101</v>
      </c>
      <c r="S30" s="2">
        <v>0.1036</v>
      </c>
      <c r="T30" s="2">
        <v>0.1038</v>
      </c>
      <c r="U30" s="2">
        <v>0.1013</v>
      </c>
      <c r="V30" s="2">
        <v>0.12720000000000001</v>
      </c>
      <c r="W30" s="2">
        <v>9.9000000000000005E-2</v>
      </c>
      <c r="X30" s="2">
        <v>0.1119</v>
      </c>
      <c r="Y30" s="2">
        <v>0.1201</v>
      </c>
      <c r="Z30" s="2">
        <v>0.1168</v>
      </c>
      <c r="AA30" s="2">
        <v>0.12</v>
      </c>
      <c r="AB30" s="2">
        <v>0.10879999999999999</v>
      </c>
      <c r="AC30" s="2">
        <v>0.1363</v>
      </c>
      <c r="AD30" s="2">
        <v>0.1346</v>
      </c>
      <c r="AE30" s="2">
        <v>0.14879999999999999</v>
      </c>
      <c r="AF30" s="2">
        <v>0.13550000000000001</v>
      </c>
      <c r="AG30" s="2">
        <v>0.16889999999999999</v>
      </c>
      <c r="AH30" s="2">
        <v>0.21879999999999999</v>
      </c>
      <c r="AI30" s="2">
        <v>0.20380000000000001</v>
      </c>
      <c r="AJ30" s="2">
        <v>8.77E-2</v>
      </c>
      <c r="AK30" s="2">
        <v>6.4500000000000002E-2</v>
      </c>
      <c r="AL30" s="2">
        <v>8.2199999999999995E-2</v>
      </c>
      <c r="AM30" s="2">
        <v>0.1426</v>
      </c>
    </row>
    <row r="31" spans="1:45" ht="19" x14ac:dyDescent="0.25">
      <c r="A31" s="5" t="s">
        <v>24</v>
      </c>
      <c r="B31" s="12" t="s">
        <v>91</v>
      </c>
      <c r="C31" s="12">
        <v>0.02</v>
      </c>
      <c r="D31" s="12">
        <v>0.02</v>
      </c>
      <c r="E31" s="12">
        <v>0.03</v>
      </c>
      <c r="F31" s="12">
        <v>0.03</v>
      </c>
      <c r="G31" s="12">
        <v>0.04</v>
      </c>
      <c r="H31" s="12">
        <v>0.04</v>
      </c>
      <c r="I31" s="12">
        <v>0.05</v>
      </c>
      <c r="J31" s="12">
        <v>7.0000000000000007E-2</v>
      </c>
      <c r="K31" s="12">
        <v>7.0000000000000007E-2</v>
      </c>
      <c r="L31" s="12">
        <v>-0.1</v>
      </c>
      <c r="M31" s="12">
        <v>0.1</v>
      </c>
      <c r="N31" s="12">
        <v>0.13</v>
      </c>
      <c r="O31" s="12">
        <v>0.16</v>
      </c>
      <c r="P31" s="12">
        <v>0.19</v>
      </c>
      <c r="Q31" s="12">
        <v>0.24</v>
      </c>
      <c r="R31" s="12">
        <v>0.28000000000000003</v>
      </c>
      <c r="S31" s="12">
        <v>0.35</v>
      </c>
      <c r="T31" s="12">
        <v>0.41</v>
      </c>
      <c r="U31" s="12">
        <v>0.48</v>
      </c>
      <c r="V31" s="12">
        <v>0.69</v>
      </c>
      <c r="W31" s="12">
        <v>0.64</v>
      </c>
      <c r="X31" s="12">
        <v>0.66</v>
      </c>
      <c r="Y31" s="12">
        <v>0.87</v>
      </c>
      <c r="Z31" s="12">
        <v>0.78</v>
      </c>
      <c r="AA31" s="12">
        <v>0.82</v>
      </c>
      <c r="AB31" s="12">
        <v>0.84</v>
      </c>
      <c r="AC31" s="12">
        <v>1.1499999999999999</v>
      </c>
      <c r="AD31" s="12">
        <v>1.26</v>
      </c>
      <c r="AE31" s="12">
        <v>1.57</v>
      </c>
      <c r="AF31" s="12">
        <v>1.58</v>
      </c>
      <c r="AG31" s="12">
        <v>2.16</v>
      </c>
      <c r="AH31" s="12">
        <v>3</v>
      </c>
      <c r="AI31" s="12">
        <v>3.02</v>
      </c>
      <c r="AJ31" s="12">
        <v>1.31</v>
      </c>
      <c r="AK31" s="12">
        <v>1.43</v>
      </c>
      <c r="AL31" s="12">
        <v>2.13</v>
      </c>
      <c r="AM31" s="12">
        <v>3.98</v>
      </c>
    </row>
    <row r="32" spans="1:45" ht="19" x14ac:dyDescent="0.25">
      <c r="A32" s="5" t="s">
        <v>25</v>
      </c>
      <c r="B32" s="12" t="s">
        <v>91</v>
      </c>
      <c r="C32" s="12">
        <v>0.02</v>
      </c>
      <c r="D32" s="12">
        <v>0.02</v>
      </c>
      <c r="E32" s="12">
        <v>0.03</v>
      </c>
      <c r="F32" s="12">
        <v>0.03</v>
      </c>
      <c r="G32" s="12">
        <v>0.04</v>
      </c>
      <c r="H32" s="12">
        <v>0.04</v>
      </c>
      <c r="I32" s="12">
        <v>0.05</v>
      </c>
      <c r="J32" s="12">
        <v>7.0000000000000007E-2</v>
      </c>
      <c r="K32" s="12">
        <v>7.0000000000000007E-2</v>
      </c>
      <c r="L32" s="12">
        <v>-0.1</v>
      </c>
      <c r="M32" s="12">
        <v>0.1</v>
      </c>
      <c r="N32" s="12">
        <v>0.13</v>
      </c>
      <c r="O32" s="12">
        <v>0.15</v>
      </c>
      <c r="P32" s="12">
        <v>0.18</v>
      </c>
      <c r="Q32" s="12">
        <v>0.23</v>
      </c>
      <c r="R32" s="12">
        <v>0.27</v>
      </c>
      <c r="S32" s="12">
        <v>0.34</v>
      </c>
      <c r="T32" s="12">
        <v>0.4</v>
      </c>
      <c r="U32" s="12">
        <v>0.48</v>
      </c>
      <c r="V32" s="12">
        <v>0.68</v>
      </c>
      <c r="W32" s="12">
        <v>0.63</v>
      </c>
      <c r="X32" s="12">
        <v>0.65</v>
      </c>
      <c r="Y32" s="12">
        <v>0.87</v>
      </c>
      <c r="Z32" s="12">
        <v>0.77</v>
      </c>
      <c r="AA32" s="12">
        <v>0.82</v>
      </c>
      <c r="AB32" s="12">
        <v>0.82</v>
      </c>
      <c r="AC32" s="12">
        <v>1.1100000000000001</v>
      </c>
      <c r="AD32" s="12">
        <v>1.26</v>
      </c>
      <c r="AE32" s="12">
        <v>1.49</v>
      </c>
      <c r="AF32" s="12">
        <v>1.5</v>
      </c>
      <c r="AG32" s="12">
        <v>2.08</v>
      </c>
      <c r="AH32" s="12">
        <v>2.89</v>
      </c>
      <c r="AI32" s="12">
        <v>2.87</v>
      </c>
      <c r="AJ32" s="12">
        <v>1.31</v>
      </c>
      <c r="AK32" s="12">
        <v>1.4</v>
      </c>
      <c r="AL32" s="12">
        <v>2.09</v>
      </c>
      <c r="AM32" s="12">
        <v>3.91</v>
      </c>
    </row>
    <row r="33" spans="1:39" ht="19" x14ac:dyDescent="0.25">
      <c r="A33" s="5" t="s">
        <v>26</v>
      </c>
      <c r="B33" s="1">
        <v>265055472</v>
      </c>
      <c r="C33" s="1">
        <v>287856072</v>
      </c>
      <c r="D33" s="1">
        <v>359820090</v>
      </c>
      <c r="E33" s="1">
        <v>367816092</v>
      </c>
      <c r="F33" s="1">
        <v>379810095</v>
      </c>
      <c r="G33" s="1">
        <v>394088670</v>
      </c>
      <c r="H33" s="1">
        <v>438980510</v>
      </c>
      <c r="I33" s="1">
        <v>459770115</v>
      </c>
      <c r="J33" s="1">
        <v>428158014</v>
      </c>
      <c r="K33" s="1">
        <v>538029000</v>
      </c>
      <c r="L33" s="1">
        <v>594108000</v>
      </c>
      <c r="M33" s="1">
        <v>623673000</v>
      </c>
      <c r="N33" s="1">
        <v>702121500</v>
      </c>
      <c r="O33" s="1">
        <v>737235000</v>
      </c>
      <c r="P33" s="1">
        <v>738858000</v>
      </c>
      <c r="Q33" s="1">
        <v>739152000</v>
      </c>
      <c r="R33" s="1">
        <v>747716000</v>
      </c>
      <c r="S33" s="1">
        <v>765544000</v>
      </c>
      <c r="T33" s="1">
        <v>772960000</v>
      </c>
      <c r="U33" s="1">
        <v>779924000</v>
      </c>
      <c r="V33" s="1">
        <v>755228000</v>
      </c>
      <c r="W33" s="1">
        <v>699956000</v>
      </c>
      <c r="X33" s="1">
        <v>666400000</v>
      </c>
      <c r="Y33" s="1">
        <v>652400000</v>
      </c>
      <c r="Z33" s="1">
        <v>619200000</v>
      </c>
      <c r="AA33" s="1">
        <v>601600000</v>
      </c>
      <c r="AB33" s="1">
        <v>560400000</v>
      </c>
      <c r="AC33" s="1">
        <v>533600000</v>
      </c>
      <c r="AD33" s="1">
        <v>513400000</v>
      </c>
      <c r="AE33" s="1">
        <v>480600000</v>
      </c>
      <c r="AF33" s="1">
        <v>450600000</v>
      </c>
      <c r="AG33" s="1">
        <v>431000000</v>
      </c>
      <c r="AH33" s="1">
        <v>415200000</v>
      </c>
      <c r="AI33" s="1">
        <v>392500000</v>
      </c>
      <c r="AJ33" s="1">
        <v>679900000</v>
      </c>
      <c r="AK33" s="1">
        <v>669100000</v>
      </c>
      <c r="AL33" s="1">
        <v>660000000</v>
      </c>
      <c r="AM33" s="1">
        <v>660000000</v>
      </c>
    </row>
    <row r="34" spans="1:39" ht="19" x14ac:dyDescent="0.25">
      <c r="A34" s="5" t="s">
        <v>27</v>
      </c>
      <c r="B34" s="1">
        <v>265055472</v>
      </c>
      <c r="C34" s="1">
        <v>287856072</v>
      </c>
      <c r="D34" s="1">
        <v>359820090</v>
      </c>
      <c r="E34" s="1">
        <v>367816092</v>
      </c>
      <c r="F34" s="1">
        <v>379810095</v>
      </c>
      <c r="G34" s="1">
        <v>394088670</v>
      </c>
      <c r="H34" s="1">
        <v>438980510</v>
      </c>
      <c r="I34" s="1">
        <v>459770115</v>
      </c>
      <c r="J34" s="1">
        <v>428158014</v>
      </c>
      <c r="K34" s="1">
        <v>538029000</v>
      </c>
      <c r="L34" s="1">
        <v>594108000</v>
      </c>
      <c r="M34" s="1">
        <v>623673000</v>
      </c>
      <c r="N34" s="1">
        <v>722628000</v>
      </c>
      <c r="O34" s="1">
        <v>762921000</v>
      </c>
      <c r="P34" s="1">
        <v>760074000</v>
      </c>
      <c r="Q34" s="1">
        <v>759216000</v>
      </c>
      <c r="R34" s="1">
        <v>766336000</v>
      </c>
      <c r="S34" s="1">
        <v>779804000</v>
      </c>
      <c r="T34" s="1">
        <v>783748000</v>
      </c>
      <c r="U34" s="1">
        <v>789148000</v>
      </c>
      <c r="V34" s="1">
        <v>763868000</v>
      </c>
      <c r="W34" s="1">
        <v>710116000</v>
      </c>
      <c r="X34" s="1">
        <v>675200000</v>
      </c>
      <c r="Y34" s="1">
        <v>652400000</v>
      </c>
      <c r="Z34" s="1">
        <v>621600000</v>
      </c>
      <c r="AA34" s="1">
        <v>606800000</v>
      </c>
      <c r="AB34" s="1">
        <v>576800000</v>
      </c>
      <c r="AC34" s="1">
        <v>550000000</v>
      </c>
      <c r="AD34" s="1">
        <v>513400000</v>
      </c>
      <c r="AE34" s="1">
        <v>505400000</v>
      </c>
      <c r="AF34" s="1">
        <v>476000000</v>
      </c>
      <c r="AG34" s="1">
        <v>447800000</v>
      </c>
      <c r="AH34" s="1">
        <v>431200000</v>
      </c>
      <c r="AI34" s="1">
        <v>413700000</v>
      </c>
      <c r="AJ34" s="1">
        <v>679900000</v>
      </c>
      <c r="AK34" s="1">
        <v>683400000</v>
      </c>
      <c r="AL34" s="1">
        <v>669700000</v>
      </c>
      <c r="AM34" s="1">
        <v>669700000</v>
      </c>
    </row>
    <row r="35" spans="1:39" ht="20" customHeight="1" x14ac:dyDescent="0.25">
      <c r="A35" s="14" t="s">
        <v>103</v>
      </c>
      <c r="B35" s="1"/>
      <c r="C35" s="22">
        <f>(C34-B34)/B34</f>
        <v>8.602199316224643E-2</v>
      </c>
      <c r="D35" s="22">
        <f t="shared" ref="D35:AM35" si="5">(D34-C34)/C34</f>
        <v>0.25</v>
      </c>
      <c r="E35" s="22">
        <f t="shared" si="5"/>
        <v>2.2222222222222223E-2</v>
      </c>
      <c r="F35" s="22">
        <f t="shared" si="5"/>
        <v>3.2608695652173912E-2</v>
      </c>
      <c r="G35" s="22">
        <f t="shared" si="5"/>
        <v>3.7593984962406013E-2</v>
      </c>
      <c r="H35" s="22">
        <f t="shared" si="5"/>
        <v>0.11391304398576087</v>
      </c>
      <c r="I35" s="22">
        <f t="shared" si="5"/>
        <v>4.7358833766902315E-2</v>
      </c>
      <c r="J35" s="22">
        <f t="shared" si="5"/>
        <v>-6.8756319666405455E-2</v>
      </c>
      <c r="K35" s="22">
        <f t="shared" si="5"/>
        <v>0.25661317179035681</v>
      </c>
      <c r="L35" s="22">
        <f t="shared" si="5"/>
        <v>0.10423044111005168</v>
      </c>
      <c r="M35" s="22">
        <f t="shared" si="5"/>
        <v>4.9763679331030722E-2</v>
      </c>
      <c r="N35" s="22">
        <f t="shared" si="5"/>
        <v>0.15866487726741418</v>
      </c>
      <c r="O35" s="22">
        <f t="shared" si="5"/>
        <v>5.5758979724007375E-2</v>
      </c>
      <c r="P35" s="22">
        <f t="shared" si="5"/>
        <v>-3.7317100984243456E-3</v>
      </c>
      <c r="Q35" s="22">
        <f t="shared" si="5"/>
        <v>-1.128837455300405E-3</v>
      </c>
      <c r="R35" s="22">
        <f t="shared" si="5"/>
        <v>9.3780952983077287E-3</v>
      </c>
      <c r="S35" s="22">
        <f t="shared" si="5"/>
        <v>1.7574536495740773E-2</v>
      </c>
      <c r="T35" s="22">
        <f t="shared" si="5"/>
        <v>5.0576811609070998E-3</v>
      </c>
      <c r="U35" s="22">
        <f t="shared" si="5"/>
        <v>6.889969735169978E-3</v>
      </c>
      <c r="V35" s="22">
        <f t="shared" si="5"/>
        <v>-3.2034548652470768E-2</v>
      </c>
      <c r="W35" s="22">
        <f t="shared" si="5"/>
        <v>-7.0368178795289241E-2</v>
      </c>
      <c r="X35" s="22">
        <f t="shared" si="5"/>
        <v>-4.9169431473167761E-2</v>
      </c>
      <c r="Y35" s="22">
        <f t="shared" si="5"/>
        <v>-3.3767772511848343E-2</v>
      </c>
      <c r="Z35" s="22">
        <f t="shared" si="5"/>
        <v>-4.7210300429184553E-2</v>
      </c>
      <c r="AA35" s="22">
        <f t="shared" si="5"/>
        <v>-2.3809523809523808E-2</v>
      </c>
      <c r="AB35" s="22">
        <f t="shared" si="5"/>
        <v>-4.9439683586025046E-2</v>
      </c>
      <c r="AC35" s="22">
        <f t="shared" si="5"/>
        <v>-4.6463245492371706E-2</v>
      </c>
      <c r="AD35" s="22">
        <f t="shared" si="5"/>
        <v>-6.6545454545454547E-2</v>
      </c>
      <c r="AE35" s="22">
        <f t="shared" si="5"/>
        <v>-1.5582391897156213E-2</v>
      </c>
      <c r="AF35" s="22">
        <f t="shared" si="5"/>
        <v>-5.817174515235457E-2</v>
      </c>
      <c r="AG35" s="22">
        <f t="shared" si="5"/>
        <v>-5.9243697478991594E-2</v>
      </c>
      <c r="AH35" s="22">
        <f t="shared" si="5"/>
        <v>-3.7070120589548908E-2</v>
      </c>
      <c r="AI35" s="22">
        <f t="shared" si="5"/>
        <v>-4.0584415584415584E-2</v>
      </c>
      <c r="AJ35" s="22">
        <f t="shared" si="5"/>
        <v>0.64346144549190232</v>
      </c>
      <c r="AK35" s="22">
        <f t="shared" si="5"/>
        <v>5.1478158552728344E-3</v>
      </c>
      <c r="AL35" s="22">
        <f t="shared" si="5"/>
        <v>-2.0046824700029265E-2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28300000</v>
      </c>
      <c r="L38" s="1">
        <v>59700000</v>
      </c>
      <c r="M38" s="1">
        <v>80800000</v>
      </c>
      <c r="N38" s="1">
        <v>89400000</v>
      </c>
      <c r="O38" s="1">
        <v>71600000</v>
      </c>
      <c r="P38" s="1">
        <v>80554000</v>
      </c>
      <c r="Q38" s="1">
        <v>98856000</v>
      </c>
      <c r="R38" s="1">
        <v>136088000</v>
      </c>
      <c r="S38" s="1">
        <v>227239000</v>
      </c>
      <c r="T38" s="1">
        <v>202768000</v>
      </c>
      <c r="U38" s="1">
        <v>516127000</v>
      </c>
      <c r="V38" s="1">
        <v>184471000</v>
      </c>
      <c r="W38" s="1">
        <v>185328000</v>
      </c>
      <c r="X38" s="1">
        <v>297000000</v>
      </c>
      <c r="Y38" s="1">
        <v>232000000</v>
      </c>
      <c r="Z38" s="1">
        <v>363000000</v>
      </c>
      <c r="AA38" s="1">
        <v>563000000</v>
      </c>
      <c r="AB38" s="1">
        <v>337000000</v>
      </c>
      <c r="AC38" s="1">
        <v>358000000</v>
      </c>
      <c r="AD38" s="1">
        <v>400000000</v>
      </c>
      <c r="AE38" s="1">
        <v>294000000</v>
      </c>
      <c r="AF38" s="1">
        <v>275000000</v>
      </c>
      <c r="AG38" s="1">
        <v>300000000</v>
      </c>
      <c r="AH38" s="1">
        <v>325000000</v>
      </c>
      <c r="AI38" s="1">
        <v>415000000</v>
      </c>
      <c r="AJ38" s="1">
        <v>893000000</v>
      </c>
      <c r="AK38" s="1">
        <v>906000000</v>
      </c>
      <c r="AL38" s="1">
        <v>835000000</v>
      </c>
      <c r="AM38" s="1">
        <v>902000000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v>1633693000</v>
      </c>
      <c r="Q39" s="1">
        <v>1796899000</v>
      </c>
      <c r="R39" s="1">
        <v>1885063000</v>
      </c>
      <c r="S39" s="1">
        <v>2000</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28300000</v>
      </c>
      <c r="L40" s="1">
        <v>59700000</v>
      </c>
      <c r="M40" s="1">
        <v>80800000</v>
      </c>
      <c r="N40" s="1">
        <v>89400000</v>
      </c>
      <c r="O40" s="1">
        <v>71600000</v>
      </c>
      <c r="P40" s="1">
        <v>1714247000</v>
      </c>
      <c r="Q40" s="1">
        <v>1895755000</v>
      </c>
      <c r="R40" s="1">
        <v>2021151000</v>
      </c>
      <c r="S40" s="1">
        <v>227241000</v>
      </c>
      <c r="T40" s="1">
        <v>202768000</v>
      </c>
      <c r="U40" s="1">
        <v>516127000</v>
      </c>
      <c r="V40" s="1">
        <v>184471000</v>
      </c>
      <c r="W40" s="1">
        <v>185328000</v>
      </c>
      <c r="X40" s="1">
        <v>297000000</v>
      </c>
      <c r="Y40" s="1">
        <v>232000000</v>
      </c>
      <c r="Z40" s="1">
        <v>363000000</v>
      </c>
      <c r="AA40" s="1">
        <v>563000000</v>
      </c>
      <c r="AB40" s="1">
        <v>337000000</v>
      </c>
      <c r="AC40" s="1">
        <v>358000000</v>
      </c>
      <c r="AD40" s="1">
        <v>400000000</v>
      </c>
      <c r="AE40" s="1">
        <v>294000000</v>
      </c>
      <c r="AF40" s="1">
        <v>275000000</v>
      </c>
      <c r="AG40" s="1">
        <v>300000000</v>
      </c>
      <c r="AH40" s="1">
        <v>325000000</v>
      </c>
      <c r="AI40" s="1">
        <v>415000000</v>
      </c>
      <c r="AJ40" s="1">
        <v>893000000</v>
      </c>
      <c r="AK40" s="1">
        <v>906000000</v>
      </c>
      <c r="AL40" s="1">
        <v>835000000</v>
      </c>
      <c r="AM40" s="1">
        <v>902000000</v>
      </c>
    </row>
    <row r="41" spans="1:39" ht="19" x14ac:dyDescent="0.25">
      <c r="A41" s="5" t="s">
        <v>33</v>
      </c>
      <c r="B41" s="1" t="s">
        <v>92</v>
      </c>
      <c r="C41" s="1" t="s">
        <v>92</v>
      </c>
      <c r="D41" s="1" t="s">
        <v>92</v>
      </c>
      <c r="E41" s="1" t="s">
        <v>92</v>
      </c>
      <c r="F41" s="1" t="s">
        <v>92</v>
      </c>
      <c r="G41" s="1" t="s">
        <v>92</v>
      </c>
      <c r="H41" s="1" t="s">
        <v>92</v>
      </c>
      <c r="I41" s="1" t="s">
        <v>92</v>
      </c>
      <c r="J41" s="1" t="s">
        <v>92</v>
      </c>
      <c r="K41" s="1">
        <v>120000000</v>
      </c>
      <c r="L41" s="1">
        <v>154600000</v>
      </c>
      <c r="M41" s="1">
        <v>160700000</v>
      </c>
      <c r="N41" s="1">
        <v>197800000</v>
      </c>
      <c r="O41" s="1">
        <v>1649500000</v>
      </c>
      <c r="P41" s="1">
        <v>2431418000</v>
      </c>
      <c r="Q41" s="1">
        <v>2458931000</v>
      </c>
      <c r="R41" s="1">
        <v>1738268000</v>
      </c>
      <c r="S41" s="1">
        <v>2080249000</v>
      </c>
      <c r="T41" s="1">
        <v>2357935000</v>
      </c>
      <c r="U41" s="1">
        <v>437764000</v>
      </c>
      <c r="V41" s="1">
        <v>553402000</v>
      </c>
      <c r="W41" s="1">
        <v>601226000</v>
      </c>
      <c r="X41" s="1">
        <v>840000000</v>
      </c>
      <c r="Y41" s="1">
        <v>601000000</v>
      </c>
      <c r="Z41" s="1">
        <v>554000000</v>
      </c>
      <c r="AA41" s="1">
        <v>572000000</v>
      </c>
      <c r="AB41" s="1">
        <v>666000000</v>
      </c>
      <c r="AC41" s="1">
        <v>663000000</v>
      </c>
      <c r="AD41" s="1">
        <v>751000000</v>
      </c>
      <c r="AE41" s="1">
        <v>798000000</v>
      </c>
      <c r="AF41" s="1">
        <v>802000000</v>
      </c>
      <c r="AG41" s="1">
        <v>902000000</v>
      </c>
      <c r="AH41" s="1">
        <v>997000000</v>
      </c>
      <c r="AI41" s="1">
        <v>1049000000</v>
      </c>
      <c r="AJ41" s="1">
        <v>2782000000</v>
      </c>
      <c r="AK41" s="1">
        <v>2482000000</v>
      </c>
      <c r="AL41" s="1">
        <v>2860000000</v>
      </c>
      <c r="AM41" s="1">
        <v>3585000000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c r="AM42" s="1" t="s">
        <v>92</v>
      </c>
    </row>
    <row r="43" spans="1:39" ht="19" x14ac:dyDescent="0.25">
      <c r="A43" s="5" t="s">
        <v>35</v>
      </c>
      <c r="B43" s="1" t="s">
        <v>92</v>
      </c>
      <c r="C43" s="1" t="s">
        <v>92</v>
      </c>
      <c r="D43" s="1" t="s">
        <v>92</v>
      </c>
      <c r="E43" s="1" t="s">
        <v>92</v>
      </c>
      <c r="F43" s="1" t="s">
        <v>92</v>
      </c>
      <c r="G43" s="1" t="s">
        <v>92</v>
      </c>
      <c r="H43" s="1" t="s">
        <v>92</v>
      </c>
      <c r="I43" s="1" t="s">
        <v>92</v>
      </c>
      <c r="J43" s="1" t="s">
        <v>92</v>
      </c>
      <c r="K43" s="1">
        <v>34400000</v>
      </c>
      <c r="L43" s="1">
        <v>1090800000</v>
      </c>
      <c r="M43" s="1">
        <v>54400000</v>
      </c>
      <c r="N43" s="1">
        <v>91300000</v>
      </c>
      <c r="O43" s="1">
        <v>1376800000</v>
      </c>
      <c r="P43" s="1">
        <v>89378000</v>
      </c>
      <c r="Q43" s="1">
        <v>91077000</v>
      </c>
      <c r="R43" s="1">
        <v>108003000</v>
      </c>
      <c r="S43" s="1">
        <v>119880000</v>
      </c>
      <c r="T43" s="1">
        <v>120168000</v>
      </c>
      <c r="U43" s="1">
        <v>100810000</v>
      </c>
      <c r="V43" s="1">
        <v>105782000</v>
      </c>
      <c r="W43" s="1">
        <v>176236000</v>
      </c>
      <c r="X43" s="1">
        <v>3067000000</v>
      </c>
      <c r="Y43" s="1">
        <v>1312000000</v>
      </c>
      <c r="Z43" s="1">
        <v>360000000</v>
      </c>
      <c r="AA43" s="1">
        <v>282000000</v>
      </c>
      <c r="AB43" s="1">
        <v>353000000</v>
      </c>
      <c r="AC43" s="1">
        <v>391000000</v>
      </c>
      <c r="AD43" s="1">
        <v>421000000</v>
      </c>
      <c r="AE43" s="1">
        <v>394000000</v>
      </c>
      <c r="AF43" s="1">
        <v>429000000</v>
      </c>
      <c r="AG43" s="1">
        <v>526000000</v>
      </c>
      <c r="AH43" s="1">
        <v>653000000</v>
      </c>
      <c r="AI43" s="1">
        <v>760000000</v>
      </c>
      <c r="AJ43" s="1">
        <v>13371000000</v>
      </c>
      <c r="AK43" s="1">
        <v>12831000000</v>
      </c>
      <c r="AL43" s="1">
        <v>15175000000</v>
      </c>
      <c r="AM43" s="1">
        <v>23057000000</v>
      </c>
    </row>
    <row r="44" spans="1:39" ht="19" x14ac:dyDescent="0.25">
      <c r="A44" s="6" t="s">
        <v>36</v>
      </c>
      <c r="B44" s="10" t="s">
        <v>92</v>
      </c>
      <c r="C44" s="10" t="s">
        <v>92</v>
      </c>
      <c r="D44" s="10" t="s">
        <v>92</v>
      </c>
      <c r="E44" s="10" t="s">
        <v>92</v>
      </c>
      <c r="F44" s="10" t="s">
        <v>92</v>
      </c>
      <c r="G44" s="10" t="s">
        <v>92</v>
      </c>
      <c r="H44" s="10" t="s">
        <v>92</v>
      </c>
      <c r="I44" s="10" t="s">
        <v>92</v>
      </c>
      <c r="J44" s="10" t="s">
        <v>92</v>
      </c>
      <c r="K44" s="10">
        <v>182700000</v>
      </c>
      <c r="L44" s="10">
        <v>1305100000</v>
      </c>
      <c r="M44" s="10">
        <v>295900000</v>
      </c>
      <c r="N44" s="10">
        <v>378500000</v>
      </c>
      <c r="O44" s="10">
        <v>3097900000</v>
      </c>
      <c r="P44" s="10">
        <v>4235043000</v>
      </c>
      <c r="Q44" s="10">
        <v>4445763000</v>
      </c>
      <c r="R44" s="10">
        <v>3867422000</v>
      </c>
      <c r="S44" s="10">
        <v>2427370000</v>
      </c>
      <c r="T44" s="10">
        <v>2680871000</v>
      </c>
      <c r="U44" s="10">
        <v>1054701000</v>
      </c>
      <c r="V44" s="10">
        <v>843655000</v>
      </c>
      <c r="W44" s="10">
        <v>962790000</v>
      </c>
      <c r="X44" s="10">
        <v>4204000000</v>
      </c>
      <c r="Y44" s="10">
        <v>2145000000</v>
      </c>
      <c r="Z44" s="10">
        <v>1277000000</v>
      </c>
      <c r="AA44" s="10">
        <v>1417000000</v>
      </c>
      <c r="AB44" s="10">
        <v>1356000000</v>
      </c>
      <c r="AC44" s="10">
        <v>1412000000</v>
      </c>
      <c r="AD44" s="10">
        <v>1572000000</v>
      </c>
      <c r="AE44" s="10">
        <v>1486000000</v>
      </c>
      <c r="AF44" s="10">
        <v>1506000000</v>
      </c>
      <c r="AG44" s="10">
        <v>1728000000</v>
      </c>
      <c r="AH44" s="10">
        <v>1975000000</v>
      </c>
      <c r="AI44" s="10">
        <v>2224000000</v>
      </c>
      <c r="AJ44" s="10">
        <v>17046000000</v>
      </c>
      <c r="AK44" s="10">
        <v>16219000000</v>
      </c>
      <c r="AL44" s="10">
        <v>18870000000</v>
      </c>
      <c r="AM44" s="10">
        <v>27544000000</v>
      </c>
    </row>
    <row r="45" spans="1:39" ht="19" x14ac:dyDescent="0.25">
      <c r="A45" s="5" t="s">
        <v>37</v>
      </c>
      <c r="B45" s="1" t="s">
        <v>92</v>
      </c>
      <c r="C45" s="1" t="s">
        <v>92</v>
      </c>
      <c r="D45" s="1" t="s">
        <v>92</v>
      </c>
      <c r="E45" s="1" t="s">
        <v>92</v>
      </c>
      <c r="F45" s="1" t="s">
        <v>92</v>
      </c>
      <c r="G45" s="1" t="s">
        <v>92</v>
      </c>
      <c r="H45" s="1" t="s">
        <v>92</v>
      </c>
      <c r="I45" s="1" t="s">
        <v>92</v>
      </c>
      <c r="J45" s="1" t="s">
        <v>92</v>
      </c>
      <c r="K45" s="1">
        <v>113400000</v>
      </c>
      <c r="L45" s="1">
        <v>148300000</v>
      </c>
      <c r="M45" s="1">
        <v>143700000</v>
      </c>
      <c r="N45" s="1">
        <v>149100000</v>
      </c>
      <c r="O45" s="1">
        <v>179400000</v>
      </c>
      <c r="P45" s="1">
        <v>195333000</v>
      </c>
      <c r="Q45" s="1">
        <v>205555000</v>
      </c>
      <c r="R45" s="1">
        <v>247748000</v>
      </c>
      <c r="S45" s="1">
        <v>223070000</v>
      </c>
      <c r="T45" s="1">
        <v>206076000</v>
      </c>
      <c r="U45" s="1">
        <v>213799000</v>
      </c>
      <c r="V45" s="1">
        <v>226013000</v>
      </c>
      <c r="W45" s="1">
        <v>248040000</v>
      </c>
      <c r="X45" s="1">
        <v>372000000</v>
      </c>
      <c r="Y45" s="1">
        <v>303000000</v>
      </c>
      <c r="Z45" s="1">
        <v>293000000</v>
      </c>
      <c r="AA45" s="1">
        <v>267000000</v>
      </c>
      <c r="AB45" s="1">
        <v>258000000</v>
      </c>
      <c r="AC45" s="1">
        <v>249000000</v>
      </c>
      <c r="AD45" s="1">
        <v>266000000</v>
      </c>
      <c r="AE45" s="1">
        <v>317000000</v>
      </c>
      <c r="AF45" s="1">
        <v>396000000</v>
      </c>
      <c r="AG45" s="1">
        <v>405000000</v>
      </c>
      <c r="AH45" s="1">
        <v>390000000</v>
      </c>
      <c r="AI45" s="1">
        <v>398000000</v>
      </c>
      <c r="AJ45" s="1">
        <v>1606000000</v>
      </c>
      <c r="AK45" s="1">
        <v>1628000000</v>
      </c>
      <c r="AL45" s="1">
        <v>1742000000</v>
      </c>
      <c r="AM45" s="1">
        <v>1958000000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2363078000</v>
      </c>
      <c r="X46" s="1">
        <v>4817000000</v>
      </c>
      <c r="Y46" s="1">
        <v>4409000000</v>
      </c>
      <c r="Z46" s="1">
        <v>4371000000</v>
      </c>
      <c r="AA46" s="1">
        <v>4377000000</v>
      </c>
      <c r="AB46" s="1">
        <v>4720000000</v>
      </c>
      <c r="AC46" s="1">
        <v>4719000000</v>
      </c>
      <c r="AD46" s="1">
        <v>5216000000</v>
      </c>
      <c r="AE46" s="1">
        <v>5209000000</v>
      </c>
      <c r="AF46" s="1">
        <v>5200000000</v>
      </c>
      <c r="AG46" s="1">
        <v>5373000000</v>
      </c>
      <c r="AH46" s="1">
        <v>5590000000</v>
      </c>
      <c r="AI46" s="1">
        <v>5702000000</v>
      </c>
      <c r="AJ46" s="1">
        <v>36038000000</v>
      </c>
      <c r="AK46" s="1">
        <v>36322000000</v>
      </c>
      <c r="AL46" s="1">
        <v>36433000000</v>
      </c>
      <c r="AM46" s="1">
        <v>36811000000</v>
      </c>
    </row>
    <row r="47" spans="1:39" ht="19" x14ac:dyDescent="0.25">
      <c r="A47" s="5" t="s">
        <v>39</v>
      </c>
      <c r="B47" s="1" t="s">
        <v>92</v>
      </c>
      <c r="C47" s="1" t="s">
        <v>92</v>
      </c>
      <c r="D47" s="1" t="s">
        <v>92</v>
      </c>
      <c r="E47" s="1" t="s">
        <v>92</v>
      </c>
      <c r="F47" s="1" t="s">
        <v>92</v>
      </c>
      <c r="G47" s="1" t="s">
        <v>92</v>
      </c>
      <c r="H47" s="1" t="s">
        <v>92</v>
      </c>
      <c r="I47" s="1" t="s">
        <v>92</v>
      </c>
      <c r="J47" s="1" t="s">
        <v>92</v>
      </c>
      <c r="K47" s="1">
        <v>147700000</v>
      </c>
      <c r="L47" s="1">
        <v>357900000</v>
      </c>
      <c r="M47" s="1">
        <v>342200000</v>
      </c>
      <c r="N47" s="1">
        <v>405700000</v>
      </c>
      <c r="O47" s="1">
        <v>595200000</v>
      </c>
      <c r="P47" s="1">
        <v>802071000</v>
      </c>
      <c r="Q47" s="1">
        <v>846739000</v>
      </c>
      <c r="R47" s="1">
        <v>1109822000</v>
      </c>
      <c r="S47" s="1">
        <v>1672487000</v>
      </c>
      <c r="T47" s="1">
        <v>2423067000</v>
      </c>
      <c r="U47" s="1">
        <v>2378796000</v>
      </c>
      <c r="V47" s="1">
        <v>2843310000</v>
      </c>
      <c r="W47" s="1">
        <v>614818000</v>
      </c>
      <c r="X47" s="1">
        <v>2324000000</v>
      </c>
      <c r="Y47" s="1">
        <v>2121000000</v>
      </c>
      <c r="Z47" s="1">
        <v>2006000000</v>
      </c>
      <c r="AA47" s="1">
        <v>1879000000</v>
      </c>
      <c r="AB47" s="1">
        <v>1881000000</v>
      </c>
      <c r="AC47" s="1">
        <v>1760000000</v>
      </c>
      <c r="AD47" s="1">
        <v>2142000000</v>
      </c>
      <c r="AE47" s="1">
        <v>2003000000</v>
      </c>
      <c r="AF47" s="1">
        <v>1872000000</v>
      </c>
      <c r="AG47" s="1">
        <v>1833000000</v>
      </c>
      <c r="AH47" s="1">
        <v>1882000000</v>
      </c>
      <c r="AI47" s="1">
        <v>2143000000</v>
      </c>
      <c r="AJ47" s="1">
        <v>17642000000</v>
      </c>
      <c r="AK47" s="1">
        <v>15358000000</v>
      </c>
      <c r="AL47" s="1">
        <v>14009000000</v>
      </c>
      <c r="AM47" s="1">
        <v>12415000000</v>
      </c>
    </row>
    <row r="48" spans="1:39" ht="19" x14ac:dyDescent="0.25">
      <c r="A48" s="5" t="s">
        <v>40</v>
      </c>
      <c r="B48" s="1" t="s">
        <v>92</v>
      </c>
      <c r="C48" s="1" t="s">
        <v>92</v>
      </c>
      <c r="D48" s="1" t="s">
        <v>92</v>
      </c>
      <c r="E48" s="1" t="s">
        <v>92</v>
      </c>
      <c r="F48" s="1" t="s">
        <v>92</v>
      </c>
      <c r="G48" s="1" t="s">
        <v>92</v>
      </c>
      <c r="H48" s="1" t="s">
        <v>92</v>
      </c>
      <c r="I48" s="1" t="s">
        <v>92</v>
      </c>
      <c r="J48" s="1" t="s">
        <v>92</v>
      </c>
      <c r="K48" s="1">
        <v>147700000</v>
      </c>
      <c r="L48" s="1">
        <v>357900000</v>
      </c>
      <c r="M48" s="1">
        <v>342200000</v>
      </c>
      <c r="N48" s="1">
        <v>405700000</v>
      </c>
      <c r="O48" s="1">
        <v>595200000</v>
      </c>
      <c r="P48" s="1">
        <v>802071000</v>
      </c>
      <c r="Q48" s="1">
        <v>846739000</v>
      </c>
      <c r="R48" s="1">
        <v>1109822000</v>
      </c>
      <c r="S48" s="1">
        <v>1672487000</v>
      </c>
      <c r="T48" s="1">
        <v>2423067000</v>
      </c>
      <c r="U48" s="1">
        <v>2378796000</v>
      </c>
      <c r="V48" s="1">
        <v>2843310000</v>
      </c>
      <c r="W48" s="1">
        <v>2977896000</v>
      </c>
      <c r="X48" s="1">
        <v>7141000000</v>
      </c>
      <c r="Y48" s="1">
        <v>6530000000</v>
      </c>
      <c r="Z48" s="1">
        <v>6377000000</v>
      </c>
      <c r="AA48" s="1">
        <v>6256000000</v>
      </c>
      <c r="AB48" s="1">
        <v>6601000000</v>
      </c>
      <c r="AC48" s="1">
        <v>6479000000</v>
      </c>
      <c r="AD48" s="1">
        <v>7358000000</v>
      </c>
      <c r="AE48" s="1">
        <v>7212000000</v>
      </c>
      <c r="AF48" s="1">
        <v>7072000000</v>
      </c>
      <c r="AG48" s="1">
        <v>7206000000</v>
      </c>
      <c r="AH48" s="1">
        <v>7472000000</v>
      </c>
      <c r="AI48" s="1">
        <v>7845000000</v>
      </c>
      <c r="AJ48" s="1">
        <v>53680000000</v>
      </c>
      <c r="AK48" s="1">
        <v>51680000000</v>
      </c>
      <c r="AL48" s="1">
        <v>50442000000</v>
      </c>
      <c r="AM48" s="1">
        <v>49226000000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v>2127000000</v>
      </c>
      <c r="W49" s="1" t="s">
        <v>92</v>
      </c>
      <c r="X49" s="1" t="s">
        <v>92</v>
      </c>
      <c r="Y49" s="1" t="s">
        <v>92</v>
      </c>
      <c r="Z49" s="1" t="s">
        <v>92</v>
      </c>
      <c r="AA49" s="1" t="s">
        <v>92</v>
      </c>
      <c r="AB49" s="1" t="s">
        <v>92</v>
      </c>
      <c r="AC49" s="1" t="s">
        <v>92</v>
      </c>
      <c r="AD49" s="1" t="s">
        <v>92</v>
      </c>
      <c r="AE49" s="1" t="s">
        <v>92</v>
      </c>
      <c r="AF49" s="1" t="s">
        <v>92</v>
      </c>
      <c r="AG49" s="1" t="s">
        <v>92</v>
      </c>
      <c r="AH49" s="1" t="s">
        <v>92</v>
      </c>
      <c r="AI49" s="1">
        <v>65000000</v>
      </c>
      <c r="AJ49" s="1">
        <v>2720000000</v>
      </c>
      <c r="AK49" s="1">
        <v>2756000000</v>
      </c>
      <c r="AL49" s="1">
        <v>2561000000</v>
      </c>
      <c r="AM49" s="1">
        <v>2403000000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974600000</v>
      </c>
      <c r="L51" s="1">
        <v>74000000</v>
      </c>
      <c r="M51" s="1">
        <v>1126700000</v>
      </c>
      <c r="N51" s="1">
        <v>2703200000</v>
      </c>
      <c r="O51" s="1">
        <v>85800000</v>
      </c>
      <c r="P51" s="1">
        <v>75263000</v>
      </c>
      <c r="Q51" s="1">
        <v>88263000</v>
      </c>
      <c r="R51" s="1">
        <v>97250000</v>
      </c>
      <c r="S51" s="1">
        <v>2115778000</v>
      </c>
      <c r="T51" s="1">
        <v>1904161000</v>
      </c>
      <c r="U51" s="1">
        <v>4736053000</v>
      </c>
      <c r="V51" s="1">
        <v>-462000</v>
      </c>
      <c r="W51" s="1">
        <v>2019197000</v>
      </c>
      <c r="X51" s="1">
        <v>129000000</v>
      </c>
      <c r="Y51" s="1">
        <v>353000000</v>
      </c>
      <c r="Z51" s="1">
        <v>431000000</v>
      </c>
      <c r="AA51" s="1">
        <v>341000000</v>
      </c>
      <c r="AB51" s="1">
        <v>333000000</v>
      </c>
      <c r="AC51" s="1">
        <v>357000000</v>
      </c>
      <c r="AD51" s="1">
        <v>317000000</v>
      </c>
      <c r="AE51" s="1">
        <v>322000000</v>
      </c>
      <c r="AF51" s="1">
        <v>366000000</v>
      </c>
      <c r="AG51" s="1">
        <v>404000000</v>
      </c>
      <c r="AH51" s="1">
        <v>452000000</v>
      </c>
      <c r="AI51" s="1">
        <v>730000000</v>
      </c>
      <c r="AJ51" s="1">
        <v>2487000000</v>
      </c>
      <c r="AK51" s="1">
        <v>2336000000</v>
      </c>
      <c r="AL51" s="1">
        <v>2634000000</v>
      </c>
      <c r="AM51" s="1">
        <v>2738000000</v>
      </c>
    </row>
    <row r="52" spans="1:39" ht="19" x14ac:dyDescent="0.25">
      <c r="A52" s="5" t="s">
        <v>44</v>
      </c>
      <c r="B52" s="1" t="s">
        <v>92</v>
      </c>
      <c r="C52" s="1" t="s">
        <v>92</v>
      </c>
      <c r="D52" s="1" t="s">
        <v>92</v>
      </c>
      <c r="E52" s="1" t="s">
        <v>92</v>
      </c>
      <c r="F52" s="1" t="s">
        <v>92</v>
      </c>
      <c r="G52" s="1" t="s">
        <v>92</v>
      </c>
      <c r="H52" s="1" t="s">
        <v>92</v>
      </c>
      <c r="I52" s="1" t="s">
        <v>92</v>
      </c>
      <c r="J52" s="1" t="s">
        <v>92</v>
      </c>
      <c r="K52" s="1">
        <v>1235700000</v>
      </c>
      <c r="L52" s="1">
        <v>580200000</v>
      </c>
      <c r="M52" s="1">
        <v>1612600000</v>
      </c>
      <c r="N52" s="1">
        <v>3258000000</v>
      </c>
      <c r="O52" s="1">
        <v>860400000</v>
      </c>
      <c r="P52" s="1">
        <v>1072667000</v>
      </c>
      <c r="Q52" s="1">
        <v>1140557000</v>
      </c>
      <c r="R52" s="1">
        <v>1454820000</v>
      </c>
      <c r="S52" s="1">
        <v>4011335000</v>
      </c>
      <c r="T52" s="1">
        <v>4533304000</v>
      </c>
      <c r="U52" s="1">
        <v>7328648000</v>
      </c>
      <c r="V52" s="1">
        <v>5195861000</v>
      </c>
      <c r="W52" s="1">
        <v>5245133000</v>
      </c>
      <c r="X52" s="1">
        <v>7642000000</v>
      </c>
      <c r="Y52" s="1">
        <v>7186000000</v>
      </c>
      <c r="Z52" s="1">
        <v>7101000000</v>
      </c>
      <c r="AA52" s="1">
        <v>6864000000</v>
      </c>
      <c r="AB52" s="1">
        <v>7192000000</v>
      </c>
      <c r="AC52" s="1">
        <v>7085000000</v>
      </c>
      <c r="AD52" s="1">
        <v>7941000000</v>
      </c>
      <c r="AE52" s="1">
        <v>7851000000</v>
      </c>
      <c r="AF52" s="1">
        <v>7834000000</v>
      </c>
      <c r="AG52" s="1">
        <v>8015000000</v>
      </c>
      <c r="AH52" s="1">
        <v>8314000000</v>
      </c>
      <c r="AI52" s="1">
        <v>9038000000</v>
      </c>
      <c r="AJ52" s="1">
        <v>60493000000</v>
      </c>
      <c r="AK52" s="1">
        <v>58400000000</v>
      </c>
      <c r="AL52" s="1">
        <v>57379000000</v>
      </c>
      <c r="AM52" s="1">
        <v>56325000000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1418400000</v>
      </c>
      <c r="L54" s="11">
        <v>1885300000</v>
      </c>
      <c r="M54" s="11">
        <v>1908500000</v>
      </c>
      <c r="N54" s="11">
        <v>3636500000</v>
      </c>
      <c r="O54" s="11">
        <v>3958300000</v>
      </c>
      <c r="P54" s="11">
        <v>5307710000</v>
      </c>
      <c r="Q54" s="11">
        <v>5586320000</v>
      </c>
      <c r="R54" s="11">
        <v>5322242000</v>
      </c>
      <c r="S54" s="11">
        <v>6438705000</v>
      </c>
      <c r="T54" s="11">
        <v>7214175000</v>
      </c>
      <c r="U54" s="11">
        <v>8383349000</v>
      </c>
      <c r="V54" s="11">
        <v>6039516000</v>
      </c>
      <c r="W54" s="11">
        <v>6207923000</v>
      </c>
      <c r="X54" s="11">
        <v>11846000000</v>
      </c>
      <c r="Y54" s="11">
        <v>9331000000</v>
      </c>
      <c r="Z54" s="11">
        <v>8378000000</v>
      </c>
      <c r="AA54" s="11">
        <v>8281000000</v>
      </c>
      <c r="AB54" s="11">
        <v>8548000000</v>
      </c>
      <c r="AC54" s="11">
        <v>8497000000</v>
      </c>
      <c r="AD54" s="11">
        <v>9513000000</v>
      </c>
      <c r="AE54" s="11">
        <v>9337000000</v>
      </c>
      <c r="AF54" s="11">
        <v>9340000000</v>
      </c>
      <c r="AG54" s="11">
        <v>9743000000</v>
      </c>
      <c r="AH54" s="11">
        <v>10289000000</v>
      </c>
      <c r="AI54" s="11">
        <v>11262000000</v>
      </c>
      <c r="AJ54" s="11">
        <v>77539000000</v>
      </c>
      <c r="AK54" s="11">
        <v>74619000000</v>
      </c>
      <c r="AL54" s="11">
        <v>76249000000</v>
      </c>
      <c r="AM54" s="11">
        <v>83869000000</v>
      </c>
    </row>
    <row r="55" spans="1:39" ht="20" thickTop="1" x14ac:dyDescent="0.25">
      <c r="A55" s="5" t="s">
        <v>47</v>
      </c>
      <c r="B55" s="1" t="s">
        <v>92</v>
      </c>
      <c r="C55" s="1" t="s">
        <v>92</v>
      </c>
      <c r="D55" s="1" t="s">
        <v>92</v>
      </c>
      <c r="E55" s="1" t="s">
        <v>92</v>
      </c>
      <c r="F55" s="1" t="s">
        <v>92</v>
      </c>
      <c r="G55" s="1" t="s">
        <v>92</v>
      </c>
      <c r="H55" s="1" t="s">
        <v>92</v>
      </c>
      <c r="I55" s="1" t="s">
        <v>92</v>
      </c>
      <c r="J55" s="1" t="s">
        <v>92</v>
      </c>
      <c r="K55" s="1">
        <v>21400000</v>
      </c>
      <c r="L55" s="1">
        <v>43900000</v>
      </c>
      <c r="M55" s="1">
        <v>43500000</v>
      </c>
      <c r="N55" s="1">
        <v>53800000</v>
      </c>
      <c r="O55" s="1">
        <v>65400000</v>
      </c>
      <c r="P55" s="1">
        <v>66400000</v>
      </c>
      <c r="Q55" s="1">
        <v>80633000</v>
      </c>
      <c r="R55" s="1">
        <v>83303000</v>
      </c>
      <c r="S55" s="1">
        <v>122266000</v>
      </c>
      <c r="T55" s="1">
        <v>179184000</v>
      </c>
      <c r="U55" s="1">
        <v>202616000</v>
      </c>
      <c r="V55" s="1">
        <v>241751000</v>
      </c>
      <c r="W55" s="1">
        <v>229025000</v>
      </c>
      <c r="X55" s="1">
        <v>182000000</v>
      </c>
      <c r="Y55" s="1">
        <v>101000000</v>
      </c>
      <c r="Z55" s="1">
        <v>104000000</v>
      </c>
      <c r="AA55" s="1">
        <v>92000000</v>
      </c>
      <c r="AB55" s="1">
        <v>836000000</v>
      </c>
      <c r="AC55" s="1">
        <v>97000000</v>
      </c>
      <c r="AD55" s="1">
        <v>67000000</v>
      </c>
      <c r="AE55" s="1">
        <v>61000000</v>
      </c>
      <c r="AF55" s="1">
        <v>74000000</v>
      </c>
      <c r="AG55" s="1">
        <v>110000000</v>
      </c>
      <c r="AH55" s="1">
        <v>80000000</v>
      </c>
      <c r="AI55" s="1">
        <v>127000000</v>
      </c>
      <c r="AJ55" s="1">
        <v>392000000</v>
      </c>
      <c r="AK55" s="1">
        <v>437000000</v>
      </c>
      <c r="AL55" s="1" t="s">
        <v>92</v>
      </c>
      <c r="AM55" s="1">
        <v>3883000000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v>95000000</v>
      </c>
      <c r="O56" s="1">
        <v>38400000</v>
      </c>
      <c r="P56" s="1">
        <v>234350000</v>
      </c>
      <c r="Q56" s="1">
        <v>19725000</v>
      </c>
      <c r="R56" s="1">
        <v>112800000</v>
      </c>
      <c r="S56" s="1">
        <v>100000000</v>
      </c>
      <c r="T56" s="1">
        <v>139000000</v>
      </c>
      <c r="U56" s="1">
        <v>100000000</v>
      </c>
      <c r="V56" s="1" t="s">
        <v>92</v>
      </c>
      <c r="W56" s="1" t="s">
        <v>92</v>
      </c>
      <c r="X56" s="1">
        <v>510000000</v>
      </c>
      <c r="Y56" s="1">
        <v>255000000</v>
      </c>
      <c r="Z56" s="1">
        <v>259000000</v>
      </c>
      <c r="AA56" s="1">
        <v>3000000</v>
      </c>
      <c r="AB56" s="1">
        <v>179000000</v>
      </c>
      <c r="AC56" s="1">
        <v>2000000</v>
      </c>
      <c r="AD56" s="1">
        <v>92000000</v>
      </c>
      <c r="AE56" s="1">
        <v>92000000</v>
      </c>
      <c r="AF56" s="1">
        <v>5000000</v>
      </c>
      <c r="AG56" s="1">
        <v>95000000</v>
      </c>
      <c r="AH56" s="1">
        <v>3000000</v>
      </c>
      <c r="AI56" s="1">
        <v>4000000</v>
      </c>
      <c r="AJ56" s="1">
        <v>287000000</v>
      </c>
      <c r="AK56" s="1">
        <v>384000000</v>
      </c>
      <c r="AL56" s="1">
        <v>508000000</v>
      </c>
      <c r="AM56" s="1">
        <v>468000000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v>198000000</v>
      </c>
      <c r="AI57" s="1" t="s">
        <v>92</v>
      </c>
      <c r="AJ57" s="1">
        <v>137000000</v>
      </c>
      <c r="AK57" s="1">
        <v>130000000</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171101000</v>
      </c>
      <c r="S58" s="1">
        <v>181173000</v>
      </c>
      <c r="T58" s="1">
        <v>208996000</v>
      </c>
      <c r="U58" s="1">
        <v>226080000</v>
      </c>
      <c r="V58" s="1">
        <v>240105000</v>
      </c>
      <c r="W58" s="1">
        <v>263236000</v>
      </c>
      <c r="X58" s="1">
        <v>351000000</v>
      </c>
      <c r="Y58" s="1">
        <v>338000000</v>
      </c>
      <c r="Z58" s="1">
        <v>337000000</v>
      </c>
      <c r="AA58" s="1">
        <v>351000000</v>
      </c>
      <c r="AB58" s="1">
        <v>369000000</v>
      </c>
      <c r="AC58" s="1">
        <v>526000000</v>
      </c>
      <c r="AD58" s="1">
        <v>674000000</v>
      </c>
      <c r="AE58" s="1">
        <v>750000000</v>
      </c>
      <c r="AF58" s="1">
        <v>803000000</v>
      </c>
      <c r="AG58" s="1">
        <v>892000000</v>
      </c>
      <c r="AH58" s="1">
        <v>1033000000</v>
      </c>
      <c r="AI58" s="1">
        <v>944000000</v>
      </c>
      <c r="AJ58" s="1">
        <v>1142000000</v>
      </c>
      <c r="AK58" s="1">
        <v>1248000000</v>
      </c>
      <c r="AL58" s="1">
        <v>585000000</v>
      </c>
      <c r="AM58" s="1">
        <v>625000000</v>
      </c>
    </row>
    <row r="59" spans="1:39" ht="19" x14ac:dyDescent="0.25">
      <c r="A59" s="5" t="s">
        <v>51</v>
      </c>
      <c r="B59" s="1" t="s">
        <v>92</v>
      </c>
      <c r="C59" s="1" t="s">
        <v>92</v>
      </c>
      <c r="D59" s="1" t="s">
        <v>92</v>
      </c>
      <c r="E59" s="1" t="s">
        <v>92</v>
      </c>
      <c r="F59" s="1" t="s">
        <v>92</v>
      </c>
      <c r="G59" s="1" t="s">
        <v>92</v>
      </c>
      <c r="H59" s="1" t="s">
        <v>92</v>
      </c>
      <c r="I59" s="1" t="s">
        <v>92</v>
      </c>
      <c r="J59" s="1" t="s">
        <v>92</v>
      </c>
      <c r="K59" s="1">
        <v>881100000</v>
      </c>
      <c r="L59" s="1">
        <v>1023700000</v>
      </c>
      <c r="M59" s="1">
        <v>1084800000</v>
      </c>
      <c r="N59" s="1">
        <v>2458000000</v>
      </c>
      <c r="O59" s="1">
        <v>2564400000</v>
      </c>
      <c r="P59" s="1">
        <v>1953561000</v>
      </c>
      <c r="Q59" s="1">
        <v>2181620000</v>
      </c>
      <c r="R59" s="1">
        <v>1546756000</v>
      </c>
      <c r="S59" s="1">
        <v>1971188000</v>
      </c>
      <c r="T59" s="1">
        <v>2113841000</v>
      </c>
      <c r="U59" s="1">
        <v>408468000</v>
      </c>
      <c r="V59" s="1">
        <v>369917000</v>
      </c>
      <c r="W59" s="1">
        <v>384343000</v>
      </c>
      <c r="X59" s="1">
        <v>2711000000</v>
      </c>
      <c r="Y59" s="1">
        <v>1353000000</v>
      </c>
      <c r="Z59" s="1">
        <v>461000000</v>
      </c>
      <c r="AA59" s="1">
        <v>445000000</v>
      </c>
      <c r="AB59" s="1" t="s">
        <v>92</v>
      </c>
      <c r="AC59" s="1">
        <v>480000000</v>
      </c>
      <c r="AD59" s="1">
        <v>499000000</v>
      </c>
      <c r="AE59" s="1">
        <v>583000000</v>
      </c>
      <c r="AF59" s="1">
        <v>620000000</v>
      </c>
      <c r="AG59" s="1">
        <v>723000000</v>
      </c>
      <c r="AH59" s="1">
        <v>624000000</v>
      </c>
      <c r="AI59" s="1">
        <v>935000000</v>
      </c>
      <c r="AJ59" s="1">
        <v>13769000000</v>
      </c>
      <c r="AK59" s="1">
        <v>13438000000</v>
      </c>
      <c r="AL59" s="1">
        <v>17202000000</v>
      </c>
      <c r="AM59" s="1">
        <v>21482000000</v>
      </c>
    </row>
    <row r="60" spans="1:39" ht="19" x14ac:dyDescent="0.25">
      <c r="A60" s="6" t="s">
        <v>52</v>
      </c>
      <c r="B60" s="10" t="s">
        <v>92</v>
      </c>
      <c r="C60" s="10" t="s">
        <v>92</v>
      </c>
      <c r="D60" s="10" t="s">
        <v>92</v>
      </c>
      <c r="E60" s="10" t="s">
        <v>92</v>
      </c>
      <c r="F60" s="10" t="s">
        <v>92</v>
      </c>
      <c r="G60" s="10" t="s">
        <v>92</v>
      </c>
      <c r="H60" s="10" t="s">
        <v>92</v>
      </c>
      <c r="I60" s="10" t="s">
        <v>92</v>
      </c>
      <c r="J60" s="10" t="s">
        <v>92</v>
      </c>
      <c r="K60" s="10">
        <v>902500000</v>
      </c>
      <c r="L60" s="10">
        <v>1067600000</v>
      </c>
      <c r="M60" s="10">
        <v>1128300000</v>
      </c>
      <c r="N60" s="10">
        <v>2606800000</v>
      </c>
      <c r="O60" s="10">
        <v>2668200000</v>
      </c>
      <c r="P60" s="10">
        <v>2254311000</v>
      </c>
      <c r="Q60" s="10">
        <v>2281978000</v>
      </c>
      <c r="R60" s="10">
        <v>1913960000</v>
      </c>
      <c r="S60" s="10">
        <v>2374627000</v>
      </c>
      <c r="T60" s="10">
        <v>2641021000</v>
      </c>
      <c r="U60" s="10">
        <v>937164000</v>
      </c>
      <c r="V60" s="10">
        <v>851773000</v>
      </c>
      <c r="W60" s="10">
        <v>876604000</v>
      </c>
      <c r="X60" s="10">
        <v>3754000000</v>
      </c>
      <c r="Y60" s="10">
        <v>2047000000</v>
      </c>
      <c r="Z60" s="10">
        <v>1161000000</v>
      </c>
      <c r="AA60" s="10">
        <v>891000000</v>
      </c>
      <c r="AB60" s="10">
        <v>1384000000</v>
      </c>
      <c r="AC60" s="10">
        <v>1105000000</v>
      </c>
      <c r="AD60" s="10">
        <v>1332000000</v>
      </c>
      <c r="AE60" s="10">
        <v>1486000000</v>
      </c>
      <c r="AF60" s="10">
        <v>1502000000</v>
      </c>
      <c r="AG60" s="10">
        <v>1820000000</v>
      </c>
      <c r="AH60" s="10">
        <v>1938000000</v>
      </c>
      <c r="AI60" s="10">
        <v>2010000000</v>
      </c>
      <c r="AJ60" s="10">
        <v>15727000000</v>
      </c>
      <c r="AK60" s="10">
        <v>15637000000</v>
      </c>
      <c r="AL60" s="10">
        <v>18295000000</v>
      </c>
      <c r="AM60" s="10">
        <v>26458000000</v>
      </c>
    </row>
    <row r="61" spans="1:39" ht="19" x14ac:dyDescent="0.25">
      <c r="A61" s="5" t="s">
        <v>53</v>
      </c>
      <c r="B61" s="1" t="s">
        <v>92</v>
      </c>
      <c r="C61" s="1" t="s">
        <v>92</v>
      </c>
      <c r="D61" s="1" t="s">
        <v>92</v>
      </c>
      <c r="E61" s="1" t="s">
        <v>92</v>
      </c>
      <c r="F61" s="1" t="s">
        <v>92</v>
      </c>
      <c r="G61" s="1" t="s">
        <v>92</v>
      </c>
      <c r="H61" s="1" t="s">
        <v>92</v>
      </c>
      <c r="I61" s="1" t="s">
        <v>92</v>
      </c>
      <c r="J61" s="1" t="s">
        <v>92</v>
      </c>
      <c r="K61" s="1">
        <v>139900000</v>
      </c>
      <c r="L61" s="1">
        <v>381400000</v>
      </c>
      <c r="M61" s="1">
        <v>271500000</v>
      </c>
      <c r="N61" s="1">
        <v>252000000</v>
      </c>
      <c r="O61" s="1">
        <v>389600000</v>
      </c>
      <c r="P61" s="1">
        <v>472824000</v>
      </c>
      <c r="Q61" s="1">
        <v>334958000</v>
      </c>
      <c r="R61" s="1">
        <v>343093000</v>
      </c>
      <c r="S61" s="1">
        <v>482824000</v>
      </c>
      <c r="T61" s="1">
        <v>699116000</v>
      </c>
      <c r="U61" s="1">
        <v>505327000</v>
      </c>
      <c r="V61" s="1">
        <v>595385000</v>
      </c>
      <c r="W61" s="1">
        <v>747256000</v>
      </c>
      <c r="X61" s="1">
        <v>4895000000</v>
      </c>
      <c r="Y61" s="1">
        <v>3850000000</v>
      </c>
      <c r="Z61" s="1">
        <v>3382000000</v>
      </c>
      <c r="AA61" s="1">
        <v>3353000000</v>
      </c>
      <c r="AB61" s="1">
        <v>3216000000</v>
      </c>
      <c r="AC61" s="1">
        <v>3228000000</v>
      </c>
      <c r="AD61" s="1">
        <v>3756000000</v>
      </c>
      <c r="AE61" s="1">
        <v>3711000000</v>
      </c>
      <c r="AF61" s="1">
        <v>4288000000</v>
      </c>
      <c r="AG61" s="1">
        <v>4467000000</v>
      </c>
      <c r="AH61" s="1">
        <v>4897000000</v>
      </c>
      <c r="AI61" s="1">
        <v>5955000000</v>
      </c>
      <c r="AJ61" s="1">
        <v>21365000000</v>
      </c>
      <c r="AK61" s="1">
        <v>20300000000</v>
      </c>
      <c r="AL61" s="1">
        <v>20729000000</v>
      </c>
      <c r="AM61" s="1">
        <v>20950000000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89000000</v>
      </c>
      <c r="AJ62" s="1">
        <v>155000000</v>
      </c>
      <c r="AK62" s="1">
        <v>187000000</v>
      </c>
      <c r="AL62" s="1">
        <v>225000000</v>
      </c>
      <c r="AM62" s="1">
        <v>235000000</v>
      </c>
    </row>
    <row r="63" spans="1:39" ht="19" x14ac:dyDescent="0.25">
      <c r="A63" s="5" t="s">
        <v>54</v>
      </c>
      <c r="B63" s="1" t="s">
        <v>92</v>
      </c>
      <c r="C63" s="1" t="s">
        <v>92</v>
      </c>
      <c r="D63" s="1" t="s">
        <v>92</v>
      </c>
      <c r="E63" s="1" t="s">
        <v>92</v>
      </c>
      <c r="F63" s="1" t="s">
        <v>92</v>
      </c>
      <c r="G63" s="1" t="s">
        <v>92</v>
      </c>
      <c r="H63" s="1" t="s">
        <v>92</v>
      </c>
      <c r="I63" s="1" t="s">
        <v>92</v>
      </c>
      <c r="J63" s="1" t="s">
        <v>92</v>
      </c>
      <c r="K63" s="1">
        <v>22800000</v>
      </c>
      <c r="L63" s="1" t="s">
        <v>92</v>
      </c>
      <c r="M63" s="1" t="s">
        <v>92</v>
      </c>
      <c r="N63" s="1" t="s">
        <v>92</v>
      </c>
      <c r="O63" s="1" t="s">
        <v>92</v>
      </c>
      <c r="P63" s="1" t="s">
        <v>92</v>
      </c>
      <c r="Q63" s="1">
        <v>34992000</v>
      </c>
      <c r="R63" s="1">
        <v>39407000</v>
      </c>
      <c r="S63" s="1">
        <v>46127000</v>
      </c>
      <c r="T63" s="1">
        <v>91532000</v>
      </c>
      <c r="U63" s="1">
        <v>134330000</v>
      </c>
      <c r="V63" s="1">
        <v>165992000</v>
      </c>
      <c r="W63" s="1">
        <v>172126000</v>
      </c>
      <c r="X63" s="1">
        <v>571000000</v>
      </c>
      <c r="Y63" s="1">
        <v>530000000</v>
      </c>
      <c r="Z63" s="1">
        <v>580000000</v>
      </c>
      <c r="AA63" s="1">
        <v>627000000</v>
      </c>
      <c r="AB63" s="1">
        <v>617000000</v>
      </c>
      <c r="AC63" s="1">
        <v>638000000</v>
      </c>
      <c r="AD63" s="1">
        <v>713000000</v>
      </c>
      <c r="AE63" s="1">
        <v>716000000</v>
      </c>
      <c r="AF63" s="1">
        <v>726000000</v>
      </c>
      <c r="AG63" s="1">
        <v>762000000</v>
      </c>
      <c r="AH63" s="1">
        <v>552000000</v>
      </c>
      <c r="AI63" s="1">
        <v>745000000</v>
      </c>
      <c r="AJ63" s="1">
        <v>4247000000</v>
      </c>
      <c r="AK63" s="1">
        <v>4389000000</v>
      </c>
      <c r="AL63" s="1">
        <v>4172000000</v>
      </c>
      <c r="AM63" s="1">
        <v>3602000000</v>
      </c>
    </row>
    <row r="64" spans="1:39" ht="19" x14ac:dyDescent="0.25">
      <c r="A64" s="5" t="s">
        <v>55</v>
      </c>
      <c r="B64" s="1" t="s">
        <v>92</v>
      </c>
      <c r="C64" s="1" t="s">
        <v>92</v>
      </c>
      <c r="D64" s="1" t="s">
        <v>92</v>
      </c>
      <c r="E64" s="1" t="s">
        <v>92</v>
      </c>
      <c r="F64" s="1" t="s">
        <v>92</v>
      </c>
      <c r="G64" s="1" t="s">
        <v>92</v>
      </c>
      <c r="H64" s="1" t="s">
        <v>92</v>
      </c>
      <c r="I64" s="1" t="s">
        <v>92</v>
      </c>
      <c r="J64" s="1" t="s">
        <v>92</v>
      </c>
      <c r="K64" s="1">
        <v>2400000</v>
      </c>
      <c r="L64" s="1">
        <v>2000000</v>
      </c>
      <c r="M64" s="1">
        <v>1400000</v>
      </c>
      <c r="N64" s="1">
        <v>8400000</v>
      </c>
      <c r="O64" s="1">
        <v>14700000</v>
      </c>
      <c r="P64" s="1">
        <v>1489559000</v>
      </c>
      <c r="Q64" s="1">
        <v>1682320000</v>
      </c>
      <c r="R64" s="1">
        <v>1420956000</v>
      </c>
      <c r="S64" s="1">
        <v>1707458000</v>
      </c>
      <c r="T64" s="1">
        <v>1582698000</v>
      </c>
      <c r="U64" s="1">
        <v>4242106000</v>
      </c>
      <c r="V64" s="1">
        <v>1960626000</v>
      </c>
      <c r="W64" s="1">
        <v>1986315000</v>
      </c>
      <c r="X64" s="1">
        <v>159000000</v>
      </c>
      <c r="Y64" s="1">
        <v>310000000</v>
      </c>
      <c r="Z64" s="1">
        <v>229000000</v>
      </c>
      <c r="AA64" s="1">
        <v>181000000</v>
      </c>
      <c r="AB64" s="1">
        <v>73000000</v>
      </c>
      <c r="AC64" s="1">
        <v>109000000</v>
      </c>
      <c r="AD64" s="1">
        <v>127000000</v>
      </c>
      <c r="AE64" s="1">
        <v>129000000</v>
      </c>
      <c r="AF64" s="1">
        <v>164000000</v>
      </c>
      <c r="AG64" s="1">
        <v>153000000</v>
      </c>
      <c r="AH64" s="1">
        <v>171000000</v>
      </c>
      <c r="AI64" s="1">
        <v>170000000</v>
      </c>
      <c r="AJ64" s="1">
        <v>1450000000</v>
      </c>
      <c r="AK64" s="1">
        <v>1036000000</v>
      </c>
      <c r="AL64" s="1">
        <v>878000000</v>
      </c>
      <c r="AM64" s="1">
        <v>936000000</v>
      </c>
    </row>
    <row r="65" spans="1:39" ht="19" x14ac:dyDescent="0.25">
      <c r="A65" s="5" t="s">
        <v>56</v>
      </c>
      <c r="B65" s="1" t="s">
        <v>92</v>
      </c>
      <c r="C65" s="1" t="s">
        <v>92</v>
      </c>
      <c r="D65" s="1" t="s">
        <v>92</v>
      </c>
      <c r="E65" s="1" t="s">
        <v>92</v>
      </c>
      <c r="F65" s="1" t="s">
        <v>92</v>
      </c>
      <c r="G65" s="1" t="s">
        <v>92</v>
      </c>
      <c r="H65" s="1" t="s">
        <v>92</v>
      </c>
      <c r="I65" s="1" t="s">
        <v>92</v>
      </c>
      <c r="J65" s="1" t="s">
        <v>92</v>
      </c>
      <c r="K65" s="1">
        <v>165100000</v>
      </c>
      <c r="L65" s="1">
        <v>383400000</v>
      </c>
      <c r="M65" s="1">
        <v>272900000</v>
      </c>
      <c r="N65" s="1">
        <v>260400000</v>
      </c>
      <c r="O65" s="1">
        <v>404300000</v>
      </c>
      <c r="P65" s="1">
        <v>1962383000</v>
      </c>
      <c r="Q65" s="1">
        <v>2052270000</v>
      </c>
      <c r="R65" s="1">
        <v>1803456000</v>
      </c>
      <c r="S65" s="1">
        <v>2236409000</v>
      </c>
      <c r="T65" s="1">
        <v>2373346000</v>
      </c>
      <c r="U65" s="1">
        <v>4881763000</v>
      </c>
      <c r="V65" s="1">
        <v>2722003000</v>
      </c>
      <c r="W65" s="1">
        <v>2905697000</v>
      </c>
      <c r="X65" s="1">
        <v>5625000000</v>
      </c>
      <c r="Y65" s="1">
        <v>4690000000</v>
      </c>
      <c r="Z65" s="1">
        <v>4191000000</v>
      </c>
      <c r="AA65" s="1">
        <v>4161000000</v>
      </c>
      <c r="AB65" s="1">
        <v>3906000000</v>
      </c>
      <c r="AC65" s="1">
        <v>3975000000</v>
      </c>
      <c r="AD65" s="1">
        <v>4596000000</v>
      </c>
      <c r="AE65" s="1">
        <v>4556000000</v>
      </c>
      <c r="AF65" s="1">
        <v>5178000000</v>
      </c>
      <c r="AG65" s="1">
        <v>5382000000</v>
      </c>
      <c r="AH65" s="1">
        <v>5620000000</v>
      </c>
      <c r="AI65" s="1">
        <v>6959000000</v>
      </c>
      <c r="AJ65" s="1">
        <v>27217000000</v>
      </c>
      <c r="AK65" s="1">
        <v>25912000000</v>
      </c>
      <c r="AL65" s="1">
        <v>26004000000</v>
      </c>
      <c r="AM65" s="1">
        <v>25723000000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1067600000</v>
      </c>
      <c r="L67" s="10">
        <v>1451000000</v>
      </c>
      <c r="M67" s="10">
        <v>1401200000</v>
      </c>
      <c r="N67" s="10">
        <v>2867200000</v>
      </c>
      <c r="O67" s="10">
        <v>3072500000</v>
      </c>
      <c r="P67" s="10">
        <v>4216694000</v>
      </c>
      <c r="Q67" s="10">
        <v>4334248000</v>
      </c>
      <c r="R67" s="10">
        <v>3717416000</v>
      </c>
      <c r="S67" s="10">
        <v>4611036000</v>
      </c>
      <c r="T67" s="10">
        <v>5014367000</v>
      </c>
      <c r="U67" s="10">
        <v>5818927000</v>
      </c>
      <c r="V67" s="10">
        <v>3573776000</v>
      </c>
      <c r="W67" s="10">
        <v>3782301000</v>
      </c>
      <c r="X67" s="10">
        <v>9379000000</v>
      </c>
      <c r="Y67" s="10">
        <v>6737000000</v>
      </c>
      <c r="Z67" s="10">
        <v>5352000000</v>
      </c>
      <c r="AA67" s="10">
        <v>5052000000</v>
      </c>
      <c r="AB67" s="10">
        <v>5290000000</v>
      </c>
      <c r="AC67" s="10">
        <v>5080000000</v>
      </c>
      <c r="AD67" s="10">
        <v>5928000000</v>
      </c>
      <c r="AE67" s="10">
        <v>6042000000</v>
      </c>
      <c r="AF67" s="10">
        <v>6680000000</v>
      </c>
      <c r="AG67" s="10">
        <v>7202000000</v>
      </c>
      <c r="AH67" s="10">
        <v>7558000000</v>
      </c>
      <c r="AI67" s="10">
        <v>8969000000</v>
      </c>
      <c r="AJ67" s="10">
        <v>42944000000</v>
      </c>
      <c r="AK67" s="10">
        <v>41549000000</v>
      </c>
      <c r="AL67" s="10">
        <v>44299000000</v>
      </c>
      <c r="AM67" s="10">
        <v>52181000000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1254000</v>
      </c>
      <c r="Q68" s="1">
        <v>1254000</v>
      </c>
      <c r="R68" s="1">
        <v>1903000</v>
      </c>
      <c r="S68" s="1">
        <v>1924000</v>
      </c>
      <c r="T68" s="1">
        <v>1943000</v>
      </c>
      <c r="U68" s="1">
        <v>1959000</v>
      </c>
      <c r="V68" s="1">
        <v>1975000</v>
      </c>
      <c r="W68" s="1">
        <v>1978000</v>
      </c>
      <c r="X68" s="1">
        <v>2000000</v>
      </c>
      <c r="Y68" s="1">
        <v>2000000</v>
      </c>
      <c r="Z68" s="1">
        <v>2000000</v>
      </c>
      <c r="AA68" s="1">
        <v>2000000</v>
      </c>
      <c r="AB68" s="1">
        <v>2000000</v>
      </c>
      <c r="AC68" s="1">
        <v>2000000</v>
      </c>
      <c r="AD68" s="1">
        <v>4000000</v>
      </c>
      <c r="AE68" s="1">
        <v>4000000</v>
      </c>
      <c r="AF68" s="1">
        <v>4000000</v>
      </c>
      <c r="AG68" s="1">
        <v>4000000</v>
      </c>
      <c r="AH68" s="1">
        <v>4000000</v>
      </c>
      <c r="AI68" s="1">
        <v>8000000</v>
      </c>
      <c r="AJ68" s="1">
        <v>8000000</v>
      </c>
      <c r="AK68" s="1">
        <v>8000000</v>
      </c>
      <c r="AL68" s="1" t="s">
        <v>92</v>
      </c>
      <c r="AM68" s="1">
        <v>8000000</v>
      </c>
    </row>
    <row r="69" spans="1:39" ht="19" x14ac:dyDescent="0.25">
      <c r="A69" s="5" t="s">
        <v>60</v>
      </c>
      <c r="B69" s="1" t="s">
        <v>92</v>
      </c>
      <c r="C69" s="1" t="s">
        <v>92</v>
      </c>
      <c r="D69" s="1" t="s">
        <v>92</v>
      </c>
      <c r="E69" s="1" t="s">
        <v>92</v>
      </c>
      <c r="F69" s="1" t="s">
        <v>92</v>
      </c>
      <c r="G69" s="1" t="s">
        <v>92</v>
      </c>
      <c r="H69" s="1" t="s">
        <v>92</v>
      </c>
      <c r="I69" s="1" t="s">
        <v>92</v>
      </c>
      <c r="J69" s="1" t="s">
        <v>92</v>
      </c>
      <c r="K69" s="1">
        <v>154800000</v>
      </c>
      <c r="L69" s="1">
        <v>102700000</v>
      </c>
      <c r="M69" s="1">
        <v>164900000</v>
      </c>
      <c r="N69" s="1">
        <v>324500000</v>
      </c>
      <c r="O69" s="1">
        <v>438600000</v>
      </c>
      <c r="P69" s="1">
        <v>576510000</v>
      </c>
      <c r="Q69" s="1">
        <v>753531000</v>
      </c>
      <c r="R69" s="1">
        <v>961748000</v>
      </c>
      <c r="S69" s="1">
        <v>1227885000</v>
      </c>
      <c r="T69" s="1">
        <v>1542897000</v>
      </c>
      <c r="U69" s="1">
        <v>1920539000</v>
      </c>
      <c r="V69" s="1">
        <v>2436977000</v>
      </c>
      <c r="W69" s="1">
        <v>2886891000</v>
      </c>
      <c r="X69" s="1">
        <v>3326000000</v>
      </c>
      <c r="Y69" s="1">
        <v>3895000000</v>
      </c>
      <c r="Z69" s="1">
        <v>4371000000</v>
      </c>
      <c r="AA69" s="1">
        <v>4867000000</v>
      </c>
      <c r="AB69" s="1">
        <v>5339000000</v>
      </c>
      <c r="AC69" s="1">
        <v>5950000000</v>
      </c>
      <c r="AD69" s="1">
        <v>6598000000</v>
      </c>
      <c r="AE69" s="1">
        <v>7352000000</v>
      </c>
      <c r="AF69" s="1">
        <v>8064000000</v>
      </c>
      <c r="AG69" s="1">
        <v>8994000000</v>
      </c>
      <c r="AH69" s="1">
        <v>10240000000</v>
      </c>
      <c r="AI69" s="1">
        <v>11635000000</v>
      </c>
      <c r="AJ69" s="1">
        <v>12528000000</v>
      </c>
      <c r="AK69" s="1">
        <v>13441000000</v>
      </c>
      <c r="AL69" s="1" t="s">
        <v>92</v>
      </c>
      <c r="AM69" s="1">
        <v>17376000000</v>
      </c>
    </row>
    <row r="70" spans="1:39" ht="19" x14ac:dyDescent="0.25">
      <c r="A70" s="5" t="s">
        <v>61</v>
      </c>
      <c r="B70" s="1" t="s">
        <v>92</v>
      </c>
      <c r="C70" s="1" t="s">
        <v>92</v>
      </c>
      <c r="D70" s="1" t="s">
        <v>92</v>
      </c>
      <c r="E70" s="1" t="s">
        <v>92</v>
      </c>
      <c r="F70" s="1" t="s">
        <v>92</v>
      </c>
      <c r="G70" s="1" t="s">
        <v>92</v>
      </c>
      <c r="H70" s="1" t="s">
        <v>92</v>
      </c>
      <c r="I70" s="1" t="s">
        <v>92</v>
      </c>
      <c r="J70" s="1" t="s">
        <v>92</v>
      </c>
      <c r="K70" s="1">
        <v>-103100000</v>
      </c>
      <c r="L70" s="1">
        <v>-130700000</v>
      </c>
      <c r="M70" s="1">
        <v>-161200000</v>
      </c>
      <c r="N70" s="1">
        <v>-221100000</v>
      </c>
      <c r="O70" s="1">
        <v>-285400000</v>
      </c>
      <c r="P70" s="1">
        <v>-297598000</v>
      </c>
      <c r="Q70" s="1">
        <v>-326489000</v>
      </c>
      <c r="R70" s="1">
        <v>-385081000</v>
      </c>
      <c r="S70" s="1">
        <v>23882000</v>
      </c>
      <c r="T70" s="1">
        <v>17345000</v>
      </c>
      <c r="U70" s="1">
        <v>26695000</v>
      </c>
      <c r="V70" s="1">
        <v>1321000</v>
      </c>
      <c r="W70" s="1">
        <v>-131000</v>
      </c>
      <c r="X70" s="1">
        <v>-41000000</v>
      </c>
      <c r="Y70" s="1">
        <v>-120000000</v>
      </c>
      <c r="Z70" s="1">
        <v>-69000000</v>
      </c>
      <c r="AA70" s="1">
        <v>-50000000</v>
      </c>
      <c r="AB70" s="1">
        <v>-78000000</v>
      </c>
      <c r="AC70" s="1">
        <v>-60000000</v>
      </c>
      <c r="AD70" s="1">
        <v>-60000000</v>
      </c>
      <c r="AE70" s="1">
        <v>-63000000</v>
      </c>
      <c r="AF70" s="1">
        <v>-74000000</v>
      </c>
      <c r="AG70" s="1">
        <v>-76000000</v>
      </c>
      <c r="AH70" s="1">
        <v>-54000000</v>
      </c>
      <c r="AI70" s="1">
        <v>-67000000</v>
      </c>
      <c r="AJ70" s="1">
        <v>-180000000</v>
      </c>
      <c r="AK70" s="1">
        <v>-387000000</v>
      </c>
      <c r="AL70" s="1">
        <v>-745000000</v>
      </c>
      <c r="AM70" s="1">
        <v>-1189000000</v>
      </c>
    </row>
    <row r="71" spans="1:39" ht="19" x14ac:dyDescent="0.25">
      <c r="A71" s="5" t="s">
        <v>62</v>
      </c>
      <c r="B71" s="1" t="s">
        <v>92</v>
      </c>
      <c r="C71" s="1" t="s">
        <v>92</v>
      </c>
      <c r="D71" s="1" t="s">
        <v>92</v>
      </c>
      <c r="E71" s="1" t="s">
        <v>92</v>
      </c>
      <c r="F71" s="1" t="s">
        <v>92</v>
      </c>
      <c r="G71" s="1" t="s">
        <v>92</v>
      </c>
      <c r="H71" s="1" t="s">
        <v>92</v>
      </c>
      <c r="I71" s="1" t="s">
        <v>92</v>
      </c>
      <c r="J71" s="1" t="s">
        <v>92</v>
      </c>
      <c r="K71" s="1">
        <v>299100000</v>
      </c>
      <c r="L71" s="1">
        <v>462300000</v>
      </c>
      <c r="M71" s="1">
        <v>503600000</v>
      </c>
      <c r="N71" s="1">
        <v>665900000</v>
      </c>
      <c r="O71" s="1">
        <v>732600000</v>
      </c>
      <c r="P71" s="1">
        <v>810850000</v>
      </c>
      <c r="Q71" s="1">
        <v>823776000</v>
      </c>
      <c r="R71" s="1">
        <v>1026256000</v>
      </c>
      <c r="S71" s="1">
        <v>573978000</v>
      </c>
      <c r="T71" s="1">
        <v>637623000</v>
      </c>
      <c r="U71" s="1">
        <v>615229000</v>
      </c>
      <c r="V71" s="1">
        <v>25467000</v>
      </c>
      <c r="W71" s="1">
        <v>-463116000</v>
      </c>
      <c r="X71" s="1">
        <v>-820000000</v>
      </c>
      <c r="Y71" s="1">
        <v>-1183000000</v>
      </c>
      <c r="Z71" s="1">
        <v>-1278000000</v>
      </c>
      <c r="AA71" s="1">
        <v>-1590000000</v>
      </c>
      <c r="AB71" s="1">
        <v>-2005000000</v>
      </c>
      <c r="AC71" s="1">
        <v>-2475000000</v>
      </c>
      <c r="AD71" s="1">
        <v>-2957000000</v>
      </c>
      <c r="AE71" s="1">
        <v>-3998000000</v>
      </c>
      <c r="AF71" s="1">
        <v>-5334000000</v>
      </c>
      <c r="AG71" s="1">
        <v>-6381000000</v>
      </c>
      <c r="AH71" s="1">
        <v>-7459000000</v>
      </c>
      <c r="AI71" s="1">
        <v>-9283000000</v>
      </c>
      <c r="AJ71" s="1">
        <v>20623000000</v>
      </c>
      <c r="AK71" s="1">
        <v>19268000000</v>
      </c>
      <c r="AL71" s="1">
        <v>31697000000</v>
      </c>
      <c r="AM71" s="1">
        <v>14633000000</v>
      </c>
    </row>
    <row r="72" spans="1:39" ht="19" x14ac:dyDescent="0.25">
      <c r="A72" s="6" t="s">
        <v>63</v>
      </c>
      <c r="B72" s="10" t="s">
        <v>92</v>
      </c>
      <c r="C72" s="10" t="s">
        <v>92</v>
      </c>
      <c r="D72" s="10" t="s">
        <v>92</v>
      </c>
      <c r="E72" s="10" t="s">
        <v>92</v>
      </c>
      <c r="F72" s="10" t="s">
        <v>92</v>
      </c>
      <c r="G72" s="10" t="s">
        <v>92</v>
      </c>
      <c r="H72" s="10" t="s">
        <v>92</v>
      </c>
      <c r="I72" s="10" t="s">
        <v>92</v>
      </c>
      <c r="J72" s="10" t="s">
        <v>92</v>
      </c>
      <c r="K72" s="10">
        <v>350800000</v>
      </c>
      <c r="L72" s="10">
        <v>434300000</v>
      </c>
      <c r="M72" s="10">
        <v>507300000</v>
      </c>
      <c r="N72" s="10">
        <v>769300000</v>
      </c>
      <c r="O72" s="10">
        <v>885800000</v>
      </c>
      <c r="P72" s="10">
        <v>1091016000</v>
      </c>
      <c r="Q72" s="10">
        <v>1252072000</v>
      </c>
      <c r="R72" s="10">
        <v>1604826000</v>
      </c>
      <c r="S72" s="10">
        <v>1827669000</v>
      </c>
      <c r="T72" s="10">
        <v>2199808000</v>
      </c>
      <c r="U72" s="10">
        <v>2564422000</v>
      </c>
      <c r="V72" s="10">
        <v>2465740000</v>
      </c>
      <c r="W72" s="10">
        <v>2425622000</v>
      </c>
      <c r="X72" s="10">
        <v>2467000000</v>
      </c>
      <c r="Y72" s="10">
        <v>2594000000</v>
      </c>
      <c r="Z72" s="10">
        <v>3026000000</v>
      </c>
      <c r="AA72" s="10">
        <v>3229000000</v>
      </c>
      <c r="AB72" s="10">
        <v>3258000000</v>
      </c>
      <c r="AC72" s="10">
        <v>3417000000</v>
      </c>
      <c r="AD72" s="10">
        <v>3585000000</v>
      </c>
      <c r="AE72" s="10">
        <v>3295000000</v>
      </c>
      <c r="AF72" s="10">
        <v>2660000000</v>
      </c>
      <c r="AG72" s="10">
        <v>2541000000</v>
      </c>
      <c r="AH72" s="10">
        <v>2731000000</v>
      </c>
      <c r="AI72" s="10">
        <v>2293000000</v>
      </c>
      <c r="AJ72" s="10">
        <v>32979000000</v>
      </c>
      <c r="AK72" s="10">
        <v>32330000000</v>
      </c>
      <c r="AL72" s="10">
        <v>30952000000</v>
      </c>
      <c r="AM72" s="10">
        <v>30828000000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1418400000</v>
      </c>
      <c r="L73" s="11">
        <v>1885300000</v>
      </c>
      <c r="M73" s="11">
        <v>1908500000</v>
      </c>
      <c r="N73" s="11">
        <v>3636500000</v>
      </c>
      <c r="O73" s="11">
        <v>3958300000</v>
      </c>
      <c r="P73" s="11">
        <v>5307710000</v>
      </c>
      <c r="Q73" s="11">
        <v>5586320000</v>
      </c>
      <c r="R73" s="11">
        <v>5322242000</v>
      </c>
      <c r="S73" s="11">
        <v>6438705000</v>
      </c>
      <c r="T73" s="11">
        <v>7214175000</v>
      </c>
      <c r="U73" s="11">
        <v>8383349000</v>
      </c>
      <c r="V73" s="11">
        <v>6039516000</v>
      </c>
      <c r="W73" s="11">
        <v>6207923000</v>
      </c>
      <c r="X73" s="11">
        <v>11846000000</v>
      </c>
      <c r="Y73" s="11">
        <v>9331000000</v>
      </c>
      <c r="Z73" s="11">
        <v>8378000000</v>
      </c>
      <c r="AA73" s="11">
        <v>8281000000</v>
      </c>
      <c r="AB73" s="11">
        <v>8548000000</v>
      </c>
      <c r="AC73" s="11">
        <v>8497000000</v>
      </c>
      <c r="AD73" s="11">
        <v>9513000000</v>
      </c>
      <c r="AE73" s="11">
        <v>9337000000</v>
      </c>
      <c r="AF73" s="11">
        <v>9340000000</v>
      </c>
      <c r="AG73" s="11">
        <v>9743000000</v>
      </c>
      <c r="AH73" s="11">
        <v>10289000000</v>
      </c>
      <c r="AI73" s="11">
        <v>11262000000</v>
      </c>
      <c r="AJ73" s="11">
        <v>75923000000</v>
      </c>
      <c r="AK73" s="11">
        <v>73879000000</v>
      </c>
      <c r="AL73" s="11">
        <v>75251000000</v>
      </c>
      <c r="AM73" s="11">
        <v>83009000000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11400000</v>
      </c>
      <c r="G76" s="1">
        <v>13800000</v>
      </c>
      <c r="H76" s="1">
        <v>18300000</v>
      </c>
      <c r="I76" s="1">
        <v>23000000</v>
      </c>
      <c r="J76" s="1">
        <v>30700000</v>
      </c>
      <c r="K76" s="1">
        <v>37700000</v>
      </c>
      <c r="L76" s="1">
        <v>-59900000</v>
      </c>
      <c r="M76" s="1">
        <v>61700000</v>
      </c>
      <c r="N76" s="1">
        <v>90800000</v>
      </c>
      <c r="O76" s="1">
        <v>114300000</v>
      </c>
      <c r="P76" s="1">
        <v>137868000</v>
      </c>
      <c r="Q76" s="1">
        <v>177021000</v>
      </c>
      <c r="R76" s="1">
        <v>208217000</v>
      </c>
      <c r="S76" s="1">
        <v>266137000</v>
      </c>
      <c r="T76" s="1">
        <v>315012000</v>
      </c>
      <c r="U76" s="1">
        <v>377642000</v>
      </c>
      <c r="V76" s="1">
        <v>516438000</v>
      </c>
      <c r="W76" s="1">
        <v>449914000</v>
      </c>
      <c r="X76" s="1">
        <v>439000000</v>
      </c>
      <c r="Y76" s="1">
        <v>569000000</v>
      </c>
      <c r="Z76" s="1">
        <v>476000000</v>
      </c>
      <c r="AA76" s="1">
        <v>496000000</v>
      </c>
      <c r="AB76" s="1">
        <v>472000000</v>
      </c>
      <c r="AC76" s="1">
        <v>611000000</v>
      </c>
      <c r="AD76" s="1">
        <v>648000000</v>
      </c>
      <c r="AE76" s="1">
        <v>754000000</v>
      </c>
      <c r="AF76" s="1">
        <v>712000000</v>
      </c>
      <c r="AG76" s="1">
        <v>930000000</v>
      </c>
      <c r="AH76" s="1">
        <v>1246000000</v>
      </c>
      <c r="AI76" s="1">
        <v>1187000000</v>
      </c>
      <c r="AJ76" s="1">
        <v>893000000</v>
      </c>
      <c r="AK76" s="1">
        <v>958000000</v>
      </c>
      <c r="AL76" s="1">
        <v>1334000000</v>
      </c>
      <c r="AM76" s="1">
        <v>2582000000</v>
      </c>
    </row>
    <row r="77" spans="1:39" ht="19" x14ac:dyDescent="0.25">
      <c r="A77" s="5" t="s">
        <v>13</v>
      </c>
      <c r="B77" s="1" t="s">
        <v>92</v>
      </c>
      <c r="C77" s="1" t="s">
        <v>92</v>
      </c>
      <c r="D77" s="1" t="s">
        <v>92</v>
      </c>
      <c r="E77" s="1" t="s">
        <v>92</v>
      </c>
      <c r="F77" s="1">
        <v>14600000</v>
      </c>
      <c r="G77" s="1">
        <v>14600000</v>
      </c>
      <c r="H77" s="1">
        <v>20500000</v>
      </c>
      <c r="I77" s="1">
        <v>22700000</v>
      </c>
      <c r="J77" s="1">
        <v>30600000</v>
      </c>
      <c r="K77" s="1">
        <v>40800000</v>
      </c>
      <c r="L77" s="1">
        <v>64400000</v>
      </c>
      <c r="M77" s="1">
        <v>67000000</v>
      </c>
      <c r="N77" s="1">
        <v>63200000</v>
      </c>
      <c r="O77" s="1">
        <v>72500000</v>
      </c>
      <c r="P77" s="1">
        <v>119507000</v>
      </c>
      <c r="Q77" s="1">
        <v>148842000</v>
      </c>
      <c r="R77" s="1">
        <v>147696000</v>
      </c>
      <c r="S77" s="1">
        <v>141114000</v>
      </c>
      <c r="T77" s="1">
        <v>171791000</v>
      </c>
      <c r="U77" s="1">
        <v>185363000</v>
      </c>
      <c r="V77" s="1">
        <v>179179000</v>
      </c>
      <c r="W77" s="1">
        <v>199106000</v>
      </c>
      <c r="X77" s="1">
        <v>193000000</v>
      </c>
      <c r="Y77" s="1">
        <v>362000000</v>
      </c>
      <c r="Z77" s="1">
        <v>333000000</v>
      </c>
      <c r="AA77" s="1">
        <v>339000000</v>
      </c>
      <c r="AB77" s="1">
        <v>349000000</v>
      </c>
      <c r="AC77" s="1">
        <v>354000000</v>
      </c>
      <c r="AD77" s="1">
        <v>403000000</v>
      </c>
      <c r="AE77" s="1">
        <v>404000000</v>
      </c>
      <c r="AF77" s="1">
        <v>417000000</v>
      </c>
      <c r="AG77" s="1">
        <v>411000000</v>
      </c>
      <c r="AH77" s="1">
        <v>433000000</v>
      </c>
      <c r="AI77" s="1">
        <v>556000000</v>
      </c>
      <c r="AJ77" s="1">
        <v>1651000000</v>
      </c>
      <c r="AK77" s="1">
        <v>3210000000</v>
      </c>
      <c r="AL77" s="1">
        <v>3196000000</v>
      </c>
      <c r="AM77" s="1">
        <v>3169000000</v>
      </c>
    </row>
    <row r="78" spans="1:39" ht="19" x14ac:dyDescent="0.25">
      <c r="A78" s="5" t="s">
        <v>67</v>
      </c>
      <c r="B78" s="1" t="s">
        <v>92</v>
      </c>
      <c r="C78" s="1" t="s">
        <v>92</v>
      </c>
      <c r="D78" s="1" t="s">
        <v>92</v>
      </c>
      <c r="E78" s="1" t="s">
        <v>92</v>
      </c>
      <c r="F78" s="1">
        <v>1000000</v>
      </c>
      <c r="G78" s="1">
        <v>3200000</v>
      </c>
      <c r="H78" s="1">
        <v>2400000</v>
      </c>
      <c r="I78" s="1">
        <v>5400000</v>
      </c>
      <c r="J78" s="1">
        <v>11800000</v>
      </c>
      <c r="K78" s="1">
        <v>12400000</v>
      </c>
      <c r="L78" s="1">
        <v>-59000000</v>
      </c>
      <c r="M78" s="1">
        <v>3500000</v>
      </c>
      <c r="N78" s="1">
        <v>4200000</v>
      </c>
      <c r="O78" s="1">
        <v>2500000</v>
      </c>
      <c r="P78" s="1">
        <v>14183000</v>
      </c>
      <c r="Q78" s="1">
        <v>4813000</v>
      </c>
      <c r="R78" s="1">
        <v>11700000</v>
      </c>
      <c r="S78" s="1">
        <v>30805000</v>
      </c>
      <c r="T78" s="1">
        <v>24897000</v>
      </c>
      <c r="U78" s="1">
        <v>23022000</v>
      </c>
      <c r="V78" s="1">
        <v>19183000</v>
      </c>
      <c r="W78" s="1">
        <v>13660000</v>
      </c>
      <c r="X78" s="1">
        <v>20000000</v>
      </c>
      <c r="Y78" s="1">
        <v>-4000000</v>
      </c>
      <c r="Z78" s="1">
        <v>64000000</v>
      </c>
      <c r="AA78" s="1">
        <v>37000000</v>
      </c>
      <c r="AB78" s="1">
        <v>29000000</v>
      </c>
      <c r="AC78" s="1">
        <v>5000000</v>
      </c>
      <c r="AD78" s="1">
        <v>-9000000</v>
      </c>
      <c r="AE78" s="1">
        <v>3000000</v>
      </c>
      <c r="AF78" s="1">
        <v>20000000</v>
      </c>
      <c r="AG78" s="1">
        <v>21000000</v>
      </c>
      <c r="AH78" s="1">
        <v>-247000000</v>
      </c>
      <c r="AI78" s="1">
        <v>133000000</v>
      </c>
      <c r="AJ78" s="1">
        <v>47000000</v>
      </c>
      <c r="AK78" s="1">
        <v>71000000</v>
      </c>
      <c r="AL78" s="1">
        <v>-262000000</v>
      </c>
      <c r="AM78" s="1">
        <v>-558000000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34000000</v>
      </c>
      <c r="Z79" s="1">
        <v>36000000</v>
      </c>
      <c r="AA79" s="1">
        <v>39000000</v>
      </c>
      <c r="AB79" s="1">
        <v>39000000</v>
      </c>
      <c r="AC79" s="1">
        <v>44000000</v>
      </c>
      <c r="AD79" s="1">
        <v>46000000</v>
      </c>
      <c r="AE79" s="1">
        <v>49000000</v>
      </c>
      <c r="AF79" s="1">
        <v>65000000</v>
      </c>
      <c r="AG79" s="1">
        <v>68000000</v>
      </c>
      <c r="AH79" s="1">
        <v>63000000</v>
      </c>
      <c r="AI79" s="1">
        <v>73000000</v>
      </c>
      <c r="AJ79" s="1">
        <v>229000000</v>
      </c>
      <c r="AK79" s="1">
        <v>369000000</v>
      </c>
      <c r="AL79" s="1">
        <v>239000000</v>
      </c>
      <c r="AM79" s="1">
        <v>323000000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7.1745093901667018E-3</v>
      </c>
      <c r="Z80" s="15">
        <f t="shared" si="6"/>
        <v>8.8300220750551876E-3</v>
      </c>
      <c r="AA80" s="15">
        <f t="shared" si="6"/>
        <v>9.4362448584563267E-3</v>
      </c>
      <c r="AB80" s="15">
        <f t="shared" si="6"/>
        <v>8.9923910537237726E-3</v>
      </c>
      <c r="AC80" s="15">
        <f t="shared" si="6"/>
        <v>9.8170459616242749E-3</v>
      </c>
      <c r="AD80" s="15">
        <f t="shared" si="6"/>
        <v>9.5554632322393026E-3</v>
      </c>
      <c r="AE80" s="15">
        <f t="shared" si="6"/>
        <v>9.6723253059613108E-3</v>
      </c>
      <c r="AF80" s="15">
        <f t="shared" si="6"/>
        <v>1.2371526456033498E-2</v>
      </c>
      <c r="AG80" s="15">
        <f t="shared" si="6"/>
        <v>1.2352406902815622E-2</v>
      </c>
      <c r="AH80" s="15">
        <f t="shared" si="6"/>
        <v>1.1060393258426966E-2</v>
      </c>
      <c r="AI80" s="15">
        <f t="shared" si="6"/>
        <v>1.2536493216555041E-2</v>
      </c>
      <c r="AJ80" s="15">
        <f t="shared" si="6"/>
        <v>2.2479630902130166E-2</v>
      </c>
      <c r="AK80" s="15">
        <f t="shared" si="6"/>
        <v>2.4845138701858335E-2</v>
      </c>
      <c r="AL80" s="15">
        <f t="shared" si="6"/>
        <v>1.4729446567237767E-2</v>
      </c>
      <c r="AM80" s="15">
        <f t="shared" si="6"/>
        <v>1.8210520381124203E-2</v>
      </c>
    </row>
    <row r="81" spans="1:47" ht="19" x14ac:dyDescent="0.25">
      <c r="A81" s="5" t="s">
        <v>69</v>
      </c>
      <c r="B81" s="1" t="s">
        <v>92</v>
      </c>
      <c r="C81" s="1" t="s">
        <v>92</v>
      </c>
      <c r="D81" s="1" t="s">
        <v>92</v>
      </c>
      <c r="E81" s="1" t="s">
        <v>92</v>
      </c>
      <c r="F81" s="1">
        <v>-3500000</v>
      </c>
      <c r="G81" s="1">
        <v>400000</v>
      </c>
      <c r="H81" s="1">
        <v>-3600000</v>
      </c>
      <c r="I81" s="1">
        <v>-8400000</v>
      </c>
      <c r="J81" s="1">
        <v>-27400000</v>
      </c>
      <c r="K81" s="1">
        <v>-18200000</v>
      </c>
      <c r="L81" s="1">
        <v>-23500000</v>
      </c>
      <c r="M81" s="1">
        <v>16800000</v>
      </c>
      <c r="N81" s="1">
        <v>11300000</v>
      </c>
      <c r="O81" s="1">
        <v>60500000</v>
      </c>
      <c r="P81" s="1">
        <v>-93721000</v>
      </c>
      <c r="Q81" s="1">
        <v>261610000</v>
      </c>
      <c r="R81" s="1">
        <v>79926000</v>
      </c>
      <c r="S81" s="1">
        <v>141182000</v>
      </c>
      <c r="T81" s="1">
        <v>6401000</v>
      </c>
      <c r="U81" s="1">
        <v>95100000</v>
      </c>
      <c r="V81" s="1">
        <v>-25775000</v>
      </c>
      <c r="W81" s="1">
        <v>-38379000</v>
      </c>
      <c r="X81" s="1">
        <v>-38000000</v>
      </c>
      <c r="Y81" s="1">
        <v>21000000</v>
      </c>
      <c r="Z81" s="1">
        <v>-43000000</v>
      </c>
      <c r="AA81" s="1">
        <v>-8000000</v>
      </c>
      <c r="AB81" s="1">
        <v>-20000000</v>
      </c>
      <c r="AC81" s="1">
        <v>-78000000</v>
      </c>
      <c r="AD81" s="1">
        <v>4000000</v>
      </c>
      <c r="AE81" s="1">
        <v>96000000</v>
      </c>
      <c r="AF81" s="1">
        <v>76000000</v>
      </c>
      <c r="AG81" s="1">
        <v>33000000</v>
      </c>
      <c r="AH81" s="1">
        <v>-15000000</v>
      </c>
      <c r="AI81" s="1">
        <v>-169000000</v>
      </c>
      <c r="AJ81" s="1">
        <v>36000000</v>
      </c>
      <c r="AK81" s="1">
        <v>-211000000</v>
      </c>
      <c r="AL81" s="1">
        <v>-495000000</v>
      </c>
      <c r="AM81" s="1">
        <v>-744000000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-27000000</v>
      </c>
      <c r="Z82" s="1">
        <v>44000000</v>
      </c>
      <c r="AA82" s="1">
        <v>-12000000</v>
      </c>
      <c r="AB82" s="1">
        <v>-83000000</v>
      </c>
      <c r="AC82" s="1">
        <v>-12000000</v>
      </c>
      <c r="AD82" s="1">
        <v>-47000000</v>
      </c>
      <c r="AE82" s="1">
        <v>-42000000</v>
      </c>
      <c r="AF82" s="1">
        <v>-2000000</v>
      </c>
      <c r="AG82" s="1">
        <v>-88000000</v>
      </c>
      <c r="AH82" s="1">
        <v>-75000000</v>
      </c>
      <c r="AI82" s="1">
        <v>-108000000</v>
      </c>
      <c r="AJ82" s="1">
        <v>-7000000</v>
      </c>
      <c r="AK82" s="1">
        <v>320000000</v>
      </c>
      <c r="AL82" s="1">
        <v>-358000000</v>
      </c>
      <c r="AM82" s="1">
        <v>-770000000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M83" s="1" t="s">
        <v>92</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-71000000</v>
      </c>
      <c r="AA84" s="1" t="s">
        <v>92</v>
      </c>
      <c r="AB84" s="1" t="s">
        <v>92</v>
      </c>
      <c r="AC84" s="1" t="s">
        <v>92</v>
      </c>
      <c r="AD84" s="1">
        <v>37000000</v>
      </c>
      <c r="AE84" s="1">
        <v>168000000</v>
      </c>
      <c r="AF84" s="1">
        <v>148000000</v>
      </c>
      <c r="AG84" s="1">
        <v>178000000</v>
      </c>
      <c r="AH84" s="1">
        <v>54000000</v>
      </c>
      <c r="AI84" s="1">
        <v>116000000</v>
      </c>
      <c r="AJ84" s="1">
        <v>238000000</v>
      </c>
      <c r="AK84" s="1">
        <v>-146000000</v>
      </c>
      <c r="AL84" s="1">
        <v>303000000</v>
      </c>
      <c r="AM84" s="1">
        <v>511000000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v>-719800000</v>
      </c>
      <c r="L85" s="1">
        <v>237500000</v>
      </c>
      <c r="M85" s="1">
        <v>-832400000</v>
      </c>
      <c r="N85" s="1">
        <v>-2228300000</v>
      </c>
      <c r="O85" s="1">
        <v>429700000</v>
      </c>
      <c r="P85" s="1">
        <v>1980732000</v>
      </c>
      <c r="Q85" s="1">
        <v>2163785000</v>
      </c>
      <c r="R85" s="1">
        <v>1953462000</v>
      </c>
      <c r="S85" s="1">
        <v>52743000</v>
      </c>
      <c r="T85" s="1">
        <v>39850000</v>
      </c>
      <c r="U85" s="1">
        <v>117537000</v>
      </c>
      <c r="V85" s="1">
        <v>-8118000</v>
      </c>
      <c r="W85" s="1">
        <v>86186000</v>
      </c>
      <c r="X85" s="1">
        <v>450000000</v>
      </c>
      <c r="Y85" s="1">
        <v>11000000</v>
      </c>
      <c r="Z85" s="1">
        <v>116000000</v>
      </c>
      <c r="AA85" s="1">
        <v>526000000</v>
      </c>
      <c r="AB85" s="1">
        <v>10000000</v>
      </c>
      <c r="AC85" s="1">
        <v>19000000</v>
      </c>
      <c r="AD85" s="1">
        <v>62000000</v>
      </c>
      <c r="AE85" s="1">
        <v>9000000</v>
      </c>
      <c r="AF85" s="1">
        <v>-4000000</v>
      </c>
      <c r="AG85" s="1">
        <v>11000000</v>
      </c>
      <c r="AH85" s="1">
        <v>61000000</v>
      </c>
      <c r="AI85" s="1">
        <v>-34000000</v>
      </c>
      <c r="AJ85" s="1">
        <v>99000000</v>
      </c>
      <c r="AK85" s="1">
        <v>71000000</v>
      </c>
      <c r="AL85" s="1">
        <v>77000000</v>
      </c>
      <c r="AM85" s="1">
        <v>-232000000</v>
      </c>
      <c r="AT85" s="23" t="s">
        <v>128</v>
      </c>
      <c r="AU85" s="24">
        <f>AM17</f>
        <v>733000000</v>
      </c>
    </row>
    <row r="86" spans="1:47" ht="20" x14ac:dyDescent="0.25">
      <c r="A86" s="5" t="s">
        <v>72</v>
      </c>
      <c r="B86" s="1" t="s">
        <v>92</v>
      </c>
      <c r="C86" s="1" t="s">
        <v>92</v>
      </c>
      <c r="D86" s="1" t="s">
        <v>92</v>
      </c>
      <c r="E86" s="1" t="s">
        <v>92</v>
      </c>
      <c r="F86" s="1">
        <v>-4500000</v>
      </c>
      <c r="G86" s="1">
        <v>-3300000</v>
      </c>
      <c r="H86" s="1">
        <v>-6100000</v>
      </c>
      <c r="I86" s="1">
        <v>-6600000</v>
      </c>
      <c r="J86" s="1">
        <v>-7100000</v>
      </c>
      <c r="K86" s="1">
        <v>-9700000</v>
      </c>
      <c r="L86" s="1">
        <v>166600000</v>
      </c>
      <c r="M86" s="1">
        <v>-100000</v>
      </c>
      <c r="N86" s="1">
        <v>100000</v>
      </c>
      <c r="O86" s="1" t="s">
        <v>92</v>
      </c>
      <c r="P86" s="1" t="s">
        <v>92</v>
      </c>
      <c r="Q86" s="1">
        <v>-7818000</v>
      </c>
      <c r="R86" s="1">
        <v>-5404000</v>
      </c>
      <c r="S86" s="1">
        <v>-2420000</v>
      </c>
      <c r="T86" s="1" t="s">
        <v>92</v>
      </c>
      <c r="U86" s="1">
        <v>13005000</v>
      </c>
      <c r="V86" s="1">
        <v>-91903000</v>
      </c>
      <c r="W86" s="1">
        <v>10661000</v>
      </c>
      <c r="X86" s="1">
        <v>17000000</v>
      </c>
      <c r="Y86" s="1">
        <v>-207000000</v>
      </c>
      <c r="Z86" s="1">
        <v>-22000000</v>
      </c>
      <c r="AA86" s="1">
        <v>55000000</v>
      </c>
      <c r="AB86" s="1">
        <v>84000000</v>
      </c>
      <c r="AC86" s="1">
        <v>-101000000</v>
      </c>
      <c r="AD86" s="1">
        <v>-53000000</v>
      </c>
      <c r="AE86" s="1">
        <v>1000000</v>
      </c>
      <c r="AF86" s="1">
        <v>56000000</v>
      </c>
      <c r="AG86" s="1">
        <v>-32000000</v>
      </c>
      <c r="AH86" s="1">
        <v>3000000</v>
      </c>
      <c r="AI86" s="1">
        <v>-228000000</v>
      </c>
      <c r="AJ86" s="1">
        <v>-61000000</v>
      </c>
      <c r="AK86" s="1">
        <v>-250000000</v>
      </c>
      <c r="AL86" s="1">
        <v>22000000</v>
      </c>
      <c r="AM86" s="1">
        <v>-154000000</v>
      </c>
      <c r="AT86" s="23" t="s">
        <v>129</v>
      </c>
      <c r="AU86" s="24">
        <f>AM56</f>
        <v>468000000</v>
      </c>
    </row>
    <row r="87" spans="1:47" ht="20" x14ac:dyDescent="0.25">
      <c r="A87" s="6" t="s">
        <v>73</v>
      </c>
      <c r="B87" s="10" t="s">
        <v>92</v>
      </c>
      <c r="C87" s="10" t="s">
        <v>92</v>
      </c>
      <c r="D87" s="10" t="s">
        <v>92</v>
      </c>
      <c r="E87" s="10" t="s">
        <v>92</v>
      </c>
      <c r="F87" s="10">
        <v>19000000</v>
      </c>
      <c r="G87" s="10">
        <v>28700000</v>
      </c>
      <c r="H87" s="10">
        <v>31500000</v>
      </c>
      <c r="I87" s="10">
        <v>36100000</v>
      </c>
      <c r="J87" s="10">
        <v>38600000</v>
      </c>
      <c r="K87" s="10">
        <v>63000000</v>
      </c>
      <c r="L87" s="10">
        <v>88600000</v>
      </c>
      <c r="M87" s="10">
        <v>148900000</v>
      </c>
      <c r="N87" s="10">
        <v>169600000</v>
      </c>
      <c r="O87" s="10">
        <v>249800000</v>
      </c>
      <c r="P87" s="10">
        <v>177837000</v>
      </c>
      <c r="Q87" s="10">
        <v>584468000</v>
      </c>
      <c r="R87" s="10">
        <v>442135000</v>
      </c>
      <c r="S87" s="10">
        <v>576818000</v>
      </c>
      <c r="T87" s="10">
        <v>518101000</v>
      </c>
      <c r="U87" s="10">
        <v>694132000</v>
      </c>
      <c r="V87" s="10">
        <v>597122000</v>
      </c>
      <c r="W87" s="10">
        <v>634962000</v>
      </c>
      <c r="X87" s="10">
        <v>631000000</v>
      </c>
      <c r="Y87" s="10">
        <v>775000000</v>
      </c>
      <c r="Z87" s="10">
        <v>844000000</v>
      </c>
      <c r="AA87" s="10">
        <v>958000000</v>
      </c>
      <c r="AB87" s="10">
        <v>953000000</v>
      </c>
      <c r="AC87" s="10">
        <v>835000000</v>
      </c>
      <c r="AD87" s="10">
        <v>1039000000</v>
      </c>
      <c r="AE87" s="10">
        <v>1307000000</v>
      </c>
      <c r="AF87" s="10">
        <v>1346000000</v>
      </c>
      <c r="AG87" s="10">
        <v>1431000000</v>
      </c>
      <c r="AH87" s="10">
        <v>1483000000</v>
      </c>
      <c r="AI87" s="10">
        <v>1552000000</v>
      </c>
      <c r="AJ87" s="10">
        <v>2795000000</v>
      </c>
      <c r="AK87" s="10">
        <v>4147000000</v>
      </c>
      <c r="AL87" s="10">
        <v>4034000000</v>
      </c>
      <c r="AM87" s="10">
        <v>4618000000</v>
      </c>
      <c r="AT87" s="23" t="s">
        <v>130</v>
      </c>
      <c r="AU87" s="24">
        <f>AM61</f>
        <v>20950000000</v>
      </c>
    </row>
    <row r="88" spans="1:47" ht="20" x14ac:dyDescent="0.25">
      <c r="A88" s="5" t="s">
        <v>74</v>
      </c>
      <c r="B88" s="1" t="s">
        <v>92</v>
      </c>
      <c r="C88" s="1" t="s">
        <v>92</v>
      </c>
      <c r="D88" s="1" t="s">
        <v>92</v>
      </c>
      <c r="E88" s="1" t="s">
        <v>92</v>
      </c>
      <c r="F88" s="1">
        <v>-14400000</v>
      </c>
      <c r="G88" s="1">
        <v>-5100000</v>
      </c>
      <c r="H88" s="1">
        <v>-14300000</v>
      </c>
      <c r="I88" s="1">
        <v>-19100000</v>
      </c>
      <c r="J88" s="1">
        <v>-28500000</v>
      </c>
      <c r="K88" s="1">
        <v>-52800000</v>
      </c>
      <c r="L88" s="1">
        <v>-45000000</v>
      </c>
      <c r="M88" s="1">
        <v>-36200000</v>
      </c>
      <c r="N88" s="1">
        <v>-39800000</v>
      </c>
      <c r="O88" s="1">
        <v>-77500000</v>
      </c>
      <c r="P88" s="1">
        <v>-69697000</v>
      </c>
      <c r="Q88" s="1">
        <v>-72979000</v>
      </c>
      <c r="R88" s="1">
        <v>-67974000</v>
      </c>
      <c r="S88" s="1">
        <v>-141880000</v>
      </c>
      <c r="T88" s="1">
        <v>-143242000</v>
      </c>
      <c r="U88" s="1">
        <v>-161093000</v>
      </c>
      <c r="V88" s="1">
        <v>-164951000</v>
      </c>
      <c r="W88" s="1">
        <v>-187488000</v>
      </c>
      <c r="X88" s="1">
        <v>-160000000</v>
      </c>
      <c r="Y88" s="1">
        <v>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3.4223550284807169E-2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8.7804878048780483E-2</v>
      </c>
      <c r="G89" s="15">
        <f t="shared" si="7"/>
        <v>2.7838427947598252E-2</v>
      </c>
      <c r="H89" s="15">
        <f t="shared" si="7"/>
        <v>5.083540703874867E-2</v>
      </c>
      <c r="I89" s="15">
        <f t="shared" si="7"/>
        <v>5.7512797350195724E-2</v>
      </c>
      <c r="J89" s="15">
        <f t="shared" si="7"/>
        <v>6.2678689245656477E-2</v>
      </c>
      <c r="K89" s="15">
        <f t="shared" si="7"/>
        <v>9.3683463449254795E-2</v>
      </c>
      <c r="L89" s="15">
        <f t="shared" si="7"/>
        <v>6.3974978675007108E-2</v>
      </c>
      <c r="M89" s="15">
        <f t="shared" si="7"/>
        <v>4.5346361017161468E-2</v>
      </c>
      <c r="N89" s="15">
        <f t="shared" si="7"/>
        <v>4.0845648604269293E-2</v>
      </c>
      <c r="O89" s="15">
        <f t="shared" si="7"/>
        <v>6.281916187079517E-2</v>
      </c>
      <c r="P89" s="15">
        <f t="shared" si="7"/>
        <v>4.9516711721472491E-2</v>
      </c>
      <c r="Q89" s="15">
        <f t="shared" si="7"/>
        <v>4.4133245767129535E-2</v>
      </c>
      <c r="R89" s="15">
        <f t="shared" si="7"/>
        <v>3.5956194950771424E-2</v>
      </c>
      <c r="S89" s="15">
        <f t="shared" si="7"/>
        <v>5.5230144416628678E-2</v>
      </c>
      <c r="T89" s="15">
        <f t="shared" si="7"/>
        <v>4.7217396750470556E-2</v>
      </c>
      <c r="U89" s="15">
        <f t="shared" si="7"/>
        <v>4.3191413034560533E-2</v>
      </c>
      <c r="V89" s="15">
        <f t="shared" si="7"/>
        <v>4.0633549436651706E-2</v>
      </c>
      <c r="W89" s="15">
        <f t="shared" si="7"/>
        <v>4.1259192311170999E-2</v>
      </c>
      <c r="X89" s="15">
        <f t="shared" si="7"/>
        <v>4.0795512493625702E-2</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551000000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-210587000</v>
      </c>
      <c r="Q90" s="1">
        <v>-88764000</v>
      </c>
      <c r="R90" s="1">
        <v>-224842000</v>
      </c>
      <c r="S90" s="1">
        <v>-406578000</v>
      </c>
      <c r="T90" s="1">
        <v>-735917000</v>
      </c>
      <c r="U90" s="1">
        <v>-64896000</v>
      </c>
      <c r="V90" s="1">
        <v>-509630000</v>
      </c>
      <c r="W90" s="1">
        <v>-181044000</v>
      </c>
      <c r="X90" s="1">
        <v>-4333000000</v>
      </c>
      <c r="Y90" s="1">
        <v>413000000</v>
      </c>
      <c r="Z90" s="1" t="s">
        <v>92</v>
      </c>
      <c r="AA90" s="1">
        <v>40000000</v>
      </c>
      <c r="AB90" s="1">
        <v>-469000000</v>
      </c>
      <c r="AC90" s="1">
        <v>32000000</v>
      </c>
      <c r="AD90" s="1">
        <v>-30000000</v>
      </c>
      <c r="AE90" s="1" t="s">
        <v>92</v>
      </c>
      <c r="AF90" s="1" t="s">
        <v>92</v>
      </c>
      <c r="AG90" s="1">
        <v>-265000000</v>
      </c>
      <c r="AH90" s="1">
        <v>-367000000</v>
      </c>
      <c r="AI90" s="1">
        <v>-293000000</v>
      </c>
      <c r="AJ90" s="1">
        <v>-15954000000</v>
      </c>
      <c r="AK90" s="1">
        <v>440000000</v>
      </c>
      <c r="AL90" s="1">
        <v>-848000000</v>
      </c>
      <c r="AM90" s="1">
        <v>-742000000</v>
      </c>
      <c r="AT90" s="23" t="s">
        <v>19</v>
      </c>
      <c r="AU90" s="24">
        <f>AM25</f>
        <v>2913000000</v>
      </c>
    </row>
    <row r="91" spans="1:47" ht="20" x14ac:dyDescent="0.25">
      <c r="A91" s="5" t="s">
        <v>76</v>
      </c>
      <c r="B91" s="1" t="s">
        <v>92</v>
      </c>
      <c r="C91" s="1" t="s">
        <v>92</v>
      </c>
      <c r="D91" s="1" t="s">
        <v>92</v>
      </c>
      <c r="E91" s="1" t="s">
        <v>92</v>
      </c>
      <c r="F91" s="1" t="s">
        <v>92</v>
      </c>
      <c r="G91" s="1">
        <v>-97100000</v>
      </c>
      <c r="H91" s="1">
        <v>-79000000</v>
      </c>
      <c r="I91" s="1">
        <v>-126600000</v>
      </c>
      <c r="J91" s="1">
        <v>-71600000</v>
      </c>
      <c r="K91" s="1">
        <v>-173100000</v>
      </c>
      <c r="L91" s="1">
        <v>-97400000</v>
      </c>
      <c r="M91" s="1">
        <v>-128400000</v>
      </c>
      <c r="N91" s="1">
        <v>-167800000</v>
      </c>
      <c r="O91" s="1" t="s">
        <v>92</v>
      </c>
      <c r="P91" s="1">
        <v>-209011000</v>
      </c>
      <c r="Q91" s="1" t="s">
        <v>92</v>
      </c>
      <c r="R91" s="1">
        <v>-72571000</v>
      </c>
      <c r="S91" s="1" t="s">
        <v>92</v>
      </c>
      <c r="T91" s="1" t="s">
        <v>92</v>
      </c>
      <c r="U91" s="1" t="s">
        <v>92</v>
      </c>
      <c r="V91" s="1">
        <v>-104810000</v>
      </c>
      <c r="W91" s="1" t="s">
        <v>92</v>
      </c>
      <c r="X91" s="1" t="s">
        <v>92</v>
      </c>
      <c r="Y91" s="1" t="s">
        <v>92</v>
      </c>
      <c r="Z91" s="1">
        <v>-57000000</v>
      </c>
      <c r="AA91" s="1" t="s">
        <v>92</v>
      </c>
      <c r="AB91" s="1" t="s">
        <v>92</v>
      </c>
      <c r="AC91" s="1" t="s">
        <v>92</v>
      </c>
      <c r="AD91" s="1" t="s">
        <v>92</v>
      </c>
      <c r="AE91" s="1" t="s">
        <v>92</v>
      </c>
      <c r="AF91" s="1" t="s">
        <v>92</v>
      </c>
      <c r="AG91" s="1">
        <v>-1000000</v>
      </c>
      <c r="AH91" s="1">
        <v>-10000000</v>
      </c>
      <c r="AI91" s="1">
        <v>-3000000</v>
      </c>
      <c r="AJ91" s="1">
        <v>-45000000</v>
      </c>
      <c r="AK91" s="1">
        <v>-1000000</v>
      </c>
      <c r="AL91" s="1">
        <v>-256000000</v>
      </c>
      <c r="AM91" s="1">
        <v>-52000000</v>
      </c>
      <c r="AT91" s="33" t="s">
        <v>132</v>
      </c>
      <c r="AU91" s="34">
        <f>AU89/AU90</f>
        <v>0.1891520768966701</v>
      </c>
    </row>
    <row r="92" spans="1:47" ht="20" x14ac:dyDescent="0.25">
      <c r="A92" s="5" t="s">
        <v>77</v>
      </c>
      <c r="B92" s="1" t="s">
        <v>92</v>
      </c>
      <c r="C92" s="1" t="s">
        <v>92</v>
      </c>
      <c r="D92" s="1" t="s">
        <v>92</v>
      </c>
      <c r="E92" s="1" t="s">
        <v>92</v>
      </c>
      <c r="F92" s="1" t="s">
        <v>92</v>
      </c>
      <c r="G92" s="1" t="s">
        <v>92</v>
      </c>
      <c r="H92" s="1" t="s">
        <v>92</v>
      </c>
      <c r="I92" s="1" t="s">
        <v>92</v>
      </c>
      <c r="J92" s="1" t="s">
        <v>92</v>
      </c>
      <c r="K92" s="1" t="s">
        <v>92</v>
      </c>
      <c r="L92" s="1">
        <v>227700000</v>
      </c>
      <c r="M92" s="1" t="s">
        <v>92</v>
      </c>
      <c r="N92" s="1" t="s">
        <v>92</v>
      </c>
      <c r="O92" s="1" t="s">
        <v>92</v>
      </c>
      <c r="P92" s="1" t="s">
        <v>92</v>
      </c>
      <c r="Q92" s="1">
        <v>136726000</v>
      </c>
      <c r="R92" s="1" t="s">
        <v>92</v>
      </c>
      <c r="S92" s="1" t="s">
        <v>92</v>
      </c>
      <c r="T92" s="1">
        <v>187968000</v>
      </c>
      <c r="U92" s="1" t="s">
        <v>92</v>
      </c>
      <c r="V92" s="1" t="s">
        <v>92</v>
      </c>
      <c r="W92" s="1">
        <v>107444000</v>
      </c>
      <c r="X92" s="1">
        <v>19000000</v>
      </c>
      <c r="Y92" s="1" t="s">
        <v>92</v>
      </c>
      <c r="Z92" s="1" t="s">
        <v>92</v>
      </c>
      <c r="AA92" s="1" t="s">
        <v>92</v>
      </c>
      <c r="AB92" s="1" t="s">
        <v>92</v>
      </c>
      <c r="AC92" s="1" t="s">
        <v>92</v>
      </c>
      <c r="AD92" s="1" t="s">
        <v>92</v>
      </c>
      <c r="AE92" s="1">
        <v>7000000</v>
      </c>
      <c r="AF92" s="1">
        <v>1000000</v>
      </c>
      <c r="AG92" s="1" t="s">
        <v>92</v>
      </c>
      <c r="AH92" s="1" t="s">
        <v>92</v>
      </c>
      <c r="AI92" s="1" t="s">
        <v>92</v>
      </c>
      <c r="AJ92" s="1" t="s">
        <v>92</v>
      </c>
      <c r="AK92" s="1" t="s">
        <v>92</v>
      </c>
      <c r="AL92" s="1">
        <v>519000000</v>
      </c>
      <c r="AM92" s="1">
        <v>23000000</v>
      </c>
      <c r="AT92" s="35" t="s">
        <v>133</v>
      </c>
      <c r="AU92" s="36">
        <f>AU88*(1-AU91)</f>
        <v>2.7750094669658266E-2</v>
      </c>
    </row>
    <row r="93" spans="1:47" ht="19" x14ac:dyDescent="0.25">
      <c r="A93" s="5" t="s">
        <v>78</v>
      </c>
      <c r="B93" s="1" t="s">
        <v>92</v>
      </c>
      <c r="C93" s="1" t="s">
        <v>92</v>
      </c>
      <c r="D93" s="1" t="s">
        <v>92</v>
      </c>
      <c r="E93" s="1" t="s">
        <v>92</v>
      </c>
      <c r="F93" s="1">
        <v>-292400000</v>
      </c>
      <c r="G93" s="1">
        <v>-9800000</v>
      </c>
      <c r="H93" s="1">
        <v>-70500000</v>
      </c>
      <c r="I93" s="1">
        <v>14500000</v>
      </c>
      <c r="J93" s="1">
        <v>-115300000</v>
      </c>
      <c r="K93" s="1">
        <v>-20600000</v>
      </c>
      <c r="L93" s="1">
        <v>-258300000</v>
      </c>
      <c r="M93" s="1">
        <v>89500000</v>
      </c>
      <c r="N93" s="1">
        <v>-65000000</v>
      </c>
      <c r="O93" s="1">
        <v>-248600000</v>
      </c>
      <c r="P93" s="1">
        <v>-26052000</v>
      </c>
      <c r="Q93" s="1">
        <v>-34008000</v>
      </c>
      <c r="R93" s="1">
        <v>-36635000</v>
      </c>
      <c r="S93" s="1">
        <v>-303222000</v>
      </c>
      <c r="T93" s="1" t="s">
        <v>92</v>
      </c>
      <c r="U93" s="1">
        <v>-139258000</v>
      </c>
      <c r="V93" s="1">
        <v>350236000</v>
      </c>
      <c r="W93" s="1" t="s">
        <v>92</v>
      </c>
      <c r="X93" s="1" t="s">
        <v>92</v>
      </c>
      <c r="Y93" s="1">
        <v>-207000000</v>
      </c>
      <c r="Z93" s="1">
        <v>730000000</v>
      </c>
      <c r="AA93" s="1">
        <v>-156000000</v>
      </c>
      <c r="AB93" s="1">
        <v>-196000000</v>
      </c>
      <c r="AC93" s="1">
        <v>-170000000</v>
      </c>
      <c r="AD93" s="1">
        <v>-118000000</v>
      </c>
      <c r="AE93" s="1">
        <v>-293000000</v>
      </c>
      <c r="AF93" s="1">
        <v>-361000000</v>
      </c>
      <c r="AG93" s="1">
        <v>-288000000</v>
      </c>
      <c r="AH93" s="1">
        <v>-280000000</v>
      </c>
      <c r="AI93" s="1">
        <v>-367000000</v>
      </c>
      <c r="AJ93" s="1">
        <v>-603000000</v>
      </c>
      <c r="AK93" s="1">
        <v>-780000000</v>
      </c>
      <c r="AL93" s="1">
        <v>-1045000000</v>
      </c>
      <c r="AM93" s="1">
        <v>-1341000000</v>
      </c>
      <c r="AT93" s="64" t="s">
        <v>134</v>
      </c>
      <c r="AU93" s="65"/>
    </row>
    <row r="94" spans="1:47" ht="20" x14ac:dyDescent="0.25">
      <c r="A94" s="6" t="s">
        <v>79</v>
      </c>
      <c r="B94" s="10" t="s">
        <v>92</v>
      </c>
      <c r="C94" s="10" t="s">
        <v>92</v>
      </c>
      <c r="D94" s="10" t="s">
        <v>92</v>
      </c>
      <c r="E94" s="10" t="s">
        <v>92</v>
      </c>
      <c r="F94" s="10">
        <v>-306800000</v>
      </c>
      <c r="G94" s="10">
        <v>-112000000</v>
      </c>
      <c r="H94" s="10">
        <v>-163800000</v>
      </c>
      <c r="I94" s="10">
        <v>-131200000</v>
      </c>
      <c r="J94" s="10">
        <v>-215400000</v>
      </c>
      <c r="K94" s="10">
        <v>-246500000</v>
      </c>
      <c r="L94" s="10">
        <v>-173000000</v>
      </c>
      <c r="M94" s="10">
        <v>-75100000</v>
      </c>
      <c r="N94" s="10">
        <v>-272600000</v>
      </c>
      <c r="O94" s="10">
        <v>-326100000</v>
      </c>
      <c r="P94" s="10">
        <v>-515347000</v>
      </c>
      <c r="Q94" s="10">
        <v>-59025000</v>
      </c>
      <c r="R94" s="10">
        <v>-402022000</v>
      </c>
      <c r="S94" s="10">
        <v>-851680000</v>
      </c>
      <c r="T94" s="10">
        <v>-691191000</v>
      </c>
      <c r="U94" s="10">
        <v>-365247000</v>
      </c>
      <c r="V94" s="10">
        <v>-429155000</v>
      </c>
      <c r="W94" s="10">
        <v>-261088000</v>
      </c>
      <c r="X94" s="10">
        <v>-4474000000</v>
      </c>
      <c r="Y94" s="10">
        <v>206000000</v>
      </c>
      <c r="Z94" s="10">
        <v>673000000</v>
      </c>
      <c r="AA94" s="10">
        <v>-116000000</v>
      </c>
      <c r="AB94" s="10">
        <v>-665000000</v>
      </c>
      <c r="AC94" s="10">
        <v>-138000000</v>
      </c>
      <c r="AD94" s="10">
        <v>-148000000</v>
      </c>
      <c r="AE94" s="10">
        <v>-286000000</v>
      </c>
      <c r="AF94" s="10">
        <v>-360000000</v>
      </c>
      <c r="AG94" s="10">
        <v>-554000000</v>
      </c>
      <c r="AH94" s="10">
        <v>-657000000</v>
      </c>
      <c r="AI94" s="10">
        <v>-663000000</v>
      </c>
      <c r="AJ94" s="10">
        <v>-16602000000</v>
      </c>
      <c r="AK94" s="10">
        <v>-341000000</v>
      </c>
      <c r="AL94" s="10">
        <v>-1630000000</v>
      </c>
      <c r="AM94" s="10">
        <v>-2112000000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-1303000000</v>
      </c>
      <c r="Z95" s="1">
        <v>-475000000</v>
      </c>
      <c r="AA95" s="1">
        <v>-1060000000</v>
      </c>
      <c r="AB95" s="1">
        <v>-1226000000</v>
      </c>
      <c r="AC95" s="1">
        <v>-1642000000</v>
      </c>
      <c r="AD95" s="1">
        <v>-2590000000</v>
      </c>
      <c r="AE95" s="1">
        <v>-653000000</v>
      </c>
      <c r="AF95" s="1">
        <v>-2707000000</v>
      </c>
      <c r="AG95" s="1">
        <v>-1863000000</v>
      </c>
      <c r="AH95" s="1">
        <v>-1985000000</v>
      </c>
      <c r="AI95" s="1">
        <v>-4005000000</v>
      </c>
      <c r="AJ95" s="1">
        <v>-5043000000</v>
      </c>
      <c r="AK95" s="1">
        <v>-10918000000</v>
      </c>
      <c r="AL95" s="1">
        <v>-7881000000</v>
      </c>
      <c r="AM95" s="1">
        <v>-3325000000</v>
      </c>
      <c r="AT95" s="38" t="s">
        <v>136</v>
      </c>
      <c r="AU95" s="39" cm="1">
        <f t="array" ref="AU95">_FV(A1,"Beta")</f>
        <v>0.85599999999999998</v>
      </c>
    </row>
    <row r="96" spans="1:47" ht="20" x14ac:dyDescent="0.25">
      <c r="A96" s="5" t="s">
        <v>81</v>
      </c>
      <c r="B96" s="1" t="s">
        <v>92</v>
      </c>
      <c r="C96" s="1" t="s">
        <v>92</v>
      </c>
      <c r="D96" s="1" t="s">
        <v>92</v>
      </c>
      <c r="E96" s="1" t="s">
        <v>92</v>
      </c>
      <c r="F96" s="1">
        <v>2300000</v>
      </c>
      <c r="G96" s="1">
        <v>1700000</v>
      </c>
      <c r="H96" s="1">
        <v>48400000</v>
      </c>
      <c r="I96" s="1">
        <v>1100000</v>
      </c>
      <c r="J96" s="1">
        <v>22700000</v>
      </c>
      <c r="K96" s="1">
        <v>1900000</v>
      </c>
      <c r="L96" s="1">
        <v>600000</v>
      </c>
      <c r="M96" s="1">
        <v>4900000</v>
      </c>
      <c r="N96" s="1">
        <v>10000000</v>
      </c>
      <c r="O96" s="1">
        <v>5000000</v>
      </c>
      <c r="P96" s="1">
        <v>5913000</v>
      </c>
      <c r="Q96" s="1">
        <v>20576000</v>
      </c>
      <c r="R96" s="1">
        <v>15053000</v>
      </c>
      <c r="S96" s="1">
        <v>11420000</v>
      </c>
      <c r="T96" s="1">
        <v>18585000</v>
      </c>
      <c r="U96" s="1">
        <v>30666000</v>
      </c>
      <c r="V96" s="1">
        <v>32129000</v>
      </c>
      <c r="W96" s="1">
        <v>36277000</v>
      </c>
      <c r="X96" s="1">
        <v>50000000</v>
      </c>
      <c r="Y96" s="1">
        <v>37000000</v>
      </c>
      <c r="Z96" s="1">
        <v>45000000</v>
      </c>
      <c r="AA96" s="1">
        <v>62000000</v>
      </c>
      <c r="AB96" s="1">
        <v>73000000</v>
      </c>
      <c r="AC96" s="1">
        <v>96000000</v>
      </c>
      <c r="AD96" s="1">
        <v>49000000</v>
      </c>
      <c r="AE96" s="1">
        <v>53000000</v>
      </c>
      <c r="AF96" s="1">
        <v>71000000</v>
      </c>
      <c r="AG96" s="1">
        <v>79000000</v>
      </c>
      <c r="AH96" s="1">
        <v>78000000</v>
      </c>
      <c r="AI96" s="1">
        <v>75000000</v>
      </c>
      <c r="AJ96" s="1">
        <v>156000000</v>
      </c>
      <c r="AK96" s="1">
        <v>133000000</v>
      </c>
      <c r="AL96" s="1">
        <v>140000000</v>
      </c>
      <c r="AM96" s="1">
        <v>149000000</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v>-42400000</v>
      </c>
      <c r="P97" s="1">
        <v>-28713000</v>
      </c>
      <c r="Q97" s="1">
        <v>-9884000</v>
      </c>
      <c r="R97" s="1" t="s">
        <v>92</v>
      </c>
      <c r="S97" s="1">
        <v>-33578000</v>
      </c>
      <c r="T97" s="1" t="s">
        <v>92</v>
      </c>
      <c r="U97" s="1">
        <v>-64344000</v>
      </c>
      <c r="V97" s="1">
        <v>-652575000</v>
      </c>
      <c r="W97" s="1">
        <v>-560111000</v>
      </c>
      <c r="X97" s="1">
        <v>-469000000</v>
      </c>
      <c r="Y97" s="1">
        <v>-441000000</v>
      </c>
      <c r="Z97" s="1">
        <v>-175000000</v>
      </c>
      <c r="AA97" s="1">
        <v>-413000000</v>
      </c>
      <c r="AB97" s="1">
        <v>-533000000</v>
      </c>
      <c r="AC97" s="1">
        <v>-634000000</v>
      </c>
      <c r="AD97" s="1">
        <v>-578000000</v>
      </c>
      <c r="AE97" s="1">
        <v>-1148000000</v>
      </c>
      <c r="AF97" s="1">
        <v>-1522000000</v>
      </c>
      <c r="AG97" s="1">
        <v>-1245000000</v>
      </c>
      <c r="AH97" s="1">
        <v>-1223000000</v>
      </c>
      <c r="AI97" s="1">
        <v>-1946000000</v>
      </c>
      <c r="AJ97" s="1">
        <v>-561000000</v>
      </c>
      <c r="AK97" s="1">
        <v>-1826000000</v>
      </c>
      <c r="AL97" s="1">
        <v>-2786000000</v>
      </c>
      <c r="AM97" s="1">
        <v>-2677000000</v>
      </c>
      <c r="AT97" s="35" t="s">
        <v>138</v>
      </c>
      <c r="AU97" s="36">
        <f>(AU94)+((AU95)*(AU96-AU94))</f>
        <v>7.7800800000000003E-2</v>
      </c>
    </row>
    <row r="98" spans="1:47"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t="s">
        <v>92</v>
      </c>
      <c r="AT98" s="64" t="s">
        <v>139</v>
      </c>
      <c r="AU98" s="65"/>
    </row>
    <row r="99" spans="1:47" ht="20" x14ac:dyDescent="0.25">
      <c r="A99" s="5" t="s">
        <v>84</v>
      </c>
      <c r="B99" s="1" t="s">
        <v>92</v>
      </c>
      <c r="C99" s="1" t="s">
        <v>92</v>
      </c>
      <c r="D99" s="1" t="s">
        <v>92</v>
      </c>
      <c r="E99" s="1" t="s">
        <v>92</v>
      </c>
      <c r="F99" s="1">
        <v>282700000</v>
      </c>
      <c r="G99" s="1">
        <v>99400000</v>
      </c>
      <c r="H99" s="1">
        <v>86800000</v>
      </c>
      <c r="I99" s="1">
        <v>127200000</v>
      </c>
      <c r="J99" s="1">
        <v>132400000</v>
      </c>
      <c r="K99" s="1">
        <v>173900000</v>
      </c>
      <c r="L99" s="1">
        <v>113800000</v>
      </c>
      <c r="M99" s="1">
        <v>-57600000</v>
      </c>
      <c r="N99" s="1">
        <v>81100000</v>
      </c>
      <c r="O99" s="1">
        <v>95900000</v>
      </c>
      <c r="P99" s="1">
        <v>369306000</v>
      </c>
      <c r="Q99" s="1">
        <v>-517833000</v>
      </c>
      <c r="R99" s="1">
        <v>-17934000</v>
      </c>
      <c r="S99" s="1">
        <v>388171000</v>
      </c>
      <c r="T99" s="1">
        <v>130034000</v>
      </c>
      <c r="U99" s="1">
        <v>54001000</v>
      </c>
      <c r="V99" s="1">
        <v>120823000</v>
      </c>
      <c r="W99" s="1">
        <v>150817000</v>
      </c>
      <c r="X99" s="1">
        <v>4442000000</v>
      </c>
      <c r="Y99" s="1">
        <v>-6000000</v>
      </c>
      <c r="Z99" s="1">
        <v>-817000000</v>
      </c>
      <c r="AA99" s="1">
        <v>740000000</v>
      </c>
      <c r="AB99" s="1">
        <v>1188000000</v>
      </c>
      <c r="AC99" s="1">
        <v>1474000000</v>
      </c>
      <c r="AD99" s="1">
        <v>2246000000</v>
      </c>
      <c r="AE99" s="1">
        <v>622000000</v>
      </c>
      <c r="AF99" s="1">
        <v>3153000000</v>
      </c>
      <c r="AG99" s="1">
        <v>2177000000</v>
      </c>
      <c r="AH99" s="1">
        <v>2310000000</v>
      </c>
      <c r="AI99" s="1">
        <v>5034000000</v>
      </c>
      <c r="AJ99" s="1">
        <v>19639000000</v>
      </c>
      <c r="AK99" s="1">
        <v>8775000000</v>
      </c>
      <c r="AL99" s="1">
        <v>9766000000</v>
      </c>
      <c r="AM99" s="1">
        <v>3375000000</v>
      </c>
      <c r="AT99" s="23" t="s">
        <v>140</v>
      </c>
      <c r="AU99" s="24">
        <f>AU86+AU87</f>
        <v>21418000000</v>
      </c>
    </row>
    <row r="100" spans="1:47" ht="20" x14ac:dyDescent="0.25">
      <c r="A100" s="6" t="s">
        <v>85</v>
      </c>
      <c r="B100" s="10" t="s">
        <v>92</v>
      </c>
      <c r="C100" s="10" t="s">
        <v>92</v>
      </c>
      <c r="D100" s="10" t="s">
        <v>92</v>
      </c>
      <c r="E100" s="10" t="s">
        <v>92</v>
      </c>
      <c r="F100" s="10">
        <v>285000000</v>
      </c>
      <c r="G100" s="10">
        <v>101100000</v>
      </c>
      <c r="H100" s="10">
        <v>135200000</v>
      </c>
      <c r="I100" s="10">
        <v>128300000</v>
      </c>
      <c r="J100" s="10">
        <v>155100000</v>
      </c>
      <c r="K100" s="10">
        <v>175800000</v>
      </c>
      <c r="L100" s="10">
        <v>114400000</v>
      </c>
      <c r="M100" s="10">
        <v>-52700000</v>
      </c>
      <c r="N100" s="10">
        <v>91100000</v>
      </c>
      <c r="O100" s="10">
        <v>58500000</v>
      </c>
      <c r="P100" s="10">
        <v>346506000</v>
      </c>
      <c r="Q100" s="10">
        <v>-507141000</v>
      </c>
      <c r="R100" s="10">
        <v>-2881000</v>
      </c>
      <c r="S100" s="10">
        <v>366013000</v>
      </c>
      <c r="T100" s="10">
        <v>148619000</v>
      </c>
      <c r="U100" s="10">
        <v>20323000</v>
      </c>
      <c r="V100" s="10">
        <v>-499623000</v>
      </c>
      <c r="W100" s="10">
        <v>-373017000</v>
      </c>
      <c r="X100" s="10">
        <v>4023000000</v>
      </c>
      <c r="Y100" s="10">
        <v>-1713000000</v>
      </c>
      <c r="Z100" s="10">
        <v>-1422000000</v>
      </c>
      <c r="AA100" s="10">
        <v>-671000000</v>
      </c>
      <c r="AB100" s="10">
        <v>-498000000</v>
      </c>
      <c r="AC100" s="10">
        <v>-706000000</v>
      </c>
      <c r="AD100" s="10">
        <v>-873000000</v>
      </c>
      <c r="AE100" s="10">
        <v>-1126000000</v>
      </c>
      <c r="AF100" s="10">
        <v>-1005000000</v>
      </c>
      <c r="AG100" s="10">
        <v>-852000000</v>
      </c>
      <c r="AH100" s="10">
        <v>-820000000</v>
      </c>
      <c r="AI100" s="10">
        <v>-842000000</v>
      </c>
      <c r="AJ100" s="10">
        <v>14191000000</v>
      </c>
      <c r="AK100" s="10">
        <v>-3836000000</v>
      </c>
      <c r="AL100" s="10">
        <v>-761000000</v>
      </c>
      <c r="AM100" s="10">
        <v>-2478000000</v>
      </c>
      <c r="AT100" s="33" t="s">
        <v>141</v>
      </c>
      <c r="AU100" s="34">
        <f>AU99/AU103</f>
        <v>0.22517145415102321</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v>-16000000</v>
      </c>
      <c r="AC101" s="1" t="s">
        <v>92</v>
      </c>
      <c r="AD101" s="1" t="s">
        <v>92</v>
      </c>
      <c r="AE101" s="1" t="s">
        <v>92</v>
      </c>
      <c r="AF101" s="1" t="s">
        <v>92</v>
      </c>
      <c r="AG101" s="1" t="s">
        <v>92</v>
      </c>
      <c r="AH101" s="1" t="s">
        <v>92</v>
      </c>
      <c r="AI101" s="1" t="s">
        <v>92</v>
      </c>
      <c r="AJ101" s="1">
        <v>1000000</v>
      </c>
      <c r="AK101" s="1">
        <v>16000000</v>
      </c>
      <c r="AL101" s="1">
        <v>-27000000</v>
      </c>
      <c r="AM101" s="1">
        <v>-41000000</v>
      </c>
      <c r="AT101" s="38" t="s">
        <v>142</v>
      </c>
      <c r="AU101" s="40" cm="1">
        <f t="array" ref="AU101">_FV(A1,"Market cap",TRUE)</f>
        <v>73700628961</v>
      </c>
    </row>
    <row r="102" spans="1:47" ht="20" x14ac:dyDescent="0.25">
      <c r="A102" s="6" t="s">
        <v>87</v>
      </c>
      <c r="B102" s="10" t="s">
        <v>92</v>
      </c>
      <c r="C102" s="10" t="s">
        <v>92</v>
      </c>
      <c r="D102" s="10" t="s">
        <v>92</v>
      </c>
      <c r="E102" s="10" t="s">
        <v>92</v>
      </c>
      <c r="F102" s="10">
        <v>285000000</v>
      </c>
      <c r="G102" s="10">
        <v>101100000</v>
      </c>
      <c r="H102" s="10">
        <v>135200000</v>
      </c>
      <c r="I102" s="10">
        <v>128300000</v>
      </c>
      <c r="J102" s="10">
        <v>155100000</v>
      </c>
      <c r="K102" s="10">
        <v>175800000</v>
      </c>
      <c r="L102" s="10">
        <v>114400000</v>
      </c>
      <c r="M102" s="10">
        <v>-52700000</v>
      </c>
      <c r="N102" s="10">
        <v>91100000</v>
      </c>
      <c r="O102" s="10">
        <v>58500000</v>
      </c>
      <c r="P102" s="10">
        <v>8996000</v>
      </c>
      <c r="Q102" s="10">
        <v>18302000</v>
      </c>
      <c r="R102" s="10">
        <v>37232000</v>
      </c>
      <c r="S102" s="10">
        <v>91151000</v>
      </c>
      <c r="T102" s="10">
        <v>-24471000</v>
      </c>
      <c r="U102" s="10">
        <v>349208000</v>
      </c>
      <c r="V102" s="10">
        <v>-331656000</v>
      </c>
      <c r="W102" s="10">
        <v>857000</v>
      </c>
      <c r="X102" s="10">
        <v>180000000</v>
      </c>
      <c r="Y102" s="10">
        <v>-65000000</v>
      </c>
      <c r="Z102" s="10">
        <v>95000000</v>
      </c>
      <c r="AA102" s="10">
        <v>200000000</v>
      </c>
      <c r="AB102" s="10">
        <v>-226000000</v>
      </c>
      <c r="AC102" s="10">
        <v>21000000</v>
      </c>
      <c r="AD102" s="10">
        <v>42000000</v>
      </c>
      <c r="AE102" s="10">
        <v>-106000000</v>
      </c>
      <c r="AF102" s="10">
        <v>-19000000</v>
      </c>
      <c r="AG102" s="10">
        <v>25000000</v>
      </c>
      <c r="AH102" s="10">
        <v>25000000</v>
      </c>
      <c r="AI102" s="10">
        <v>90000000</v>
      </c>
      <c r="AJ102" s="10">
        <v>518000000</v>
      </c>
      <c r="AK102" s="10">
        <v>-14000000</v>
      </c>
      <c r="AL102" s="10">
        <v>1616000000</v>
      </c>
      <c r="AM102" s="10">
        <v>-13000000</v>
      </c>
      <c r="AT102" s="33" t="s">
        <v>143</v>
      </c>
      <c r="AU102" s="34">
        <f>AU101/AU103</f>
        <v>0.77482854584897676</v>
      </c>
    </row>
    <row r="103" spans="1:47" ht="20" x14ac:dyDescent="0.25">
      <c r="A103" s="5" t="s">
        <v>88</v>
      </c>
      <c r="B103" s="1" t="s">
        <v>92</v>
      </c>
      <c r="C103" s="1" t="s">
        <v>92</v>
      </c>
      <c r="D103" s="1" t="s">
        <v>92</v>
      </c>
      <c r="E103" s="1" t="s">
        <v>92</v>
      </c>
      <c r="F103" s="1">
        <v>6600000</v>
      </c>
      <c r="G103" s="1">
        <v>3800000</v>
      </c>
      <c r="H103" s="1">
        <v>21600000</v>
      </c>
      <c r="I103" s="1">
        <v>24400000</v>
      </c>
      <c r="J103" s="1">
        <v>57600000</v>
      </c>
      <c r="K103" s="1">
        <v>35900000</v>
      </c>
      <c r="L103" s="1">
        <v>29700000</v>
      </c>
      <c r="M103" s="1">
        <v>59700000</v>
      </c>
      <c r="N103" s="1">
        <v>101300000</v>
      </c>
      <c r="O103" s="1">
        <v>89400000</v>
      </c>
      <c r="P103" s="1">
        <v>71558000</v>
      </c>
      <c r="Q103" s="1">
        <v>80554000</v>
      </c>
      <c r="R103" s="1">
        <v>98856000</v>
      </c>
      <c r="S103" s="1">
        <v>136088000</v>
      </c>
      <c r="T103" s="1">
        <v>227239000</v>
      </c>
      <c r="U103" s="1">
        <v>166919000</v>
      </c>
      <c r="V103" s="1">
        <v>516127000</v>
      </c>
      <c r="W103" s="1">
        <v>184471000</v>
      </c>
      <c r="X103" s="1">
        <v>117000000</v>
      </c>
      <c r="Y103" s="1">
        <v>297000000</v>
      </c>
      <c r="Z103" s="1">
        <v>268000000</v>
      </c>
      <c r="AA103" s="1">
        <v>363000000</v>
      </c>
      <c r="AB103" s="1">
        <v>563000000</v>
      </c>
      <c r="AC103" s="1">
        <v>337000000</v>
      </c>
      <c r="AD103" s="1">
        <v>358000000</v>
      </c>
      <c r="AE103" s="1">
        <v>400000000</v>
      </c>
      <c r="AF103" s="1">
        <v>294000000</v>
      </c>
      <c r="AG103" s="1">
        <v>275000000</v>
      </c>
      <c r="AH103" s="1">
        <v>300000000</v>
      </c>
      <c r="AI103" s="1">
        <v>325000000</v>
      </c>
      <c r="AJ103" s="1">
        <v>415000000</v>
      </c>
      <c r="AK103" s="1">
        <v>933000000</v>
      </c>
      <c r="AL103" s="1">
        <v>2744000000</v>
      </c>
      <c r="AM103" s="1">
        <v>3205000000</v>
      </c>
      <c r="AT103" s="35" t="s">
        <v>144</v>
      </c>
      <c r="AU103" s="41">
        <f>AU99+AU101</f>
        <v>95118628961</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80554000</v>
      </c>
      <c r="Q104" s="11">
        <v>98856000</v>
      </c>
      <c r="R104" s="11">
        <v>136088000</v>
      </c>
      <c r="S104" s="11">
        <v>227239000</v>
      </c>
      <c r="T104" s="11">
        <v>202768000</v>
      </c>
      <c r="U104" s="11">
        <v>516127000</v>
      </c>
      <c r="V104" s="11">
        <v>184471000</v>
      </c>
      <c r="W104" s="11">
        <v>185328000</v>
      </c>
      <c r="X104" s="11">
        <v>297000000</v>
      </c>
      <c r="Y104" s="11">
        <v>232000000</v>
      </c>
      <c r="Z104" s="11">
        <v>363000000</v>
      </c>
      <c r="AA104" s="11">
        <v>563000000</v>
      </c>
      <c r="AB104" s="11">
        <v>337000000</v>
      </c>
      <c r="AC104" s="11">
        <v>358000000</v>
      </c>
      <c r="AD104" s="11">
        <v>400000000</v>
      </c>
      <c r="AE104" s="11">
        <v>294000000</v>
      </c>
      <c r="AF104" s="11">
        <v>275000000</v>
      </c>
      <c r="AG104" s="11">
        <v>300000000</v>
      </c>
      <c r="AH104" s="11">
        <v>325000000</v>
      </c>
      <c r="AI104" s="11">
        <v>415000000</v>
      </c>
      <c r="AJ104" s="11">
        <v>933000000</v>
      </c>
      <c r="AK104" s="11">
        <v>919000000</v>
      </c>
      <c r="AL104" s="11">
        <v>4360000000</v>
      </c>
      <c r="AM104" s="11">
        <v>3192000000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4.1304347826086953</v>
      </c>
      <c r="H105" s="15">
        <f t="shared" ref="H105:AM105" si="8">(H106/G106)-1</f>
        <v>-0.27118644067796616</v>
      </c>
      <c r="I105" s="15">
        <f t="shared" si="8"/>
        <v>-1.1627906976744207E-2</v>
      </c>
      <c r="J105" s="15">
        <f t="shared" si="8"/>
        <v>-0.40588235294117647</v>
      </c>
      <c r="K105" s="15">
        <f t="shared" si="8"/>
        <v>9.9009900990099098E-3</v>
      </c>
      <c r="L105" s="15">
        <f t="shared" si="8"/>
        <v>3.2745098039215685</v>
      </c>
      <c r="M105" s="15">
        <f t="shared" si="8"/>
        <v>1.584862385321101</v>
      </c>
      <c r="N105" s="15">
        <f t="shared" si="8"/>
        <v>0.15173025732031942</v>
      </c>
      <c r="O105" s="15">
        <f t="shared" si="8"/>
        <v>0.32742681047765787</v>
      </c>
      <c r="P105" s="15">
        <f t="shared" si="8"/>
        <v>-0.37237376668601274</v>
      </c>
      <c r="Q105" s="15">
        <f t="shared" si="8"/>
        <v>3.7298779360088776</v>
      </c>
      <c r="R105" s="15">
        <f t="shared" si="8"/>
        <v>-0.26848671232421417</v>
      </c>
      <c r="S105" s="15">
        <f t="shared" si="8"/>
        <v>0.16243542218456763</v>
      </c>
      <c r="T105" s="15">
        <f t="shared" si="8"/>
        <v>-0.13813233150472026</v>
      </c>
      <c r="U105" s="15">
        <f t="shared" si="8"/>
        <v>0.42197199480337932</v>
      </c>
      <c r="V105" s="15">
        <f t="shared" si="8"/>
        <v>-0.18923193237267821</v>
      </c>
      <c r="W105" s="15">
        <f t="shared" si="8"/>
        <v>3.5409594813164302E-2</v>
      </c>
      <c r="X105" s="15">
        <f t="shared" si="8"/>
        <v>5.2575121683047454E-2</v>
      </c>
      <c r="Y105" s="15">
        <f t="shared" si="8"/>
        <v>0.22292993630573243</v>
      </c>
      <c r="Z105" s="15">
        <f t="shared" si="8"/>
        <v>0.12152777777777768</v>
      </c>
      <c r="AA105" s="15">
        <f t="shared" si="8"/>
        <v>0.21207430340557276</v>
      </c>
      <c r="AB105" s="15">
        <f t="shared" si="8"/>
        <v>-2.8097062579821253E-2</v>
      </c>
      <c r="AC105" s="15">
        <f t="shared" si="8"/>
        <v>-0.15900131406044682</v>
      </c>
      <c r="AD105" s="15">
        <f t="shared" si="8"/>
        <v>0.25468749999999996</v>
      </c>
      <c r="AE105" s="15">
        <f t="shared" si="8"/>
        <v>0.26400996264009957</v>
      </c>
      <c r="AF105" s="15">
        <f t="shared" si="8"/>
        <v>-2.7586206896551779E-2</v>
      </c>
      <c r="AG105" s="15">
        <f t="shared" si="8"/>
        <v>0.15602836879432624</v>
      </c>
      <c r="AH105" s="15">
        <f t="shared" si="8"/>
        <v>4.8203330411919376E-2</v>
      </c>
      <c r="AI105" s="15">
        <f t="shared" si="8"/>
        <v>-3.3444816053511683E-3</v>
      </c>
      <c r="AJ105" s="15">
        <f t="shared" si="8"/>
        <v>0.73993288590604034</v>
      </c>
      <c r="AK105" s="15">
        <f t="shared" si="8"/>
        <v>0.56557377049180335</v>
      </c>
      <c r="AL105" s="15">
        <f t="shared" si="8"/>
        <v>-0.11487526947951954</v>
      </c>
      <c r="AM105" s="15">
        <f t="shared" si="8"/>
        <v>9.2205984690327147E-2</v>
      </c>
      <c r="AN105" s="15"/>
      <c r="AO105" s="15"/>
      <c r="AP105" s="15"/>
      <c r="AQ105" s="15"/>
      <c r="AR105" s="15"/>
      <c r="AS105" s="15"/>
      <c r="AT105" s="25" t="s">
        <v>108</v>
      </c>
      <c r="AU105" s="26">
        <f>(AU100*AU92)+(AU102*AU97)</f>
        <v>6.6530809899482582E-2</v>
      </c>
    </row>
    <row r="106" spans="1:47" ht="19" x14ac:dyDescent="0.25">
      <c r="A106" s="5" t="s">
        <v>90</v>
      </c>
      <c r="B106" s="1" t="s">
        <v>92</v>
      </c>
      <c r="C106" s="1" t="s">
        <v>92</v>
      </c>
      <c r="D106" s="1" t="s">
        <v>92</v>
      </c>
      <c r="E106" s="1" t="s">
        <v>92</v>
      </c>
      <c r="F106" s="1">
        <v>4600000</v>
      </c>
      <c r="G106" s="1">
        <v>23600000</v>
      </c>
      <c r="H106" s="1">
        <v>17200000</v>
      </c>
      <c r="I106" s="1">
        <v>17000000</v>
      </c>
      <c r="J106" s="1">
        <v>10100000</v>
      </c>
      <c r="K106" s="1">
        <v>10200000</v>
      </c>
      <c r="L106" s="1">
        <v>43600000</v>
      </c>
      <c r="M106" s="1">
        <v>112700000</v>
      </c>
      <c r="N106" s="1">
        <v>129800000</v>
      </c>
      <c r="O106" s="1">
        <v>172300000</v>
      </c>
      <c r="P106" s="1">
        <v>108140000</v>
      </c>
      <c r="Q106" s="1">
        <v>511489000</v>
      </c>
      <c r="R106" s="1">
        <v>374161000</v>
      </c>
      <c r="S106" s="1">
        <v>434938000</v>
      </c>
      <c r="T106" s="1">
        <v>374859000</v>
      </c>
      <c r="U106" s="1">
        <v>533039000</v>
      </c>
      <c r="V106" s="1">
        <v>432171000</v>
      </c>
      <c r="W106" s="1">
        <v>447474000</v>
      </c>
      <c r="X106" s="1">
        <v>471000000</v>
      </c>
      <c r="Y106" s="1">
        <v>576000000</v>
      </c>
      <c r="Z106" s="1">
        <v>646000000</v>
      </c>
      <c r="AA106" s="1">
        <v>783000000</v>
      </c>
      <c r="AB106" s="1">
        <v>761000000</v>
      </c>
      <c r="AC106" s="1">
        <v>640000000</v>
      </c>
      <c r="AD106" s="1">
        <v>803000000</v>
      </c>
      <c r="AE106" s="1">
        <v>1015000000</v>
      </c>
      <c r="AF106" s="1">
        <v>987000000</v>
      </c>
      <c r="AG106" s="1">
        <v>1141000000</v>
      </c>
      <c r="AH106" s="1">
        <v>1196000000</v>
      </c>
      <c r="AI106" s="1">
        <v>1192000000</v>
      </c>
      <c r="AJ106" s="1">
        <v>2074000000</v>
      </c>
      <c r="AK106" s="1">
        <v>3247000000</v>
      </c>
      <c r="AL106" s="1">
        <v>2874000000</v>
      </c>
      <c r="AM106" s="1">
        <v>3139000000</v>
      </c>
      <c r="AN106" s="42">
        <f>AM106*(1+$AU$106)</f>
        <v>3273053541.8339415</v>
      </c>
      <c r="AO106" s="42">
        <f t="shared" ref="AO106:AR106" si="9">AN106*(1+$AU$106)</f>
        <v>3412831948.936511</v>
      </c>
      <c r="AP106" s="42">
        <f t="shared" si="9"/>
        <v>3558579706.3238869</v>
      </c>
      <c r="AQ106" s="42">
        <f t="shared" si="9"/>
        <v>3710551739.9432254</v>
      </c>
      <c r="AR106" s="42">
        <f t="shared" si="9"/>
        <v>3869013862.5610919</v>
      </c>
      <c r="AS106" s="43" t="s">
        <v>146</v>
      </c>
      <c r="AT106" s="44" t="s">
        <v>147</v>
      </c>
      <c r="AU106" s="45">
        <f>(SUM(AN4:AR4)/5)</f>
        <v>4.2705811352004241E-2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95489089153.894073</v>
      </c>
      <c r="AS107" s="47" t="s">
        <v>148</v>
      </c>
      <c r="AT107" s="48" t="s">
        <v>149</v>
      </c>
      <c r="AU107" s="49">
        <v>2.5000000000000001E-2</v>
      </c>
    </row>
    <row r="108" spans="1:47" ht="19" x14ac:dyDescent="0.25">
      <c r="AN108" s="46">
        <f t="shared" ref="AN108:AP108" si="10">AN107+AN106</f>
        <v>3273053541.8339415</v>
      </c>
      <c r="AO108" s="46">
        <f t="shared" si="10"/>
        <v>3412831948.936511</v>
      </c>
      <c r="AP108" s="46">
        <f t="shared" si="10"/>
        <v>3558579706.3238869</v>
      </c>
      <c r="AQ108" s="46">
        <f>AQ107+AQ106</f>
        <v>3710551739.9432254</v>
      </c>
      <c r="AR108" s="46">
        <f>AR107+AR106</f>
        <v>99358103016.45517</v>
      </c>
      <c r="AS108" s="47" t="s">
        <v>144</v>
      </c>
      <c r="AT108" s="50" t="s">
        <v>150</v>
      </c>
      <c r="AU108" s="51">
        <f>AU105</f>
        <v>6.6530809899482582E-2</v>
      </c>
    </row>
    <row r="109" spans="1:47" ht="19" x14ac:dyDescent="0.25">
      <c r="AN109" s="60" t="s">
        <v>151</v>
      </c>
      <c r="AO109" s="61"/>
    </row>
    <row r="110" spans="1:47" ht="20" x14ac:dyDescent="0.25">
      <c r="AN110" s="52" t="s">
        <v>152</v>
      </c>
      <c r="AO110" s="40">
        <f>NPV(AU108,AN108,AO108,AP108,AQ108,AR108)</f>
        <v>83870900022.794556</v>
      </c>
    </row>
    <row r="111" spans="1:47" ht="20" x14ac:dyDescent="0.25">
      <c r="AN111" s="52" t="s">
        <v>153</v>
      </c>
      <c r="AO111" s="40">
        <f>AM40</f>
        <v>902000000</v>
      </c>
    </row>
    <row r="112" spans="1:47" ht="20" x14ac:dyDescent="0.25">
      <c r="AN112" s="52" t="s">
        <v>140</v>
      </c>
      <c r="AO112" s="40">
        <f>AU99</f>
        <v>21418000000</v>
      </c>
    </row>
    <row r="113" spans="40:41" ht="20" x14ac:dyDescent="0.25">
      <c r="AN113" s="52" t="s">
        <v>154</v>
      </c>
      <c r="AO113" s="40">
        <f>AO110+AO111-AO112</f>
        <v>63354900022.794556</v>
      </c>
    </row>
    <row r="114" spans="40:41" ht="20" x14ac:dyDescent="0.25">
      <c r="AN114" s="52" t="s">
        <v>159</v>
      </c>
      <c r="AO114" s="53" cm="1">
        <f t="array" ref="AO114">_FV(A1,"Shares outstanding",TRUE)</f>
        <v>617309900</v>
      </c>
    </row>
    <row r="115" spans="40:41" ht="20" x14ac:dyDescent="0.25">
      <c r="AN115" s="54" t="s">
        <v>155</v>
      </c>
      <c r="AO115" s="55">
        <f>AO113/AO114</f>
        <v>102.63062365077015</v>
      </c>
    </row>
    <row r="116" spans="40:41" ht="20" x14ac:dyDescent="0.25">
      <c r="AN116" s="52" t="s">
        <v>156</v>
      </c>
      <c r="AO116" s="56" cm="1">
        <f t="array" ref="AO116">_FV(A1,"Price")</f>
        <v>119.39</v>
      </c>
    </row>
    <row r="117" spans="40:41" ht="20" x14ac:dyDescent="0.25">
      <c r="AN117" s="57" t="s">
        <v>157</v>
      </c>
      <c r="AO117" s="58">
        <f>AO115/AO116-1</f>
        <v>-0.14037504271069479</v>
      </c>
    </row>
    <row r="118" spans="40:41" ht="20" x14ac:dyDescent="0.25">
      <c r="AN118" s="57" t="s">
        <v>158</v>
      </c>
      <c r="AO118" s="59" t="str">
        <f>IF(AO115&gt;AO116,"BUY","SELL")</f>
        <v>SELL</v>
      </c>
    </row>
  </sheetData>
  <mergeCells count="6">
    <mergeCell ref="AN109:AO109"/>
    <mergeCell ref="AT83:AU83"/>
    <mergeCell ref="AT84:AU84"/>
    <mergeCell ref="AT93:AU93"/>
    <mergeCell ref="AT98:AU98"/>
    <mergeCell ref="AT104:A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www.sec.gov/Archives/edgar/data/798354/000079835495000007/0000798354-95-000007-index.html" xr:uid="{00000000-0004-0000-0000-00001C000000}"/>
    <hyperlink ref="K74" r:id="rId20" tooltip="https://www.sec.gov/Archives/edgar/data/798354/000079835495000007/0000798354-95-000007-index.html" xr:uid="{00000000-0004-0000-0000-00001D000000}"/>
    <hyperlink ref="L36" r:id="rId21" tooltip="https://www.sec.gov/Archives/edgar/data/798354/000079835496000009/0000798354-96-000009-index.html" xr:uid="{00000000-0004-0000-0000-00001F000000}"/>
    <hyperlink ref="L74" r:id="rId22" tooltip="https://www.sec.gov/Archives/edgar/data/798354/000079835496000009/0000798354-96-000009-index.html" xr:uid="{00000000-0004-0000-0000-000020000000}"/>
    <hyperlink ref="M36" r:id="rId23" tooltip="https://sec.gov" xr:uid="{00000000-0004-0000-0000-000022000000}"/>
    <hyperlink ref="M74" r:id="rId24" tooltip="https://sec.gov"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798354/000095013101001283/0000950131-01-001283-index.htm" xr:uid="{00000000-0004-0000-0000-00002E000000}"/>
    <hyperlink ref="Q74" r:id="rId32" tooltip="https://www.sec.gov/Archives/edgar/data/798354/000095013101001283/0000950131-01-001283-index.htm" xr:uid="{00000000-0004-0000-0000-00002F000000}"/>
    <hyperlink ref="R36" r:id="rId33" tooltip="https://www.sec.gov/Archives/edgar/data/798354/000095013102000697/0000950131-02-000697-index.htm" xr:uid="{00000000-0004-0000-0000-000031000000}"/>
    <hyperlink ref="R74" r:id="rId34" tooltip="https://www.sec.gov/Archives/edgar/data/798354/000095013102000697/0000950131-02-000697-index.htm" xr:uid="{00000000-0004-0000-0000-000032000000}"/>
    <hyperlink ref="S36" r:id="rId35" tooltip="https://sec.gov" xr:uid="{00000000-0004-0000-0000-000034000000}"/>
    <hyperlink ref="S74" r:id="rId36" tooltip="https://sec.gov" xr:uid="{00000000-0004-0000-0000-000035000000}"/>
    <hyperlink ref="T36" r:id="rId37" tooltip="https://www.sec.gov/Archives/edgar/data/798354/000119312504031049/0001193125-04-031049-index.htm" xr:uid="{00000000-0004-0000-0000-000037000000}"/>
    <hyperlink ref="T74" r:id="rId38" tooltip="https://www.sec.gov/Archives/edgar/data/798354/000119312504031049/0001193125-04-031049-index.htm" xr:uid="{00000000-0004-0000-0000-000038000000}"/>
    <hyperlink ref="U36" r:id="rId39" tooltip="https://www.sec.gov/Archives/edgar/data/798354/000119312505037404/0001193125-05-037404-index.htm" xr:uid="{00000000-0004-0000-0000-00003A000000}"/>
    <hyperlink ref="U74" r:id="rId40" tooltip="https://www.sec.gov/Archives/edgar/data/798354/000119312505037404/0001193125-05-037404-index.htm" xr:uid="{00000000-0004-0000-0000-00003B000000}"/>
    <hyperlink ref="V36" r:id="rId41" tooltip="https://www.sec.gov/Archives/edgar/data/798354/000119312506055120/0001193125-06-055120-index.htm" xr:uid="{00000000-0004-0000-0000-00003D000000}"/>
    <hyperlink ref="V74" r:id="rId42" tooltip="https://www.sec.gov/Archives/edgar/data/798354/000119312506055120/0001193125-06-055120-index.htm" xr:uid="{00000000-0004-0000-0000-00003E000000}"/>
    <hyperlink ref="W36" r:id="rId43" tooltip="https://www.sec.gov/Archives/edgar/data/798354/000119312507042737/0001193125-07-042737-index.htm" xr:uid="{00000000-0004-0000-0000-000040000000}"/>
    <hyperlink ref="W74" r:id="rId44" tooltip="https://www.sec.gov/Archives/edgar/data/798354/000119312507042737/0001193125-07-042737-index.htm" xr:uid="{00000000-0004-0000-0000-000041000000}"/>
    <hyperlink ref="X36" r:id="rId45" tooltip="https://www.sec.gov/Archives/edgar/data/798354/000119312508041891/0001193125-08-041891-index.htm" xr:uid="{00000000-0004-0000-0000-000043000000}"/>
    <hyperlink ref="X74" r:id="rId46" tooltip="https://www.sec.gov/Archives/edgar/data/798354/000119312508041891/0001193125-08-041891-index.htm" xr:uid="{00000000-0004-0000-0000-000044000000}"/>
    <hyperlink ref="Y36" r:id="rId47" tooltip="https://www.sec.gov/Archives/edgar/data/798354/000119312509041067/0001193125-09-041067-index.htm" xr:uid="{00000000-0004-0000-0000-000046000000}"/>
    <hyperlink ref="Y74" r:id="rId48" tooltip="https://www.sec.gov/Archives/edgar/data/798354/000119312509041067/0001193125-09-041067-index.htm" xr:uid="{00000000-0004-0000-0000-000047000000}"/>
    <hyperlink ref="Z36" r:id="rId49" tooltip="https://www.sec.gov/Archives/edgar/data/798354/000119312510042577/0001193125-10-042577-index.htm" xr:uid="{00000000-0004-0000-0000-000049000000}"/>
    <hyperlink ref="Z74" r:id="rId50" tooltip="https://www.sec.gov/Archives/edgar/data/798354/000119312510042577/0001193125-10-042577-index.htm" xr:uid="{00000000-0004-0000-0000-00004A000000}"/>
    <hyperlink ref="AA36" r:id="rId51" tooltip="https://www.sec.gov/Archives/edgar/data/798354/000119312511045000/0001193125-11-045000-index.htm" xr:uid="{00000000-0004-0000-0000-00004C000000}"/>
    <hyperlink ref="AA74" r:id="rId52" tooltip="https://www.sec.gov/Archives/edgar/data/798354/000119312511045000/0001193125-11-045000-index.htm" xr:uid="{00000000-0004-0000-0000-00004D000000}"/>
    <hyperlink ref="AB36" r:id="rId53" tooltip="https://www.sec.gov/Archives/edgar/data/798354/000119312512077375/0001193125-12-077375-index.htm" xr:uid="{00000000-0004-0000-0000-00004F000000}"/>
    <hyperlink ref="AB74" r:id="rId54" tooltip="https://www.sec.gov/Archives/edgar/data/798354/000119312512077375/0001193125-12-077375-index.htm" xr:uid="{00000000-0004-0000-0000-000050000000}"/>
    <hyperlink ref="AC36" r:id="rId55" tooltip="https://www.sec.gov/Archives/edgar/data/798354/000119312513071589/0001193125-13-071589-index.htm" xr:uid="{00000000-0004-0000-0000-000052000000}"/>
    <hyperlink ref="AC74" r:id="rId56" tooltip="https://www.sec.gov/Archives/edgar/data/798354/000119312513071589/0001193125-13-071589-index.htm" xr:uid="{00000000-0004-0000-0000-000053000000}"/>
    <hyperlink ref="AD36" r:id="rId57" tooltip="https://www.sec.gov/Archives/edgar/data/798354/000119312514060861/0001193125-14-060861-index.htm" xr:uid="{00000000-0004-0000-0000-000055000000}"/>
    <hyperlink ref="AD74" r:id="rId58" tooltip="https://www.sec.gov/Archives/edgar/data/798354/000119312514060861/0001193125-14-060861-index.htm" xr:uid="{00000000-0004-0000-0000-000056000000}"/>
    <hyperlink ref="AE36" r:id="rId59" tooltip="https://www.sec.gov/Archives/edgar/data/798354/000119312515056319/0001193125-15-056319-index.htm" xr:uid="{00000000-0004-0000-0000-000058000000}"/>
    <hyperlink ref="AE74" r:id="rId60" tooltip="https://www.sec.gov/Archives/edgar/data/798354/000119312515056319/0001193125-15-056319-index.htm" xr:uid="{00000000-0004-0000-0000-000059000000}"/>
    <hyperlink ref="AF36" r:id="rId61" tooltip="https://www.sec.gov/Archives/edgar/data/798354/000162828016011435/0001628280-16-011435-index.htm" xr:uid="{00000000-0004-0000-0000-00005B000000}"/>
    <hyperlink ref="AF74" r:id="rId62" tooltip="https://www.sec.gov/Archives/edgar/data/798354/000162828016011435/0001628280-16-011435-index.htm" xr:uid="{00000000-0004-0000-0000-00005C000000}"/>
    <hyperlink ref="AG36" r:id="rId63" tooltip="https://www.sec.gov/Archives/edgar/data/798354/000079835417000006/0000798354-17-000006-index.htm" xr:uid="{00000000-0004-0000-0000-00005E000000}"/>
    <hyperlink ref="AG74" r:id="rId64" tooltip="https://www.sec.gov/Archives/edgar/data/798354/000079835417000006/0000798354-17-000006-index.htm" xr:uid="{00000000-0004-0000-0000-00005F000000}"/>
    <hyperlink ref="AH36" r:id="rId65" tooltip="https://www.sec.gov/Archives/edgar/data/798354/000079835418000005/0000798354-18-000005-index.htm" xr:uid="{00000000-0004-0000-0000-000061000000}"/>
    <hyperlink ref="AH74" r:id="rId66" tooltip="https://www.sec.gov/Archives/edgar/data/798354/000079835418000005/0000798354-18-000005-index.htm" xr:uid="{00000000-0004-0000-0000-000062000000}"/>
    <hyperlink ref="AI36" r:id="rId67" tooltip="https://www.sec.gov/Archives/edgar/data/798354/000079835419000005/0000798354-19-000005-index.htm" xr:uid="{00000000-0004-0000-0000-000064000000}"/>
    <hyperlink ref="AI74" r:id="rId68" tooltip="https://www.sec.gov/Archives/edgar/data/798354/000079835419000005/0000798354-19-000005-index.htm" xr:uid="{00000000-0004-0000-0000-000065000000}"/>
    <hyperlink ref="AJ36" r:id="rId69" tooltip="https://www.sec.gov/Archives/edgar/data/798354/000079835420000006/0000798354-20-000006-index.htm" xr:uid="{00000000-0004-0000-0000-000067000000}"/>
    <hyperlink ref="AJ74" r:id="rId70" tooltip="https://www.sec.gov/Archives/edgar/data/798354/000079835420000006/0000798354-20-000006-index.htm" xr:uid="{00000000-0004-0000-0000-000068000000}"/>
    <hyperlink ref="AK36" r:id="rId71" tooltip="https://www.sec.gov/Archives/edgar/data/798354/000079835421000004/0000798354-21-000004-index.htm" xr:uid="{00000000-0004-0000-0000-00006A000000}"/>
    <hyperlink ref="AK74" r:id="rId72" tooltip="https://www.sec.gov/Archives/edgar/data/798354/000079835421000004/0000798354-21-000004-index.htm" xr:uid="{00000000-0004-0000-0000-00006B000000}"/>
    <hyperlink ref="AL36" r:id="rId73" tooltip="https://www.sec.gov/Archives/edgar/data/798354/000079835422000004/0000798354-22-000004-index.htm" xr:uid="{00000000-0004-0000-0000-00006D000000}"/>
    <hyperlink ref="AL74" r:id="rId74" tooltip="https://www.sec.gov/Archives/edgar/data/798354/000079835422000004/0000798354-22-000004-index.htm" xr:uid="{00000000-0004-0000-0000-00006E000000}"/>
    <hyperlink ref="AM36" r:id="rId75" tooltip="https://www.sec.gov/Archives/edgar/data/798354/000079835423000004/0000798354-23-000004-index.htm" xr:uid="{00000000-0004-0000-0000-000070000000}"/>
    <hyperlink ref="AM74" r:id="rId76" tooltip="https://www.sec.gov/Archives/edgar/data/798354/000079835423000004/0000798354-23-000004-index.htm" xr:uid="{00000000-0004-0000-0000-000071000000}"/>
    <hyperlink ref="AN1" r:id="rId77" display="https://finbox.com/NASDAQGS:FISV/explorer/revenue_proj" xr:uid="{A21D3601-3A26-914A-ACEF-584E5C85F577}"/>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2023-03-14T06:52:20Z</dcterms:created>
  <dcterms:modified xsi:type="dcterms:W3CDTF">2023-05-10T04:00:44Z</dcterms:modified>
</cp:coreProperties>
</file>