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9A12EF79-63DD-2D41-ADCD-A631BD9E4274}"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8" i="1" l="1"/>
  <c r="AN108" i="1"/>
  <c r="AO108" i="1"/>
  <c r="AP108" i="1"/>
  <c r="AM105" i="1"/>
  <c r="AL105" i="1"/>
  <c r="AN116" i="1" a="1"/>
  <c r="AN116" i="1" s="1"/>
  <c r="AN111" i="1"/>
  <c r="AT101" i="1" a="1"/>
  <c r="AT101" i="1" s="1"/>
  <c r="AT95" i="1" a="1"/>
  <c r="AT95" i="1" s="1"/>
  <c r="AT94" i="1"/>
  <c r="AT91" i="1"/>
  <c r="AH105" i="1" s="1"/>
  <c r="AT90" i="1"/>
  <c r="AT89" i="1"/>
  <c r="AT87" i="1"/>
  <c r="AT86" i="1"/>
  <c r="AT88" i="1" s="1"/>
  <c r="AT92" i="1" s="1"/>
  <c r="AT85" i="1"/>
  <c r="AQ30" i="1"/>
  <c r="AP30" i="1"/>
  <c r="AO30" i="1"/>
  <c r="AN30" i="1"/>
  <c r="AM30" i="1"/>
  <c r="AQ29" i="1"/>
  <c r="AP29" i="1"/>
  <c r="AO29" i="1"/>
  <c r="AN29" i="1"/>
  <c r="AM29" i="1"/>
  <c r="AQ21" i="1"/>
  <c r="AP21" i="1"/>
  <c r="AO21" i="1"/>
  <c r="AN21" i="1"/>
  <c r="AM21" i="1"/>
  <c r="AQ20" i="1"/>
  <c r="AP20" i="1"/>
  <c r="AO20" i="1"/>
  <c r="AN20" i="1"/>
  <c r="AM20" i="1"/>
  <c r="AR19" i="1"/>
  <c r="AR16" i="1"/>
  <c r="AN114" i="1" s="1"/>
  <c r="AU13" i="1"/>
  <c r="AT13" i="1"/>
  <c r="AS13" i="1"/>
  <c r="AR13" i="1"/>
  <c r="AU10" i="1"/>
  <c r="AT10" i="1"/>
  <c r="AS10" i="1"/>
  <c r="AR10" i="1"/>
  <c r="AU7" i="1"/>
  <c r="AT7" i="1"/>
  <c r="AS7" i="1"/>
  <c r="AR7" i="1"/>
  <c r="AU4" i="1"/>
  <c r="AT4" i="1"/>
  <c r="AS4" i="1"/>
  <c r="AR4" i="1"/>
  <c r="AQ4" i="1"/>
  <c r="AP4" i="1"/>
  <c r="AO4" i="1"/>
  <c r="AN4" i="1"/>
  <c r="AM4" i="1"/>
  <c r="AK105" i="1"/>
  <c r="AJ105" i="1"/>
  <c r="AI105" i="1"/>
  <c r="AF105" i="1"/>
  <c r="AC105" i="1"/>
  <c r="AB105" i="1"/>
  <c r="AA105" i="1"/>
  <c r="X105" i="1"/>
  <c r="U105" i="1"/>
  <c r="T105" i="1"/>
  <c r="S105" i="1"/>
  <c r="P105" i="1"/>
  <c r="M105" i="1"/>
  <c r="L105" i="1"/>
  <c r="K105" i="1"/>
  <c r="H105" i="1"/>
  <c r="E105" i="1"/>
  <c r="D105" i="1"/>
  <c r="C105" i="1"/>
  <c r="B105"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97" i="1" l="1"/>
  <c r="AT106" i="1"/>
  <c r="AU19" i="1"/>
  <c r="AT19" i="1"/>
  <c r="AS19" i="1"/>
  <c r="AU22" i="1"/>
  <c r="AU16" i="1"/>
  <c r="AS16" i="1"/>
  <c r="AT22" i="1"/>
  <c r="AT16" i="1"/>
  <c r="F105" i="1"/>
  <c r="N105" i="1"/>
  <c r="V105" i="1"/>
  <c r="AD105" i="1"/>
  <c r="AT99" i="1"/>
  <c r="G105" i="1"/>
  <c r="O105" i="1"/>
  <c r="W105" i="1"/>
  <c r="AE105" i="1"/>
  <c r="I105" i="1"/>
  <c r="Q105" i="1"/>
  <c r="Y105" i="1"/>
  <c r="AG105" i="1"/>
  <c r="J105" i="1"/>
  <c r="R105" i="1"/>
  <c r="Z105" i="1"/>
  <c r="AN105" i="1" l="1"/>
  <c r="AO105" i="1" s="1"/>
  <c r="AP105" i="1" s="1"/>
  <c r="AQ105" i="1" s="1"/>
  <c r="AT103" i="1"/>
  <c r="AT102" i="1" s="1"/>
  <c r="AN112" i="1"/>
  <c r="AT100" i="1" l="1"/>
  <c r="AT105" i="1" s="1"/>
  <c r="AT108" i="1" s="1"/>
  <c r="AQ107" i="1" s="1"/>
  <c r="AQ108" i="1" s="1"/>
  <c r="AN110" i="1" l="1"/>
  <c r="AN113" i="1" s="1"/>
  <c r="AN115" i="1" s="1"/>
  <c r="AN118" i="1" s="1"/>
  <c r="AN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<sst xmlns="http://schemas.openxmlformats.org/spreadsheetml/2006/main" count="1025" uniqueCount="167">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</sst>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164" fontId="11"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1"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 fillId="0" borderId="0" xfId="0" applyFont="1" applyAlignment="1">
      <alignment indent="1"/>
    </xf>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6" borderId="0" xfId="0" applyFont="1" applyFill="1" applyAlignment="1">
      <alignment horizontal="left" vertical="center" wrapText="1"/>
    </xf>
    <xf numFmtId="39" fontId="10" fillId="6" borderId="0" xfId="0" applyNumberFormat="1" applyFont="1" applyFill="1"/>
    <xf numFmtId="164" fontId="1" fillId="6" borderId="0" xfId="0" applyNumberFormat="1" applyFont="1" applyFill="1"/>
    <xf numFmtId="164" fontId="12" fillId="4"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xf numFmtId="0" fontId="1" fillId="7" borderId="0" xfId="0" applyFont="1" applyFill="1" applyAlignment="1">
      <alignment horizontal="center"/>
    </xf>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Campbell Soup Company</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894039735099341E-2"/>
          <c:y val="0.1604860472040448"/>
          <c:w val="0.84120529801324506"/>
          <c:h val="0.6481482379168763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4378700000</c:v>
                </c:pt>
                <c:pt idx="1">
                  <c:v>4490400000</c:v>
                </c:pt>
                <c:pt idx="2">
                  <c:v>4868900000</c:v>
                </c:pt>
                <c:pt idx="3">
                  <c:v>5672100000</c:v>
                </c:pt>
                <c:pt idx="4">
                  <c:v>6205800000</c:v>
                </c:pt>
                <c:pt idx="5">
                  <c:v>6204100000</c:v>
                </c:pt>
                <c:pt idx="6">
                  <c:v>6263200000</c:v>
                </c:pt>
                <c:pt idx="7">
                  <c:v>6586200000</c:v>
                </c:pt>
                <c:pt idx="8">
                  <c:v>6690000000</c:v>
                </c:pt>
                <c:pt idx="9">
                  <c:v>7278000000</c:v>
                </c:pt>
                <c:pt idx="10">
                  <c:v>7678000000</c:v>
                </c:pt>
                <c:pt idx="11">
                  <c:v>7964000000</c:v>
                </c:pt>
                <c:pt idx="12">
                  <c:v>6696000000</c:v>
                </c:pt>
                <c:pt idx="13">
                  <c:v>6424000000</c:v>
                </c:pt>
                <c:pt idx="14">
                  <c:v>6267000000</c:v>
                </c:pt>
                <c:pt idx="15">
                  <c:v>6664000000</c:v>
                </c:pt>
                <c:pt idx="16">
                  <c:v>6133000000</c:v>
                </c:pt>
                <c:pt idx="17">
                  <c:v>6678000000</c:v>
                </c:pt>
                <c:pt idx="18">
                  <c:v>7109000000</c:v>
                </c:pt>
                <c:pt idx="19">
                  <c:v>7548000000</c:v>
                </c:pt>
                <c:pt idx="20">
                  <c:v>7343000000</c:v>
                </c:pt>
                <c:pt idx="21">
                  <c:v>7867000000</c:v>
                </c:pt>
                <c:pt idx="22">
                  <c:v>7998000000</c:v>
                </c:pt>
                <c:pt idx="23">
                  <c:v>7586000000</c:v>
                </c:pt>
                <c:pt idx="24">
                  <c:v>7676000000</c:v>
                </c:pt>
                <c:pt idx="25">
                  <c:v>7719000000</c:v>
                </c:pt>
                <c:pt idx="26">
                  <c:v>7707000000</c:v>
                </c:pt>
                <c:pt idx="27">
                  <c:v>8052000000</c:v>
                </c:pt>
                <c:pt idx="28">
                  <c:v>8268000000</c:v>
                </c:pt>
                <c:pt idx="29">
                  <c:v>8082000000</c:v>
                </c:pt>
                <c:pt idx="30">
                  <c:v>7961000000</c:v>
                </c:pt>
                <c:pt idx="31">
                  <c:v>7890000000</c:v>
                </c:pt>
                <c:pt idx="32">
                  <c:v>8685000000</c:v>
                </c:pt>
                <c:pt idx="33">
                  <c:v>8107000000</c:v>
                </c:pt>
                <c:pt idx="34">
                  <c:v>8691000000</c:v>
                </c:pt>
                <c:pt idx="35">
                  <c:v>8476000000</c:v>
                </c:pt>
                <c:pt idx="36">
                  <c:v>8562000000</c:v>
                </c:pt>
              </c:numCache>
            </c:numRef>
          </c:val>
          <c:extLst>
            <c:ext xmlns:c16="http://schemas.microsoft.com/office/drawing/2014/chart" uri="{C3380CC4-5D6E-409C-BE32-E72D297353CC}">
              <c16:uniqueId val="{00000000-8D17-5D47-9108-FF2133F25EB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1'!$B$28:$AL$28</c:f>
              <c:numCache>
                <c:formatCode>#,###,,;\(#,###,,\);\ \-\ \-</c:formatCode>
                <c:ptCount val="37"/>
                <c:pt idx="0">
                  <c:v>223200000</c:v>
                </c:pt>
                <c:pt idx="1">
                  <c:v>247300000</c:v>
                </c:pt>
                <c:pt idx="2">
                  <c:v>241600000</c:v>
                </c:pt>
                <c:pt idx="3">
                  <c:v>13100000</c:v>
                </c:pt>
                <c:pt idx="4">
                  <c:v>4400000</c:v>
                </c:pt>
                <c:pt idx="5">
                  <c:v>401500000</c:v>
                </c:pt>
                <c:pt idx="6">
                  <c:v>490500000</c:v>
                </c:pt>
                <c:pt idx="7">
                  <c:v>8200000</c:v>
                </c:pt>
                <c:pt idx="8">
                  <c:v>630000000</c:v>
                </c:pt>
                <c:pt idx="9">
                  <c:v>698000000</c:v>
                </c:pt>
                <c:pt idx="10">
                  <c:v>802000000</c:v>
                </c:pt>
                <c:pt idx="11">
                  <c:v>713000000</c:v>
                </c:pt>
                <c:pt idx="12">
                  <c:v>660000000</c:v>
                </c:pt>
                <c:pt idx="13">
                  <c:v>724000000</c:v>
                </c:pt>
                <c:pt idx="14">
                  <c:v>714000000</c:v>
                </c:pt>
                <c:pt idx="15">
                  <c:v>649000000</c:v>
                </c:pt>
                <c:pt idx="16">
                  <c:v>525000000</c:v>
                </c:pt>
                <c:pt idx="17">
                  <c:v>595000000</c:v>
                </c:pt>
                <c:pt idx="18">
                  <c:v>647000000</c:v>
                </c:pt>
                <c:pt idx="19">
                  <c:v>707000000</c:v>
                </c:pt>
                <c:pt idx="20">
                  <c:v>766000000</c:v>
                </c:pt>
                <c:pt idx="21">
                  <c:v>854000000</c:v>
                </c:pt>
                <c:pt idx="22">
                  <c:v>1165000000</c:v>
                </c:pt>
                <c:pt idx="23">
                  <c:v>736000000</c:v>
                </c:pt>
                <c:pt idx="24">
                  <c:v>844000000</c:v>
                </c:pt>
                <c:pt idx="25">
                  <c:v>805000000</c:v>
                </c:pt>
                <c:pt idx="26">
                  <c:v>774000000</c:v>
                </c:pt>
                <c:pt idx="27">
                  <c:v>458000000</c:v>
                </c:pt>
                <c:pt idx="28">
                  <c:v>818000000</c:v>
                </c:pt>
                <c:pt idx="29">
                  <c:v>691000000</c:v>
                </c:pt>
                <c:pt idx="30">
                  <c:v>563000000</c:v>
                </c:pt>
                <c:pt idx="31">
                  <c:v>887000000</c:v>
                </c:pt>
                <c:pt idx="32">
                  <c:v>261000000</c:v>
                </c:pt>
                <c:pt idx="33">
                  <c:v>211000000</c:v>
                </c:pt>
                <c:pt idx="34">
                  <c:v>1628000000</c:v>
                </c:pt>
                <c:pt idx="35">
                  <c:v>1002000000</c:v>
                </c:pt>
                <c:pt idx="36">
                  <c:v>757000000</c:v>
                </c:pt>
              </c:numCache>
            </c:numRef>
          </c:val>
          <c:extLst>
            <c:ext xmlns:c16="http://schemas.microsoft.com/office/drawing/2014/chart" uri="{C3380CC4-5D6E-409C-BE32-E72D297353CC}">
              <c16:uniqueId val="{00000001-8D17-5D47-9108-FF2133F25EB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1'!$B$107:$AL$107</c:f>
              <c:numCache>
                <c:formatCode>#,###,,;\(#,###,,\);\ \-\ \-</c:formatCode>
                <c:ptCount val="37"/>
                <c:pt idx="0">
                  <c:v>0</c:v>
                </c:pt>
                <c:pt idx="1">
                  <c:v>0</c:v>
                </c:pt>
                <c:pt idx="2">
                  <c:v>0</c:v>
                </c:pt>
                <c:pt idx="3">
                  <c:v>73200000</c:v>
                </c:pt>
                <c:pt idx="4">
                  <c:v>60800000</c:v>
                </c:pt>
                <c:pt idx="5">
                  <c:v>444100000</c:v>
                </c:pt>
                <c:pt idx="6">
                  <c:v>407800000</c:v>
                </c:pt>
                <c:pt idx="7">
                  <c:v>286100000</c:v>
                </c:pt>
                <c:pt idx="8">
                  <c:v>547000000</c:v>
                </c:pt>
                <c:pt idx="9">
                  <c:v>794000000</c:v>
                </c:pt>
                <c:pt idx="10">
                  <c:v>797000000</c:v>
                </c:pt>
                <c:pt idx="11">
                  <c:v>856000000</c:v>
                </c:pt>
                <c:pt idx="12">
                  <c:v>1157000000</c:v>
                </c:pt>
                <c:pt idx="13">
                  <c:v>635000000</c:v>
                </c:pt>
                <c:pt idx="14">
                  <c:v>965000000</c:v>
                </c:pt>
                <c:pt idx="15">
                  <c:v>906000000</c:v>
                </c:pt>
                <c:pt idx="16">
                  <c:v>748000000</c:v>
                </c:pt>
                <c:pt idx="17">
                  <c:v>590000000</c:v>
                </c:pt>
                <c:pt idx="18">
                  <c:v>456000000</c:v>
                </c:pt>
                <c:pt idx="19">
                  <c:v>658000000</c:v>
                </c:pt>
                <c:pt idx="20">
                  <c:v>917000000</c:v>
                </c:pt>
                <c:pt idx="21">
                  <c:v>340000000</c:v>
                </c:pt>
                <c:pt idx="22">
                  <c:v>468000000</c:v>
                </c:pt>
                <c:pt idx="23">
                  <c:v>821000000</c:v>
                </c:pt>
                <c:pt idx="24">
                  <c:v>742000000</c:v>
                </c:pt>
                <c:pt idx="25">
                  <c:v>870000000</c:v>
                </c:pt>
                <c:pt idx="26">
                  <c:v>797000000</c:v>
                </c:pt>
                <c:pt idx="27">
                  <c:v>683000000</c:v>
                </c:pt>
                <c:pt idx="28">
                  <c:v>552000000</c:v>
                </c:pt>
                <c:pt idx="29">
                  <c:v>802000000</c:v>
                </c:pt>
                <c:pt idx="30">
                  <c:v>1122000000</c:v>
                </c:pt>
                <c:pt idx="31">
                  <c:v>953000000</c:v>
                </c:pt>
                <c:pt idx="32">
                  <c:v>898000000</c:v>
                </c:pt>
                <c:pt idx="33">
                  <c:v>1014000000</c:v>
                </c:pt>
                <c:pt idx="34">
                  <c:v>1097000000</c:v>
                </c:pt>
                <c:pt idx="35">
                  <c:v>760000000</c:v>
                </c:pt>
                <c:pt idx="36">
                  <c:v>939000000</c:v>
                </c:pt>
              </c:numCache>
            </c:numRef>
          </c:val>
          <c:extLst>
            <c:ext xmlns:c16="http://schemas.microsoft.com/office/drawing/2014/chart" uri="{C3380CC4-5D6E-409C-BE32-E72D297353CC}">
              <c16:uniqueId val="{00000002-8D17-5D47-9108-FF2133F25EB2}"/>
            </c:ext>
          </c:extLst>
        </c:ser>
        <c:dLbls>
          <c:showLegendKey val="0"/>
          <c:showVal val="0"/>
          <c:showCatName val="0"/>
          <c:showSerName val="0"/>
          <c:showPercent val="0"/>
          <c:showBubbleSize val="0"/>
        </c:dLbls>
        <c:gapWidth val="100"/>
        <c:overlap val="-24"/>
        <c:axId val="1723194287"/>
        <c:axId val="1723196015"/>
      </c:barChart>
      <c:catAx>
        <c:axId val="17231942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23196015"/>
        <c:crosses val="autoZero"/>
        <c:auto val="1"/>
        <c:lblAlgn val="ctr"/>
        <c:lblOffset val="100"/>
        <c:noMultiLvlLbl val="0"/>
      </c:catAx>
      <c:valAx>
        <c:axId val="172319601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23194287"/>
        <c:crosses val="autoZero"/>
        <c:crossBetween val="between"/>
      </c:valAx>
      <c:spPr>
        <a:noFill/>
        <a:ln>
          <a:noFill/>
        </a:ln>
        <a:effectLst/>
      </c:spPr>
    </c:plotArea>
    <c:legend>
      <c:legendPos val="b"/>
      <c:layout>
        <c:manualLayout>
          <c:xMode val="edge"/>
          <c:yMode val="edge"/>
          <c:x val="0.34947259738228081"/>
          <c:y val="0.9044195781287433"/>
          <c:w val="0.31429983834802105"/>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31750</xdr:colOff>
      <xdr:row>108</xdr:row>
      <xdr:rowOff>49212</xdr:rowOff>
    </xdr:from>
    <xdr:to>
      <xdr:col>46</xdr:col>
      <xdr:colOff>0</xdr:colOff>
      <xdr:row>124</xdr:row>
      <xdr:rowOff>206374</xdr:rowOff>
    </xdr:to>
    <xdr:graphicFrame macro="">
      <xdr:nvGraphicFramePr>
        <xdr:cNvPr id="2" name="Chart 1">
          <a:extLst>
            <a:ext uri="{FF2B5EF4-FFF2-40B4-BE49-F238E27FC236}">
              <a16:creationId xmlns:a16="http://schemas.microsoft.com/office/drawing/2014/main" id="{B180C08C-472F-32E2-8017-C082E6A54F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3.8190000000000002E-2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https://www.bing.com/financeapi/forcetrigger?t=a1q7jc&amp;q=XNYS%3aCPB&amp;form=skydnc</v>
    <v>Learn more on Bing</v>
  </rv>
  <rv s="1">
    <v>0</v>
    <v>CAMPBELL SOUP COMPANY (XNYS:CPB)</v>
    <v>2</v>
    <v>3</v>
    <v>Finance</v>
    <v>4</v>
    <v>en-US</v>
    <v>a1q7jc</v>
    <v>268435456</v>
    <v>1</v>
    <v>Powered by Refinitiv</v>
    <v>57.774999999999999</v>
    <v>44.76</v>
    <v>0.31059999999999999</v>
    <v>0.8</v>
    <v>1.7502E-2</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46.5899</v>
    <v>Food &amp; Tobacco</v>
    <v>Stock</v>
    <v>45110.875000057815</v>
    <v>0</v>
    <v>45.51</v>
    <v>13864250000</v>
    <v>CAMPBELL SOUP COMPANY</v>
    <v>CAMPBELL SOUP COMPANY</v>
    <v>45.6</v>
    <v>17.677499999999998</v>
    <v>45.71</v>
    <v>46.51</v>
    <v>298091900</v>
    <v>CPB</v>
    <v>CAMPBELL SOUP COMPANY (XNYS:CPB)</v>
    <v>1951124</v>
    <v>3296718</v>
    <v>1922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16732/000089322095000638/0000893220-95-000638-index.html" TargetMode="External"/><Relationship Id="rId42" Type="http://schemas.openxmlformats.org/officeDocument/2006/relationships/hyperlink" Target="https://www.sec.gov/Archives/edgar/data/16732/000089322006002166/w23178e10vk.htm" TargetMode="External"/><Relationship Id="rId47" Type="http://schemas.openxmlformats.org/officeDocument/2006/relationships/hyperlink" Target="https://www.sec.gov/Archives/edgar/data/16732/000089322008002633/0000893220-08-002633-index.html" TargetMode="External"/><Relationship Id="rId63" Type="http://schemas.openxmlformats.org/officeDocument/2006/relationships/hyperlink" Target="https://www.sec.gov/Archives/edgar/data/16732/000001673216000146/cpb-7312016x10xk.htm" TargetMode="External"/><Relationship Id="rId68" Type="http://schemas.openxmlformats.org/officeDocument/2006/relationships/hyperlink" Target="https://www.sec.gov/Archives/edgar/data/16732/000001673219000070/0000016732-19-000070-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6732/000089322001500738/0000893220-01-500738-index.htm" TargetMode="External"/><Relationship Id="rId37" Type="http://schemas.openxmlformats.org/officeDocument/2006/relationships/hyperlink" Target="https://www.sec.gov/Archives/edgar/data/16732/000089322003001648/w90322e10vk.htm" TargetMode="External"/><Relationship Id="rId40" Type="http://schemas.openxmlformats.org/officeDocument/2006/relationships/hyperlink" Target="https://www.sec.gov/Archives/edgar/data/16732/000089322005002271/w12996e10vk.htm" TargetMode="External"/><Relationship Id="rId45" Type="http://schemas.openxmlformats.org/officeDocument/2006/relationships/hyperlink" Target="https://www.sec.gov/Archives/edgar/data/16732/000089322007003194/0000893220-07-003194-index.html" TargetMode="External"/><Relationship Id="rId53" Type="http://schemas.openxmlformats.org/officeDocument/2006/relationships/hyperlink" Target="https://www.sec.gov/Archives/edgar/data/16732/000095012311087197/0000950123-11-087197-index.html" TargetMode="External"/><Relationship Id="rId58" Type="http://schemas.openxmlformats.org/officeDocument/2006/relationships/hyperlink" Target="https://www.sec.gov/Archives/edgar/data/16732/000001673214000023/0000016732-14-000023-index.html" TargetMode="External"/><Relationship Id="rId66" Type="http://schemas.openxmlformats.org/officeDocument/2006/relationships/hyperlink" Target="https://www.sec.gov/Archives/edgar/data/16732/000001673218000062/0000016732-18-000062-index.html" TargetMode="External"/><Relationship Id="rId74" Type="http://schemas.openxmlformats.org/officeDocument/2006/relationships/hyperlink" Target="https://www.sec.gov/Archives/edgar/data/16732/000001673222000093/0000016732-22-000093-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6732/000001673215000034/0000016732-15-000034-index.html" TargetMode="External"/><Relationship Id="rId19" Type="http://schemas.openxmlformats.org/officeDocument/2006/relationships/hyperlink" Target="https://www.sec.gov/Archives/edgar/data/16732/000089322094000416/0000893220-94-000416-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16732/000089322000001180/0000893220-00-001180-index.htm" TargetMode="External"/><Relationship Id="rId35" Type="http://schemas.openxmlformats.org/officeDocument/2006/relationships/hyperlink" Target="https://www.sec.gov/Archives/edgar/data/16732/000089322002001206/0000893220-02-001206-index.html" TargetMode="External"/><Relationship Id="rId43" Type="http://schemas.openxmlformats.org/officeDocument/2006/relationships/hyperlink" Target="https://www.sec.gov/Archives/edgar/data/16732/000089322006002166/w23178e10vk.htm" TargetMode="External"/><Relationship Id="rId48" Type="http://schemas.openxmlformats.org/officeDocument/2006/relationships/hyperlink" Target="https://www.sec.gov/Archives/edgar/data/16732/000095012309047208/0000950123-09-047208-index.html" TargetMode="External"/><Relationship Id="rId56" Type="http://schemas.openxmlformats.org/officeDocument/2006/relationships/hyperlink" Target="https://www.sec.gov/Archives/edgar/data/16732/000001673213000023/0000016732-13-000023-index.html" TargetMode="External"/><Relationship Id="rId64" Type="http://schemas.openxmlformats.org/officeDocument/2006/relationships/hyperlink" Target="https://www.sec.gov/Archives/edgar/data/16732/000001673217000058/0000016732-17-000058-index.html" TargetMode="External"/><Relationship Id="rId69" Type="http://schemas.openxmlformats.org/officeDocument/2006/relationships/hyperlink" Target="https://www.sec.gov/Archives/edgar/data/16732/000001673219000070/0000016732-19-000070-index.html" TargetMode="External"/><Relationship Id="rId77" Type="http://schemas.openxmlformats.org/officeDocument/2006/relationships/hyperlink" Target="https://finbox.com/NYSE:CPB/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6732/000095012310090083/0000950123-10-090083-index.html" TargetMode="External"/><Relationship Id="rId72" Type="http://schemas.openxmlformats.org/officeDocument/2006/relationships/hyperlink" Target="https://www.sec.gov/Archives/edgar/data/16732/000001673221000103/0000016732-21-00010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6732/000089322001500738/0000893220-01-500738-index.htm" TargetMode="External"/><Relationship Id="rId38" Type="http://schemas.openxmlformats.org/officeDocument/2006/relationships/hyperlink" Target="https://www.sec.gov/Archives/edgar/data/16732/000089322004002108/w99443e10vk.htm" TargetMode="External"/><Relationship Id="rId46" Type="http://schemas.openxmlformats.org/officeDocument/2006/relationships/hyperlink" Target="https://www.sec.gov/Archives/edgar/data/16732/000089322008002633/0000893220-08-002633-index.html" TargetMode="External"/><Relationship Id="rId59" Type="http://schemas.openxmlformats.org/officeDocument/2006/relationships/hyperlink" Target="https://www.sec.gov/Archives/edgar/data/16732/000001673214000023/0000016732-14-000023-index.html" TargetMode="External"/><Relationship Id="rId67" Type="http://schemas.openxmlformats.org/officeDocument/2006/relationships/hyperlink" Target="https://www.sec.gov/Archives/edgar/data/16732/000001673218000062/0000016732-18-000062-index.html" TargetMode="External"/><Relationship Id="rId20" Type="http://schemas.openxmlformats.org/officeDocument/2006/relationships/hyperlink" Target="https://www.sec.gov/Archives/edgar/data/16732/000089322095000638/0000893220-95-000638-index.html" TargetMode="External"/><Relationship Id="rId41" Type="http://schemas.openxmlformats.org/officeDocument/2006/relationships/hyperlink" Target="https://www.sec.gov/Archives/edgar/data/16732/000089322005002271/w12996e10vk.htm" TargetMode="External"/><Relationship Id="rId54" Type="http://schemas.openxmlformats.org/officeDocument/2006/relationships/hyperlink" Target="https://www.sec.gov/Archives/edgar/data/16732/000001673212000024/0000016732-12-000024-index.html" TargetMode="External"/><Relationship Id="rId62" Type="http://schemas.openxmlformats.org/officeDocument/2006/relationships/hyperlink" Target="https://www.sec.gov/Archives/edgar/data/16732/000001673216000146/cpb-7312016x10xk.htm" TargetMode="External"/><Relationship Id="rId70" Type="http://schemas.openxmlformats.org/officeDocument/2006/relationships/hyperlink" Target="https://www.sec.gov/Archives/edgar/data/16732/000001673220000111/0000016732-20-000111-index.htm" TargetMode="External"/><Relationship Id="rId75" Type="http://schemas.openxmlformats.org/officeDocument/2006/relationships/hyperlink" Target="https://www.sec.gov/Archives/edgar/data/16732/000001673222000093/0000016732-22-000093-index.htm" TargetMode="External"/><Relationship Id="rId1" Type="http://schemas.openxmlformats.org/officeDocument/2006/relationships/hyperlink" Target="https://roic.ai/company/CPB"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6732/000089322003001648/w90322e10vk.htm" TargetMode="External"/><Relationship Id="rId49" Type="http://schemas.openxmlformats.org/officeDocument/2006/relationships/hyperlink" Target="https://www.sec.gov/Archives/edgar/data/16732/000095012309047208/0000950123-09-047208-index.html" TargetMode="External"/><Relationship Id="rId57" Type="http://schemas.openxmlformats.org/officeDocument/2006/relationships/hyperlink" Target="https://www.sec.gov/Archives/edgar/data/16732/000001673213000023/0000016732-13-000023-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16732/000089322000001180/0000893220-00-001180-index.htm" TargetMode="External"/><Relationship Id="rId44" Type="http://schemas.openxmlformats.org/officeDocument/2006/relationships/hyperlink" Target="https://www.sec.gov/Archives/edgar/data/16732/000089322007003194/0000893220-07-003194-index.html" TargetMode="External"/><Relationship Id="rId52" Type="http://schemas.openxmlformats.org/officeDocument/2006/relationships/hyperlink" Target="https://www.sec.gov/Archives/edgar/data/16732/000095012311087197/0000950123-11-087197-index.html" TargetMode="External"/><Relationship Id="rId60" Type="http://schemas.openxmlformats.org/officeDocument/2006/relationships/hyperlink" Target="https://www.sec.gov/Archives/edgar/data/16732/000001673215000034/0000016732-15-000034-index.html" TargetMode="External"/><Relationship Id="rId65" Type="http://schemas.openxmlformats.org/officeDocument/2006/relationships/hyperlink" Target="https://www.sec.gov/Archives/edgar/data/16732/000001673217000058/0000016732-17-000058-index.html" TargetMode="External"/><Relationship Id="rId73" Type="http://schemas.openxmlformats.org/officeDocument/2006/relationships/hyperlink" Target="https://www.sec.gov/Archives/edgar/data/16732/000001673221000103/0000016732-21-000103-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16732/000089322094000416/0000893220-94-000416-index.html" TargetMode="External"/><Relationship Id="rId39" Type="http://schemas.openxmlformats.org/officeDocument/2006/relationships/hyperlink" Target="https://www.sec.gov/Archives/edgar/data/16732/000089322004002108/w99443e10vk.htm" TargetMode="External"/><Relationship Id="rId34" Type="http://schemas.openxmlformats.org/officeDocument/2006/relationships/hyperlink" Target="https://www.sec.gov/Archives/edgar/data/16732/000089322002001206/0000893220-02-001206-index.html" TargetMode="External"/><Relationship Id="rId50" Type="http://schemas.openxmlformats.org/officeDocument/2006/relationships/hyperlink" Target="https://www.sec.gov/Archives/edgar/data/16732/000095012310090083/0000950123-10-090083-index.html" TargetMode="External"/><Relationship Id="rId55" Type="http://schemas.openxmlformats.org/officeDocument/2006/relationships/hyperlink" Target="https://www.sec.gov/Archives/edgar/data/16732/000001673212000024/0000016732-12-000024-index.html" TargetMode="External"/><Relationship Id="rId76" Type="http://schemas.openxmlformats.org/officeDocument/2006/relationships/hyperlink" Target="https://finbox.com/NYSE:CPB/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6732/000001673220000111/0000016732-20-000111-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I83" activePane="bottomRight" state="frozen"/>
      <selection pane="topRight"/>
      <selection pane="bottomLeft"/>
      <selection pane="bottomRight" activeCell="AO97" sqref="AO97"/>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35">
        <v>2023</v>
      </c>
      <c r="AN1" s="35">
        <v>2024</v>
      </c>
      <c r="AO1" s="35">
        <v>2025</v>
      </c>
      <c r="AP1" s="35">
        <v>2026</v>
      </c>
      <c r="AQ1" s="35">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4378700000</v>
      </c>
      <c r="C3" s="1">
        <v>4490400000</v>
      </c>
      <c r="D3" s="1">
        <v>4868900000</v>
      </c>
      <c r="E3" s="1">
        <v>5672100000</v>
      </c>
      <c r="F3" s="1">
        <v>6205800000</v>
      </c>
      <c r="G3" s="1">
        <v>6204100000</v>
      </c>
      <c r="H3" s="1">
        <v>6263200000</v>
      </c>
      <c r="I3" s="1">
        <v>6586200000</v>
      </c>
      <c r="J3" s="1">
        <v>6690000000</v>
      </c>
      <c r="K3" s="1">
        <v>7278000000</v>
      </c>
      <c r="L3" s="1">
        <v>7678000000</v>
      </c>
      <c r="M3" s="1">
        <v>7964000000</v>
      </c>
      <c r="N3" s="1">
        <v>6696000000</v>
      </c>
      <c r="O3" s="1">
        <v>6424000000</v>
      </c>
      <c r="P3" s="1">
        <v>6267000000</v>
      </c>
      <c r="Q3" s="1">
        <v>6664000000</v>
      </c>
      <c r="R3" s="1">
        <v>6133000000</v>
      </c>
      <c r="S3" s="1">
        <v>6678000000</v>
      </c>
      <c r="T3" s="1">
        <v>7109000000</v>
      </c>
      <c r="U3" s="1">
        <v>7548000000</v>
      </c>
      <c r="V3" s="1">
        <v>7343000000</v>
      </c>
      <c r="W3" s="1">
        <v>7867000000</v>
      </c>
      <c r="X3" s="1">
        <v>7998000000</v>
      </c>
      <c r="Y3" s="1">
        <v>7586000000</v>
      </c>
      <c r="Z3" s="1">
        <v>7676000000</v>
      </c>
      <c r="AA3" s="1">
        <v>7719000000</v>
      </c>
      <c r="AB3" s="1">
        <v>7707000000</v>
      </c>
      <c r="AC3" s="1">
        <v>8052000000</v>
      </c>
      <c r="AD3" s="1">
        <v>8268000000</v>
      </c>
      <c r="AE3" s="1">
        <v>8082000000</v>
      </c>
      <c r="AF3" s="1">
        <v>7961000000</v>
      </c>
      <c r="AG3" s="1">
        <v>7890000000</v>
      </c>
      <c r="AH3" s="1">
        <v>8685000000</v>
      </c>
      <c r="AI3" s="1">
        <v>8107000000</v>
      </c>
      <c r="AJ3" s="1">
        <v>8691000000</v>
      </c>
      <c r="AK3" s="1">
        <v>8476000000</v>
      </c>
      <c r="AL3" s="1">
        <v>8562000000</v>
      </c>
      <c r="AM3" s="36">
        <v>9366000000</v>
      </c>
      <c r="AN3" s="36">
        <v>9458000000</v>
      </c>
      <c r="AO3" s="36">
        <v>9574000000</v>
      </c>
      <c r="AP3" s="36">
        <v>9775000000</v>
      </c>
      <c r="AQ3" s="36">
        <v>9997000000</v>
      </c>
      <c r="AR3" s="20" t="s">
        <v>113</v>
      </c>
      <c r="AS3" s="21" t="s">
        <v>114</v>
      </c>
      <c r="AT3" s="21" t="s">
        <v>115</v>
      </c>
      <c r="AU3" s="21" t="s">
        <v>116</v>
      </c>
    </row>
    <row r="4" spans="1:47" ht="19" x14ac:dyDescent="0.25">
      <c r="A4" s="14" t="s">
        <v>93</v>
      </c>
      <c r="B4" s="15"/>
      <c r="C4" s="16">
        <f>(C3/B3)-1</f>
        <v>2.5509854523031894E-2</v>
      </c>
      <c r="D4" s="16">
        <f>(D3/C3)-1</f>
        <v>8.4290931765544252E-2</v>
      </c>
      <c r="E4" s="16">
        <f>(E3/D3)-1</f>
        <v>0.16496539259380971</v>
      </c>
      <c r="F4" s="16">
        <f t="shared" ref="F4:AQ4" si="0">(F3/E3)-1</f>
        <v>9.4092135188025505E-2</v>
      </c>
      <c r="G4" s="16">
        <f t="shared" si="0"/>
        <v>-2.7393728447577814E-4</v>
      </c>
      <c r="H4" s="16">
        <f t="shared" si="0"/>
        <v>9.525958640254073E-3</v>
      </c>
      <c r="I4" s="16">
        <f t="shared" si="0"/>
        <v>5.1571081875079861E-2</v>
      </c>
      <c r="J4" s="16">
        <f t="shared" si="0"/>
        <v>1.5760225926938043E-2</v>
      </c>
      <c r="K4" s="16">
        <f t="shared" si="0"/>
        <v>8.7892376681614426E-2</v>
      </c>
      <c r="L4" s="16">
        <f t="shared" si="0"/>
        <v>5.4960153888430785E-2</v>
      </c>
      <c r="M4" s="16">
        <f t="shared" si="0"/>
        <v>3.7249283667621702E-2</v>
      </c>
      <c r="N4" s="16">
        <f t="shared" si="0"/>
        <v>-0.15921647413360118</v>
      </c>
      <c r="O4" s="16">
        <f t="shared" si="0"/>
        <v>-4.0621266427718017E-2</v>
      </c>
      <c r="P4" s="16">
        <f t="shared" si="0"/>
        <v>-2.4439601494396057E-2</v>
      </c>
      <c r="Q4" s="16">
        <f t="shared" si="0"/>
        <v>6.3347694271581378E-2</v>
      </c>
      <c r="R4" s="16">
        <f t="shared" si="0"/>
        <v>-7.9681872749099658E-2</v>
      </c>
      <c r="S4" s="16">
        <f t="shared" si="0"/>
        <v>8.8863525191586579E-2</v>
      </c>
      <c r="T4" s="16">
        <f t="shared" si="0"/>
        <v>6.4540281521413556E-2</v>
      </c>
      <c r="U4" s="16">
        <f t="shared" si="0"/>
        <v>6.1752707835138532E-2</v>
      </c>
      <c r="V4" s="16">
        <f t="shared" si="0"/>
        <v>-2.715951245363013E-2</v>
      </c>
      <c r="W4" s="16">
        <f t="shared" si="0"/>
        <v>7.1360479368105745E-2</v>
      </c>
      <c r="X4" s="16">
        <f t="shared" si="0"/>
        <v>1.665183678657689E-2</v>
      </c>
      <c r="Y4" s="16">
        <f t="shared" si="0"/>
        <v>-5.1512878219554858E-2</v>
      </c>
      <c r="Z4" s="16">
        <f t="shared" si="0"/>
        <v>1.1863959926179835E-2</v>
      </c>
      <c r="AA4" s="16">
        <f t="shared" si="0"/>
        <v>5.6018759770712911E-3</v>
      </c>
      <c r="AB4" s="16">
        <f t="shared" si="0"/>
        <v>-1.5546055188495611E-3</v>
      </c>
      <c r="AC4" s="16">
        <f t="shared" si="0"/>
        <v>4.4764499805371782E-2</v>
      </c>
      <c r="AD4" s="16">
        <f t="shared" si="0"/>
        <v>2.6825633383010361E-2</v>
      </c>
      <c r="AE4" s="16">
        <f t="shared" si="0"/>
        <v>-2.2496371552975347E-2</v>
      </c>
      <c r="AF4" s="16">
        <f t="shared" si="0"/>
        <v>-1.4971541697599622E-2</v>
      </c>
      <c r="AG4" s="16">
        <f t="shared" si="0"/>
        <v>-8.9184775781936398E-3</v>
      </c>
      <c r="AH4" s="16">
        <f t="shared" si="0"/>
        <v>0.10076045627376429</v>
      </c>
      <c r="AI4" s="16">
        <f t="shared" si="0"/>
        <v>-6.6551525618883112E-2</v>
      </c>
      <c r="AJ4" s="16">
        <f t="shared" si="0"/>
        <v>7.2036511656593083E-2</v>
      </c>
      <c r="AK4" s="16">
        <f t="shared" si="0"/>
        <v>-2.4738234955701266E-2</v>
      </c>
      <c r="AL4" s="16">
        <f t="shared" si="0"/>
        <v>1.0146295422369001E-2</v>
      </c>
      <c r="AM4" s="17">
        <f t="shared" si="0"/>
        <v>9.3903293622985329E-2</v>
      </c>
      <c r="AN4" s="17">
        <f t="shared" si="0"/>
        <v>9.8227631859919562E-3</v>
      </c>
      <c r="AO4" s="17">
        <f t="shared" si="0"/>
        <v>1.2264749418481768E-2</v>
      </c>
      <c r="AP4" s="17">
        <f t="shared" si="0"/>
        <v>2.0994359724253231E-2</v>
      </c>
      <c r="AQ4" s="17">
        <f t="shared" si="0"/>
        <v>2.2710997442455305E-2</v>
      </c>
      <c r="AR4" s="18">
        <f>(AL4+AK4+AJ4)/3</f>
        <v>1.9148190707753605E-2</v>
      </c>
      <c r="AS4" s="18">
        <f>(AL20+AK20+AJ20)/3</f>
        <v>0.22829487856934852</v>
      </c>
      <c r="AT4" s="18">
        <f>(AL29+AK29+AJ29)/3</f>
        <v>2.0288693159539144</v>
      </c>
      <c r="AU4" s="18">
        <f>(AL106+AK106+AJ106)/3</f>
        <v>3.392966886244464E-3</v>
      </c>
    </row>
    <row r="5" spans="1:47" ht="19" x14ac:dyDescent="0.25">
      <c r="A5" s="5" t="s">
        <v>2</v>
      </c>
      <c r="B5" s="1">
        <v>3046700000</v>
      </c>
      <c r="C5" s="1">
        <v>3035900000</v>
      </c>
      <c r="D5" s="1">
        <v>3221900000</v>
      </c>
      <c r="E5" s="1">
        <v>3809300000</v>
      </c>
      <c r="F5" s="1">
        <v>4057300000</v>
      </c>
      <c r="G5" s="1">
        <v>3886900000</v>
      </c>
      <c r="H5" s="1">
        <v>3746900000</v>
      </c>
      <c r="I5" s="1">
        <v>3785600000</v>
      </c>
      <c r="J5" s="1">
        <v>3723000000</v>
      </c>
      <c r="K5" s="1">
        <v>4004000000</v>
      </c>
      <c r="L5" s="1">
        <v>4089000000</v>
      </c>
      <c r="M5" s="1">
        <v>4031000000</v>
      </c>
      <c r="N5" s="1">
        <v>3025000000</v>
      </c>
      <c r="O5" s="1">
        <v>2853000000</v>
      </c>
      <c r="P5" s="1">
        <v>2712000000</v>
      </c>
      <c r="Q5" s="1">
        <v>3146000000</v>
      </c>
      <c r="R5" s="1">
        <v>3443000000</v>
      </c>
      <c r="S5" s="1">
        <v>3805000000</v>
      </c>
      <c r="T5" s="1">
        <v>4187000000</v>
      </c>
      <c r="U5" s="1">
        <v>4491000000</v>
      </c>
      <c r="V5" s="1">
        <v>4268000000</v>
      </c>
      <c r="W5" s="1">
        <v>4571000000</v>
      </c>
      <c r="X5" s="1">
        <v>4827000000</v>
      </c>
      <c r="Y5" s="1">
        <v>4558000000</v>
      </c>
      <c r="Z5" s="1">
        <v>4526000000</v>
      </c>
      <c r="AA5" s="1">
        <v>4616000000</v>
      </c>
      <c r="AB5" s="1">
        <v>4715000000</v>
      </c>
      <c r="AC5" s="1">
        <v>5140000000</v>
      </c>
      <c r="AD5" s="1">
        <v>5370000000</v>
      </c>
      <c r="AE5" s="1">
        <v>5277000000</v>
      </c>
      <c r="AF5" s="1">
        <v>5181000000</v>
      </c>
      <c r="AG5" s="1">
        <v>4831000000</v>
      </c>
      <c r="AH5" s="1">
        <v>5869000000</v>
      </c>
      <c r="AI5" s="1">
        <v>5414000000</v>
      </c>
      <c r="AJ5" s="1">
        <v>5692000000</v>
      </c>
      <c r="AK5" s="1">
        <v>5665000000</v>
      </c>
      <c r="AL5" s="1">
        <v>5935000000</v>
      </c>
    </row>
    <row r="6" spans="1:47" ht="20" x14ac:dyDescent="0.25">
      <c r="A6" s="6" t="s">
        <v>3</v>
      </c>
      <c r="B6" s="10">
        <v>1332000000</v>
      </c>
      <c r="C6" s="10">
        <v>1454500000</v>
      </c>
      <c r="D6" s="10">
        <v>1647000000</v>
      </c>
      <c r="E6" s="10">
        <v>1862800000</v>
      </c>
      <c r="F6" s="10">
        <v>2148500000</v>
      </c>
      <c r="G6" s="10">
        <v>2317200000</v>
      </c>
      <c r="H6" s="10">
        <v>2516300000</v>
      </c>
      <c r="I6" s="10">
        <v>2800600000</v>
      </c>
      <c r="J6" s="10">
        <v>2967000000</v>
      </c>
      <c r="K6" s="10">
        <v>3274000000</v>
      </c>
      <c r="L6" s="10">
        <v>3589000000</v>
      </c>
      <c r="M6" s="10">
        <v>3933000000</v>
      </c>
      <c r="N6" s="10">
        <v>3671000000</v>
      </c>
      <c r="O6" s="10">
        <v>3571000000</v>
      </c>
      <c r="P6" s="10">
        <v>3555000000</v>
      </c>
      <c r="Q6" s="10">
        <v>3518000000</v>
      </c>
      <c r="R6" s="10">
        <v>2690000000</v>
      </c>
      <c r="S6" s="10">
        <v>2873000000</v>
      </c>
      <c r="T6" s="10">
        <v>2922000000</v>
      </c>
      <c r="U6" s="10">
        <v>3057000000</v>
      </c>
      <c r="V6" s="10">
        <v>3075000000</v>
      </c>
      <c r="W6" s="10">
        <v>3296000000</v>
      </c>
      <c r="X6" s="10">
        <v>3171000000</v>
      </c>
      <c r="Y6" s="10">
        <v>3028000000</v>
      </c>
      <c r="Z6" s="10">
        <v>3150000000</v>
      </c>
      <c r="AA6" s="10">
        <v>3103000000</v>
      </c>
      <c r="AB6" s="10">
        <v>2992000000</v>
      </c>
      <c r="AC6" s="10">
        <v>2912000000</v>
      </c>
      <c r="AD6" s="10">
        <v>2898000000</v>
      </c>
      <c r="AE6" s="10">
        <v>2805000000</v>
      </c>
      <c r="AF6" s="10">
        <v>2780000000</v>
      </c>
      <c r="AG6" s="10">
        <v>3059000000</v>
      </c>
      <c r="AH6" s="10">
        <v>2816000000</v>
      </c>
      <c r="AI6" s="10">
        <v>2693000000</v>
      </c>
      <c r="AJ6" s="10">
        <v>2999000000</v>
      </c>
      <c r="AK6" s="10">
        <v>2811000000</v>
      </c>
      <c r="AL6" s="10">
        <v>2627000000</v>
      </c>
      <c r="AR6" s="20" t="s">
        <v>117</v>
      </c>
      <c r="AS6" s="21" t="s">
        <v>118</v>
      </c>
      <c r="AT6" s="21" t="s">
        <v>119</v>
      </c>
      <c r="AU6" s="21" t="s">
        <v>120</v>
      </c>
    </row>
    <row r="7" spans="1:47" ht="19" x14ac:dyDescent="0.25">
      <c r="A7" s="5" t="s">
        <v>4</v>
      </c>
      <c r="B7" s="2">
        <v>0.30420000000000003</v>
      </c>
      <c r="C7" s="2">
        <v>0.32390000000000002</v>
      </c>
      <c r="D7" s="2">
        <v>0.33829999999999999</v>
      </c>
      <c r="E7" s="2">
        <v>0.32840000000000003</v>
      </c>
      <c r="F7" s="2">
        <v>0.34620000000000001</v>
      </c>
      <c r="G7" s="2">
        <v>0.3735</v>
      </c>
      <c r="H7" s="2">
        <v>0.40179999999999999</v>
      </c>
      <c r="I7" s="2">
        <v>0.42520000000000002</v>
      </c>
      <c r="J7" s="2">
        <v>0.44350000000000001</v>
      </c>
      <c r="K7" s="2">
        <v>0.44979999999999998</v>
      </c>
      <c r="L7" s="2">
        <v>0.46739999999999998</v>
      </c>
      <c r="M7" s="2">
        <v>0.49380000000000002</v>
      </c>
      <c r="N7" s="2">
        <v>0.54820000000000002</v>
      </c>
      <c r="O7" s="2">
        <v>0.55589999999999995</v>
      </c>
      <c r="P7" s="2">
        <v>0.56730000000000003</v>
      </c>
      <c r="Q7" s="2">
        <v>0.52790000000000004</v>
      </c>
      <c r="R7" s="2">
        <v>0.43859999999999999</v>
      </c>
      <c r="S7" s="2">
        <v>0.43020000000000003</v>
      </c>
      <c r="T7" s="2">
        <v>0.41099999999999998</v>
      </c>
      <c r="U7" s="2">
        <v>0.40500000000000003</v>
      </c>
      <c r="V7" s="2">
        <v>0.41880000000000001</v>
      </c>
      <c r="W7" s="2">
        <v>0.41899999999999998</v>
      </c>
      <c r="X7" s="2">
        <v>0.39650000000000002</v>
      </c>
      <c r="Y7" s="2">
        <v>0.3992</v>
      </c>
      <c r="Z7" s="2">
        <v>0.41039999999999999</v>
      </c>
      <c r="AA7" s="2">
        <v>0.40200000000000002</v>
      </c>
      <c r="AB7" s="2">
        <v>0.38819999999999999</v>
      </c>
      <c r="AC7" s="2">
        <v>0.36159999999999998</v>
      </c>
      <c r="AD7" s="2">
        <v>0.35049999999999998</v>
      </c>
      <c r="AE7" s="2">
        <v>0.34710000000000002</v>
      </c>
      <c r="AF7" s="2">
        <v>0.34920000000000001</v>
      </c>
      <c r="AG7" s="2">
        <v>0.38769999999999999</v>
      </c>
      <c r="AH7" s="2">
        <v>0.32419999999999999</v>
      </c>
      <c r="AI7" s="2">
        <v>0.3322</v>
      </c>
      <c r="AJ7" s="2">
        <v>0.34510000000000002</v>
      </c>
      <c r="AK7" s="2">
        <v>0.33160000000000001</v>
      </c>
      <c r="AL7" s="2">
        <v>0.30680000000000002</v>
      </c>
      <c r="AR7" s="18">
        <f>AL7</f>
        <v>0.30680000000000002</v>
      </c>
      <c r="AS7" s="22">
        <f>AL21</f>
        <v>0.17530000000000001</v>
      </c>
      <c r="AT7" s="22">
        <f>AL30</f>
        <v>8.8400000000000006E-2</v>
      </c>
      <c r="AU7" s="22">
        <f>AL107/AL3</f>
        <v>0.10967063770147162</v>
      </c>
    </row>
    <row r="8" spans="1:47" ht="19" x14ac:dyDescent="0.25">
      <c r="A8" s="5" t="s">
        <v>5</v>
      </c>
      <c r="B8" s="1" t="s">
        <v>91</v>
      </c>
      <c r="C8" s="1" t="s">
        <v>91</v>
      </c>
      <c r="D8" s="1" t="s">
        <v>91</v>
      </c>
      <c r="E8" s="1" t="s">
        <v>91</v>
      </c>
      <c r="F8" s="1" t="s">
        <v>91</v>
      </c>
      <c r="G8" s="1" t="s">
        <v>91</v>
      </c>
      <c r="H8" s="1" t="s">
        <v>91</v>
      </c>
      <c r="I8" s="1" t="s">
        <v>91</v>
      </c>
      <c r="J8" s="1" t="s">
        <v>91</v>
      </c>
      <c r="K8" s="1">
        <v>88000000</v>
      </c>
      <c r="L8" s="1">
        <v>84000000</v>
      </c>
      <c r="M8" s="1">
        <v>77000000</v>
      </c>
      <c r="N8" s="1">
        <v>71000000</v>
      </c>
      <c r="O8" s="1">
        <v>66000000</v>
      </c>
      <c r="P8" s="1">
        <v>64000000</v>
      </c>
      <c r="Q8" s="1">
        <v>63000000</v>
      </c>
      <c r="R8" s="1">
        <v>77000000</v>
      </c>
      <c r="S8" s="1">
        <v>88000000</v>
      </c>
      <c r="T8" s="1">
        <v>93000000</v>
      </c>
      <c r="U8" s="1">
        <v>95000000</v>
      </c>
      <c r="V8" s="1">
        <v>99000000</v>
      </c>
      <c r="W8" s="1">
        <v>112000000</v>
      </c>
      <c r="X8" s="1">
        <v>115000000</v>
      </c>
      <c r="Y8" s="1">
        <v>114000000</v>
      </c>
      <c r="Z8" s="1">
        <v>123000000</v>
      </c>
      <c r="AA8" s="1">
        <v>129000000</v>
      </c>
      <c r="AB8" s="1">
        <v>125000000</v>
      </c>
      <c r="AC8" s="1">
        <v>128000000</v>
      </c>
      <c r="AD8" s="1">
        <v>121000000</v>
      </c>
      <c r="AE8" s="1">
        <v>113000000</v>
      </c>
      <c r="AF8" s="1">
        <v>124000000</v>
      </c>
      <c r="AG8" s="1">
        <v>98000000</v>
      </c>
      <c r="AH8" s="1">
        <v>110000000</v>
      </c>
      <c r="AI8" s="1">
        <v>91000000</v>
      </c>
      <c r="AJ8" s="1">
        <v>93000000</v>
      </c>
      <c r="AK8" s="1">
        <v>84000000</v>
      </c>
      <c r="AL8" s="1">
        <v>87000000</v>
      </c>
    </row>
    <row r="9" spans="1:47" ht="19" customHeight="1" x14ac:dyDescent="0.25">
      <c r="A9" s="14" t="s">
        <v>94</v>
      </c>
      <c r="B9" s="19" t="e">
        <f>B8/B3</f>
        <v>#VALUE!</v>
      </c>
      <c r="C9" s="19" t="e">
        <f t="shared" ref="C9:AL9" si="1">C8/C3</f>
        <v>#VALUE!</v>
      </c>
      <c r="D9" s="19" t="e">
        <f t="shared" si="1"/>
        <v>#VALUE!</v>
      </c>
      <c r="E9" s="19" t="e">
        <f t="shared" si="1"/>
        <v>#VALUE!</v>
      </c>
      <c r="F9" s="19" t="e">
        <f t="shared" si="1"/>
        <v>#VALUE!</v>
      </c>
      <c r="G9" s="19" t="e">
        <f t="shared" si="1"/>
        <v>#VALUE!</v>
      </c>
      <c r="H9" s="19" t="e">
        <f t="shared" si="1"/>
        <v>#VALUE!</v>
      </c>
      <c r="I9" s="19" t="e">
        <f t="shared" si="1"/>
        <v>#VALUE!</v>
      </c>
      <c r="J9" s="19" t="e">
        <f t="shared" si="1"/>
        <v>#VALUE!</v>
      </c>
      <c r="K9" s="19">
        <f t="shared" si="1"/>
        <v>1.2091233855454795E-2</v>
      </c>
      <c r="L9" s="19">
        <f t="shared" si="1"/>
        <v>1.094034904923157E-2</v>
      </c>
      <c r="M9" s="19">
        <f t="shared" si="1"/>
        <v>9.6685082872928173E-3</v>
      </c>
      <c r="N9" s="19">
        <f t="shared" si="1"/>
        <v>1.0603345280764636E-2</v>
      </c>
      <c r="O9" s="19">
        <f t="shared" si="1"/>
        <v>1.0273972602739725E-2</v>
      </c>
      <c r="P9" s="19">
        <f t="shared" si="1"/>
        <v>1.0212222754108824E-2</v>
      </c>
      <c r="Q9" s="19">
        <f t="shared" si="1"/>
        <v>9.4537815126050414E-3</v>
      </c>
      <c r="R9" s="19">
        <f t="shared" si="1"/>
        <v>1.2555030164682863E-2</v>
      </c>
      <c r="S9" s="19">
        <f t="shared" si="1"/>
        <v>1.3177598083258461E-2</v>
      </c>
      <c r="T9" s="19">
        <f t="shared" si="1"/>
        <v>1.3082008721339147E-2</v>
      </c>
      <c r="U9" s="19">
        <f t="shared" si="1"/>
        <v>1.2586115527291998E-2</v>
      </c>
      <c r="V9" s="19">
        <f t="shared" si="1"/>
        <v>1.3482227972218439E-2</v>
      </c>
      <c r="W9" s="19">
        <f t="shared" si="1"/>
        <v>1.4236684886233635E-2</v>
      </c>
      <c r="X9" s="19">
        <f t="shared" si="1"/>
        <v>1.4378594648662165E-2</v>
      </c>
      <c r="Y9" s="19">
        <f t="shared" si="1"/>
        <v>1.5027682573161087E-2</v>
      </c>
      <c r="Z9" s="19">
        <f t="shared" si="1"/>
        <v>1.6023970818134444E-2</v>
      </c>
      <c r="AA9" s="19">
        <f t="shared" si="1"/>
        <v>1.6712009327633112E-2</v>
      </c>
      <c r="AB9" s="19">
        <f t="shared" si="1"/>
        <v>1.621902166861295E-2</v>
      </c>
      <c r="AC9" s="19">
        <f t="shared" si="1"/>
        <v>1.5896671634376552E-2</v>
      </c>
      <c r="AD9" s="19">
        <f t="shared" si="1"/>
        <v>1.463473633284954E-2</v>
      </c>
      <c r="AE9" s="19">
        <f t="shared" si="1"/>
        <v>1.3981687701064094E-2</v>
      </c>
      <c r="AF9" s="19">
        <f t="shared" si="1"/>
        <v>1.5575932671774902E-2</v>
      </c>
      <c r="AG9" s="19">
        <f t="shared" si="1"/>
        <v>1.2420785804816223E-2</v>
      </c>
      <c r="AH9" s="19">
        <f t="shared" si="1"/>
        <v>1.2665515256188831E-2</v>
      </c>
      <c r="AI9" s="19">
        <f t="shared" si="1"/>
        <v>1.1224867398544468E-2</v>
      </c>
      <c r="AJ9" s="19">
        <f t="shared" si="1"/>
        <v>1.0700724887814981E-2</v>
      </c>
      <c r="AK9" s="19">
        <f t="shared" si="1"/>
        <v>9.9103350637092975E-3</v>
      </c>
      <c r="AL9" s="19">
        <f t="shared" si="1"/>
        <v>1.0161177295024528E-2</v>
      </c>
      <c r="AR9" s="20" t="s">
        <v>95</v>
      </c>
      <c r="AS9" s="21" t="s">
        <v>96</v>
      </c>
      <c r="AT9" s="21" t="s">
        <v>97</v>
      </c>
      <c r="AU9" s="21" t="s">
        <v>98</v>
      </c>
    </row>
    <row r="10" spans="1:4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v>591000000</v>
      </c>
      <c r="Z10" s="1">
        <v>605000000</v>
      </c>
      <c r="AA10" s="1">
        <v>612000000</v>
      </c>
      <c r="AB10" s="1">
        <v>611000000</v>
      </c>
      <c r="AC10" s="1">
        <v>677000000</v>
      </c>
      <c r="AD10" s="1">
        <v>573000000</v>
      </c>
      <c r="AE10" s="1">
        <v>593000000</v>
      </c>
      <c r="AF10" s="1">
        <v>641000000</v>
      </c>
      <c r="AG10" s="1">
        <v>488000000</v>
      </c>
      <c r="AH10" s="1">
        <v>654000000</v>
      </c>
      <c r="AI10" s="1">
        <v>610000000</v>
      </c>
      <c r="AJ10" s="1">
        <v>665000000</v>
      </c>
      <c r="AK10" s="1">
        <v>560000000</v>
      </c>
      <c r="AL10" s="1">
        <v>617000000</v>
      </c>
      <c r="AR10" s="18">
        <f>AL9</f>
        <v>1.0161177295024528E-2</v>
      </c>
      <c r="AS10" s="22">
        <f>AL13</f>
        <v>0.15779023592618546</v>
      </c>
      <c r="AT10" s="22">
        <f>AL80</f>
        <v>6.8909133380051389E-3</v>
      </c>
      <c r="AU10" s="22">
        <f>AL89</f>
        <v>2.8264424199953283E-2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v>1077000000</v>
      </c>
      <c r="Z11" s="1">
        <v>1058000000</v>
      </c>
      <c r="AA11" s="1">
        <v>1007000000</v>
      </c>
      <c r="AB11" s="1">
        <v>1020000000</v>
      </c>
      <c r="AC11" s="1">
        <v>947000000</v>
      </c>
      <c r="AD11" s="1">
        <v>935000000</v>
      </c>
      <c r="AE11" s="1">
        <v>878000000</v>
      </c>
      <c r="AF11" s="1">
        <v>893000000</v>
      </c>
      <c r="AG11" s="1">
        <v>817000000</v>
      </c>
      <c r="AH11" s="1">
        <v>902000000</v>
      </c>
      <c r="AI11" s="1">
        <v>842000000</v>
      </c>
      <c r="AJ11" s="1">
        <v>947000000</v>
      </c>
      <c r="AK11" s="1">
        <v>817000000</v>
      </c>
      <c r="AL11" s="1">
        <v>734000000</v>
      </c>
    </row>
    <row r="12" spans="1:47" ht="20" x14ac:dyDescent="0.25">
      <c r="A12" s="5" t="s">
        <v>8</v>
      </c>
      <c r="B12" s="1">
        <v>789400000</v>
      </c>
      <c r="C12" s="1">
        <v>884900000</v>
      </c>
      <c r="D12" s="1">
        <v>1012800000</v>
      </c>
      <c r="E12" s="1">
        <v>1118600000</v>
      </c>
      <c r="F12" s="1">
        <v>1324900000</v>
      </c>
      <c r="G12" s="1">
        <v>1319200000</v>
      </c>
      <c r="H12" s="1">
        <v>1392000000</v>
      </c>
      <c r="I12" s="1">
        <v>1936800000</v>
      </c>
      <c r="J12" s="1">
        <v>1644000000</v>
      </c>
      <c r="K12" s="1">
        <v>1716000000</v>
      </c>
      <c r="L12" s="1">
        <v>1842000000</v>
      </c>
      <c r="M12" s="1">
        <v>1960000000</v>
      </c>
      <c r="N12" s="1">
        <v>1818000000</v>
      </c>
      <c r="O12" s="1">
        <v>1938000000</v>
      </c>
      <c r="P12" s="1">
        <v>1941000000</v>
      </c>
      <c r="Q12" s="1">
        <v>2137000000</v>
      </c>
      <c r="R12" s="1">
        <v>1490000000</v>
      </c>
      <c r="S12" s="1">
        <v>1680000000</v>
      </c>
      <c r="T12" s="1">
        <v>1695000000</v>
      </c>
      <c r="U12" s="1">
        <v>1756000000</v>
      </c>
      <c r="V12" s="1">
        <v>1820000000</v>
      </c>
      <c r="W12" s="1">
        <v>1926000000</v>
      </c>
      <c r="X12" s="1">
        <v>1770000000</v>
      </c>
      <c r="Y12" s="1">
        <v>1668000000</v>
      </c>
      <c r="Z12" s="1">
        <v>1663000000</v>
      </c>
      <c r="AA12" s="1">
        <v>1619000000</v>
      </c>
      <c r="AB12" s="1">
        <v>1631000000</v>
      </c>
      <c r="AC12" s="1">
        <v>1624000000</v>
      </c>
      <c r="AD12" s="1">
        <v>1508000000</v>
      </c>
      <c r="AE12" s="1">
        <v>1471000000</v>
      </c>
      <c r="AF12" s="1">
        <v>1534000000</v>
      </c>
      <c r="AG12" s="1">
        <v>1305000000</v>
      </c>
      <c r="AH12" s="1">
        <v>1556000000</v>
      </c>
      <c r="AI12" s="1">
        <v>1452000000</v>
      </c>
      <c r="AJ12" s="1">
        <v>1612000000</v>
      </c>
      <c r="AK12" s="1">
        <v>1377000000</v>
      </c>
      <c r="AL12" s="1">
        <v>1351000000</v>
      </c>
      <c r="AR12" s="20" t="s">
        <v>121</v>
      </c>
      <c r="AS12" s="21" t="s">
        <v>122</v>
      </c>
      <c r="AT12" s="21" t="s">
        <v>123</v>
      </c>
      <c r="AU12" s="21" t="s">
        <v>124</v>
      </c>
    </row>
    <row r="13" spans="1:47" ht="19" x14ac:dyDescent="0.25">
      <c r="A13" s="14" t="s">
        <v>99</v>
      </c>
      <c r="B13" s="19">
        <f>B12/B3</f>
        <v>0.18028181880466806</v>
      </c>
      <c r="C13" s="19">
        <f t="shared" ref="C13:AL13" si="2">C12/C3</f>
        <v>0.19706484945661856</v>
      </c>
      <c r="D13" s="19">
        <f t="shared" si="2"/>
        <v>0.20801413050175604</v>
      </c>
      <c r="E13" s="19">
        <f t="shared" si="2"/>
        <v>0.19721090953967665</v>
      </c>
      <c r="F13" s="19">
        <f t="shared" si="2"/>
        <v>0.21349382835412034</v>
      </c>
      <c r="G13" s="19">
        <f t="shared" si="2"/>
        <v>0.21263358101900356</v>
      </c>
      <c r="H13" s="19">
        <f t="shared" si="2"/>
        <v>0.2222506067186103</v>
      </c>
      <c r="I13" s="19">
        <f t="shared" si="2"/>
        <v>0.29406941787373597</v>
      </c>
      <c r="J13" s="19">
        <f t="shared" si="2"/>
        <v>0.24573991031390136</v>
      </c>
      <c r="K13" s="19">
        <f t="shared" si="2"/>
        <v>0.23577906018136852</v>
      </c>
      <c r="L13" s="19">
        <f t="shared" si="2"/>
        <v>0.23990622557957803</v>
      </c>
      <c r="M13" s="19">
        <f t="shared" si="2"/>
        <v>0.24610748367654445</v>
      </c>
      <c r="N13" s="19">
        <f t="shared" si="2"/>
        <v>0.271505376344086</v>
      </c>
      <c r="O13" s="19">
        <f t="shared" si="2"/>
        <v>0.30168119551681194</v>
      </c>
      <c r="P13" s="19">
        <f t="shared" si="2"/>
        <v>0.30971756821445667</v>
      </c>
      <c r="Q13" s="19">
        <f t="shared" si="2"/>
        <v>0.32067827130852339</v>
      </c>
      <c r="R13" s="19">
        <f t="shared" si="2"/>
        <v>0.24294798630360345</v>
      </c>
      <c r="S13" s="19">
        <f t="shared" si="2"/>
        <v>0.25157232704402516</v>
      </c>
      <c r="T13" s="19">
        <f t="shared" si="2"/>
        <v>0.2384301589534393</v>
      </c>
      <c r="U13" s="19">
        <f t="shared" si="2"/>
        <v>0.23264440911499734</v>
      </c>
      <c r="V13" s="19">
        <f t="shared" si="2"/>
        <v>0.24785510009532888</v>
      </c>
      <c r="W13" s="19">
        <f t="shared" si="2"/>
        <v>0.24482013474005337</v>
      </c>
      <c r="X13" s="19">
        <f t="shared" si="2"/>
        <v>0.2213053263315829</v>
      </c>
      <c r="Y13" s="19">
        <f t="shared" si="2"/>
        <v>0.21987872396519906</v>
      </c>
      <c r="Z13" s="19">
        <f t="shared" si="2"/>
        <v>0.21664929650859824</v>
      </c>
      <c r="AA13" s="19">
        <f t="shared" si="2"/>
        <v>0.20974219458479076</v>
      </c>
      <c r="AB13" s="19">
        <f t="shared" si="2"/>
        <v>0.21162579473206175</v>
      </c>
      <c r="AC13" s="19">
        <f t="shared" si="2"/>
        <v>0.20168902136115252</v>
      </c>
      <c r="AD13" s="19">
        <f t="shared" si="2"/>
        <v>0.18238993710691823</v>
      </c>
      <c r="AE13" s="19">
        <f t="shared" si="2"/>
        <v>0.18200940361296708</v>
      </c>
      <c r="AF13" s="19">
        <f t="shared" si="2"/>
        <v>0.19268936063308628</v>
      </c>
      <c r="AG13" s="19">
        <f t="shared" si="2"/>
        <v>0.16539923954372623</v>
      </c>
      <c r="AH13" s="19">
        <f t="shared" si="2"/>
        <v>0.17915947035118018</v>
      </c>
      <c r="AI13" s="19">
        <f t="shared" si="2"/>
        <v>0.17910447761194029</v>
      </c>
      <c r="AJ13" s="19">
        <f t="shared" si="2"/>
        <v>0.18547923138879299</v>
      </c>
      <c r="AK13" s="19">
        <f t="shared" si="2"/>
        <v>0.16245870693723455</v>
      </c>
      <c r="AL13" s="19">
        <f t="shared" si="2"/>
        <v>0.15779023592618546</v>
      </c>
      <c r="AR13" s="18">
        <f>AL28/AL72</f>
        <v>0.22725908135694986</v>
      </c>
      <c r="AS13" s="22">
        <f>AL28/AL54</f>
        <v>6.3656239488731919E-2</v>
      </c>
      <c r="AT13" s="22">
        <f>AL22/(AL72+AL56+AL61)</f>
        <v>0.13699284009546539</v>
      </c>
      <c r="AU13" s="23">
        <f>AL67/AL72</f>
        <v>2.5694986490543381</v>
      </c>
    </row>
    <row r="14" spans="1:47" ht="19" x14ac:dyDescent="0.25">
      <c r="A14" s="5" t="s">
        <v>9</v>
      </c>
      <c r="B14" s="1">
        <v>126800000</v>
      </c>
      <c r="C14" s="1">
        <v>144600000</v>
      </c>
      <c r="D14" s="1">
        <v>170900000</v>
      </c>
      <c r="E14" s="1">
        <v>192300000</v>
      </c>
      <c r="F14" s="1">
        <v>200900000</v>
      </c>
      <c r="G14" s="1">
        <v>208600000</v>
      </c>
      <c r="H14" s="1">
        <v>216200000</v>
      </c>
      <c r="I14" s="1">
        <v>242200000</v>
      </c>
      <c r="J14" s="1">
        <v>255000000</v>
      </c>
      <c r="K14" s="1">
        <v>294000000</v>
      </c>
      <c r="L14" s="1">
        <v>326000000</v>
      </c>
      <c r="M14" s="1">
        <v>328000000</v>
      </c>
      <c r="N14" s="1">
        <v>261000000</v>
      </c>
      <c r="O14" s="1">
        <v>255000000</v>
      </c>
      <c r="P14" s="1">
        <v>251000000</v>
      </c>
      <c r="Q14" s="1">
        <v>57000000</v>
      </c>
      <c r="R14" s="1" t="s">
        <v>91</v>
      </c>
      <c r="S14" s="1" t="s">
        <v>91</v>
      </c>
      <c r="T14" s="1">
        <v>2000000</v>
      </c>
      <c r="U14" s="1">
        <v>2000000</v>
      </c>
      <c r="V14" s="1" t="s">
        <v>91</v>
      </c>
      <c r="W14" s="1" t="s">
        <v>91</v>
      </c>
      <c r="X14" s="1" t="s">
        <v>91</v>
      </c>
      <c r="Y14" s="1" t="s">
        <v>91</v>
      </c>
      <c r="Z14" s="1" t="s">
        <v>91</v>
      </c>
      <c r="AA14" s="1">
        <v>3000000</v>
      </c>
      <c r="AB14" s="1">
        <v>5000000</v>
      </c>
      <c r="AC14" s="1">
        <v>14000000</v>
      </c>
      <c r="AD14" s="1">
        <v>18000000</v>
      </c>
      <c r="AE14" s="1">
        <v>17000000</v>
      </c>
      <c r="AF14" s="1">
        <v>20000000</v>
      </c>
      <c r="AG14" s="1">
        <v>19000000</v>
      </c>
      <c r="AH14" s="1">
        <v>34000000</v>
      </c>
      <c r="AI14" s="1">
        <v>48000000</v>
      </c>
      <c r="AJ14" s="1">
        <v>43000000</v>
      </c>
      <c r="AK14" s="1">
        <v>42000000</v>
      </c>
      <c r="AL14" s="1">
        <v>41000000</v>
      </c>
    </row>
    <row r="15" spans="1:47" ht="20" x14ac:dyDescent="0.25">
      <c r="A15" s="5" t="s">
        <v>10</v>
      </c>
      <c r="B15" s="1">
        <v>916200000</v>
      </c>
      <c r="C15" s="1">
        <v>1029500000</v>
      </c>
      <c r="D15" s="1">
        <v>1183700000</v>
      </c>
      <c r="E15" s="1">
        <v>1310900000</v>
      </c>
      <c r="F15" s="1">
        <v>1525800000</v>
      </c>
      <c r="G15" s="1">
        <v>1527800000</v>
      </c>
      <c r="H15" s="1">
        <v>1608200000</v>
      </c>
      <c r="I15" s="1">
        <v>2179000000</v>
      </c>
      <c r="J15" s="1">
        <v>1899000000</v>
      </c>
      <c r="K15" s="1">
        <v>2098000000</v>
      </c>
      <c r="L15" s="1">
        <v>2252000000</v>
      </c>
      <c r="M15" s="1">
        <v>2365000000</v>
      </c>
      <c r="N15" s="1">
        <v>2150000000</v>
      </c>
      <c r="O15" s="1">
        <v>2259000000</v>
      </c>
      <c r="P15" s="1">
        <v>2256000000</v>
      </c>
      <c r="Q15" s="1">
        <v>2257000000</v>
      </c>
      <c r="R15" s="1">
        <v>1567000000</v>
      </c>
      <c r="S15" s="1">
        <v>1768000000</v>
      </c>
      <c r="T15" s="1">
        <v>1790000000</v>
      </c>
      <c r="U15" s="1">
        <v>1853000000</v>
      </c>
      <c r="V15" s="1">
        <v>1919000000</v>
      </c>
      <c r="W15" s="1">
        <v>2038000000</v>
      </c>
      <c r="X15" s="1">
        <v>1885000000</v>
      </c>
      <c r="Y15" s="1">
        <v>1782000000</v>
      </c>
      <c r="Z15" s="1">
        <v>1786000000</v>
      </c>
      <c r="AA15" s="1">
        <v>1751000000</v>
      </c>
      <c r="AB15" s="1">
        <v>1761000000</v>
      </c>
      <c r="AC15" s="1">
        <v>1766000000</v>
      </c>
      <c r="AD15" s="1">
        <v>1647000000</v>
      </c>
      <c r="AE15" s="1">
        <v>1601000000</v>
      </c>
      <c r="AF15" s="1">
        <v>1678000000</v>
      </c>
      <c r="AG15" s="1">
        <v>1422000000</v>
      </c>
      <c r="AH15" s="1">
        <v>1700000000</v>
      </c>
      <c r="AI15" s="1">
        <v>1591000000</v>
      </c>
      <c r="AJ15" s="1">
        <v>1748000000</v>
      </c>
      <c r="AK15" s="1">
        <v>1503000000</v>
      </c>
      <c r="AL15" s="1">
        <v>1479000000</v>
      </c>
      <c r="AR15" s="20" t="s">
        <v>125</v>
      </c>
      <c r="AS15" s="21" t="s">
        <v>126</v>
      </c>
      <c r="AT15" s="21" t="s">
        <v>127</v>
      </c>
      <c r="AU15" s="21" t="s">
        <v>128</v>
      </c>
    </row>
    <row r="16" spans="1:47" ht="19" x14ac:dyDescent="0.25">
      <c r="A16" s="5" t="s">
        <v>11</v>
      </c>
      <c r="B16" s="1">
        <v>3962900000</v>
      </c>
      <c r="C16" s="1">
        <v>4065400000</v>
      </c>
      <c r="D16" s="1">
        <v>4405600000</v>
      </c>
      <c r="E16" s="1">
        <v>5120200000</v>
      </c>
      <c r="F16" s="1">
        <v>5583100000</v>
      </c>
      <c r="G16" s="1">
        <v>5414700000</v>
      </c>
      <c r="H16" s="1">
        <v>5355100000</v>
      </c>
      <c r="I16" s="1">
        <v>5964600000</v>
      </c>
      <c r="J16" s="1">
        <v>5622000000</v>
      </c>
      <c r="K16" s="1">
        <v>6102000000</v>
      </c>
      <c r="L16" s="1">
        <v>6341000000</v>
      </c>
      <c r="M16" s="1">
        <v>6396000000</v>
      </c>
      <c r="N16" s="1">
        <v>5175000000</v>
      </c>
      <c r="O16" s="1">
        <v>5112000000</v>
      </c>
      <c r="P16" s="1">
        <v>4968000000</v>
      </c>
      <c r="Q16" s="1">
        <v>5403000000</v>
      </c>
      <c r="R16" s="1">
        <v>5010000000</v>
      </c>
      <c r="S16" s="1">
        <v>5573000000</v>
      </c>
      <c r="T16" s="1">
        <v>5977000000</v>
      </c>
      <c r="U16" s="1">
        <v>6344000000</v>
      </c>
      <c r="V16" s="1">
        <v>6187000000</v>
      </c>
      <c r="W16" s="1">
        <v>6609000000</v>
      </c>
      <c r="X16" s="1">
        <v>6712000000</v>
      </c>
      <c r="Y16" s="1">
        <v>6340000000</v>
      </c>
      <c r="Z16" s="1">
        <v>6312000000</v>
      </c>
      <c r="AA16" s="1">
        <v>6367000000</v>
      </c>
      <c r="AB16" s="1">
        <v>6476000000</v>
      </c>
      <c r="AC16" s="1">
        <v>6906000000</v>
      </c>
      <c r="AD16" s="1">
        <v>7017000000</v>
      </c>
      <c r="AE16" s="1">
        <v>6878000000</v>
      </c>
      <c r="AF16" s="1">
        <v>6859000000</v>
      </c>
      <c r="AG16" s="1">
        <v>6253000000</v>
      </c>
      <c r="AH16" s="1">
        <v>7569000000</v>
      </c>
      <c r="AI16" s="1">
        <v>7005000000</v>
      </c>
      <c r="AJ16" s="1">
        <v>7440000000</v>
      </c>
      <c r="AK16" s="1">
        <v>7168000000</v>
      </c>
      <c r="AL16" s="1">
        <v>7414000000</v>
      </c>
      <c r="AR16" s="37">
        <f>(AL35+AK35+AJ35+AI35+AH35)/5</f>
        <v>-3.2421440568817282E-3</v>
      </c>
      <c r="AS16" s="38">
        <f>AT101/AL3</f>
        <v>1.6192770380752162</v>
      </c>
      <c r="AT16" s="38">
        <f>AT101/AL28</f>
        <v>18.314729194187581</v>
      </c>
      <c r="AU16" s="39">
        <f>AT101/AL107</f>
        <v>14.764909478168263</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110000000</v>
      </c>
      <c r="Z17" s="1">
        <v>112000000</v>
      </c>
      <c r="AA17" s="1">
        <v>122000000</v>
      </c>
      <c r="AB17" s="1">
        <v>114000000</v>
      </c>
      <c r="AC17" s="1">
        <v>135000000</v>
      </c>
      <c r="AD17" s="1">
        <v>122000000</v>
      </c>
      <c r="AE17" s="1">
        <v>108000000</v>
      </c>
      <c r="AF17" s="1">
        <v>115000000</v>
      </c>
      <c r="AG17" s="1">
        <v>112000000</v>
      </c>
      <c r="AH17" s="1">
        <v>201000000</v>
      </c>
      <c r="AI17" s="1">
        <v>356000000</v>
      </c>
      <c r="AJ17" s="1">
        <v>345000000</v>
      </c>
      <c r="AK17" s="1">
        <v>210000000</v>
      </c>
      <c r="AL17" s="1">
        <v>189000000</v>
      </c>
    </row>
    <row r="18" spans="1:47" ht="20" x14ac:dyDescent="0.25">
      <c r="A18" s="5" t="s">
        <v>13</v>
      </c>
      <c r="B18" s="1">
        <v>126800000</v>
      </c>
      <c r="C18" s="1">
        <v>144600000</v>
      </c>
      <c r="D18" s="1">
        <v>170900000</v>
      </c>
      <c r="E18" s="1">
        <v>192300000</v>
      </c>
      <c r="F18" s="1">
        <v>200900000</v>
      </c>
      <c r="G18" s="1">
        <v>208600000</v>
      </c>
      <c r="H18" s="1">
        <v>216200000</v>
      </c>
      <c r="I18" s="1">
        <v>242200000</v>
      </c>
      <c r="J18" s="1">
        <v>255000000</v>
      </c>
      <c r="K18" s="1">
        <v>294000000</v>
      </c>
      <c r="L18" s="1">
        <v>326000000</v>
      </c>
      <c r="M18" s="1">
        <v>328000000</v>
      </c>
      <c r="N18" s="1">
        <v>261000000</v>
      </c>
      <c r="O18" s="1">
        <v>255000000</v>
      </c>
      <c r="P18" s="1">
        <v>251000000</v>
      </c>
      <c r="Q18" s="1">
        <v>266000000</v>
      </c>
      <c r="R18" s="1">
        <v>319000000</v>
      </c>
      <c r="S18" s="1">
        <v>243000000</v>
      </c>
      <c r="T18" s="1">
        <v>260000000</v>
      </c>
      <c r="U18" s="1">
        <v>279000000</v>
      </c>
      <c r="V18" s="1">
        <v>289000000</v>
      </c>
      <c r="W18" s="1">
        <v>283000000</v>
      </c>
      <c r="X18" s="1">
        <v>294000000</v>
      </c>
      <c r="Y18" s="1">
        <v>264000000</v>
      </c>
      <c r="Z18" s="1">
        <v>251000000</v>
      </c>
      <c r="AA18" s="1">
        <v>268000000</v>
      </c>
      <c r="AB18" s="1">
        <v>262000000</v>
      </c>
      <c r="AC18" s="1">
        <v>407000000</v>
      </c>
      <c r="AD18" s="1">
        <v>305000000</v>
      </c>
      <c r="AE18" s="1">
        <v>303000000</v>
      </c>
      <c r="AF18" s="1">
        <v>308000000</v>
      </c>
      <c r="AG18" s="1">
        <v>318000000</v>
      </c>
      <c r="AH18" s="1">
        <v>394000000</v>
      </c>
      <c r="AI18" s="1">
        <v>446000000</v>
      </c>
      <c r="AJ18" s="1">
        <v>328000000</v>
      </c>
      <c r="AK18" s="1">
        <v>317000000</v>
      </c>
      <c r="AL18" s="1">
        <v>337000000</v>
      </c>
      <c r="AR18" s="20" t="s">
        <v>129</v>
      </c>
      <c r="AS18" s="21" t="s">
        <v>130</v>
      </c>
      <c r="AT18" s="21" t="s">
        <v>131</v>
      </c>
      <c r="AU18" s="21" t="s">
        <v>132</v>
      </c>
    </row>
    <row r="19" spans="1:47" ht="19" x14ac:dyDescent="0.25">
      <c r="A19" s="6" t="s">
        <v>14</v>
      </c>
      <c r="B19" s="10">
        <v>514000000</v>
      </c>
      <c r="C19" s="10">
        <v>562500000</v>
      </c>
      <c r="D19" s="10">
        <v>559500000</v>
      </c>
      <c r="E19" s="10">
        <v>298800000</v>
      </c>
      <c r="F19" s="10">
        <v>380300000</v>
      </c>
      <c r="G19" s="10">
        <v>876000000</v>
      </c>
      <c r="H19" s="10">
        <v>1015500000</v>
      </c>
      <c r="I19" s="10">
        <v>513000000</v>
      </c>
      <c r="J19" s="10">
        <v>1218000000</v>
      </c>
      <c r="K19" s="10">
        <v>1336000000</v>
      </c>
      <c r="L19" s="10">
        <v>1523000000</v>
      </c>
      <c r="M19" s="10">
        <v>1435000000</v>
      </c>
      <c r="N19" s="10">
        <v>1305000000</v>
      </c>
      <c r="O19" s="10">
        <v>1352000000</v>
      </c>
      <c r="P19" s="10">
        <v>1328000000</v>
      </c>
      <c r="Q19" s="10">
        <v>1253000000</v>
      </c>
      <c r="R19" s="10">
        <v>1117000000</v>
      </c>
      <c r="S19" s="10">
        <v>1136000000</v>
      </c>
      <c r="T19" s="10">
        <v>1207000000</v>
      </c>
      <c r="U19" s="10">
        <v>1309000000</v>
      </c>
      <c r="V19" s="10">
        <v>1301000000</v>
      </c>
      <c r="W19" s="10">
        <v>1463000000</v>
      </c>
      <c r="X19" s="10">
        <v>1727000000</v>
      </c>
      <c r="Y19" s="10">
        <v>1457000000</v>
      </c>
      <c r="Z19" s="10">
        <v>1605000000</v>
      </c>
      <c r="AA19" s="10">
        <v>1561000000</v>
      </c>
      <c r="AB19" s="10">
        <v>1492000000</v>
      </c>
      <c r="AC19" s="10">
        <v>1275000000</v>
      </c>
      <c r="AD19" s="10">
        <v>1592000000</v>
      </c>
      <c r="AE19" s="10">
        <v>1401000000</v>
      </c>
      <c r="AF19" s="10">
        <v>1272000000</v>
      </c>
      <c r="AG19" s="10">
        <v>1723000000</v>
      </c>
      <c r="AH19" s="10">
        <v>867000000</v>
      </c>
      <c r="AI19" s="10">
        <v>1164000000</v>
      </c>
      <c r="AJ19" s="10">
        <v>2475000000</v>
      </c>
      <c r="AK19" s="10">
        <v>1857000000</v>
      </c>
      <c r="AL19" s="10">
        <v>1501000000</v>
      </c>
      <c r="AM19" s="40">
        <v>1750000000</v>
      </c>
      <c r="AN19" s="40">
        <v>1784000000</v>
      </c>
      <c r="AO19" s="40">
        <v>1818000000</v>
      </c>
      <c r="AP19" s="40">
        <v>1866000000</v>
      </c>
      <c r="AQ19" s="40">
        <v>1957000000</v>
      </c>
      <c r="AR19" s="41">
        <f>AL40-AL56-AL61</f>
        <v>-4940000000</v>
      </c>
      <c r="AS19" s="38">
        <f>AT101/AM3</f>
        <v>1.4802743967542173</v>
      </c>
      <c r="AT19" s="38">
        <f>AT101/AM28</f>
        <v>15.350143932683791</v>
      </c>
      <c r="AU19" s="39">
        <f>AT101/AM106</f>
        <v>12.479072907290728</v>
      </c>
    </row>
    <row r="20" spans="1:47" ht="19" customHeight="1" x14ac:dyDescent="0.25">
      <c r="A20" s="14" t="s">
        <v>100</v>
      </c>
      <c r="B20" s="1"/>
      <c r="C20" s="19">
        <f>(C19/B19)-1</f>
        <v>9.4357976653696607E-2</v>
      </c>
      <c r="D20" s="19">
        <f>(D19/C19)-1</f>
        <v>-5.3333333333333011E-3</v>
      </c>
      <c r="E20" s="19">
        <f>(E19/D19)-1</f>
        <v>-0.46595174262734584</v>
      </c>
      <c r="F20" s="19">
        <f t="shared" ref="F20:AQ20" si="3">(F19/E19)-1</f>
        <v>0.2727576974564927</v>
      </c>
      <c r="G20" s="19">
        <f t="shared" si="3"/>
        <v>1.3034446489613463</v>
      </c>
      <c r="H20" s="19">
        <f t="shared" si="3"/>
        <v>0.15924657534246567</v>
      </c>
      <c r="I20" s="19">
        <f t="shared" si="3"/>
        <v>-0.49483013293943867</v>
      </c>
      <c r="J20" s="19">
        <f t="shared" si="3"/>
        <v>1.3742690058479532</v>
      </c>
      <c r="K20" s="19">
        <f t="shared" si="3"/>
        <v>9.6880131362889976E-2</v>
      </c>
      <c r="L20" s="19">
        <f t="shared" si="3"/>
        <v>0.13997005988023958</v>
      </c>
      <c r="M20" s="19">
        <f t="shared" si="3"/>
        <v>-5.7780695994747222E-2</v>
      </c>
      <c r="N20" s="19">
        <f t="shared" si="3"/>
        <v>-9.0592334494773552E-2</v>
      </c>
      <c r="O20" s="19">
        <f t="shared" si="3"/>
        <v>3.6015325670498033E-2</v>
      </c>
      <c r="P20" s="19">
        <f t="shared" si="3"/>
        <v>-1.7751479289940808E-2</v>
      </c>
      <c r="Q20" s="19">
        <f t="shared" si="3"/>
        <v>-5.6475903614457867E-2</v>
      </c>
      <c r="R20" s="19">
        <f t="shared" si="3"/>
        <v>-0.10853950518754985</v>
      </c>
      <c r="S20" s="19">
        <f t="shared" si="3"/>
        <v>1.7009847806624956E-2</v>
      </c>
      <c r="T20" s="19">
        <f t="shared" si="3"/>
        <v>6.25E-2</v>
      </c>
      <c r="U20" s="19">
        <f t="shared" si="3"/>
        <v>8.4507042253521236E-2</v>
      </c>
      <c r="V20" s="19">
        <f t="shared" si="3"/>
        <v>-6.1115355233002377E-3</v>
      </c>
      <c r="W20" s="19">
        <f t="shared" si="3"/>
        <v>0.12451960030745579</v>
      </c>
      <c r="X20" s="19">
        <f t="shared" si="3"/>
        <v>0.18045112781954886</v>
      </c>
      <c r="Y20" s="19">
        <f t="shared" si="3"/>
        <v>-0.15634047481181235</v>
      </c>
      <c r="Z20" s="19">
        <f t="shared" si="3"/>
        <v>0.10157858613589577</v>
      </c>
      <c r="AA20" s="19">
        <f t="shared" si="3"/>
        <v>-2.7414330218068494E-2</v>
      </c>
      <c r="AB20" s="19">
        <f t="shared" si="3"/>
        <v>-4.420243433696347E-2</v>
      </c>
      <c r="AC20" s="19">
        <f t="shared" si="3"/>
        <v>-0.1454423592493298</v>
      </c>
      <c r="AD20" s="19">
        <f t="shared" si="3"/>
        <v>0.24862745098039207</v>
      </c>
      <c r="AE20" s="19">
        <f t="shared" si="3"/>
        <v>-0.11997487437185927</v>
      </c>
      <c r="AF20" s="19">
        <f t="shared" si="3"/>
        <v>-9.2077087794432577E-2</v>
      </c>
      <c r="AG20" s="19">
        <f t="shared" si="3"/>
        <v>0.35455974842767302</v>
      </c>
      <c r="AH20" s="19">
        <f t="shared" si="3"/>
        <v>-0.49680789320951824</v>
      </c>
      <c r="AI20" s="19">
        <f t="shared" si="3"/>
        <v>0.34256055363321791</v>
      </c>
      <c r="AJ20" s="19">
        <f t="shared" si="3"/>
        <v>1.1262886597938144</v>
      </c>
      <c r="AK20" s="19">
        <f t="shared" si="3"/>
        <v>-0.24969696969696975</v>
      </c>
      <c r="AL20" s="19">
        <f t="shared" si="3"/>
        <v>-0.19170705438879909</v>
      </c>
      <c r="AM20" s="17">
        <f t="shared" si="3"/>
        <v>0.16588940706195876</v>
      </c>
      <c r="AN20" s="17">
        <f t="shared" si="3"/>
        <v>1.9428571428571351E-2</v>
      </c>
      <c r="AO20" s="17">
        <f t="shared" si="3"/>
        <v>1.9058295964125671E-2</v>
      </c>
      <c r="AP20" s="17">
        <f t="shared" si="3"/>
        <v>2.64026402640265E-2</v>
      </c>
      <c r="AQ20" s="17">
        <f t="shared" si="3"/>
        <v>4.8767416934619501E-2</v>
      </c>
    </row>
    <row r="21" spans="1:47" ht="20" x14ac:dyDescent="0.25">
      <c r="A21" s="5" t="s">
        <v>15</v>
      </c>
      <c r="B21" s="2">
        <v>0.1174</v>
      </c>
      <c r="C21" s="2">
        <v>0.12529999999999999</v>
      </c>
      <c r="D21" s="2">
        <v>0.1149</v>
      </c>
      <c r="E21" s="2">
        <v>5.2699999999999997E-2</v>
      </c>
      <c r="F21" s="2">
        <v>6.13E-2</v>
      </c>
      <c r="G21" s="2">
        <v>0.14119999999999999</v>
      </c>
      <c r="H21" s="2">
        <v>0.16209999999999999</v>
      </c>
      <c r="I21" s="2">
        <v>7.7899999999999997E-2</v>
      </c>
      <c r="J21" s="2">
        <v>0.18210000000000001</v>
      </c>
      <c r="K21" s="2">
        <v>0.18360000000000001</v>
      </c>
      <c r="L21" s="2">
        <v>0.19839999999999999</v>
      </c>
      <c r="M21" s="2">
        <v>0.1802</v>
      </c>
      <c r="N21" s="2">
        <v>0.19489999999999999</v>
      </c>
      <c r="O21" s="2">
        <v>0.21049999999999999</v>
      </c>
      <c r="P21" s="2">
        <v>0.21190000000000001</v>
      </c>
      <c r="Q21" s="2">
        <v>0.188</v>
      </c>
      <c r="R21" s="2">
        <v>0.18210000000000001</v>
      </c>
      <c r="S21" s="2">
        <v>0.1701</v>
      </c>
      <c r="T21" s="2">
        <v>0.16980000000000001</v>
      </c>
      <c r="U21" s="2">
        <v>0.1734</v>
      </c>
      <c r="V21" s="2">
        <v>0.1772</v>
      </c>
      <c r="W21" s="2">
        <v>0.186</v>
      </c>
      <c r="X21" s="2">
        <v>0.21590000000000001</v>
      </c>
      <c r="Y21" s="2">
        <v>0.19209999999999999</v>
      </c>
      <c r="Z21" s="2">
        <v>0.20910000000000001</v>
      </c>
      <c r="AA21" s="2">
        <v>0.20219999999999999</v>
      </c>
      <c r="AB21" s="2">
        <v>0.19359999999999999</v>
      </c>
      <c r="AC21" s="2">
        <v>0.1583</v>
      </c>
      <c r="AD21" s="2">
        <v>0.1925</v>
      </c>
      <c r="AE21" s="2">
        <v>0.17330000000000001</v>
      </c>
      <c r="AF21" s="2">
        <v>0.1598</v>
      </c>
      <c r="AG21" s="2">
        <v>0.21840000000000001</v>
      </c>
      <c r="AH21" s="2">
        <v>9.98E-2</v>
      </c>
      <c r="AI21" s="2">
        <v>0.14360000000000001</v>
      </c>
      <c r="AJ21" s="2">
        <v>0.2848</v>
      </c>
      <c r="AK21" s="2">
        <v>0.21909999999999999</v>
      </c>
      <c r="AL21" s="2">
        <v>0.17530000000000001</v>
      </c>
      <c r="AM21" s="42">
        <f>AM19/AM3</f>
        <v>0.18684603886397608</v>
      </c>
      <c r="AN21" s="42">
        <f t="shared" ref="AN21:AQ21" si="4">AN19/AN3</f>
        <v>0.18862338760837385</v>
      </c>
      <c r="AO21" s="42">
        <f t="shared" si="4"/>
        <v>0.18988928347608106</v>
      </c>
      <c r="AP21" s="42">
        <f t="shared" si="4"/>
        <v>0.19089514066496163</v>
      </c>
      <c r="AQ21" s="42">
        <f t="shared" si="4"/>
        <v>0.19575872761828547</v>
      </c>
      <c r="AT21" s="20" t="s">
        <v>133</v>
      </c>
      <c r="AU21" s="21" t="s">
        <v>134</v>
      </c>
    </row>
    <row r="22" spans="1:47" ht="19" x14ac:dyDescent="0.25">
      <c r="A22" s="6" t="s">
        <v>16</v>
      </c>
      <c r="B22" s="10">
        <v>415800000</v>
      </c>
      <c r="C22" s="10">
        <v>425000000</v>
      </c>
      <c r="D22" s="10">
        <v>463300000</v>
      </c>
      <c r="E22" s="10">
        <v>551900000</v>
      </c>
      <c r="F22" s="10">
        <v>622700000</v>
      </c>
      <c r="G22" s="10">
        <v>789400000</v>
      </c>
      <c r="H22" s="10">
        <v>908100000</v>
      </c>
      <c r="I22" s="10">
        <v>621600000</v>
      </c>
      <c r="J22" s="10">
        <v>1068000000</v>
      </c>
      <c r="K22" s="10">
        <v>1176000000</v>
      </c>
      <c r="L22" s="10">
        <v>1337000000</v>
      </c>
      <c r="M22" s="10">
        <v>1568000000</v>
      </c>
      <c r="N22" s="10">
        <v>1521000000</v>
      </c>
      <c r="O22" s="10">
        <v>1312000000</v>
      </c>
      <c r="P22" s="10">
        <v>1299000000</v>
      </c>
      <c r="Q22" s="10">
        <v>1261000000</v>
      </c>
      <c r="R22" s="10">
        <v>1123000000</v>
      </c>
      <c r="S22" s="10">
        <v>1105000000</v>
      </c>
      <c r="T22" s="10">
        <v>1132000000</v>
      </c>
      <c r="U22" s="10">
        <v>1204000000</v>
      </c>
      <c r="V22" s="10">
        <v>1156000000</v>
      </c>
      <c r="W22" s="10">
        <v>1258000000</v>
      </c>
      <c r="X22" s="10">
        <v>1286000000</v>
      </c>
      <c r="Y22" s="10">
        <v>1246000000</v>
      </c>
      <c r="Z22" s="10">
        <v>1364000000</v>
      </c>
      <c r="AA22" s="10">
        <v>1352000000</v>
      </c>
      <c r="AB22" s="10">
        <v>1231000000</v>
      </c>
      <c r="AC22" s="10">
        <v>1146000000</v>
      </c>
      <c r="AD22" s="10">
        <v>1251000000</v>
      </c>
      <c r="AE22" s="10">
        <v>1204000000</v>
      </c>
      <c r="AF22" s="10">
        <v>1102000000</v>
      </c>
      <c r="AG22" s="10">
        <v>1637000000</v>
      </c>
      <c r="AH22" s="10">
        <v>1116000000</v>
      </c>
      <c r="AI22" s="10">
        <v>1102000000</v>
      </c>
      <c r="AJ22" s="10">
        <v>1251000000</v>
      </c>
      <c r="AK22" s="10">
        <v>1308000000</v>
      </c>
      <c r="AL22" s="10">
        <v>1148000000</v>
      </c>
      <c r="AT22" s="43">
        <f>(-1*AL98)/AT101</f>
        <v>3.2529707701462393E-2</v>
      </c>
      <c r="AU22" s="44">
        <f>AL107/AT101</f>
        <v>6.7728149737634566E-2</v>
      </c>
    </row>
    <row r="23" spans="1:47" ht="19" x14ac:dyDescent="0.25">
      <c r="A23" s="5" t="s">
        <v>17</v>
      </c>
      <c r="B23" s="2">
        <v>9.5000000000000001E-2</v>
      </c>
      <c r="C23" s="2">
        <v>9.4600000000000004E-2</v>
      </c>
      <c r="D23" s="2">
        <v>9.5200000000000007E-2</v>
      </c>
      <c r="E23" s="2">
        <v>9.7299999999999998E-2</v>
      </c>
      <c r="F23" s="2">
        <v>0.1003</v>
      </c>
      <c r="G23" s="2">
        <v>0.12720000000000001</v>
      </c>
      <c r="H23" s="2">
        <v>0.14499999999999999</v>
      </c>
      <c r="I23" s="2">
        <v>9.4399999999999998E-2</v>
      </c>
      <c r="J23" s="2">
        <v>0.15959999999999999</v>
      </c>
      <c r="K23" s="2">
        <v>0.16159999999999999</v>
      </c>
      <c r="L23" s="2">
        <v>0.1741</v>
      </c>
      <c r="M23" s="2">
        <v>0.19689999999999999</v>
      </c>
      <c r="N23" s="2">
        <v>0.22720000000000001</v>
      </c>
      <c r="O23" s="2">
        <v>0.20419999999999999</v>
      </c>
      <c r="P23" s="2">
        <v>0.20730000000000001</v>
      </c>
      <c r="Q23" s="2">
        <v>0.18920000000000001</v>
      </c>
      <c r="R23" s="2">
        <v>0.18310000000000001</v>
      </c>
      <c r="S23" s="2">
        <v>0.16550000000000001</v>
      </c>
      <c r="T23" s="2">
        <v>0.15920000000000001</v>
      </c>
      <c r="U23" s="2">
        <v>0.1595</v>
      </c>
      <c r="V23" s="2">
        <v>0.15740000000000001</v>
      </c>
      <c r="W23" s="2">
        <v>0.15989999999999999</v>
      </c>
      <c r="X23" s="2">
        <v>0.1608</v>
      </c>
      <c r="Y23" s="2">
        <v>0.16420000000000001</v>
      </c>
      <c r="Z23" s="2">
        <v>0.1777</v>
      </c>
      <c r="AA23" s="2">
        <v>0.17519999999999999</v>
      </c>
      <c r="AB23" s="2">
        <v>0.15970000000000001</v>
      </c>
      <c r="AC23" s="2">
        <v>0.14230000000000001</v>
      </c>
      <c r="AD23" s="2">
        <v>0.15129999999999999</v>
      </c>
      <c r="AE23" s="2">
        <v>0.14899999999999999</v>
      </c>
      <c r="AF23" s="2">
        <v>0.1384</v>
      </c>
      <c r="AG23" s="2">
        <v>0.20749999999999999</v>
      </c>
      <c r="AH23" s="2">
        <v>0.1285</v>
      </c>
      <c r="AI23" s="2">
        <v>0.13589999999999999</v>
      </c>
      <c r="AJ23" s="2">
        <v>0.1439</v>
      </c>
      <c r="AK23" s="2">
        <v>0.15429999999999999</v>
      </c>
      <c r="AL23" s="2">
        <v>0.1341</v>
      </c>
    </row>
    <row r="24" spans="1:47" ht="19" x14ac:dyDescent="0.25">
      <c r="A24" s="5" t="s">
        <v>18</v>
      </c>
      <c r="B24" s="1">
        <v>-28600000</v>
      </c>
      <c r="C24" s="1">
        <v>-7100000</v>
      </c>
      <c r="D24" s="1">
        <v>-74700000</v>
      </c>
      <c r="E24" s="1">
        <v>-445400000</v>
      </c>
      <c r="F24" s="1">
        <v>-443300000</v>
      </c>
      <c r="G24" s="1">
        <v>-122000000</v>
      </c>
      <c r="H24" s="1">
        <v>-108800000</v>
      </c>
      <c r="I24" s="1">
        <v>-101800000</v>
      </c>
      <c r="J24" s="1">
        <v>-105000000</v>
      </c>
      <c r="K24" s="1">
        <v>-134000000</v>
      </c>
      <c r="L24" s="1">
        <v>-140000000</v>
      </c>
      <c r="M24" s="1">
        <v>-461000000</v>
      </c>
      <c r="N24" s="1">
        <v>-448000000</v>
      </c>
      <c r="O24" s="1">
        <v>-215000000</v>
      </c>
      <c r="P24" s="1">
        <v>-222000000</v>
      </c>
      <c r="Q24" s="1">
        <v>-274000000</v>
      </c>
      <c r="R24" s="1">
        <v>-325000000</v>
      </c>
      <c r="S24" s="1">
        <v>-181000000</v>
      </c>
      <c r="T24" s="1">
        <v>-185000000</v>
      </c>
      <c r="U24" s="1">
        <v>-174000000</v>
      </c>
      <c r="V24" s="1">
        <v>-155000000</v>
      </c>
      <c r="W24" s="1">
        <v>-109000000</v>
      </c>
      <c r="X24" s="1">
        <v>-347000000</v>
      </c>
      <c r="Y24" s="1">
        <v>-167000000</v>
      </c>
      <c r="Z24" s="1">
        <v>-122000000</v>
      </c>
      <c r="AA24" s="1">
        <v>-184000000</v>
      </c>
      <c r="AB24" s="1">
        <v>-125000000</v>
      </c>
      <c r="AC24" s="1">
        <v>-191000000</v>
      </c>
      <c r="AD24" s="1">
        <v>-178000000</v>
      </c>
      <c r="AE24" s="1">
        <v>-214000000</v>
      </c>
      <c r="AF24" s="1">
        <v>-253000000</v>
      </c>
      <c r="AG24" s="1">
        <v>-344000000</v>
      </c>
      <c r="AH24" s="1">
        <v>-844000000</v>
      </c>
      <c r="AI24" s="1">
        <v>-477000000</v>
      </c>
      <c r="AJ24" s="1">
        <v>-485000000</v>
      </c>
      <c r="AK24" s="1">
        <v>28000000</v>
      </c>
      <c r="AL24" s="1">
        <v>-173000000</v>
      </c>
    </row>
    <row r="25" spans="1:47" ht="19" x14ac:dyDescent="0.25">
      <c r="A25" s="6" t="s">
        <v>19</v>
      </c>
      <c r="B25" s="10">
        <v>387200000</v>
      </c>
      <c r="C25" s="10">
        <v>417900000</v>
      </c>
      <c r="D25" s="10">
        <v>388600000</v>
      </c>
      <c r="E25" s="10">
        <v>106500000</v>
      </c>
      <c r="F25" s="10">
        <v>179400000</v>
      </c>
      <c r="G25" s="10">
        <v>667400000</v>
      </c>
      <c r="H25" s="10">
        <v>799300000</v>
      </c>
      <c r="I25" s="10">
        <v>519800000</v>
      </c>
      <c r="J25" s="10">
        <v>963000000</v>
      </c>
      <c r="K25" s="10">
        <v>1042000000</v>
      </c>
      <c r="L25" s="10">
        <v>1197000000</v>
      </c>
      <c r="M25" s="10">
        <v>1107000000</v>
      </c>
      <c r="N25" s="10">
        <v>1073000000</v>
      </c>
      <c r="O25" s="10">
        <v>1097000000</v>
      </c>
      <c r="P25" s="10">
        <v>1077000000</v>
      </c>
      <c r="Q25" s="10">
        <v>987000000</v>
      </c>
      <c r="R25" s="10">
        <v>798000000</v>
      </c>
      <c r="S25" s="10">
        <v>924000000</v>
      </c>
      <c r="T25" s="10">
        <v>947000000</v>
      </c>
      <c r="U25" s="10">
        <v>1030000000</v>
      </c>
      <c r="V25" s="10">
        <v>1001000000</v>
      </c>
      <c r="W25" s="10">
        <v>1149000000</v>
      </c>
      <c r="X25" s="10">
        <v>939000000</v>
      </c>
      <c r="Y25" s="10">
        <v>1079000000</v>
      </c>
      <c r="Z25" s="10">
        <v>1242000000</v>
      </c>
      <c r="AA25" s="10">
        <v>1168000000</v>
      </c>
      <c r="AB25" s="10">
        <v>1106000000</v>
      </c>
      <c r="AC25" s="10">
        <v>955000000</v>
      </c>
      <c r="AD25" s="10">
        <v>1073000000</v>
      </c>
      <c r="AE25" s="10">
        <v>990000000</v>
      </c>
      <c r="AF25" s="10">
        <v>849000000</v>
      </c>
      <c r="AG25" s="10">
        <v>1293000000</v>
      </c>
      <c r="AH25" s="10">
        <v>272000000</v>
      </c>
      <c r="AI25" s="10">
        <v>625000000</v>
      </c>
      <c r="AJ25" s="10">
        <v>766000000</v>
      </c>
      <c r="AK25" s="10">
        <v>1336000000</v>
      </c>
      <c r="AL25" s="10">
        <v>975000000</v>
      </c>
    </row>
    <row r="26" spans="1:47" ht="19" x14ac:dyDescent="0.25">
      <c r="A26" s="5" t="s">
        <v>20</v>
      </c>
      <c r="B26" s="2">
        <v>8.8400000000000006E-2</v>
      </c>
      <c r="C26" s="2">
        <v>9.3100000000000002E-2</v>
      </c>
      <c r="D26" s="2">
        <v>7.9799999999999996E-2</v>
      </c>
      <c r="E26" s="2">
        <v>1.8800000000000001E-2</v>
      </c>
      <c r="F26" s="2">
        <v>2.8899999999999999E-2</v>
      </c>
      <c r="G26" s="2">
        <v>0.1076</v>
      </c>
      <c r="H26" s="2">
        <v>0.12759999999999999</v>
      </c>
      <c r="I26" s="2">
        <v>7.8899999999999998E-2</v>
      </c>
      <c r="J26" s="2">
        <v>0.1439</v>
      </c>
      <c r="K26" s="2">
        <v>0.14319999999999999</v>
      </c>
      <c r="L26" s="2">
        <v>0.15590000000000001</v>
      </c>
      <c r="M26" s="2">
        <v>0.13900000000000001</v>
      </c>
      <c r="N26" s="2">
        <v>0.16020000000000001</v>
      </c>
      <c r="O26" s="2">
        <v>0.17080000000000001</v>
      </c>
      <c r="P26" s="2">
        <v>0.1719</v>
      </c>
      <c r="Q26" s="2">
        <v>0.14810000000000001</v>
      </c>
      <c r="R26" s="2">
        <v>0.13009999999999999</v>
      </c>
      <c r="S26" s="2">
        <v>0.1384</v>
      </c>
      <c r="T26" s="2">
        <v>0.13320000000000001</v>
      </c>
      <c r="U26" s="2">
        <v>0.13650000000000001</v>
      </c>
      <c r="V26" s="2">
        <v>0.1363</v>
      </c>
      <c r="W26" s="2">
        <v>0.14610000000000001</v>
      </c>
      <c r="X26" s="2">
        <v>0.1174</v>
      </c>
      <c r="Y26" s="2">
        <v>0.14219999999999999</v>
      </c>
      <c r="Z26" s="2">
        <v>0.1618</v>
      </c>
      <c r="AA26" s="2">
        <v>0.15129999999999999</v>
      </c>
      <c r="AB26" s="2">
        <v>0.14349999999999999</v>
      </c>
      <c r="AC26" s="2">
        <v>0.1186</v>
      </c>
      <c r="AD26" s="2">
        <v>0.1298</v>
      </c>
      <c r="AE26" s="2">
        <v>0.1225</v>
      </c>
      <c r="AF26" s="2">
        <v>0.1066</v>
      </c>
      <c r="AG26" s="2">
        <v>0.16389999999999999</v>
      </c>
      <c r="AH26" s="2">
        <v>3.1300000000000001E-2</v>
      </c>
      <c r="AI26" s="2">
        <v>7.7100000000000002E-2</v>
      </c>
      <c r="AJ26" s="2">
        <v>8.8099999999999998E-2</v>
      </c>
      <c r="AK26" s="2">
        <v>0.15759999999999999</v>
      </c>
      <c r="AL26" s="2">
        <v>0.1139</v>
      </c>
    </row>
    <row r="27" spans="1:47" ht="19" x14ac:dyDescent="0.25">
      <c r="A27" s="5" t="s">
        <v>21</v>
      </c>
      <c r="B27" s="1">
        <v>164000000</v>
      </c>
      <c r="C27" s="1">
        <v>170600000</v>
      </c>
      <c r="D27" s="1">
        <v>147000000</v>
      </c>
      <c r="E27" s="1">
        <v>93400000</v>
      </c>
      <c r="F27" s="1">
        <v>175000000</v>
      </c>
      <c r="G27" s="1">
        <v>265900000</v>
      </c>
      <c r="H27" s="1">
        <v>308800000</v>
      </c>
      <c r="I27" s="1">
        <v>262600000</v>
      </c>
      <c r="J27" s="1">
        <v>333000000</v>
      </c>
      <c r="K27" s="1">
        <v>344000000</v>
      </c>
      <c r="L27" s="1">
        <v>395000000</v>
      </c>
      <c r="M27" s="1">
        <v>394000000</v>
      </c>
      <c r="N27" s="1">
        <v>384000000</v>
      </c>
      <c r="O27" s="1">
        <v>373000000</v>
      </c>
      <c r="P27" s="1">
        <v>363000000</v>
      </c>
      <c r="Q27" s="1">
        <v>338000000</v>
      </c>
      <c r="R27" s="1">
        <v>273000000</v>
      </c>
      <c r="S27" s="1">
        <v>298000000</v>
      </c>
      <c r="T27" s="1">
        <v>300000000</v>
      </c>
      <c r="U27" s="1">
        <v>323000000</v>
      </c>
      <c r="V27" s="1">
        <v>246000000</v>
      </c>
      <c r="W27" s="1">
        <v>326000000</v>
      </c>
      <c r="X27" s="1">
        <v>268000000</v>
      </c>
      <c r="Y27" s="1">
        <v>347000000</v>
      </c>
      <c r="Z27" s="1">
        <v>398000000</v>
      </c>
      <c r="AA27" s="1">
        <v>366000000</v>
      </c>
      <c r="AB27" s="1">
        <v>342000000</v>
      </c>
      <c r="AC27" s="1">
        <v>275000000</v>
      </c>
      <c r="AD27" s="1">
        <v>347000000</v>
      </c>
      <c r="AE27" s="1">
        <v>299000000</v>
      </c>
      <c r="AF27" s="1">
        <v>286000000</v>
      </c>
      <c r="AG27" s="1">
        <v>406000000</v>
      </c>
      <c r="AH27" s="1">
        <v>11000000</v>
      </c>
      <c r="AI27" s="1">
        <v>151000000</v>
      </c>
      <c r="AJ27" s="1">
        <v>174000000</v>
      </c>
      <c r="AK27" s="1">
        <v>328000000</v>
      </c>
      <c r="AL27" s="1">
        <v>218000000</v>
      </c>
    </row>
    <row r="28" spans="1:47" ht="20" thickBot="1" x14ac:dyDescent="0.3">
      <c r="A28" s="7" t="s">
        <v>22</v>
      </c>
      <c r="B28" s="11">
        <v>223200000</v>
      </c>
      <c r="C28" s="11">
        <v>247300000</v>
      </c>
      <c r="D28" s="11">
        <v>241600000</v>
      </c>
      <c r="E28" s="11">
        <v>13100000</v>
      </c>
      <c r="F28" s="11">
        <v>4400000</v>
      </c>
      <c r="G28" s="11">
        <v>401500000</v>
      </c>
      <c r="H28" s="11">
        <v>490500000</v>
      </c>
      <c r="I28" s="11">
        <v>8200000</v>
      </c>
      <c r="J28" s="11">
        <v>630000000</v>
      </c>
      <c r="K28" s="11">
        <v>698000000</v>
      </c>
      <c r="L28" s="11">
        <v>802000000</v>
      </c>
      <c r="M28" s="11">
        <v>713000000</v>
      </c>
      <c r="N28" s="11">
        <v>660000000</v>
      </c>
      <c r="O28" s="11">
        <v>724000000</v>
      </c>
      <c r="P28" s="11">
        <v>714000000</v>
      </c>
      <c r="Q28" s="11">
        <v>649000000</v>
      </c>
      <c r="R28" s="11">
        <v>525000000</v>
      </c>
      <c r="S28" s="11">
        <v>595000000</v>
      </c>
      <c r="T28" s="11">
        <v>647000000</v>
      </c>
      <c r="U28" s="11">
        <v>707000000</v>
      </c>
      <c r="V28" s="11">
        <v>766000000</v>
      </c>
      <c r="W28" s="11">
        <v>854000000</v>
      </c>
      <c r="X28" s="11">
        <v>1165000000</v>
      </c>
      <c r="Y28" s="11">
        <v>736000000</v>
      </c>
      <c r="Z28" s="11">
        <v>844000000</v>
      </c>
      <c r="AA28" s="11">
        <v>805000000</v>
      </c>
      <c r="AB28" s="11">
        <v>774000000</v>
      </c>
      <c r="AC28" s="11">
        <v>458000000</v>
      </c>
      <c r="AD28" s="11">
        <v>818000000</v>
      </c>
      <c r="AE28" s="11">
        <v>691000000</v>
      </c>
      <c r="AF28" s="11">
        <v>563000000</v>
      </c>
      <c r="AG28" s="11">
        <v>887000000</v>
      </c>
      <c r="AH28" s="11">
        <v>261000000</v>
      </c>
      <c r="AI28" s="11">
        <v>211000000</v>
      </c>
      <c r="AJ28" s="11">
        <v>1628000000</v>
      </c>
      <c r="AK28" s="11">
        <v>1002000000</v>
      </c>
      <c r="AL28" s="11">
        <v>757000000</v>
      </c>
      <c r="AM28" s="45">
        <v>903200000</v>
      </c>
      <c r="AN28" s="45">
        <v>933500000</v>
      </c>
      <c r="AO28" s="45">
        <v>956400000</v>
      </c>
      <c r="AP28" s="45">
        <v>994000000</v>
      </c>
      <c r="AQ28" s="45">
        <v>1035000000</v>
      </c>
    </row>
    <row r="29" spans="1:47" ht="20" customHeight="1" thickTop="1" x14ac:dyDescent="0.25">
      <c r="A29" s="14" t="s">
        <v>101</v>
      </c>
      <c r="B29" s="1"/>
      <c r="C29" s="19">
        <f>(C28/B28)-1</f>
        <v>0.10797491039426532</v>
      </c>
      <c r="D29" s="19">
        <f>(D28/C28)-1</f>
        <v>-2.3048928427011672E-2</v>
      </c>
      <c r="E29" s="19">
        <f>(E28/D28)-1</f>
        <v>-0.94577814569536423</v>
      </c>
      <c r="F29" s="19">
        <f t="shared" ref="F29:AQ29" si="5">(F28/E28)-1</f>
        <v>-0.66412213740458015</v>
      </c>
      <c r="G29" s="19">
        <f t="shared" si="5"/>
        <v>90.25</v>
      </c>
      <c r="H29" s="19">
        <f t="shared" si="5"/>
        <v>0.22166874221668742</v>
      </c>
      <c r="I29" s="19">
        <f t="shared" si="5"/>
        <v>-0.9832823649337411</v>
      </c>
      <c r="J29" s="19">
        <f t="shared" si="5"/>
        <v>75.829268292682926</v>
      </c>
      <c r="K29" s="19">
        <f t="shared" si="5"/>
        <v>0.107936507936508</v>
      </c>
      <c r="L29" s="19">
        <f t="shared" si="5"/>
        <v>0.14899713467048703</v>
      </c>
      <c r="M29" s="19">
        <f t="shared" si="5"/>
        <v>-0.11097256857855364</v>
      </c>
      <c r="N29" s="19">
        <f t="shared" si="5"/>
        <v>-7.4333800841514752E-2</v>
      </c>
      <c r="O29" s="19">
        <f t="shared" si="5"/>
        <v>9.6969696969696928E-2</v>
      </c>
      <c r="P29" s="19">
        <f t="shared" si="5"/>
        <v>-1.3812154696132617E-2</v>
      </c>
      <c r="Q29" s="19">
        <f t="shared" si="5"/>
        <v>-9.103641456582634E-2</v>
      </c>
      <c r="R29" s="19">
        <f t="shared" si="5"/>
        <v>-0.19106317411402152</v>
      </c>
      <c r="S29" s="19">
        <f t="shared" si="5"/>
        <v>0.1333333333333333</v>
      </c>
      <c r="T29" s="19">
        <f t="shared" si="5"/>
        <v>8.7394957983193189E-2</v>
      </c>
      <c r="U29" s="19">
        <f t="shared" si="5"/>
        <v>9.2735703245749646E-2</v>
      </c>
      <c r="V29" s="19">
        <f t="shared" si="5"/>
        <v>8.3451202263083557E-2</v>
      </c>
      <c r="W29" s="19">
        <f t="shared" si="5"/>
        <v>0.11488250652741505</v>
      </c>
      <c r="X29" s="19">
        <f t="shared" si="5"/>
        <v>0.36416861826697899</v>
      </c>
      <c r="Y29" s="19">
        <f t="shared" si="5"/>
        <v>-0.36824034334763944</v>
      </c>
      <c r="Z29" s="19">
        <f t="shared" si="5"/>
        <v>0.14673913043478271</v>
      </c>
      <c r="AA29" s="19">
        <f t="shared" si="5"/>
        <v>-4.6208530805687209E-2</v>
      </c>
      <c r="AB29" s="19">
        <f t="shared" si="5"/>
        <v>-3.8509316770186319E-2</v>
      </c>
      <c r="AC29" s="19">
        <f t="shared" si="5"/>
        <v>-0.40826873385012918</v>
      </c>
      <c r="AD29" s="19">
        <f t="shared" si="5"/>
        <v>0.7860262008733625</v>
      </c>
      <c r="AE29" s="19">
        <f t="shared" si="5"/>
        <v>-0.15525672371638144</v>
      </c>
      <c r="AF29" s="19">
        <f t="shared" si="5"/>
        <v>-0.18523878437047758</v>
      </c>
      <c r="AG29" s="19">
        <f t="shared" si="5"/>
        <v>0.57548845470692722</v>
      </c>
      <c r="AH29" s="19">
        <f t="shared" si="5"/>
        <v>-0.70574971815107101</v>
      </c>
      <c r="AI29" s="19">
        <f t="shared" si="5"/>
        <v>-0.19157088122605359</v>
      </c>
      <c r="AJ29" s="19">
        <f t="shared" si="5"/>
        <v>6.7156398104265405</v>
      </c>
      <c r="AK29" s="19">
        <f t="shared" si="5"/>
        <v>-0.38452088452088451</v>
      </c>
      <c r="AL29" s="19">
        <f t="shared" si="5"/>
        <v>-0.2445109780439122</v>
      </c>
      <c r="AM29" s="17">
        <f t="shared" si="5"/>
        <v>0.19313077939233825</v>
      </c>
      <c r="AN29" s="17">
        <f t="shared" si="5"/>
        <v>3.3547387068201928E-2</v>
      </c>
      <c r="AO29" s="17">
        <f t="shared" si="5"/>
        <v>2.4531333690412493E-2</v>
      </c>
      <c r="AP29" s="17">
        <f t="shared" si="5"/>
        <v>3.9314094521120779E-2</v>
      </c>
      <c r="AQ29" s="17">
        <f t="shared" si="5"/>
        <v>4.1247484909456844E-2</v>
      </c>
    </row>
    <row r="30" spans="1:47" ht="19" x14ac:dyDescent="0.25">
      <c r="A30" s="5" t="s">
        <v>23</v>
      </c>
      <c r="B30" s="2">
        <v>5.0999999999999997E-2</v>
      </c>
      <c r="C30" s="2">
        <v>5.5100000000000003E-2</v>
      </c>
      <c r="D30" s="2">
        <v>4.9599999999999998E-2</v>
      </c>
      <c r="E30" s="2">
        <v>2.3E-3</v>
      </c>
      <c r="F30" s="2">
        <v>6.9999999999999999E-4</v>
      </c>
      <c r="G30" s="2">
        <v>6.4699999999999994E-2</v>
      </c>
      <c r="H30" s="2">
        <v>7.8299999999999995E-2</v>
      </c>
      <c r="I30" s="2">
        <v>1.1999999999999999E-3</v>
      </c>
      <c r="J30" s="2">
        <v>9.4200000000000006E-2</v>
      </c>
      <c r="K30" s="2">
        <v>9.5899999999999999E-2</v>
      </c>
      <c r="L30" s="2">
        <v>0.1045</v>
      </c>
      <c r="M30" s="2">
        <v>8.9499999999999996E-2</v>
      </c>
      <c r="N30" s="2">
        <v>9.8599999999999993E-2</v>
      </c>
      <c r="O30" s="2">
        <v>0.11269999999999999</v>
      </c>
      <c r="P30" s="2">
        <v>0.1139</v>
      </c>
      <c r="Q30" s="2">
        <v>9.74E-2</v>
      </c>
      <c r="R30" s="2">
        <v>8.5599999999999996E-2</v>
      </c>
      <c r="S30" s="2">
        <v>8.9099999999999999E-2</v>
      </c>
      <c r="T30" s="2">
        <v>9.0999999999999998E-2</v>
      </c>
      <c r="U30" s="2">
        <v>9.3700000000000006E-2</v>
      </c>
      <c r="V30" s="2">
        <v>0.1043</v>
      </c>
      <c r="W30" s="2">
        <v>0.1086</v>
      </c>
      <c r="X30" s="2">
        <v>0.1457</v>
      </c>
      <c r="Y30" s="2">
        <v>9.7000000000000003E-2</v>
      </c>
      <c r="Z30" s="2">
        <v>0.11</v>
      </c>
      <c r="AA30" s="2">
        <v>0.1043</v>
      </c>
      <c r="AB30" s="2">
        <v>0.1004</v>
      </c>
      <c r="AC30" s="2">
        <v>5.6899999999999999E-2</v>
      </c>
      <c r="AD30" s="2">
        <v>9.8900000000000002E-2</v>
      </c>
      <c r="AE30" s="2">
        <v>8.5500000000000007E-2</v>
      </c>
      <c r="AF30" s="2">
        <v>7.0699999999999999E-2</v>
      </c>
      <c r="AG30" s="2">
        <v>0.1124</v>
      </c>
      <c r="AH30" s="2">
        <v>3.0099999999999998E-2</v>
      </c>
      <c r="AI30" s="2">
        <v>2.5999999999999999E-2</v>
      </c>
      <c r="AJ30" s="2">
        <v>0.18729999999999999</v>
      </c>
      <c r="AK30" s="2">
        <v>0.1182</v>
      </c>
      <c r="AL30" s="2">
        <v>8.8400000000000006E-2</v>
      </c>
      <c r="AM30" s="46">
        <f>AM28/AM3</f>
        <v>9.6433909886824681E-2</v>
      </c>
      <c r="AN30" s="46">
        <f t="shared" ref="AN30:AQ30" si="6">AN28/AN3</f>
        <v>9.8699513639247199E-2</v>
      </c>
      <c r="AO30" s="46">
        <f t="shared" si="6"/>
        <v>9.9895550449133064E-2</v>
      </c>
      <c r="AP30" s="46">
        <f t="shared" si="6"/>
        <v>0.10168797953964194</v>
      </c>
      <c r="AQ30" s="46">
        <f t="shared" si="6"/>
        <v>0.10353105931779534</v>
      </c>
    </row>
    <row r="31" spans="1:47" ht="19" x14ac:dyDescent="0.25">
      <c r="A31" s="5" t="s">
        <v>24</v>
      </c>
      <c r="B31" s="12">
        <v>0.44</v>
      </c>
      <c r="C31" s="12">
        <v>0.48</v>
      </c>
      <c r="D31" s="12">
        <v>0.47</v>
      </c>
      <c r="E31" s="12">
        <v>0.03</v>
      </c>
      <c r="F31" s="12">
        <v>0.01</v>
      </c>
      <c r="G31" s="12">
        <v>0.79</v>
      </c>
      <c r="H31" s="12">
        <v>0.98</v>
      </c>
      <c r="I31" s="12">
        <v>0.01</v>
      </c>
      <c r="J31" s="12">
        <v>1.25</v>
      </c>
      <c r="K31" s="12">
        <v>1.4</v>
      </c>
      <c r="L31" s="12">
        <v>1.61</v>
      </c>
      <c r="M31" s="12">
        <v>1.51</v>
      </c>
      <c r="N31" s="12">
        <v>1.46</v>
      </c>
      <c r="O31" s="12">
        <v>1.64</v>
      </c>
      <c r="P31" s="12">
        <v>1.68</v>
      </c>
      <c r="Q31" s="12">
        <v>1.57</v>
      </c>
      <c r="R31" s="12">
        <v>1.28</v>
      </c>
      <c r="S31" s="12">
        <v>1.45</v>
      </c>
      <c r="T31" s="12">
        <v>1.58</v>
      </c>
      <c r="U31" s="12">
        <v>1.73</v>
      </c>
      <c r="V31" s="12">
        <v>1.88</v>
      </c>
      <c r="W31" s="12">
        <v>2.21</v>
      </c>
      <c r="X31" s="12">
        <v>3.12</v>
      </c>
      <c r="Y31" s="12">
        <v>2.09</v>
      </c>
      <c r="Z31" s="12">
        <v>2.44</v>
      </c>
      <c r="AA31" s="12">
        <v>2.44</v>
      </c>
      <c r="AB31" s="12">
        <v>2.4300000000000002</v>
      </c>
      <c r="AC31" s="12">
        <v>1.46</v>
      </c>
      <c r="AD31" s="12">
        <v>2.61</v>
      </c>
      <c r="AE31" s="12">
        <v>2.21</v>
      </c>
      <c r="AF31" s="12">
        <v>1.82</v>
      </c>
      <c r="AG31" s="12">
        <v>2.91</v>
      </c>
      <c r="AH31" s="12">
        <v>0.87</v>
      </c>
      <c r="AI31" s="12">
        <v>0.7</v>
      </c>
      <c r="AJ31" s="12">
        <v>5.39</v>
      </c>
      <c r="AK31" s="12">
        <v>3.31</v>
      </c>
      <c r="AL31" s="12">
        <v>2.5099999999999998</v>
      </c>
      <c r="AM31" s="47">
        <v>3.03</v>
      </c>
      <c r="AN31" s="47">
        <v>3.13</v>
      </c>
      <c r="AO31" s="47">
        <v>3.21</v>
      </c>
      <c r="AP31" s="47">
        <v>3.33</v>
      </c>
      <c r="AQ31" s="47">
        <v>3.47</v>
      </c>
    </row>
    <row r="32" spans="1:47" ht="19" x14ac:dyDescent="0.25">
      <c r="A32" s="5" t="s">
        <v>25</v>
      </c>
      <c r="B32" s="12">
        <v>0.44</v>
      </c>
      <c r="C32" s="12">
        <v>0.48</v>
      </c>
      <c r="D32" s="12">
        <v>0.47</v>
      </c>
      <c r="E32" s="12">
        <v>0.03</v>
      </c>
      <c r="F32" s="12">
        <v>0.01</v>
      </c>
      <c r="G32" s="12">
        <v>0.79</v>
      </c>
      <c r="H32" s="12">
        <v>0.98</v>
      </c>
      <c r="I32" s="12">
        <v>0.01</v>
      </c>
      <c r="J32" s="12">
        <v>1.25</v>
      </c>
      <c r="K32" s="12">
        <v>1.4</v>
      </c>
      <c r="L32" s="12">
        <v>1.61</v>
      </c>
      <c r="M32" s="12">
        <v>1.51</v>
      </c>
      <c r="N32" s="12">
        <v>1.44</v>
      </c>
      <c r="O32" s="12">
        <v>1.63</v>
      </c>
      <c r="P32" s="12">
        <v>1.65</v>
      </c>
      <c r="Q32" s="12">
        <v>1.55</v>
      </c>
      <c r="R32" s="12">
        <v>1.28</v>
      </c>
      <c r="S32" s="12">
        <v>1.45</v>
      </c>
      <c r="T32" s="12">
        <v>1.57</v>
      </c>
      <c r="U32" s="12">
        <v>1.71</v>
      </c>
      <c r="V32" s="12">
        <v>1.85</v>
      </c>
      <c r="W32" s="12">
        <v>2.16</v>
      </c>
      <c r="X32" s="12">
        <v>3.06</v>
      </c>
      <c r="Y32" s="12">
        <v>2.06</v>
      </c>
      <c r="Z32" s="12">
        <v>2.42</v>
      </c>
      <c r="AA32" s="12">
        <v>2.42</v>
      </c>
      <c r="AB32" s="12">
        <v>2.41</v>
      </c>
      <c r="AC32" s="12">
        <v>1.44</v>
      </c>
      <c r="AD32" s="12">
        <v>2.59</v>
      </c>
      <c r="AE32" s="12">
        <v>2.21</v>
      </c>
      <c r="AF32" s="12">
        <v>1.81</v>
      </c>
      <c r="AG32" s="12">
        <v>2.89</v>
      </c>
      <c r="AH32" s="12">
        <v>0.86</v>
      </c>
      <c r="AI32" s="12">
        <v>0.7</v>
      </c>
      <c r="AJ32" s="12">
        <v>5.36</v>
      </c>
      <c r="AK32" s="12">
        <v>3.29</v>
      </c>
      <c r="AL32" s="12">
        <v>2.5099999999999998</v>
      </c>
    </row>
    <row r="33" spans="1:38" ht="19" x14ac:dyDescent="0.25">
      <c r="A33" s="5" t="s">
        <v>26</v>
      </c>
      <c r="B33" s="1">
        <v>507272727</v>
      </c>
      <c r="C33" s="1">
        <v>515208333</v>
      </c>
      <c r="D33" s="1">
        <v>514042553</v>
      </c>
      <c r="E33" s="1">
        <v>436666667</v>
      </c>
      <c r="F33" s="1">
        <v>440000000</v>
      </c>
      <c r="G33" s="1">
        <v>508227848</v>
      </c>
      <c r="H33" s="1">
        <v>500510204</v>
      </c>
      <c r="I33" s="1">
        <v>497333333</v>
      </c>
      <c r="J33" s="1">
        <v>502000000</v>
      </c>
      <c r="K33" s="1">
        <v>498000000</v>
      </c>
      <c r="L33" s="1">
        <v>498000000</v>
      </c>
      <c r="M33" s="1">
        <v>472000000</v>
      </c>
      <c r="N33" s="1">
        <v>454000000</v>
      </c>
      <c r="O33" s="1">
        <v>441000000</v>
      </c>
      <c r="P33" s="1">
        <v>425000000</v>
      </c>
      <c r="Q33" s="1">
        <v>414000000</v>
      </c>
      <c r="R33" s="1">
        <v>410000000</v>
      </c>
      <c r="S33" s="1">
        <v>411000000</v>
      </c>
      <c r="T33" s="1">
        <v>409000000</v>
      </c>
      <c r="U33" s="1">
        <v>409000000</v>
      </c>
      <c r="V33" s="1">
        <v>407000000</v>
      </c>
      <c r="W33" s="1">
        <v>386000000</v>
      </c>
      <c r="X33" s="1">
        <v>373000000</v>
      </c>
      <c r="Y33" s="1">
        <v>352000000</v>
      </c>
      <c r="Z33" s="1">
        <v>340000000</v>
      </c>
      <c r="AA33" s="1">
        <v>326000000</v>
      </c>
      <c r="AB33" s="1">
        <v>317000000</v>
      </c>
      <c r="AC33" s="1">
        <v>314000000</v>
      </c>
      <c r="AD33" s="1">
        <v>314000000</v>
      </c>
      <c r="AE33" s="1">
        <v>312000000</v>
      </c>
      <c r="AF33" s="1">
        <v>309000000</v>
      </c>
      <c r="AG33" s="1">
        <v>305000000</v>
      </c>
      <c r="AH33" s="1">
        <v>301000000</v>
      </c>
      <c r="AI33" s="1">
        <v>301000000</v>
      </c>
      <c r="AJ33" s="1">
        <v>302000000</v>
      </c>
      <c r="AK33" s="1">
        <v>303000000</v>
      </c>
      <c r="AL33" s="1">
        <v>301000000</v>
      </c>
    </row>
    <row r="34" spans="1:38" ht="19" x14ac:dyDescent="0.25">
      <c r="A34" s="5" t="s">
        <v>27</v>
      </c>
      <c r="B34" s="1">
        <v>507272727</v>
      </c>
      <c r="C34" s="1">
        <v>515208333</v>
      </c>
      <c r="D34" s="1">
        <v>514042553</v>
      </c>
      <c r="E34" s="1">
        <v>436666667</v>
      </c>
      <c r="F34" s="1">
        <v>440000000</v>
      </c>
      <c r="G34" s="1">
        <v>508227848</v>
      </c>
      <c r="H34" s="1">
        <v>500510204</v>
      </c>
      <c r="I34" s="1">
        <v>497333333</v>
      </c>
      <c r="J34" s="1">
        <v>503092784</v>
      </c>
      <c r="K34" s="1">
        <v>498000000</v>
      </c>
      <c r="L34" s="1">
        <v>498000000</v>
      </c>
      <c r="M34" s="1">
        <v>476000000</v>
      </c>
      <c r="N34" s="1">
        <v>460000000</v>
      </c>
      <c r="O34" s="1">
        <v>445000000</v>
      </c>
      <c r="P34" s="1">
        <v>432000000</v>
      </c>
      <c r="Q34" s="1">
        <v>418000000</v>
      </c>
      <c r="R34" s="1">
        <v>411000000</v>
      </c>
      <c r="S34" s="1">
        <v>411000000</v>
      </c>
      <c r="T34" s="1">
        <v>412000000</v>
      </c>
      <c r="U34" s="1">
        <v>413000000</v>
      </c>
      <c r="V34" s="1">
        <v>414000000</v>
      </c>
      <c r="W34" s="1">
        <v>396000000</v>
      </c>
      <c r="X34" s="1">
        <v>381000000</v>
      </c>
      <c r="Y34" s="1">
        <v>358000000</v>
      </c>
      <c r="Z34" s="1">
        <v>343000000</v>
      </c>
      <c r="AA34" s="1">
        <v>329000000</v>
      </c>
      <c r="AB34" s="1">
        <v>319000000</v>
      </c>
      <c r="AC34" s="1">
        <v>317000000</v>
      </c>
      <c r="AD34" s="1">
        <v>316000000</v>
      </c>
      <c r="AE34" s="1">
        <v>313000000</v>
      </c>
      <c r="AF34" s="1">
        <v>311000000</v>
      </c>
      <c r="AG34" s="1">
        <v>307000000</v>
      </c>
      <c r="AH34" s="1">
        <v>302000000</v>
      </c>
      <c r="AI34" s="1">
        <v>302000000</v>
      </c>
      <c r="AJ34" s="1">
        <v>304000000</v>
      </c>
      <c r="AK34" s="1">
        <v>305000000</v>
      </c>
      <c r="AL34" s="1">
        <v>302000000</v>
      </c>
    </row>
    <row r="35" spans="1:38" ht="20" customHeight="1" x14ac:dyDescent="0.25">
      <c r="A35" s="14" t="s">
        <v>102</v>
      </c>
      <c r="B35" s="1"/>
      <c r="C35" s="24">
        <f>(C34-B34)/B34</f>
        <v>1.564366775034606E-2</v>
      </c>
      <c r="D35" s="24">
        <f t="shared" ref="D35:AL35" si="7">(D34-C34)/C34</f>
        <v>-2.2627351409706333E-3</v>
      </c>
      <c r="E35" s="24">
        <f t="shared" si="7"/>
        <v>-0.15052428159580789</v>
      </c>
      <c r="F35" s="24">
        <f t="shared" si="7"/>
        <v>7.6335870170735976E-3</v>
      </c>
      <c r="G35" s="24">
        <f t="shared" si="7"/>
        <v>0.15506329090909091</v>
      </c>
      <c r="H35" s="24">
        <f t="shared" si="7"/>
        <v>-1.518540164686135E-2</v>
      </c>
      <c r="I35" s="24">
        <f t="shared" si="7"/>
        <v>-6.3472651998119902E-3</v>
      </c>
      <c r="J35" s="24">
        <f t="shared" si="7"/>
        <v>1.1580665557359695E-2</v>
      </c>
      <c r="K35" s="24">
        <f t="shared" si="7"/>
        <v>-1.0122951793321686E-2</v>
      </c>
      <c r="L35" s="24">
        <f t="shared" si="7"/>
        <v>0</v>
      </c>
      <c r="M35" s="24">
        <f t="shared" si="7"/>
        <v>-4.4176706827309238E-2</v>
      </c>
      <c r="N35" s="24">
        <f t="shared" si="7"/>
        <v>-3.3613445378151259E-2</v>
      </c>
      <c r="O35" s="24">
        <f t="shared" si="7"/>
        <v>-3.2608695652173912E-2</v>
      </c>
      <c r="P35" s="24">
        <f t="shared" si="7"/>
        <v>-2.9213483146067417E-2</v>
      </c>
      <c r="Q35" s="24">
        <f t="shared" si="7"/>
        <v>-3.2407407407407406E-2</v>
      </c>
      <c r="R35" s="24">
        <f t="shared" si="7"/>
        <v>-1.6746411483253589E-2</v>
      </c>
      <c r="S35" s="24">
        <f t="shared" si="7"/>
        <v>0</v>
      </c>
      <c r="T35" s="24">
        <f t="shared" si="7"/>
        <v>2.4330900243309003E-3</v>
      </c>
      <c r="U35" s="24">
        <f t="shared" si="7"/>
        <v>2.4271844660194173E-3</v>
      </c>
      <c r="V35" s="24">
        <f t="shared" si="7"/>
        <v>2.4213075060532689E-3</v>
      </c>
      <c r="W35" s="24">
        <f t="shared" si="7"/>
        <v>-4.3478260869565216E-2</v>
      </c>
      <c r="X35" s="24">
        <f t="shared" si="7"/>
        <v>-3.787878787878788E-2</v>
      </c>
      <c r="Y35" s="24">
        <f t="shared" si="7"/>
        <v>-6.0367454068241469E-2</v>
      </c>
      <c r="Z35" s="24">
        <f t="shared" si="7"/>
        <v>-4.189944134078212E-2</v>
      </c>
      <c r="AA35" s="24">
        <f t="shared" si="7"/>
        <v>-4.0816326530612242E-2</v>
      </c>
      <c r="AB35" s="24">
        <f t="shared" si="7"/>
        <v>-3.0395136778115502E-2</v>
      </c>
      <c r="AC35" s="24">
        <f t="shared" si="7"/>
        <v>-6.269592476489028E-3</v>
      </c>
      <c r="AD35" s="24">
        <f t="shared" si="7"/>
        <v>-3.1545741324921135E-3</v>
      </c>
      <c r="AE35" s="24">
        <f t="shared" si="7"/>
        <v>-9.4936708860759497E-3</v>
      </c>
      <c r="AF35" s="24">
        <f t="shared" si="7"/>
        <v>-6.3897763578274758E-3</v>
      </c>
      <c r="AG35" s="24">
        <f t="shared" si="7"/>
        <v>-1.2861736334405145E-2</v>
      </c>
      <c r="AH35" s="24">
        <f t="shared" si="7"/>
        <v>-1.6286644951140065E-2</v>
      </c>
      <c r="AI35" s="24">
        <f t="shared" si="7"/>
        <v>0</v>
      </c>
      <c r="AJ35" s="24">
        <f t="shared" si="7"/>
        <v>6.6225165562913907E-3</v>
      </c>
      <c r="AK35" s="24">
        <f t="shared" si="7"/>
        <v>3.2894736842105261E-3</v>
      </c>
      <c r="AL35" s="24">
        <f t="shared" si="7"/>
        <v>-9.8360655737704927E-3</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393800000</v>
      </c>
      <c r="C38" s="1">
        <v>425300000</v>
      </c>
      <c r="D38" s="1">
        <v>120800000</v>
      </c>
      <c r="E38" s="1">
        <v>147100000</v>
      </c>
      <c r="F38" s="1">
        <v>80700000</v>
      </c>
      <c r="G38" s="1">
        <v>178900000</v>
      </c>
      <c r="H38" s="1">
        <v>112100000</v>
      </c>
      <c r="I38" s="1">
        <v>62600000</v>
      </c>
      <c r="J38" s="1">
        <v>94000000</v>
      </c>
      <c r="K38" s="1">
        <v>53000000</v>
      </c>
      <c r="L38" s="1">
        <v>34000000</v>
      </c>
      <c r="M38" s="1">
        <v>26000000</v>
      </c>
      <c r="N38" s="1">
        <v>16000000</v>
      </c>
      <c r="O38" s="1">
        <v>6000000</v>
      </c>
      <c r="P38" s="1">
        <v>27000000</v>
      </c>
      <c r="Q38" s="1">
        <v>24000000</v>
      </c>
      <c r="R38" s="1">
        <v>21000000</v>
      </c>
      <c r="S38" s="1">
        <v>32000000</v>
      </c>
      <c r="T38" s="1">
        <v>32000000</v>
      </c>
      <c r="U38" s="1">
        <v>40000000</v>
      </c>
      <c r="V38" s="1">
        <v>657000000</v>
      </c>
      <c r="W38" s="1">
        <v>71000000</v>
      </c>
      <c r="X38" s="1">
        <v>81000000</v>
      </c>
      <c r="Y38" s="1">
        <v>51000000</v>
      </c>
      <c r="Z38" s="1">
        <v>254000000</v>
      </c>
      <c r="AA38" s="1">
        <v>484000000</v>
      </c>
      <c r="AB38" s="1">
        <v>335000000</v>
      </c>
      <c r="AC38" s="1">
        <v>333000000</v>
      </c>
      <c r="AD38" s="1">
        <v>232000000</v>
      </c>
      <c r="AE38" s="1">
        <v>253000000</v>
      </c>
      <c r="AF38" s="1">
        <v>296000000</v>
      </c>
      <c r="AG38" s="1">
        <v>319000000</v>
      </c>
      <c r="AH38" s="1">
        <v>226000000</v>
      </c>
      <c r="AI38" s="1">
        <v>31000000</v>
      </c>
      <c r="AJ38" s="1">
        <v>859000000</v>
      </c>
      <c r="AK38" s="1">
        <v>69000000</v>
      </c>
      <c r="AL38" s="1">
        <v>109000000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row>
    <row r="40" spans="1:38" ht="19" x14ac:dyDescent="0.25">
      <c r="A40" s="5" t="s">
        <v>32</v>
      </c>
      <c r="B40" s="1">
        <v>393800000</v>
      </c>
      <c r="C40" s="1">
        <v>425300000</v>
      </c>
      <c r="D40" s="1">
        <v>120800000</v>
      </c>
      <c r="E40" s="1">
        <v>147100000</v>
      </c>
      <c r="F40" s="1">
        <v>80700000</v>
      </c>
      <c r="G40" s="1">
        <v>178900000</v>
      </c>
      <c r="H40" s="1">
        <v>112100000</v>
      </c>
      <c r="I40" s="1">
        <v>62600000</v>
      </c>
      <c r="J40" s="1">
        <v>94000000</v>
      </c>
      <c r="K40" s="1">
        <v>53000000</v>
      </c>
      <c r="L40" s="1">
        <v>34000000</v>
      </c>
      <c r="M40" s="1">
        <v>26000000</v>
      </c>
      <c r="N40" s="1">
        <v>16000000</v>
      </c>
      <c r="O40" s="1">
        <v>6000000</v>
      </c>
      <c r="P40" s="1">
        <v>27000000</v>
      </c>
      <c r="Q40" s="1">
        <v>24000000</v>
      </c>
      <c r="R40" s="1">
        <v>21000000</v>
      </c>
      <c r="S40" s="1">
        <v>32000000</v>
      </c>
      <c r="T40" s="1">
        <v>32000000</v>
      </c>
      <c r="U40" s="1">
        <v>40000000</v>
      </c>
      <c r="V40" s="1">
        <v>657000000</v>
      </c>
      <c r="W40" s="1">
        <v>71000000</v>
      </c>
      <c r="X40" s="1">
        <v>81000000</v>
      </c>
      <c r="Y40" s="1">
        <v>51000000</v>
      </c>
      <c r="Z40" s="1">
        <v>254000000</v>
      </c>
      <c r="AA40" s="1">
        <v>484000000</v>
      </c>
      <c r="AB40" s="1">
        <v>335000000</v>
      </c>
      <c r="AC40" s="1">
        <v>333000000</v>
      </c>
      <c r="AD40" s="1">
        <v>232000000</v>
      </c>
      <c r="AE40" s="1">
        <v>253000000</v>
      </c>
      <c r="AF40" s="1">
        <v>296000000</v>
      </c>
      <c r="AG40" s="1">
        <v>319000000</v>
      </c>
      <c r="AH40" s="1">
        <v>226000000</v>
      </c>
      <c r="AI40" s="1">
        <v>31000000</v>
      </c>
      <c r="AJ40" s="1">
        <v>859000000</v>
      </c>
      <c r="AK40" s="1">
        <v>69000000</v>
      </c>
      <c r="AL40" s="1">
        <v>109000000</v>
      </c>
    </row>
    <row r="41" spans="1:38" ht="19" x14ac:dyDescent="0.25">
      <c r="A41" s="5" t="s">
        <v>33</v>
      </c>
      <c r="B41" s="1">
        <v>299000000</v>
      </c>
      <c r="C41" s="1">
        <v>338900000</v>
      </c>
      <c r="D41" s="1">
        <v>486900000</v>
      </c>
      <c r="E41" s="1">
        <v>538000000</v>
      </c>
      <c r="F41" s="1">
        <v>624500000</v>
      </c>
      <c r="G41" s="1">
        <v>527400000</v>
      </c>
      <c r="H41" s="1">
        <v>577100000</v>
      </c>
      <c r="I41" s="1">
        <v>646300000</v>
      </c>
      <c r="J41" s="1">
        <v>578000000</v>
      </c>
      <c r="K41" s="1">
        <v>631000000</v>
      </c>
      <c r="L41" s="1">
        <v>618000000</v>
      </c>
      <c r="M41" s="1">
        <v>633000000</v>
      </c>
      <c r="N41" s="1">
        <v>656000000</v>
      </c>
      <c r="O41" s="1">
        <v>541000000</v>
      </c>
      <c r="P41" s="1">
        <v>443000000</v>
      </c>
      <c r="Q41" s="1">
        <v>442000000</v>
      </c>
      <c r="R41" s="1">
        <v>417000000</v>
      </c>
      <c r="S41" s="1">
        <v>413000000</v>
      </c>
      <c r="T41" s="1">
        <v>490000000</v>
      </c>
      <c r="U41" s="1">
        <v>509000000</v>
      </c>
      <c r="V41" s="1">
        <v>494000000</v>
      </c>
      <c r="W41" s="1">
        <v>581000000</v>
      </c>
      <c r="X41" s="1">
        <v>570000000</v>
      </c>
      <c r="Y41" s="1">
        <v>528000000</v>
      </c>
      <c r="Z41" s="1">
        <v>512000000</v>
      </c>
      <c r="AA41" s="1">
        <v>560000000</v>
      </c>
      <c r="AB41" s="1">
        <v>553000000</v>
      </c>
      <c r="AC41" s="1">
        <v>635000000</v>
      </c>
      <c r="AD41" s="1">
        <v>670000000</v>
      </c>
      <c r="AE41" s="1">
        <v>647000000</v>
      </c>
      <c r="AF41" s="1">
        <v>626000000</v>
      </c>
      <c r="AG41" s="1">
        <v>605000000</v>
      </c>
      <c r="AH41" s="1">
        <v>785000000</v>
      </c>
      <c r="AI41" s="1">
        <v>574000000</v>
      </c>
      <c r="AJ41" s="1">
        <v>575000000</v>
      </c>
      <c r="AK41" s="1">
        <v>595000000</v>
      </c>
      <c r="AL41" s="1">
        <v>541000000</v>
      </c>
    </row>
    <row r="42" spans="1:38" ht="19" x14ac:dyDescent="0.25">
      <c r="A42" s="5" t="s">
        <v>34</v>
      </c>
      <c r="B42" s="1">
        <v>610500000</v>
      </c>
      <c r="C42" s="1">
        <v>623600000</v>
      </c>
      <c r="D42" s="1">
        <v>664700000</v>
      </c>
      <c r="E42" s="1">
        <v>816000000</v>
      </c>
      <c r="F42" s="1">
        <v>819800000</v>
      </c>
      <c r="G42" s="1">
        <v>706700000</v>
      </c>
      <c r="H42" s="1">
        <v>717900000</v>
      </c>
      <c r="I42" s="1">
        <v>804200000</v>
      </c>
      <c r="J42" s="1">
        <v>786000000</v>
      </c>
      <c r="K42" s="1">
        <v>755000000</v>
      </c>
      <c r="L42" s="1">
        <v>739000000</v>
      </c>
      <c r="M42" s="1">
        <v>762000000</v>
      </c>
      <c r="N42" s="1">
        <v>564000000</v>
      </c>
      <c r="O42" s="1">
        <v>615000000</v>
      </c>
      <c r="P42" s="1">
        <v>571000000</v>
      </c>
      <c r="Q42" s="1">
        <v>597000000</v>
      </c>
      <c r="R42" s="1">
        <v>638000000</v>
      </c>
      <c r="S42" s="1">
        <v>709000000</v>
      </c>
      <c r="T42" s="1">
        <v>795000000</v>
      </c>
      <c r="U42" s="1">
        <v>782000000</v>
      </c>
      <c r="V42" s="1">
        <v>728000000</v>
      </c>
      <c r="W42" s="1">
        <v>775000000</v>
      </c>
      <c r="X42" s="1">
        <v>829000000</v>
      </c>
      <c r="Y42" s="1">
        <v>824000000</v>
      </c>
      <c r="Z42" s="1">
        <v>724000000</v>
      </c>
      <c r="AA42" s="1">
        <v>767000000</v>
      </c>
      <c r="AB42" s="1">
        <v>714000000</v>
      </c>
      <c r="AC42" s="1">
        <v>925000000</v>
      </c>
      <c r="AD42" s="1">
        <v>1016000000</v>
      </c>
      <c r="AE42" s="1">
        <v>993000000</v>
      </c>
      <c r="AF42" s="1">
        <v>940000000</v>
      </c>
      <c r="AG42" s="1">
        <v>902000000</v>
      </c>
      <c r="AH42" s="1">
        <v>1199000000</v>
      </c>
      <c r="AI42" s="1">
        <v>863000000</v>
      </c>
      <c r="AJ42" s="1">
        <v>871000000</v>
      </c>
      <c r="AK42" s="1">
        <v>933000000</v>
      </c>
      <c r="AL42" s="1">
        <v>1246000000</v>
      </c>
    </row>
    <row r="43" spans="1:38" ht="19" x14ac:dyDescent="0.25">
      <c r="A43" s="5" t="s">
        <v>35</v>
      </c>
      <c r="B43" s="1">
        <v>31500000</v>
      </c>
      <c r="C43" s="1">
        <v>42700000</v>
      </c>
      <c r="D43" s="1">
        <v>90500000</v>
      </c>
      <c r="E43" s="1">
        <v>100400000</v>
      </c>
      <c r="F43" s="1">
        <v>140500000</v>
      </c>
      <c r="G43" s="1">
        <v>105500000</v>
      </c>
      <c r="H43" s="1">
        <v>94500000</v>
      </c>
      <c r="I43" s="1">
        <v>173100000</v>
      </c>
      <c r="J43" s="1">
        <v>143000000</v>
      </c>
      <c r="K43" s="1">
        <v>142000000</v>
      </c>
      <c r="L43" s="1">
        <v>227000000</v>
      </c>
      <c r="M43" s="1">
        <v>162000000</v>
      </c>
      <c r="N43" s="1">
        <v>204000000</v>
      </c>
      <c r="O43" s="1">
        <v>132000000</v>
      </c>
      <c r="P43" s="1">
        <v>127000000</v>
      </c>
      <c r="Q43" s="1">
        <v>158000000</v>
      </c>
      <c r="R43" s="1">
        <v>123000000</v>
      </c>
      <c r="S43" s="1">
        <v>136000000</v>
      </c>
      <c r="T43" s="1">
        <v>164000000</v>
      </c>
      <c r="U43" s="1">
        <v>181000000</v>
      </c>
      <c r="V43" s="1">
        <v>233000000</v>
      </c>
      <c r="W43" s="1">
        <v>151000000</v>
      </c>
      <c r="X43" s="1">
        <v>213000000</v>
      </c>
      <c r="Y43" s="1">
        <v>148000000</v>
      </c>
      <c r="Z43" s="1">
        <v>197000000</v>
      </c>
      <c r="AA43" s="1">
        <v>152000000</v>
      </c>
      <c r="AB43" s="1">
        <v>169000000</v>
      </c>
      <c r="AC43" s="1">
        <v>328000000</v>
      </c>
      <c r="AD43" s="1">
        <v>182000000</v>
      </c>
      <c r="AE43" s="1">
        <v>199000000</v>
      </c>
      <c r="AF43" s="1">
        <v>46000000</v>
      </c>
      <c r="AG43" s="1">
        <v>74000000</v>
      </c>
      <c r="AH43" s="1">
        <v>86000000</v>
      </c>
      <c r="AI43" s="1">
        <v>499000000</v>
      </c>
      <c r="AJ43" s="1">
        <v>80000000</v>
      </c>
      <c r="AK43" s="1">
        <v>98000000</v>
      </c>
      <c r="AL43" s="1">
        <v>67000000</v>
      </c>
    </row>
    <row r="44" spans="1:38" ht="19" x14ac:dyDescent="0.25">
      <c r="A44" s="6" t="s">
        <v>36</v>
      </c>
      <c r="B44" s="10">
        <v>1334800000</v>
      </c>
      <c r="C44" s="10">
        <v>1430500000</v>
      </c>
      <c r="D44" s="10">
        <v>1362900000</v>
      </c>
      <c r="E44" s="10">
        <v>1601500000</v>
      </c>
      <c r="F44" s="10">
        <v>1665500000</v>
      </c>
      <c r="G44" s="10">
        <v>1518500000</v>
      </c>
      <c r="H44" s="10">
        <v>1501600000</v>
      </c>
      <c r="I44" s="10">
        <v>1686200000</v>
      </c>
      <c r="J44" s="10">
        <v>1601000000</v>
      </c>
      <c r="K44" s="10">
        <v>1581000000</v>
      </c>
      <c r="L44" s="10">
        <v>1618000000</v>
      </c>
      <c r="M44" s="10">
        <v>1583000000</v>
      </c>
      <c r="N44" s="10">
        <v>1440000000</v>
      </c>
      <c r="O44" s="10">
        <v>1294000000</v>
      </c>
      <c r="P44" s="10">
        <v>1168000000</v>
      </c>
      <c r="Q44" s="10">
        <v>1221000000</v>
      </c>
      <c r="R44" s="10">
        <v>1199000000</v>
      </c>
      <c r="S44" s="10">
        <v>1290000000</v>
      </c>
      <c r="T44" s="10">
        <v>1481000000</v>
      </c>
      <c r="U44" s="10">
        <v>1512000000</v>
      </c>
      <c r="V44" s="10">
        <v>2112000000</v>
      </c>
      <c r="W44" s="10">
        <v>1578000000</v>
      </c>
      <c r="X44" s="10">
        <v>1693000000</v>
      </c>
      <c r="Y44" s="10">
        <v>1551000000</v>
      </c>
      <c r="Z44" s="10">
        <v>1687000000</v>
      </c>
      <c r="AA44" s="10">
        <v>1963000000</v>
      </c>
      <c r="AB44" s="10">
        <v>1771000000</v>
      </c>
      <c r="AC44" s="10">
        <v>2221000000</v>
      </c>
      <c r="AD44" s="10">
        <v>2100000000</v>
      </c>
      <c r="AE44" s="10">
        <v>2092000000</v>
      </c>
      <c r="AF44" s="10">
        <v>1908000000</v>
      </c>
      <c r="AG44" s="10">
        <v>1900000000</v>
      </c>
      <c r="AH44" s="10">
        <v>2296000000</v>
      </c>
      <c r="AI44" s="10">
        <v>1967000000</v>
      </c>
      <c r="AJ44" s="10">
        <v>2385000000</v>
      </c>
      <c r="AK44" s="10">
        <v>1695000000</v>
      </c>
      <c r="AL44" s="10">
        <v>1963000000</v>
      </c>
    </row>
    <row r="45" spans="1:38" ht="19" x14ac:dyDescent="0.25">
      <c r="A45" s="5" t="s">
        <v>37</v>
      </c>
      <c r="B45" s="1">
        <v>1168100000</v>
      </c>
      <c r="C45" s="1">
        <v>1349000000</v>
      </c>
      <c r="D45" s="1">
        <v>1508900000</v>
      </c>
      <c r="E45" s="1">
        <v>1540600000</v>
      </c>
      <c r="F45" s="1">
        <v>1717700000</v>
      </c>
      <c r="G45" s="1">
        <v>1790400000</v>
      </c>
      <c r="H45" s="1">
        <v>1965800000</v>
      </c>
      <c r="I45" s="1">
        <v>2264400000</v>
      </c>
      <c r="J45" s="1">
        <v>2401000000</v>
      </c>
      <c r="K45" s="1">
        <v>2584000000</v>
      </c>
      <c r="L45" s="1">
        <v>2681000000</v>
      </c>
      <c r="M45" s="1">
        <v>2560000000</v>
      </c>
      <c r="N45" s="1">
        <v>1723000000</v>
      </c>
      <c r="O45" s="1">
        <v>1726000000</v>
      </c>
      <c r="P45" s="1">
        <v>1644000000</v>
      </c>
      <c r="Q45" s="1">
        <v>1637000000</v>
      </c>
      <c r="R45" s="1">
        <v>1684000000</v>
      </c>
      <c r="S45" s="1">
        <v>1843000000</v>
      </c>
      <c r="T45" s="1">
        <v>1901000000</v>
      </c>
      <c r="U45" s="1">
        <v>1987000000</v>
      </c>
      <c r="V45" s="1">
        <v>1954000000</v>
      </c>
      <c r="W45" s="1">
        <v>2042000000</v>
      </c>
      <c r="X45" s="1">
        <v>1939000000</v>
      </c>
      <c r="Y45" s="1">
        <v>1977000000</v>
      </c>
      <c r="Z45" s="1">
        <v>2051000000</v>
      </c>
      <c r="AA45" s="1">
        <v>2103000000</v>
      </c>
      <c r="AB45" s="1">
        <v>2127000000</v>
      </c>
      <c r="AC45" s="1">
        <v>2260000000</v>
      </c>
      <c r="AD45" s="1">
        <v>2318000000</v>
      </c>
      <c r="AE45" s="1">
        <v>2347000000</v>
      </c>
      <c r="AF45" s="1">
        <v>2407000000</v>
      </c>
      <c r="AG45" s="1">
        <v>2454000000</v>
      </c>
      <c r="AH45" s="1">
        <v>3233000000</v>
      </c>
      <c r="AI45" s="1">
        <v>2455000000</v>
      </c>
      <c r="AJ45" s="1">
        <v>2622000000</v>
      </c>
      <c r="AK45" s="1">
        <v>2605000000</v>
      </c>
      <c r="AL45" s="1">
        <v>2582000000</v>
      </c>
    </row>
    <row r="46" spans="1:38" ht="19" x14ac:dyDescent="0.25">
      <c r="A46" s="5" t="s">
        <v>38</v>
      </c>
      <c r="B46" s="1" t="s">
        <v>91</v>
      </c>
      <c r="C46" s="1" t="s">
        <v>91</v>
      </c>
      <c r="D46" s="1" t="s">
        <v>91</v>
      </c>
      <c r="E46" s="1" t="s">
        <v>91</v>
      </c>
      <c r="F46" s="1" t="s">
        <v>91</v>
      </c>
      <c r="G46" s="1" t="s">
        <v>91</v>
      </c>
      <c r="H46" s="1" t="s">
        <v>91</v>
      </c>
      <c r="I46" s="1" t="s">
        <v>91</v>
      </c>
      <c r="J46" s="1" t="s">
        <v>91</v>
      </c>
      <c r="K46" s="1">
        <v>1334000000</v>
      </c>
      <c r="L46" s="1">
        <v>1407000000</v>
      </c>
      <c r="M46" s="1">
        <v>1478000000</v>
      </c>
      <c r="N46" s="1">
        <v>1655000000</v>
      </c>
      <c r="O46" s="1">
        <v>1697000000</v>
      </c>
      <c r="P46" s="1">
        <v>1603000000</v>
      </c>
      <c r="Q46" s="1">
        <v>1856000000</v>
      </c>
      <c r="R46" s="1">
        <v>1881000000</v>
      </c>
      <c r="S46" s="1" t="s">
        <v>91</v>
      </c>
      <c r="T46" s="1" t="s">
        <v>91</v>
      </c>
      <c r="U46" s="1" t="s">
        <v>91</v>
      </c>
      <c r="V46" s="1">
        <v>1765000000</v>
      </c>
      <c r="W46" s="1">
        <v>1872000000</v>
      </c>
      <c r="X46" s="1">
        <v>1998000000</v>
      </c>
      <c r="Y46" s="1">
        <v>1901000000</v>
      </c>
      <c r="Z46" s="1">
        <v>1919000000</v>
      </c>
      <c r="AA46" s="1">
        <v>2133000000</v>
      </c>
      <c r="AB46" s="1">
        <v>2013000000</v>
      </c>
      <c r="AC46" s="1">
        <v>2297000000</v>
      </c>
      <c r="AD46" s="1">
        <v>2433000000</v>
      </c>
      <c r="AE46" s="1">
        <v>2344000000</v>
      </c>
      <c r="AF46" s="1">
        <v>2263000000</v>
      </c>
      <c r="AG46" s="1">
        <v>2115000000</v>
      </c>
      <c r="AH46" s="1">
        <v>4580000000</v>
      </c>
      <c r="AI46" s="1">
        <v>4017000000</v>
      </c>
      <c r="AJ46" s="1">
        <v>3986000000</v>
      </c>
      <c r="AK46" s="1">
        <v>3981000000</v>
      </c>
      <c r="AL46" s="1">
        <v>3979000000</v>
      </c>
    </row>
    <row r="47" spans="1:38" ht="19" x14ac:dyDescent="0.25">
      <c r="A47" s="5" t="s">
        <v>39</v>
      </c>
      <c r="B47" s="1">
        <v>130200000</v>
      </c>
      <c r="C47" s="1">
        <v>132400000</v>
      </c>
      <c r="D47" s="1">
        <v>496600000</v>
      </c>
      <c r="E47" s="1">
        <v>466900000</v>
      </c>
      <c r="F47" s="1">
        <v>383400000</v>
      </c>
      <c r="G47" s="1">
        <v>435500000</v>
      </c>
      <c r="H47" s="1">
        <v>441800000</v>
      </c>
      <c r="I47" s="1">
        <v>596000000</v>
      </c>
      <c r="J47" s="1">
        <v>582000000</v>
      </c>
      <c r="K47" s="1">
        <v>381000000</v>
      </c>
      <c r="L47" s="1">
        <v>401000000</v>
      </c>
      <c r="M47" s="1">
        <v>315000000</v>
      </c>
      <c r="N47" s="1">
        <v>249000000</v>
      </c>
      <c r="O47" s="1">
        <v>213000000</v>
      </c>
      <c r="P47" s="1">
        <v>164000000</v>
      </c>
      <c r="Q47" s="1">
        <v>595000000</v>
      </c>
      <c r="R47" s="1">
        <v>622000000</v>
      </c>
      <c r="S47" s="1">
        <v>2821000000</v>
      </c>
      <c r="T47" s="1">
        <v>2995000000</v>
      </c>
      <c r="U47" s="1">
        <v>3009000000</v>
      </c>
      <c r="V47" s="1">
        <v>596000000</v>
      </c>
      <c r="W47" s="1">
        <v>615000000</v>
      </c>
      <c r="X47" s="1">
        <v>605000000</v>
      </c>
      <c r="Y47" s="1">
        <v>522000000</v>
      </c>
      <c r="Z47" s="1">
        <v>509000000</v>
      </c>
      <c r="AA47" s="1">
        <v>527000000</v>
      </c>
      <c r="AB47" s="1">
        <v>496000000</v>
      </c>
      <c r="AC47" s="1">
        <v>1021000000</v>
      </c>
      <c r="AD47" s="1">
        <v>1175000000</v>
      </c>
      <c r="AE47" s="1">
        <v>1205000000</v>
      </c>
      <c r="AF47" s="1">
        <v>1152000000</v>
      </c>
      <c r="AG47" s="1">
        <v>1118000000</v>
      </c>
      <c r="AH47" s="1">
        <v>4196000000</v>
      </c>
      <c r="AI47" s="1">
        <v>3415000000</v>
      </c>
      <c r="AJ47" s="1">
        <v>3350000000</v>
      </c>
      <c r="AK47" s="1">
        <v>3239000000</v>
      </c>
      <c r="AL47" s="1">
        <v>3198000000</v>
      </c>
    </row>
    <row r="48" spans="1:38" ht="19" x14ac:dyDescent="0.25">
      <c r="A48" s="5" t="s">
        <v>40</v>
      </c>
      <c r="B48" s="1">
        <v>130200000</v>
      </c>
      <c r="C48" s="1">
        <v>132400000</v>
      </c>
      <c r="D48" s="1">
        <v>496600000</v>
      </c>
      <c r="E48" s="1">
        <v>466900000</v>
      </c>
      <c r="F48" s="1">
        <v>383400000</v>
      </c>
      <c r="G48" s="1">
        <v>435500000</v>
      </c>
      <c r="H48" s="1">
        <v>441800000</v>
      </c>
      <c r="I48" s="1">
        <v>596000000</v>
      </c>
      <c r="J48" s="1">
        <v>582000000</v>
      </c>
      <c r="K48" s="1">
        <v>1715000000</v>
      </c>
      <c r="L48" s="1">
        <v>1808000000</v>
      </c>
      <c r="M48" s="1">
        <v>1793000000</v>
      </c>
      <c r="N48" s="1">
        <v>1904000000</v>
      </c>
      <c r="O48" s="1">
        <v>1910000000</v>
      </c>
      <c r="P48" s="1">
        <v>1767000000</v>
      </c>
      <c r="Q48" s="1">
        <v>2451000000</v>
      </c>
      <c r="R48" s="1">
        <v>2503000000</v>
      </c>
      <c r="S48" s="1">
        <v>2821000000</v>
      </c>
      <c r="T48" s="1">
        <v>2995000000</v>
      </c>
      <c r="U48" s="1">
        <v>3009000000</v>
      </c>
      <c r="V48" s="1">
        <v>2361000000</v>
      </c>
      <c r="W48" s="1">
        <v>2487000000</v>
      </c>
      <c r="X48" s="1">
        <v>2603000000</v>
      </c>
      <c r="Y48" s="1">
        <v>2423000000</v>
      </c>
      <c r="Z48" s="1">
        <v>2428000000</v>
      </c>
      <c r="AA48" s="1">
        <v>2660000000</v>
      </c>
      <c r="AB48" s="1">
        <v>2509000000</v>
      </c>
      <c r="AC48" s="1">
        <v>3318000000</v>
      </c>
      <c r="AD48" s="1">
        <v>3608000000</v>
      </c>
      <c r="AE48" s="1">
        <v>3549000000</v>
      </c>
      <c r="AF48" s="1">
        <v>3415000000</v>
      </c>
      <c r="AG48" s="1">
        <v>3233000000</v>
      </c>
      <c r="AH48" s="1">
        <v>8776000000</v>
      </c>
      <c r="AI48" s="1">
        <v>7432000000</v>
      </c>
      <c r="AJ48" s="1">
        <v>7336000000</v>
      </c>
      <c r="AK48" s="1">
        <v>7220000000</v>
      </c>
      <c r="AL48" s="1">
        <v>7177000000</v>
      </c>
    </row>
    <row r="49" spans="1:38" ht="19" x14ac:dyDescent="0.25">
      <c r="A49" s="5" t="s">
        <v>41</v>
      </c>
      <c r="B49" s="1" t="s">
        <v>91</v>
      </c>
      <c r="C49" s="1" t="s">
        <v>91</v>
      </c>
      <c r="D49" s="1" t="s">
        <v>91</v>
      </c>
      <c r="E49" s="1" t="s">
        <v>91</v>
      </c>
      <c r="F49" s="1" t="s">
        <v>91</v>
      </c>
      <c r="G49" s="1" t="s">
        <v>91</v>
      </c>
      <c r="H49" s="1" t="s">
        <v>91</v>
      </c>
      <c r="I49" s="1" t="s">
        <v>91</v>
      </c>
      <c r="J49" s="1" t="s">
        <v>91</v>
      </c>
      <c r="K49" s="1">
        <v>52000000</v>
      </c>
      <c r="L49" s="1">
        <v>158000000</v>
      </c>
      <c r="M49" s="1">
        <v>188000000</v>
      </c>
      <c r="N49" s="1">
        <v>200000000</v>
      </c>
      <c r="O49" s="1">
        <v>211000000</v>
      </c>
      <c r="P49" s="1">
        <v>234000000</v>
      </c>
      <c r="Q49" s="1">
        <v>215000000</v>
      </c>
      <c r="R49" s="1">
        <v>203000000</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v>47000000</v>
      </c>
      <c r="AG49" s="1">
        <v>69000000</v>
      </c>
      <c r="AH49" s="1">
        <v>92000000</v>
      </c>
      <c r="AI49" s="1">
        <v>77000000</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v>235000000</v>
      </c>
      <c r="L50" s="1">
        <v>274000000</v>
      </c>
      <c r="M50" s="1">
        <v>251000000</v>
      </c>
      <c r="N50" s="1">
        <v>246000000</v>
      </c>
      <c r="O50" s="1">
        <v>263000000</v>
      </c>
      <c r="P50" s="1">
        <v>285000000</v>
      </c>
      <c r="Q50" s="1">
        <v>303000000</v>
      </c>
      <c r="R50" s="1">
        <v>188000000</v>
      </c>
      <c r="S50" s="1" t="s">
        <v>91</v>
      </c>
      <c r="T50" s="1" t="s">
        <v>91</v>
      </c>
      <c r="U50" s="1">
        <v>6000000</v>
      </c>
      <c r="V50" s="1">
        <v>1000000</v>
      </c>
      <c r="W50" s="1">
        <v>8000000</v>
      </c>
      <c r="X50" s="1">
        <v>20000000</v>
      </c>
      <c r="Y50" s="1" t="s">
        <v>91</v>
      </c>
      <c r="Z50" s="1">
        <v>21000000</v>
      </c>
      <c r="AA50" s="1">
        <v>47000000</v>
      </c>
      <c r="AB50" s="1">
        <v>49000000</v>
      </c>
      <c r="AC50" s="1">
        <v>27000000</v>
      </c>
      <c r="AD50" s="1">
        <v>32000000</v>
      </c>
      <c r="AE50" s="1">
        <v>25000000</v>
      </c>
      <c r="AF50" s="1">
        <v>41000000</v>
      </c>
      <c r="AG50" s="1">
        <v>36000000</v>
      </c>
      <c r="AH50" s="1">
        <v>30000000</v>
      </c>
      <c r="AI50" s="1">
        <v>2000000</v>
      </c>
      <c r="AJ50" s="1" t="s">
        <v>91</v>
      </c>
      <c r="AK50" s="1" t="s">
        <v>91</v>
      </c>
      <c r="AL50" s="1" t="s">
        <v>91</v>
      </c>
    </row>
    <row r="51" spans="1:38" ht="19" x14ac:dyDescent="0.25">
      <c r="A51" s="5" t="s">
        <v>43</v>
      </c>
      <c r="B51" s="1">
        <v>129700000</v>
      </c>
      <c r="C51" s="1">
        <v>178100000</v>
      </c>
      <c r="D51" s="1">
        <v>241200000</v>
      </c>
      <c r="E51" s="1">
        <v>323100000</v>
      </c>
      <c r="F51" s="1">
        <v>349000000</v>
      </c>
      <c r="G51" s="1">
        <v>404600000</v>
      </c>
      <c r="H51" s="1">
        <v>444600000</v>
      </c>
      <c r="I51" s="1">
        <v>350900000</v>
      </c>
      <c r="J51" s="1">
        <v>408000000</v>
      </c>
      <c r="K51" s="1">
        <v>148000000</v>
      </c>
      <c r="L51" s="1">
        <v>93000000</v>
      </c>
      <c r="M51" s="1">
        <v>84000000</v>
      </c>
      <c r="N51" s="1">
        <v>120000000</v>
      </c>
      <c r="O51" s="1">
        <v>118000000</v>
      </c>
      <c r="P51" s="1">
        <v>98000000</v>
      </c>
      <c r="Q51" s="1">
        <v>100000000</v>
      </c>
      <c r="R51" s="1">
        <v>-56000000</v>
      </c>
      <c r="S51" s="1">
        <v>251000000</v>
      </c>
      <c r="T51" s="1">
        <v>298000000</v>
      </c>
      <c r="U51" s="1">
        <v>262000000</v>
      </c>
      <c r="V51" s="1">
        <v>1442000000</v>
      </c>
      <c r="W51" s="1">
        <v>330000000</v>
      </c>
      <c r="X51" s="1">
        <v>219000000</v>
      </c>
      <c r="Y51" s="1">
        <v>105000000</v>
      </c>
      <c r="Z51" s="1">
        <v>89000000</v>
      </c>
      <c r="AA51" s="1">
        <v>89000000</v>
      </c>
      <c r="AB51" s="1">
        <v>74000000</v>
      </c>
      <c r="AC51" s="1">
        <v>497000000</v>
      </c>
      <c r="AD51" s="1">
        <v>55000000</v>
      </c>
      <c r="AE51" s="1">
        <v>76000000</v>
      </c>
      <c r="AF51" s="1">
        <v>19000000</v>
      </c>
      <c r="AG51" s="1">
        <v>34000000</v>
      </c>
      <c r="AH51" s="1">
        <v>102000000</v>
      </c>
      <c r="AI51" s="1">
        <v>1215000000</v>
      </c>
      <c r="AJ51" s="1">
        <v>29000000</v>
      </c>
      <c r="AK51" s="1">
        <v>214000000</v>
      </c>
      <c r="AL51" s="1">
        <v>170000000</v>
      </c>
    </row>
    <row r="52" spans="1:38" ht="19" x14ac:dyDescent="0.25">
      <c r="A52" s="5" t="s">
        <v>44</v>
      </c>
      <c r="B52" s="1">
        <v>1428000000</v>
      </c>
      <c r="C52" s="1">
        <v>1659500000</v>
      </c>
      <c r="D52" s="1">
        <v>2246700000</v>
      </c>
      <c r="E52" s="1">
        <v>2330600000</v>
      </c>
      <c r="F52" s="1">
        <v>2450100000</v>
      </c>
      <c r="G52" s="1">
        <v>2630500000</v>
      </c>
      <c r="H52" s="1">
        <v>2852200000</v>
      </c>
      <c r="I52" s="1">
        <v>3211300000</v>
      </c>
      <c r="J52" s="1">
        <v>3391000000</v>
      </c>
      <c r="K52" s="1">
        <v>4734000000</v>
      </c>
      <c r="L52" s="1">
        <v>5014000000</v>
      </c>
      <c r="M52" s="1">
        <v>4876000000</v>
      </c>
      <c r="N52" s="1">
        <v>4193000000</v>
      </c>
      <c r="O52" s="1">
        <v>4228000000</v>
      </c>
      <c r="P52" s="1">
        <v>4028000000</v>
      </c>
      <c r="Q52" s="1">
        <v>4706000000</v>
      </c>
      <c r="R52" s="1">
        <v>4522000000</v>
      </c>
      <c r="S52" s="1">
        <v>4915000000</v>
      </c>
      <c r="T52" s="1">
        <v>5194000000</v>
      </c>
      <c r="U52" s="1">
        <v>5264000000</v>
      </c>
      <c r="V52" s="1">
        <v>5758000000</v>
      </c>
      <c r="W52" s="1">
        <v>4867000000</v>
      </c>
      <c r="X52" s="1">
        <v>4781000000</v>
      </c>
      <c r="Y52" s="1">
        <v>4505000000</v>
      </c>
      <c r="Z52" s="1">
        <v>4589000000</v>
      </c>
      <c r="AA52" s="1">
        <v>4899000000</v>
      </c>
      <c r="AB52" s="1">
        <v>4759000000</v>
      </c>
      <c r="AC52" s="1">
        <v>6102000000</v>
      </c>
      <c r="AD52" s="1">
        <v>6013000000</v>
      </c>
      <c r="AE52" s="1">
        <v>5997000000</v>
      </c>
      <c r="AF52" s="1">
        <v>5929000000</v>
      </c>
      <c r="AG52" s="1">
        <v>5826000000</v>
      </c>
      <c r="AH52" s="1">
        <v>12233000000</v>
      </c>
      <c r="AI52" s="1">
        <v>11181000000</v>
      </c>
      <c r="AJ52" s="1">
        <v>9987000000</v>
      </c>
      <c r="AK52" s="1">
        <v>10039000000</v>
      </c>
      <c r="AL52" s="1">
        <v>9929000000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v>2762800000</v>
      </c>
      <c r="C54" s="11">
        <v>3090000000</v>
      </c>
      <c r="D54" s="11">
        <v>3609600000</v>
      </c>
      <c r="E54" s="11">
        <v>3932100000</v>
      </c>
      <c r="F54" s="11">
        <v>4115600000</v>
      </c>
      <c r="G54" s="11">
        <v>4149000000</v>
      </c>
      <c r="H54" s="11">
        <v>4353800000</v>
      </c>
      <c r="I54" s="11">
        <v>4897500000</v>
      </c>
      <c r="J54" s="11">
        <v>4992000000</v>
      </c>
      <c r="K54" s="11">
        <v>6315000000</v>
      </c>
      <c r="L54" s="11">
        <v>6632000000</v>
      </c>
      <c r="M54" s="11">
        <v>6459000000</v>
      </c>
      <c r="N54" s="11">
        <v>5633000000</v>
      </c>
      <c r="O54" s="11">
        <v>5522000000</v>
      </c>
      <c r="P54" s="11">
        <v>5196000000</v>
      </c>
      <c r="Q54" s="11">
        <v>5927000000</v>
      </c>
      <c r="R54" s="11">
        <v>5721000000</v>
      </c>
      <c r="S54" s="11">
        <v>6205000000</v>
      </c>
      <c r="T54" s="11">
        <v>6675000000</v>
      </c>
      <c r="U54" s="11">
        <v>6776000000</v>
      </c>
      <c r="V54" s="11">
        <v>7870000000</v>
      </c>
      <c r="W54" s="11">
        <v>6445000000</v>
      </c>
      <c r="X54" s="11">
        <v>6474000000</v>
      </c>
      <c r="Y54" s="11">
        <v>6056000000</v>
      </c>
      <c r="Z54" s="11">
        <v>6276000000</v>
      </c>
      <c r="AA54" s="11">
        <v>6862000000</v>
      </c>
      <c r="AB54" s="11">
        <v>6530000000</v>
      </c>
      <c r="AC54" s="11">
        <v>8323000000</v>
      </c>
      <c r="AD54" s="11">
        <v>8113000000</v>
      </c>
      <c r="AE54" s="11">
        <v>8089000000</v>
      </c>
      <c r="AF54" s="11">
        <v>7837000000</v>
      </c>
      <c r="AG54" s="11">
        <v>7726000000</v>
      </c>
      <c r="AH54" s="11">
        <v>14529000000</v>
      </c>
      <c r="AI54" s="11">
        <v>13148000000</v>
      </c>
      <c r="AJ54" s="11">
        <v>12372000000</v>
      </c>
      <c r="AK54" s="11">
        <v>11734000000</v>
      </c>
      <c r="AL54" s="11">
        <v>11892000000</v>
      </c>
    </row>
    <row r="55" spans="1:38" ht="20" thickTop="1" x14ac:dyDescent="0.25">
      <c r="A55" s="5" t="s">
        <v>47</v>
      </c>
      <c r="B55" s="1" t="s">
        <v>91</v>
      </c>
      <c r="C55" s="1" t="s">
        <v>91</v>
      </c>
      <c r="D55" s="1" t="s">
        <v>91</v>
      </c>
      <c r="E55" s="1">
        <v>508200000</v>
      </c>
      <c r="F55" s="1">
        <v>525200000</v>
      </c>
      <c r="G55" s="1">
        <v>482400000</v>
      </c>
      <c r="H55" s="1">
        <v>497800000</v>
      </c>
      <c r="I55" s="1">
        <v>510000000</v>
      </c>
      <c r="J55" s="1">
        <v>473000000</v>
      </c>
      <c r="K55" s="1">
        <v>556000000</v>
      </c>
      <c r="L55" s="1">
        <v>568000000</v>
      </c>
      <c r="M55" s="1">
        <v>608000000</v>
      </c>
      <c r="N55" s="1">
        <v>506000000</v>
      </c>
      <c r="O55" s="1">
        <v>511000000</v>
      </c>
      <c r="P55" s="1">
        <v>509000000</v>
      </c>
      <c r="Q55" s="1">
        <v>582000000</v>
      </c>
      <c r="R55" s="1">
        <v>681000000</v>
      </c>
      <c r="S55" s="1">
        <v>620000000</v>
      </c>
      <c r="T55" s="1">
        <v>607000000</v>
      </c>
      <c r="U55" s="1">
        <v>624000000</v>
      </c>
      <c r="V55" s="1">
        <v>691000000</v>
      </c>
      <c r="W55" s="1">
        <v>694000000</v>
      </c>
      <c r="X55" s="1">
        <v>655000000</v>
      </c>
      <c r="Y55" s="1">
        <v>569000000</v>
      </c>
      <c r="Z55" s="1">
        <v>545000000</v>
      </c>
      <c r="AA55" s="1">
        <v>585000000</v>
      </c>
      <c r="AB55" s="1">
        <v>571000000</v>
      </c>
      <c r="AC55" s="1">
        <v>523000000</v>
      </c>
      <c r="AD55" s="1">
        <v>527000000</v>
      </c>
      <c r="AE55" s="1">
        <v>544000000</v>
      </c>
      <c r="AF55" s="1">
        <v>610000000</v>
      </c>
      <c r="AG55" s="1">
        <v>666000000</v>
      </c>
      <c r="AH55" s="1">
        <v>893000000</v>
      </c>
      <c r="AI55" s="1">
        <v>814000000</v>
      </c>
      <c r="AJ55" s="1">
        <v>1049000000</v>
      </c>
      <c r="AK55" s="1">
        <v>1070000000</v>
      </c>
      <c r="AL55" s="1">
        <v>1334000000</v>
      </c>
    </row>
    <row r="56" spans="1:38" ht="19" x14ac:dyDescent="0.25">
      <c r="A56" s="5" t="s">
        <v>48</v>
      </c>
      <c r="B56" s="1">
        <v>88900000</v>
      </c>
      <c r="C56" s="1">
        <v>93500000</v>
      </c>
      <c r="D56" s="1">
        <v>138000000</v>
      </c>
      <c r="E56" s="1">
        <v>271500000</v>
      </c>
      <c r="F56" s="1">
        <v>202300000</v>
      </c>
      <c r="G56" s="1">
        <v>282200000</v>
      </c>
      <c r="H56" s="1">
        <v>293700000</v>
      </c>
      <c r="I56" s="1">
        <v>669400000</v>
      </c>
      <c r="J56" s="1">
        <v>434000000</v>
      </c>
      <c r="K56" s="1">
        <v>865000000</v>
      </c>
      <c r="L56" s="1">
        <v>865000000</v>
      </c>
      <c r="M56" s="1">
        <v>1506000000</v>
      </c>
      <c r="N56" s="1">
        <v>1201000000</v>
      </c>
      <c r="O56" s="1">
        <v>1830000000</v>
      </c>
      <c r="P56" s="1">
        <v>1754000000</v>
      </c>
      <c r="Q56" s="1">
        <v>1800000000</v>
      </c>
      <c r="R56" s="1">
        <v>895000000</v>
      </c>
      <c r="S56" s="1">
        <v>1279000000</v>
      </c>
      <c r="T56" s="1">
        <v>810000000</v>
      </c>
      <c r="U56" s="1">
        <v>451000000</v>
      </c>
      <c r="V56" s="1">
        <v>1097000000</v>
      </c>
      <c r="W56" s="1">
        <v>595000000</v>
      </c>
      <c r="X56" s="1">
        <v>982000000</v>
      </c>
      <c r="Y56" s="1">
        <v>378000000</v>
      </c>
      <c r="Z56" s="1">
        <v>835000000</v>
      </c>
      <c r="AA56" s="1">
        <v>657000000</v>
      </c>
      <c r="AB56" s="1">
        <v>786000000</v>
      </c>
      <c r="AC56" s="1">
        <v>1909000000</v>
      </c>
      <c r="AD56" s="1">
        <v>1771000000</v>
      </c>
      <c r="AE56" s="1">
        <v>1543000000</v>
      </c>
      <c r="AF56" s="1">
        <v>1219000000</v>
      </c>
      <c r="AG56" s="1">
        <v>1037000000</v>
      </c>
      <c r="AH56" s="1">
        <v>1896000000</v>
      </c>
      <c r="AI56" s="1">
        <v>1371000000</v>
      </c>
      <c r="AJ56" s="1">
        <v>1269000000</v>
      </c>
      <c r="AK56" s="1">
        <v>102000000</v>
      </c>
      <c r="AL56" s="1">
        <v>876000000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14000000</v>
      </c>
      <c r="Z57" s="1">
        <v>30000000</v>
      </c>
      <c r="AA57" s="1">
        <v>33000000</v>
      </c>
      <c r="AB57" s="1">
        <v>22000000</v>
      </c>
      <c r="AC57" s="1">
        <v>19000000</v>
      </c>
      <c r="AD57" s="1">
        <v>37000000</v>
      </c>
      <c r="AE57" s="1">
        <v>29000000</v>
      </c>
      <c r="AF57" s="1">
        <v>22000000</v>
      </c>
      <c r="AG57" s="1">
        <v>20000000</v>
      </c>
      <c r="AH57" s="1">
        <v>22000000</v>
      </c>
      <c r="AI57" s="1">
        <v>15000000</v>
      </c>
      <c r="AJ57" s="1">
        <v>24000000</v>
      </c>
      <c r="AK57" s="1">
        <v>5000000</v>
      </c>
      <c r="AL57" s="1">
        <v>3000000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row>
    <row r="59" spans="1:38" ht="19" x14ac:dyDescent="0.25">
      <c r="A59" s="5" t="s">
        <v>51</v>
      </c>
      <c r="B59" s="1">
        <v>537200000</v>
      </c>
      <c r="C59" s="1">
        <v>592900000</v>
      </c>
      <c r="D59" s="1">
        <v>725300000</v>
      </c>
      <c r="E59" s="1">
        <v>452400000</v>
      </c>
      <c r="F59" s="1">
        <v>570600000</v>
      </c>
      <c r="G59" s="1">
        <v>513400000</v>
      </c>
      <c r="H59" s="1">
        <v>508200000</v>
      </c>
      <c r="I59" s="1">
        <v>671100000</v>
      </c>
      <c r="J59" s="1">
        <v>758000000</v>
      </c>
      <c r="K59" s="1">
        <v>743000000</v>
      </c>
      <c r="L59" s="1">
        <v>796000000</v>
      </c>
      <c r="M59" s="1">
        <v>867000000</v>
      </c>
      <c r="N59" s="1">
        <v>1096000000</v>
      </c>
      <c r="O59" s="1">
        <v>805000000</v>
      </c>
      <c r="P59" s="1">
        <v>769000000</v>
      </c>
      <c r="Q59" s="1">
        <v>738000000</v>
      </c>
      <c r="R59" s="1">
        <v>1102000000</v>
      </c>
      <c r="S59" s="1">
        <v>884000000</v>
      </c>
      <c r="T59" s="1">
        <v>922000000</v>
      </c>
      <c r="U59" s="1">
        <v>927000000</v>
      </c>
      <c r="V59" s="1">
        <v>1174000000</v>
      </c>
      <c r="W59" s="1">
        <v>741000000</v>
      </c>
      <c r="X59" s="1">
        <v>766000000</v>
      </c>
      <c r="Y59" s="1">
        <v>667000000</v>
      </c>
      <c r="Z59" s="1">
        <v>655000000</v>
      </c>
      <c r="AA59" s="1">
        <v>714000000</v>
      </c>
      <c r="AB59" s="1">
        <v>691000000</v>
      </c>
      <c r="AC59" s="1">
        <v>831000000</v>
      </c>
      <c r="AD59" s="1">
        <v>654000000</v>
      </c>
      <c r="AE59" s="1">
        <v>690000000</v>
      </c>
      <c r="AF59" s="1">
        <v>704000000</v>
      </c>
      <c r="AG59" s="1">
        <v>672000000</v>
      </c>
      <c r="AH59" s="1">
        <v>783000000</v>
      </c>
      <c r="AI59" s="1">
        <v>1185000000</v>
      </c>
      <c r="AJ59" s="1">
        <v>733000000</v>
      </c>
      <c r="AK59" s="1">
        <v>637000000</v>
      </c>
      <c r="AL59" s="1">
        <v>673000000</v>
      </c>
    </row>
    <row r="60" spans="1:38" ht="19" x14ac:dyDescent="0.25">
      <c r="A60" s="6" t="s">
        <v>52</v>
      </c>
      <c r="B60" s="10">
        <v>626100000</v>
      </c>
      <c r="C60" s="10">
        <v>686400000</v>
      </c>
      <c r="D60" s="10">
        <v>863300000</v>
      </c>
      <c r="E60" s="10">
        <v>1232100000</v>
      </c>
      <c r="F60" s="10">
        <v>1298100000</v>
      </c>
      <c r="G60" s="10">
        <v>1278000000</v>
      </c>
      <c r="H60" s="10">
        <v>1299700000</v>
      </c>
      <c r="I60" s="10">
        <v>1850500000</v>
      </c>
      <c r="J60" s="10">
        <v>1665000000</v>
      </c>
      <c r="K60" s="10">
        <v>2164000000</v>
      </c>
      <c r="L60" s="10">
        <v>2229000000</v>
      </c>
      <c r="M60" s="10">
        <v>2981000000</v>
      </c>
      <c r="N60" s="10">
        <v>2803000000</v>
      </c>
      <c r="O60" s="10">
        <v>3146000000</v>
      </c>
      <c r="P60" s="10">
        <v>3032000000</v>
      </c>
      <c r="Q60" s="10">
        <v>3120000000</v>
      </c>
      <c r="R60" s="10">
        <v>2678000000</v>
      </c>
      <c r="S60" s="10">
        <v>2783000000</v>
      </c>
      <c r="T60" s="10">
        <v>2339000000</v>
      </c>
      <c r="U60" s="10">
        <v>2002000000</v>
      </c>
      <c r="V60" s="10">
        <v>2962000000</v>
      </c>
      <c r="W60" s="10">
        <v>2030000000</v>
      </c>
      <c r="X60" s="10">
        <v>2403000000</v>
      </c>
      <c r="Y60" s="10">
        <v>1628000000</v>
      </c>
      <c r="Z60" s="10">
        <v>2065000000</v>
      </c>
      <c r="AA60" s="10">
        <v>1989000000</v>
      </c>
      <c r="AB60" s="10">
        <v>2070000000</v>
      </c>
      <c r="AC60" s="10">
        <v>3282000000</v>
      </c>
      <c r="AD60" s="10">
        <v>2989000000</v>
      </c>
      <c r="AE60" s="10">
        <v>2806000000</v>
      </c>
      <c r="AF60" s="10">
        <v>2555000000</v>
      </c>
      <c r="AG60" s="10">
        <v>2395000000</v>
      </c>
      <c r="AH60" s="10">
        <v>3594000000</v>
      </c>
      <c r="AI60" s="10">
        <v>3385000000</v>
      </c>
      <c r="AJ60" s="10">
        <v>3075000000</v>
      </c>
      <c r="AK60" s="10">
        <v>1814000000</v>
      </c>
      <c r="AL60" s="10">
        <v>2886000000</v>
      </c>
    </row>
    <row r="61" spans="1:38" ht="19" x14ac:dyDescent="0.25">
      <c r="A61" s="5" t="s">
        <v>53</v>
      </c>
      <c r="B61" s="1">
        <v>362300000</v>
      </c>
      <c r="C61" s="1">
        <v>380200000</v>
      </c>
      <c r="D61" s="1">
        <v>525800000</v>
      </c>
      <c r="E61" s="1">
        <v>629200000</v>
      </c>
      <c r="F61" s="1">
        <v>805800000</v>
      </c>
      <c r="G61" s="1">
        <v>772600000</v>
      </c>
      <c r="H61" s="1">
        <v>693300000</v>
      </c>
      <c r="I61" s="1">
        <v>461900000</v>
      </c>
      <c r="J61" s="1">
        <v>560000000</v>
      </c>
      <c r="K61" s="1">
        <v>857000000</v>
      </c>
      <c r="L61" s="1">
        <v>744000000</v>
      </c>
      <c r="M61" s="1">
        <v>1153000000</v>
      </c>
      <c r="N61" s="1">
        <v>1169000000</v>
      </c>
      <c r="O61" s="1">
        <v>1330000000</v>
      </c>
      <c r="P61" s="1">
        <v>1218000000</v>
      </c>
      <c r="Q61" s="1">
        <v>2243000000</v>
      </c>
      <c r="R61" s="1">
        <v>2449000000</v>
      </c>
      <c r="S61" s="1">
        <v>2249000000</v>
      </c>
      <c r="T61" s="1">
        <v>2543000000</v>
      </c>
      <c r="U61" s="1">
        <v>2542000000</v>
      </c>
      <c r="V61" s="1">
        <v>2116000000</v>
      </c>
      <c r="W61" s="1">
        <v>2074000000</v>
      </c>
      <c r="X61" s="1">
        <v>1633000000</v>
      </c>
      <c r="Y61" s="1">
        <v>2246000000</v>
      </c>
      <c r="Z61" s="1">
        <v>1945000000</v>
      </c>
      <c r="AA61" s="1">
        <v>2427000000</v>
      </c>
      <c r="AB61" s="1">
        <v>2004000000</v>
      </c>
      <c r="AC61" s="1">
        <v>2544000000</v>
      </c>
      <c r="AD61" s="1">
        <v>2244000000</v>
      </c>
      <c r="AE61" s="1">
        <v>2552000000</v>
      </c>
      <c r="AF61" s="1">
        <v>2314000000</v>
      </c>
      <c r="AG61" s="1">
        <v>2499000000</v>
      </c>
      <c r="AH61" s="1">
        <v>7998000000</v>
      </c>
      <c r="AI61" s="1">
        <v>7103000000</v>
      </c>
      <c r="AJ61" s="1">
        <v>5178000000</v>
      </c>
      <c r="AK61" s="1">
        <v>5190000000</v>
      </c>
      <c r="AL61" s="1">
        <v>4173000000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row>
    <row r="63" spans="1:38" ht="19" x14ac:dyDescent="0.25">
      <c r="A63" s="5" t="s">
        <v>54</v>
      </c>
      <c r="B63" s="1">
        <v>199100000</v>
      </c>
      <c r="C63" s="1">
        <v>248000000</v>
      </c>
      <c r="D63" s="1" t="s">
        <v>91</v>
      </c>
      <c r="E63" s="1">
        <v>218000000</v>
      </c>
      <c r="F63" s="1">
        <v>235100000</v>
      </c>
      <c r="G63" s="1">
        <v>258500000</v>
      </c>
      <c r="H63" s="1">
        <v>288400000</v>
      </c>
      <c r="I63" s="1">
        <v>164500000</v>
      </c>
      <c r="J63" s="1">
        <v>211000000</v>
      </c>
      <c r="K63" s="1" t="s">
        <v>91</v>
      </c>
      <c r="L63" s="1" t="s">
        <v>91</v>
      </c>
      <c r="M63" s="1" t="s">
        <v>91</v>
      </c>
      <c r="N63" s="1" t="s">
        <v>91</v>
      </c>
      <c r="O63" s="1" t="s">
        <v>91</v>
      </c>
      <c r="P63" s="1" t="s">
        <v>91</v>
      </c>
      <c r="Q63" s="1" t="s">
        <v>91</v>
      </c>
      <c r="R63" s="1" t="s">
        <v>91</v>
      </c>
      <c r="S63" s="1" t="s">
        <v>91</v>
      </c>
      <c r="T63" s="1">
        <v>332000000</v>
      </c>
      <c r="U63" s="1">
        <v>342000000</v>
      </c>
      <c r="V63" s="1">
        <v>463000000</v>
      </c>
      <c r="W63" s="1">
        <v>354000000</v>
      </c>
      <c r="X63" s="1" t="s">
        <v>91</v>
      </c>
      <c r="Y63" s="1" t="s">
        <v>91</v>
      </c>
      <c r="Z63" s="1">
        <v>258000000</v>
      </c>
      <c r="AA63" s="1">
        <v>367000000</v>
      </c>
      <c r="AB63" s="1">
        <v>298000000</v>
      </c>
      <c r="AC63" s="1">
        <v>489000000</v>
      </c>
      <c r="AD63" s="1">
        <v>548000000</v>
      </c>
      <c r="AE63" s="1">
        <v>505000000</v>
      </c>
      <c r="AF63" s="1">
        <v>396000000</v>
      </c>
      <c r="AG63" s="1">
        <v>490000000</v>
      </c>
      <c r="AH63" s="1">
        <v>995000000</v>
      </c>
      <c r="AI63" s="1">
        <v>924000000</v>
      </c>
      <c r="AJ63" s="1">
        <v>914000000</v>
      </c>
      <c r="AK63" s="1">
        <v>1051000000</v>
      </c>
      <c r="AL63" s="1">
        <v>1074000000</v>
      </c>
    </row>
    <row r="64" spans="1:38" ht="19" x14ac:dyDescent="0.25">
      <c r="A64" s="5" t="s">
        <v>55</v>
      </c>
      <c r="B64" s="1">
        <v>36400000</v>
      </c>
      <c r="C64" s="1">
        <v>39300000</v>
      </c>
      <c r="D64" s="1">
        <v>325500000</v>
      </c>
      <c r="E64" s="1">
        <v>19600000</v>
      </c>
      <c r="F64" s="1">
        <v>28500000</v>
      </c>
      <c r="G64" s="1">
        <v>23000000</v>
      </c>
      <c r="H64" s="1">
        <v>22400000</v>
      </c>
      <c r="I64" s="1">
        <v>611900000</v>
      </c>
      <c r="J64" s="1">
        <v>446000000</v>
      </c>
      <c r="K64" s="1">
        <v>826000000</v>
      </c>
      <c r="L64" s="1">
        <v>917000000</v>
      </c>
      <c r="M64" s="1">
        <v>905000000</v>
      </c>
      <c r="N64" s="1">
        <v>787000000</v>
      </c>
      <c r="O64" s="1">
        <v>811000000</v>
      </c>
      <c r="P64" s="1">
        <v>809000000</v>
      </c>
      <c r="Q64" s="1">
        <v>811000000</v>
      </c>
      <c r="R64" s="1">
        <v>708000000</v>
      </c>
      <c r="S64" s="1">
        <v>786000000</v>
      </c>
      <c r="T64" s="1">
        <v>587000000</v>
      </c>
      <c r="U64" s="1">
        <v>620000000</v>
      </c>
      <c r="V64" s="1">
        <v>561000000</v>
      </c>
      <c r="W64" s="1">
        <v>692000000</v>
      </c>
      <c r="X64" s="1">
        <v>1120000000</v>
      </c>
      <c r="Y64" s="1">
        <v>1454000000</v>
      </c>
      <c r="Z64" s="1">
        <v>1079000000</v>
      </c>
      <c r="AA64" s="1">
        <v>983000000</v>
      </c>
      <c r="AB64" s="1">
        <v>1260000000</v>
      </c>
      <c r="AC64" s="1">
        <v>798000000</v>
      </c>
      <c r="AD64" s="1">
        <v>729000000</v>
      </c>
      <c r="AE64" s="1">
        <v>850000000</v>
      </c>
      <c r="AF64" s="1">
        <v>1039000000</v>
      </c>
      <c r="AG64" s="1">
        <v>697000000</v>
      </c>
      <c r="AH64" s="1">
        <v>569000000</v>
      </c>
      <c r="AI64" s="1">
        <v>624000000</v>
      </c>
      <c r="AJ64" s="1">
        <v>636000000</v>
      </c>
      <c r="AK64" s="1">
        <v>525000000</v>
      </c>
      <c r="AL64" s="1">
        <v>426000000</v>
      </c>
    </row>
    <row r="65" spans="1:38" ht="19" x14ac:dyDescent="0.25">
      <c r="A65" s="5" t="s">
        <v>56</v>
      </c>
      <c r="B65" s="1">
        <v>597800000</v>
      </c>
      <c r="C65" s="1">
        <v>667500000</v>
      </c>
      <c r="D65" s="1">
        <v>851300000</v>
      </c>
      <c r="E65" s="1">
        <v>866800000</v>
      </c>
      <c r="F65" s="1">
        <v>1069400000</v>
      </c>
      <c r="G65" s="1">
        <v>1054100000</v>
      </c>
      <c r="H65" s="1">
        <v>1004100000</v>
      </c>
      <c r="I65" s="1">
        <v>1238300000</v>
      </c>
      <c r="J65" s="1">
        <v>1217000000</v>
      </c>
      <c r="K65" s="1">
        <v>1683000000</v>
      </c>
      <c r="L65" s="1">
        <v>1661000000</v>
      </c>
      <c r="M65" s="1">
        <v>2058000000</v>
      </c>
      <c r="N65" s="1">
        <v>1956000000</v>
      </c>
      <c r="O65" s="1">
        <v>2141000000</v>
      </c>
      <c r="P65" s="1">
        <v>2027000000</v>
      </c>
      <c r="Q65" s="1">
        <v>3054000000</v>
      </c>
      <c r="R65" s="1">
        <v>3157000000</v>
      </c>
      <c r="S65" s="1">
        <v>3035000000</v>
      </c>
      <c r="T65" s="1">
        <v>3462000000</v>
      </c>
      <c r="U65" s="1">
        <v>3504000000</v>
      </c>
      <c r="V65" s="1">
        <v>3140000000</v>
      </c>
      <c r="W65" s="1">
        <v>3120000000</v>
      </c>
      <c r="X65" s="1">
        <v>2753000000</v>
      </c>
      <c r="Y65" s="1">
        <v>3700000000</v>
      </c>
      <c r="Z65" s="1">
        <v>3282000000</v>
      </c>
      <c r="AA65" s="1">
        <v>3777000000</v>
      </c>
      <c r="AB65" s="1">
        <v>3562000000</v>
      </c>
      <c r="AC65" s="1">
        <v>3831000000</v>
      </c>
      <c r="AD65" s="1">
        <v>3521000000</v>
      </c>
      <c r="AE65" s="1">
        <v>3907000000</v>
      </c>
      <c r="AF65" s="1">
        <v>3749000000</v>
      </c>
      <c r="AG65" s="1">
        <v>3686000000</v>
      </c>
      <c r="AH65" s="1">
        <v>9562000000</v>
      </c>
      <c r="AI65" s="1">
        <v>8651000000</v>
      </c>
      <c r="AJ65" s="1">
        <v>6728000000</v>
      </c>
      <c r="AK65" s="1">
        <v>6766000000</v>
      </c>
      <c r="AL65" s="1">
        <v>5673000000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1223900000</v>
      </c>
      <c r="C67" s="10">
        <v>1353900000</v>
      </c>
      <c r="D67" s="10">
        <v>1714600000</v>
      </c>
      <c r="E67" s="10">
        <v>2098900000</v>
      </c>
      <c r="F67" s="10">
        <v>2367500000</v>
      </c>
      <c r="G67" s="10">
        <v>2332100000</v>
      </c>
      <c r="H67" s="10">
        <v>2303800000</v>
      </c>
      <c r="I67" s="10">
        <v>3088800000</v>
      </c>
      <c r="J67" s="10">
        <v>2882000000</v>
      </c>
      <c r="K67" s="10">
        <v>3847000000</v>
      </c>
      <c r="L67" s="10">
        <v>3890000000</v>
      </c>
      <c r="M67" s="10">
        <v>5039000000</v>
      </c>
      <c r="N67" s="10">
        <v>4759000000</v>
      </c>
      <c r="O67" s="10">
        <v>5287000000</v>
      </c>
      <c r="P67" s="10">
        <v>5059000000</v>
      </c>
      <c r="Q67" s="10">
        <v>6174000000</v>
      </c>
      <c r="R67" s="10">
        <v>5835000000</v>
      </c>
      <c r="S67" s="10">
        <v>5818000000</v>
      </c>
      <c r="T67" s="10">
        <v>5801000000</v>
      </c>
      <c r="U67" s="10">
        <v>5506000000</v>
      </c>
      <c r="V67" s="10">
        <v>6102000000</v>
      </c>
      <c r="W67" s="10">
        <v>5150000000</v>
      </c>
      <c r="X67" s="10">
        <v>5156000000</v>
      </c>
      <c r="Y67" s="10">
        <v>5328000000</v>
      </c>
      <c r="Z67" s="10">
        <v>5347000000</v>
      </c>
      <c r="AA67" s="10">
        <v>5766000000</v>
      </c>
      <c r="AB67" s="10">
        <v>5632000000</v>
      </c>
      <c r="AC67" s="10">
        <v>7113000000</v>
      </c>
      <c r="AD67" s="10">
        <v>6510000000</v>
      </c>
      <c r="AE67" s="10">
        <v>6713000000</v>
      </c>
      <c r="AF67" s="10">
        <v>6304000000</v>
      </c>
      <c r="AG67" s="10">
        <v>6081000000</v>
      </c>
      <c r="AH67" s="10">
        <v>13156000000</v>
      </c>
      <c r="AI67" s="10">
        <v>12036000000</v>
      </c>
      <c r="AJ67" s="10">
        <v>9803000000</v>
      </c>
      <c r="AK67" s="10">
        <v>8580000000</v>
      </c>
      <c r="AL67" s="10">
        <v>8559000000</v>
      </c>
    </row>
    <row r="68" spans="1:38" ht="19" x14ac:dyDescent="0.25">
      <c r="A68" s="5" t="s">
        <v>59</v>
      </c>
      <c r="B68" s="1" t="s">
        <v>91</v>
      </c>
      <c r="C68" s="1" t="s">
        <v>91</v>
      </c>
      <c r="D68" s="1" t="s">
        <v>91</v>
      </c>
      <c r="E68" s="1" t="s">
        <v>91</v>
      </c>
      <c r="F68" s="1" t="s">
        <v>91</v>
      </c>
      <c r="G68" s="1" t="s">
        <v>91</v>
      </c>
      <c r="H68" s="1" t="s">
        <v>91</v>
      </c>
      <c r="I68" s="1" t="s">
        <v>91</v>
      </c>
      <c r="J68" s="1" t="s">
        <v>91</v>
      </c>
      <c r="K68" s="1">
        <v>20000000</v>
      </c>
      <c r="L68" s="1">
        <v>20000000</v>
      </c>
      <c r="M68" s="1">
        <v>20000000</v>
      </c>
      <c r="N68" s="1">
        <v>20000000</v>
      </c>
      <c r="O68" s="1">
        <v>20000000</v>
      </c>
      <c r="P68" s="1">
        <v>20000000</v>
      </c>
      <c r="Q68" s="1">
        <v>20000000</v>
      </c>
      <c r="R68" s="1">
        <v>20000000</v>
      </c>
      <c r="S68" s="1">
        <v>20000000</v>
      </c>
      <c r="T68" s="1">
        <v>20000000</v>
      </c>
      <c r="U68" s="1">
        <v>20000000</v>
      </c>
      <c r="V68" s="1">
        <v>20000000</v>
      </c>
      <c r="W68" s="1">
        <v>20000000</v>
      </c>
      <c r="X68" s="1">
        <v>20000000</v>
      </c>
      <c r="Y68" s="1">
        <v>20000000</v>
      </c>
      <c r="Z68" s="1">
        <v>20000000</v>
      </c>
      <c r="AA68" s="1">
        <v>20000000</v>
      </c>
      <c r="AB68" s="1">
        <v>20000000</v>
      </c>
      <c r="AC68" s="1">
        <v>12000000</v>
      </c>
      <c r="AD68" s="1">
        <v>12000000</v>
      </c>
      <c r="AE68" s="1">
        <v>12000000</v>
      </c>
      <c r="AF68" s="1">
        <v>12000000</v>
      </c>
      <c r="AG68" s="1">
        <v>12000000</v>
      </c>
      <c r="AH68" s="1">
        <v>12000000</v>
      </c>
      <c r="AI68" s="1">
        <v>12000000</v>
      </c>
      <c r="AJ68" s="1">
        <v>12000000</v>
      </c>
      <c r="AK68" s="1">
        <v>12000000</v>
      </c>
      <c r="AL68" s="1">
        <v>12000000</v>
      </c>
    </row>
    <row r="69" spans="1:38" ht="19" x14ac:dyDescent="0.25">
      <c r="A69" s="5" t="s">
        <v>60</v>
      </c>
      <c r="B69" s="1">
        <v>1554000000</v>
      </c>
      <c r="C69" s="1">
        <v>1709600000</v>
      </c>
      <c r="D69" s="1">
        <v>1879100000</v>
      </c>
      <c r="E69" s="1">
        <v>1775800000</v>
      </c>
      <c r="F69" s="1">
        <v>1653300000</v>
      </c>
      <c r="G69" s="1">
        <v>1912600000</v>
      </c>
      <c r="H69" s="1">
        <v>2224500000</v>
      </c>
      <c r="I69" s="1">
        <v>2002000000</v>
      </c>
      <c r="J69" s="1">
        <v>2359000000</v>
      </c>
      <c r="K69" s="1">
        <v>2755000000</v>
      </c>
      <c r="L69" s="1">
        <v>3211000000</v>
      </c>
      <c r="M69" s="1">
        <v>3571000000</v>
      </c>
      <c r="N69" s="1">
        <v>3706000000</v>
      </c>
      <c r="O69" s="1">
        <v>4041000000</v>
      </c>
      <c r="P69" s="1">
        <v>4373000000</v>
      </c>
      <c r="Q69" s="1">
        <v>4651000000</v>
      </c>
      <c r="R69" s="1">
        <v>4918000000</v>
      </c>
      <c r="S69" s="1">
        <v>5254000000</v>
      </c>
      <c r="T69" s="1">
        <v>5642000000</v>
      </c>
      <c r="U69" s="1">
        <v>6069000000</v>
      </c>
      <c r="V69" s="1">
        <v>6539000000</v>
      </c>
      <c r="W69" s="1">
        <v>7082000000</v>
      </c>
      <c r="X69" s="1">
        <v>7909000000</v>
      </c>
      <c r="Y69" s="1">
        <v>8288000000</v>
      </c>
      <c r="Z69" s="1">
        <v>8760000000</v>
      </c>
      <c r="AA69" s="1">
        <v>9185000000</v>
      </c>
      <c r="AB69" s="1">
        <v>9584000000</v>
      </c>
      <c r="AC69" s="1">
        <v>1772000000</v>
      </c>
      <c r="AD69" s="1">
        <v>2198000000</v>
      </c>
      <c r="AE69" s="1">
        <v>2494000000</v>
      </c>
      <c r="AF69" s="1">
        <v>1927000000</v>
      </c>
      <c r="AG69" s="1">
        <v>2385000000</v>
      </c>
      <c r="AH69" s="1">
        <v>2224000000</v>
      </c>
      <c r="AI69" s="1">
        <v>1993000000</v>
      </c>
      <c r="AJ69" s="1">
        <v>3190000000</v>
      </c>
      <c r="AK69" s="1">
        <v>3742000000</v>
      </c>
      <c r="AL69" s="1">
        <v>4040000000</v>
      </c>
    </row>
    <row r="70" spans="1:38" ht="19" x14ac:dyDescent="0.25">
      <c r="A70" s="5" t="s">
        <v>61</v>
      </c>
      <c r="B70" s="1">
        <v>-921000000</v>
      </c>
      <c r="C70" s="1">
        <v>-1006100000</v>
      </c>
      <c r="D70" s="1">
        <v>-1030800000</v>
      </c>
      <c r="E70" s="1">
        <v>-1002400000</v>
      </c>
      <c r="F70" s="1">
        <v>-1017200000</v>
      </c>
      <c r="G70" s="1">
        <v>-1131500000</v>
      </c>
      <c r="H70" s="1">
        <v>-1243200000</v>
      </c>
      <c r="I70" s="1">
        <v>-1320500000</v>
      </c>
      <c r="J70" s="1">
        <v>-1447000000</v>
      </c>
      <c r="K70" s="1">
        <v>156000000</v>
      </c>
      <c r="L70" s="1">
        <v>124000000</v>
      </c>
      <c r="M70" s="1">
        <v>-100000000</v>
      </c>
      <c r="N70" s="1">
        <v>-328000000</v>
      </c>
      <c r="O70" s="1">
        <v>-300000000</v>
      </c>
      <c r="P70" s="1">
        <v>-454000000</v>
      </c>
      <c r="Q70" s="1">
        <v>-648000000</v>
      </c>
      <c r="R70" s="1">
        <v>-962000000</v>
      </c>
      <c r="S70" s="1">
        <v>-316000000</v>
      </c>
      <c r="T70" s="1">
        <v>-204000000</v>
      </c>
      <c r="U70" s="1">
        <v>-223000000</v>
      </c>
      <c r="V70" s="1">
        <v>4000000</v>
      </c>
      <c r="W70" s="1">
        <v>-125000000</v>
      </c>
      <c r="X70" s="1">
        <v>-136000000</v>
      </c>
      <c r="Y70" s="1">
        <v>-718000000</v>
      </c>
      <c r="Z70" s="1">
        <v>-736000000</v>
      </c>
      <c r="AA70" s="1">
        <v>-427000000</v>
      </c>
      <c r="AB70" s="1">
        <v>-776000000</v>
      </c>
      <c r="AC70" s="1">
        <v>-565000000</v>
      </c>
      <c r="AD70" s="1">
        <v>-569000000</v>
      </c>
      <c r="AE70" s="1">
        <v>-909000000</v>
      </c>
      <c r="AF70" s="1">
        <v>-104000000</v>
      </c>
      <c r="AG70" s="1">
        <v>-53000000</v>
      </c>
      <c r="AH70" s="1">
        <v>-118000000</v>
      </c>
      <c r="AI70" s="1">
        <v>-198000000</v>
      </c>
      <c r="AJ70" s="1">
        <v>-10000000</v>
      </c>
      <c r="AK70" s="1">
        <v>5000000</v>
      </c>
      <c r="AL70" s="1">
        <v>2000000</v>
      </c>
    </row>
    <row r="71" spans="1:38" ht="19" x14ac:dyDescent="0.25">
      <c r="A71" s="5" t="s">
        <v>62</v>
      </c>
      <c r="B71" s="1">
        <v>905900000</v>
      </c>
      <c r="C71" s="1">
        <v>1032600000</v>
      </c>
      <c r="D71" s="1">
        <v>1046700000</v>
      </c>
      <c r="E71" s="1">
        <v>1059800000</v>
      </c>
      <c r="F71" s="1">
        <v>1112000000</v>
      </c>
      <c r="G71" s="1">
        <v>1035800000</v>
      </c>
      <c r="H71" s="1">
        <v>1068700000</v>
      </c>
      <c r="I71" s="1">
        <v>1127200000</v>
      </c>
      <c r="J71" s="1">
        <v>1198000000</v>
      </c>
      <c r="K71" s="1">
        <v>-463000000</v>
      </c>
      <c r="L71" s="1">
        <v>-613000000</v>
      </c>
      <c r="M71" s="1">
        <v>-2071000000</v>
      </c>
      <c r="N71" s="1">
        <v>-2524000000</v>
      </c>
      <c r="O71" s="1">
        <v>-3526000000</v>
      </c>
      <c r="P71" s="1">
        <v>-3802000000</v>
      </c>
      <c r="Q71" s="1">
        <v>-4270000000</v>
      </c>
      <c r="R71" s="1">
        <v>-4090000000</v>
      </c>
      <c r="S71" s="1">
        <v>-4571000000</v>
      </c>
      <c r="T71" s="1">
        <v>-4584000000</v>
      </c>
      <c r="U71" s="1">
        <v>-4596000000</v>
      </c>
      <c r="V71" s="1">
        <v>-4795000000</v>
      </c>
      <c r="W71" s="1">
        <v>-5682000000</v>
      </c>
      <c r="X71" s="1">
        <v>-6475000000</v>
      </c>
      <c r="Y71" s="1">
        <v>-6862000000</v>
      </c>
      <c r="Z71" s="1">
        <v>-7118000000</v>
      </c>
      <c r="AA71" s="1">
        <v>-7690000000</v>
      </c>
      <c r="AB71" s="1">
        <v>-7930000000</v>
      </c>
      <c r="AC71" s="1">
        <v>-2000000</v>
      </c>
      <c r="AD71" s="1">
        <v>-26000000</v>
      </c>
      <c r="AE71" s="1">
        <v>-217000000</v>
      </c>
      <c r="AF71" s="1">
        <v>-310000000</v>
      </c>
      <c r="AG71" s="1">
        <v>-707000000</v>
      </c>
      <c r="AH71" s="1">
        <v>-754000000</v>
      </c>
      <c r="AI71" s="1">
        <v>-704000000</v>
      </c>
      <c r="AJ71" s="1">
        <v>-629000000</v>
      </c>
      <c r="AK71" s="1">
        <v>-607000000</v>
      </c>
      <c r="AL71" s="1">
        <v>-723000000</v>
      </c>
    </row>
    <row r="72" spans="1:38" ht="19" x14ac:dyDescent="0.25">
      <c r="A72" s="6" t="s">
        <v>63</v>
      </c>
      <c r="B72" s="10">
        <v>1538900000</v>
      </c>
      <c r="C72" s="10">
        <v>1736100000</v>
      </c>
      <c r="D72" s="10">
        <v>1895000000</v>
      </c>
      <c r="E72" s="10">
        <v>1833200000</v>
      </c>
      <c r="F72" s="10">
        <v>1748100000</v>
      </c>
      <c r="G72" s="10">
        <v>1816900000</v>
      </c>
      <c r="H72" s="10">
        <v>2050000000</v>
      </c>
      <c r="I72" s="10">
        <v>1808700000</v>
      </c>
      <c r="J72" s="10">
        <v>2110000000</v>
      </c>
      <c r="K72" s="10">
        <v>2468000000</v>
      </c>
      <c r="L72" s="10">
        <v>2742000000</v>
      </c>
      <c r="M72" s="10">
        <v>1420000000</v>
      </c>
      <c r="N72" s="10">
        <v>874000000</v>
      </c>
      <c r="O72" s="10">
        <v>235000000</v>
      </c>
      <c r="P72" s="10">
        <v>137000000</v>
      </c>
      <c r="Q72" s="10">
        <v>-247000000</v>
      </c>
      <c r="R72" s="10">
        <v>-114000000</v>
      </c>
      <c r="S72" s="10">
        <v>387000000</v>
      </c>
      <c r="T72" s="10">
        <v>874000000</v>
      </c>
      <c r="U72" s="10">
        <v>1270000000</v>
      </c>
      <c r="V72" s="10">
        <v>1768000000</v>
      </c>
      <c r="W72" s="10">
        <v>1295000000</v>
      </c>
      <c r="X72" s="10">
        <v>1318000000</v>
      </c>
      <c r="Y72" s="10">
        <v>728000000</v>
      </c>
      <c r="Z72" s="10">
        <v>926000000</v>
      </c>
      <c r="AA72" s="10">
        <v>1088000000</v>
      </c>
      <c r="AB72" s="10">
        <v>898000000</v>
      </c>
      <c r="AC72" s="10">
        <v>1217000000</v>
      </c>
      <c r="AD72" s="10">
        <v>1615000000</v>
      </c>
      <c r="AE72" s="10">
        <v>1380000000</v>
      </c>
      <c r="AF72" s="10">
        <v>1525000000</v>
      </c>
      <c r="AG72" s="10">
        <v>1637000000</v>
      </c>
      <c r="AH72" s="10">
        <v>1364000000</v>
      </c>
      <c r="AI72" s="10">
        <v>1103000000</v>
      </c>
      <c r="AJ72" s="10">
        <v>2563000000</v>
      </c>
      <c r="AK72" s="10">
        <v>3152000000</v>
      </c>
      <c r="AL72" s="10">
        <v>3331000000</v>
      </c>
    </row>
    <row r="73" spans="1:38" ht="20" thickBot="1" x14ac:dyDescent="0.3">
      <c r="A73" s="7" t="s">
        <v>64</v>
      </c>
      <c r="B73" s="11">
        <v>2762800000</v>
      </c>
      <c r="C73" s="11">
        <v>3090000000</v>
      </c>
      <c r="D73" s="11">
        <v>3609600000</v>
      </c>
      <c r="E73" s="11">
        <v>3932100000</v>
      </c>
      <c r="F73" s="11">
        <v>4115600000</v>
      </c>
      <c r="G73" s="11">
        <v>4149000000</v>
      </c>
      <c r="H73" s="11">
        <v>4353800000</v>
      </c>
      <c r="I73" s="11">
        <v>4897500000</v>
      </c>
      <c r="J73" s="11">
        <v>4992000000</v>
      </c>
      <c r="K73" s="11">
        <v>6315000000</v>
      </c>
      <c r="L73" s="11">
        <v>6632000000</v>
      </c>
      <c r="M73" s="11">
        <v>6459000000</v>
      </c>
      <c r="N73" s="11">
        <v>5633000000</v>
      </c>
      <c r="O73" s="11">
        <v>5522000000</v>
      </c>
      <c r="P73" s="11">
        <v>5196000000</v>
      </c>
      <c r="Q73" s="11">
        <v>5927000000</v>
      </c>
      <c r="R73" s="11">
        <v>5721000000</v>
      </c>
      <c r="S73" s="11">
        <v>6205000000</v>
      </c>
      <c r="T73" s="11">
        <v>6675000000</v>
      </c>
      <c r="U73" s="11">
        <v>6776000000</v>
      </c>
      <c r="V73" s="11">
        <v>7870000000</v>
      </c>
      <c r="W73" s="11">
        <v>6445000000</v>
      </c>
      <c r="X73" s="11">
        <v>6474000000</v>
      </c>
      <c r="Y73" s="11">
        <v>6056000000</v>
      </c>
      <c r="Z73" s="11">
        <v>6273000000</v>
      </c>
      <c r="AA73" s="11">
        <v>6854000000</v>
      </c>
      <c r="AB73" s="11">
        <v>6530000000</v>
      </c>
      <c r="AC73" s="11">
        <v>8330000000</v>
      </c>
      <c r="AD73" s="11">
        <v>8125000000</v>
      </c>
      <c r="AE73" s="11">
        <v>8093000000</v>
      </c>
      <c r="AF73" s="11">
        <v>7829000000</v>
      </c>
      <c r="AG73" s="11">
        <v>7718000000</v>
      </c>
      <c r="AH73" s="11">
        <v>14520000000</v>
      </c>
      <c r="AI73" s="11">
        <v>13139000000</v>
      </c>
      <c r="AJ73" s="11">
        <v>12366000000</v>
      </c>
      <c r="AK73" s="11">
        <v>11732000000</v>
      </c>
      <c r="AL73" s="11">
        <v>11890000000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13100000</v>
      </c>
      <c r="F76" s="1">
        <v>4400000</v>
      </c>
      <c r="G76" s="1">
        <v>401500000</v>
      </c>
      <c r="H76" s="1">
        <v>490500000</v>
      </c>
      <c r="I76" s="1">
        <v>257200000</v>
      </c>
      <c r="J76" s="1">
        <v>630000000</v>
      </c>
      <c r="K76" s="1">
        <v>698000000</v>
      </c>
      <c r="L76" s="1">
        <v>802000000</v>
      </c>
      <c r="M76" s="1">
        <v>713000000</v>
      </c>
      <c r="N76" s="1">
        <v>671000000</v>
      </c>
      <c r="O76" s="1">
        <v>724000000</v>
      </c>
      <c r="P76" s="1">
        <v>714000000</v>
      </c>
      <c r="Q76" s="1">
        <v>649000000</v>
      </c>
      <c r="R76" s="1">
        <v>525000000</v>
      </c>
      <c r="S76" s="1">
        <v>595000000</v>
      </c>
      <c r="T76" s="1">
        <v>647000000</v>
      </c>
      <c r="U76" s="1">
        <v>707000000</v>
      </c>
      <c r="V76" s="1">
        <v>766000000</v>
      </c>
      <c r="W76" s="1">
        <v>854000000</v>
      </c>
      <c r="X76" s="1">
        <v>1165000000</v>
      </c>
      <c r="Y76" s="1">
        <v>736000000</v>
      </c>
      <c r="Z76" s="1">
        <v>844000000</v>
      </c>
      <c r="AA76" s="1">
        <v>802000000</v>
      </c>
      <c r="AB76" s="1">
        <v>764000000</v>
      </c>
      <c r="AC76" s="1">
        <v>449000000</v>
      </c>
      <c r="AD76" s="1">
        <v>807000000</v>
      </c>
      <c r="AE76" s="1">
        <v>691000000</v>
      </c>
      <c r="AF76" s="1">
        <v>563000000</v>
      </c>
      <c r="AG76" s="1">
        <v>887000000</v>
      </c>
      <c r="AH76" s="1">
        <v>261000000</v>
      </c>
      <c r="AI76" s="1">
        <v>211000000</v>
      </c>
      <c r="AJ76" s="1">
        <v>1628000000</v>
      </c>
      <c r="AK76" s="1">
        <v>1002000000</v>
      </c>
      <c r="AL76" s="1">
        <v>757000000</v>
      </c>
    </row>
    <row r="77" spans="1:38" ht="19" x14ac:dyDescent="0.25">
      <c r="A77" s="5" t="s">
        <v>13</v>
      </c>
      <c r="B77" s="1" t="s">
        <v>91</v>
      </c>
      <c r="C77" s="1" t="s">
        <v>91</v>
      </c>
      <c r="D77" s="1" t="s">
        <v>91</v>
      </c>
      <c r="E77" s="1">
        <v>192300000</v>
      </c>
      <c r="F77" s="1">
        <v>200900000</v>
      </c>
      <c r="G77" s="1">
        <v>208600000</v>
      </c>
      <c r="H77" s="1">
        <v>216200000</v>
      </c>
      <c r="I77" s="1">
        <v>242200000</v>
      </c>
      <c r="J77" s="1">
        <v>255000000</v>
      </c>
      <c r="K77" s="1">
        <v>294000000</v>
      </c>
      <c r="L77" s="1">
        <v>326000000</v>
      </c>
      <c r="M77" s="1">
        <v>328000000</v>
      </c>
      <c r="N77" s="1">
        <v>261000000</v>
      </c>
      <c r="O77" s="1">
        <v>255000000</v>
      </c>
      <c r="P77" s="1">
        <v>251000000</v>
      </c>
      <c r="Q77" s="1">
        <v>266000000</v>
      </c>
      <c r="R77" s="1">
        <v>319000000</v>
      </c>
      <c r="S77" s="1">
        <v>243000000</v>
      </c>
      <c r="T77" s="1">
        <v>260000000</v>
      </c>
      <c r="U77" s="1">
        <v>279000000</v>
      </c>
      <c r="V77" s="1">
        <v>289000000</v>
      </c>
      <c r="W77" s="1">
        <v>283000000</v>
      </c>
      <c r="X77" s="1">
        <v>294000000</v>
      </c>
      <c r="Y77" s="1">
        <v>264000000</v>
      </c>
      <c r="Z77" s="1">
        <v>251000000</v>
      </c>
      <c r="AA77" s="1">
        <v>268000000</v>
      </c>
      <c r="AB77" s="1">
        <v>262000000</v>
      </c>
      <c r="AC77" s="1">
        <v>407000000</v>
      </c>
      <c r="AD77" s="1">
        <v>305000000</v>
      </c>
      <c r="AE77" s="1">
        <v>303000000</v>
      </c>
      <c r="AF77" s="1">
        <v>308000000</v>
      </c>
      <c r="AG77" s="1">
        <v>318000000</v>
      </c>
      <c r="AH77" s="1">
        <v>394000000</v>
      </c>
      <c r="AI77" s="1">
        <v>446000000</v>
      </c>
      <c r="AJ77" s="1">
        <v>328000000</v>
      </c>
      <c r="AK77" s="1">
        <v>317000000</v>
      </c>
      <c r="AL77" s="1">
        <v>337000000</v>
      </c>
    </row>
    <row r="78" spans="1:38" ht="19" x14ac:dyDescent="0.25">
      <c r="A78" s="5" t="s">
        <v>67</v>
      </c>
      <c r="B78" s="1" t="s">
        <v>91</v>
      </c>
      <c r="C78" s="1" t="s">
        <v>91</v>
      </c>
      <c r="D78" s="1" t="s">
        <v>91</v>
      </c>
      <c r="E78" s="1">
        <v>-67800000</v>
      </c>
      <c r="F78" s="1">
        <v>3900000</v>
      </c>
      <c r="G78" s="1">
        <v>35500000</v>
      </c>
      <c r="H78" s="1">
        <v>34400000</v>
      </c>
      <c r="I78" s="1">
        <v>-48000000</v>
      </c>
      <c r="J78" s="1">
        <v>34000000</v>
      </c>
      <c r="K78" s="1">
        <v>40000000</v>
      </c>
      <c r="L78" s="1">
        <v>32000000</v>
      </c>
      <c r="M78" s="1">
        <v>-24000000</v>
      </c>
      <c r="N78" s="1">
        <v>-21000000</v>
      </c>
      <c r="O78" s="1">
        <v>78000000</v>
      </c>
      <c r="P78" s="1">
        <v>17000000</v>
      </c>
      <c r="Q78" s="1">
        <v>4000000</v>
      </c>
      <c r="R78" s="1">
        <v>5000000</v>
      </c>
      <c r="S78" s="1">
        <v>72000000</v>
      </c>
      <c r="T78" s="1">
        <v>51000000</v>
      </c>
      <c r="U78" s="1">
        <v>47000000</v>
      </c>
      <c r="V78" s="1">
        <v>29000000</v>
      </c>
      <c r="W78" s="1">
        <v>10000000</v>
      </c>
      <c r="X78" s="1">
        <v>29000000</v>
      </c>
      <c r="Y78" s="1">
        <v>144000000</v>
      </c>
      <c r="Z78" s="1">
        <v>54000000</v>
      </c>
      <c r="AA78" s="1">
        <v>46000000</v>
      </c>
      <c r="AB78" s="1">
        <v>45000000</v>
      </c>
      <c r="AC78" s="1">
        <v>-171000000</v>
      </c>
      <c r="AD78" s="1">
        <v>11000000</v>
      </c>
      <c r="AE78" s="1">
        <v>-33000000</v>
      </c>
      <c r="AF78" s="1">
        <v>-30000000</v>
      </c>
      <c r="AG78" s="1">
        <v>93000000</v>
      </c>
      <c r="AH78" s="1">
        <v>-133000000</v>
      </c>
      <c r="AI78" s="1">
        <v>14000000</v>
      </c>
      <c r="AJ78" s="1">
        <v>-6000000</v>
      </c>
      <c r="AK78" s="1">
        <v>137000000</v>
      </c>
      <c r="AL78" s="1">
        <v>21000000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84000000</v>
      </c>
      <c r="Z79" s="1">
        <v>88000000</v>
      </c>
      <c r="AA79" s="1">
        <v>87000000</v>
      </c>
      <c r="AB79" s="1">
        <v>79000000</v>
      </c>
      <c r="AC79" s="1">
        <v>113000000</v>
      </c>
      <c r="AD79" s="1">
        <v>57000000</v>
      </c>
      <c r="AE79" s="1">
        <v>57000000</v>
      </c>
      <c r="AF79" s="1">
        <v>64000000</v>
      </c>
      <c r="AG79" s="1">
        <v>60000000</v>
      </c>
      <c r="AH79" s="1">
        <v>61000000</v>
      </c>
      <c r="AI79" s="1">
        <v>58000000</v>
      </c>
      <c r="AJ79" s="1">
        <v>61000000</v>
      </c>
      <c r="AK79" s="1">
        <v>64000000</v>
      </c>
      <c r="AL79" s="1">
        <v>59000000</v>
      </c>
    </row>
    <row r="80" spans="1:38" ht="19" x14ac:dyDescent="0.25">
      <c r="A80" s="14" t="s">
        <v>103</v>
      </c>
      <c r="B80" s="19" t="e">
        <f t="shared" ref="B80:AL80" si="8">B79/B3</f>
        <v>#VALUE!</v>
      </c>
      <c r="C80" s="19" t="e">
        <f t="shared" si="8"/>
        <v>#VALUE!</v>
      </c>
      <c r="D80" s="19" t="e">
        <f t="shared" si="8"/>
        <v>#VALUE!</v>
      </c>
      <c r="E80" s="19" t="e">
        <f t="shared" si="8"/>
        <v>#VALUE!</v>
      </c>
      <c r="F80" s="19" t="e">
        <f t="shared" si="8"/>
        <v>#VALUE!</v>
      </c>
      <c r="G80" s="19" t="e">
        <f t="shared" si="8"/>
        <v>#VALUE!</v>
      </c>
      <c r="H80" s="19" t="e">
        <f t="shared" si="8"/>
        <v>#VALUE!</v>
      </c>
      <c r="I80" s="19" t="e">
        <f t="shared" si="8"/>
        <v>#VALUE!</v>
      </c>
      <c r="J80" s="19" t="e">
        <f t="shared" si="8"/>
        <v>#VALUE!</v>
      </c>
      <c r="K80" s="19" t="e">
        <f t="shared" si="8"/>
        <v>#VALUE!</v>
      </c>
      <c r="L80" s="19" t="e">
        <f t="shared" si="8"/>
        <v>#VALUE!</v>
      </c>
      <c r="M80" s="19" t="e">
        <f t="shared" si="8"/>
        <v>#VALUE!</v>
      </c>
      <c r="N80" s="19" t="e">
        <f t="shared" si="8"/>
        <v>#VALUE!</v>
      </c>
      <c r="O80" s="19" t="e">
        <f t="shared" si="8"/>
        <v>#VALUE!</v>
      </c>
      <c r="P80" s="19" t="e">
        <f t="shared" si="8"/>
        <v>#VALUE!</v>
      </c>
      <c r="Q80" s="19" t="e">
        <f t="shared" si="8"/>
        <v>#VALUE!</v>
      </c>
      <c r="R80" s="19" t="e">
        <f t="shared" si="8"/>
        <v>#VALUE!</v>
      </c>
      <c r="S80" s="19" t="e">
        <f t="shared" si="8"/>
        <v>#VALUE!</v>
      </c>
      <c r="T80" s="19" t="e">
        <f t="shared" si="8"/>
        <v>#VALUE!</v>
      </c>
      <c r="U80" s="19" t="e">
        <f t="shared" si="8"/>
        <v>#VALUE!</v>
      </c>
      <c r="V80" s="19" t="e">
        <f t="shared" si="8"/>
        <v>#VALUE!</v>
      </c>
      <c r="W80" s="19" t="e">
        <f t="shared" si="8"/>
        <v>#VALUE!</v>
      </c>
      <c r="X80" s="19" t="e">
        <f t="shared" si="8"/>
        <v>#VALUE!</v>
      </c>
      <c r="Y80" s="19">
        <f t="shared" si="8"/>
        <v>1.1073029264434485E-2</v>
      </c>
      <c r="Z80" s="19">
        <f t="shared" si="8"/>
        <v>1.1464304325169358E-2</v>
      </c>
      <c r="AA80" s="19">
        <f t="shared" si="8"/>
        <v>1.1270890011659542E-2</v>
      </c>
      <c r="AB80" s="19">
        <f t="shared" si="8"/>
        <v>1.0250421694563383E-2</v>
      </c>
      <c r="AC80" s="19">
        <f t="shared" si="8"/>
        <v>1.403378042722305E-2</v>
      </c>
      <c r="AD80" s="19">
        <f t="shared" si="8"/>
        <v>6.8940493468795357E-3</v>
      </c>
      <c r="AE80" s="19">
        <f t="shared" si="8"/>
        <v>7.0527097253155159E-3</v>
      </c>
      <c r="AF80" s="19">
        <f t="shared" si="8"/>
        <v>8.03919105639995E-3</v>
      </c>
      <c r="AG80" s="19">
        <f t="shared" si="8"/>
        <v>7.6045627376425855E-3</v>
      </c>
      <c r="AH80" s="19">
        <f t="shared" si="8"/>
        <v>7.0236039147956245E-3</v>
      </c>
      <c r="AI80" s="19">
        <f t="shared" si="8"/>
        <v>7.1543110891821885E-3</v>
      </c>
      <c r="AJ80" s="19">
        <f t="shared" si="8"/>
        <v>7.0187550339431597E-3</v>
      </c>
      <c r="AK80" s="19">
        <f t="shared" si="8"/>
        <v>7.5507314771118455E-3</v>
      </c>
      <c r="AL80" s="19">
        <f t="shared" si="8"/>
        <v>6.8909133380051389E-3</v>
      </c>
    </row>
    <row r="81" spans="1:46" ht="19" x14ac:dyDescent="0.25">
      <c r="A81" s="5" t="s">
        <v>69</v>
      </c>
      <c r="B81" s="1" t="s">
        <v>91</v>
      </c>
      <c r="C81" s="1" t="s">
        <v>91</v>
      </c>
      <c r="D81" s="1" t="s">
        <v>91</v>
      </c>
      <c r="E81" s="1">
        <v>-155800000</v>
      </c>
      <c r="F81" s="1">
        <v>-40400000</v>
      </c>
      <c r="G81" s="1">
        <v>96400000</v>
      </c>
      <c r="H81" s="1">
        <v>-21900000</v>
      </c>
      <c r="I81" s="1">
        <v>-193200000</v>
      </c>
      <c r="J81" s="1">
        <v>3000000</v>
      </c>
      <c r="K81" s="1">
        <v>105000000</v>
      </c>
      <c r="L81" s="1">
        <v>-5000000</v>
      </c>
      <c r="M81" s="1">
        <v>-142000000</v>
      </c>
      <c r="N81" s="1">
        <v>-342000000</v>
      </c>
      <c r="O81" s="1">
        <v>-166000000</v>
      </c>
      <c r="P81" s="1">
        <v>163000000</v>
      </c>
      <c r="Q81" s="1">
        <v>139000000</v>
      </c>
      <c r="R81" s="1">
        <v>115000000</v>
      </c>
      <c r="S81" s="1">
        <v>-161000000</v>
      </c>
      <c r="T81" s="1">
        <v>-175000000</v>
      </c>
      <c r="U81" s="1">
        <v>-45000000</v>
      </c>
      <c r="V81" s="1">
        <v>148000000</v>
      </c>
      <c r="W81" s="1">
        <v>-507000000</v>
      </c>
      <c r="X81" s="1">
        <v>-333000000</v>
      </c>
      <c r="Y81" s="1">
        <v>-84000000</v>
      </c>
      <c r="Z81" s="1">
        <v>83000000</v>
      </c>
      <c r="AA81" s="1">
        <v>-36000000</v>
      </c>
      <c r="AB81" s="1">
        <v>-8000000</v>
      </c>
      <c r="AC81" s="1">
        <v>-258000000</v>
      </c>
      <c r="AD81" s="1">
        <v>-209000000</v>
      </c>
      <c r="AE81" s="1">
        <v>14000000</v>
      </c>
      <c r="AF81" s="1">
        <v>79000000</v>
      </c>
      <c r="AG81" s="1">
        <v>-1000000</v>
      </c>
      <c r="AH81" s="1">
        <v>77000000</v>
      </c>
      <c r="AI81" s="1">
        <v>149000000</v>
      </c>
      <c r="AJ81" s="1">
        <v>92000000</v>
      </c>
      <c r="AK81" s="1">
        <v>-289000000</v>
      </c>
      <c r="AL81" s="1">
        <v>-41000000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27000000</v>
      </c>
      <c r="Z82" s="1">
        <v>21000000</v>
      </c>
      <c r="AA82" s="1">
        <v>-15000000</v>
      </c>
      <c r="AB82" s="1">
        <v>-18000000</v>
      </c>
      <c r="AC82" s="1">
        <v>-48000000</v>
      </c>
      <c r="AD82" s="1">
        <v>-38000000</v>
      </c>
      <c r="AE82" s="1">
        <v>12000000</v>
      </c>
      <c r="AF82" s="1">
        <v>24000000</v>
      </c>
      <c r="AG82" s="1">
        <v>28000000</v>
      </c>
      <c r="AH82" s="1">
        <v>56000000</v>
      </c>
      <c r="AI82" s="1">
        <v>-11000000</v>
      </c>
      <c r="AJ82" s="1">
        <v>-30000000</v>
      </c>
      <c r="AK82" s="1">
        <v>-20000000</v>
      </c>
      <c r="AL82" s="1">
        <v>48000000</v>
      </c>
    </row>
    <row r="83" spans="1:46" ht="21" x14ac:dyDescent="0.25">
      <c r="A83" s="5" t="s">
        <v>34</v>
      </c>
      <c r="B83" s="1" t="s">
        <v>91</v>
      </c>
      <c r="C83" s="1" t="s">
        <v>91</v>
      </c>
      <c r="D83" s="1" t="s">
        <v>91</v>
      </c>
      <c r="E83" s="1">
        <v>-113200000</v>
      </c>
      <c r="F83" s="1">
        <v>10700000</v>
      </c>
      <c r="G83" s="1">
        <v>48700000</v>
      </c>
      <c r="H83" s="1">
        <v>7100000</v>
      </c>
      <c r="I83" s="1">
        <v>-90200000</v>
      </c>
      <c r="J83" s="1">
        <v>18000000</v>
      </c>
      <c r="K83" s="1">
        <v>63000000</v>
      </c>
      <c r="L83" s="1">
        <v>-27000000</v>
      </c>
      <c r="M83" s="1">
        <v>-31000000</v>
      </c>
      <c r="N83" s="1">
        <v>-29000000</v>
      </c>
      <c r="O83" s="1">
        <v>-58000000</v>
      </c>
      <c r="P83" s="1">
        <v>23000000</v>
      </c>
      <c r="Q83" s="1">
        <v>-1000000</v>
      </c>
      <c r="R83" s="1">
        <v>-30000000</v>
      </c>
      <c r="S83" s="1">
        <v>-33000000</v>
      </c>
      <c r="T83" s="1">
        <v>-67000000</v>
      </c>
      <c r="U83" s="1">
        <v>6000000</v>
      </c>
      <c r="V83" s="1">
        <v>-2000000</v>
      </c>
      <c r="W83" s="1">
        <v>-29000000</v>
      </c>
      <c r="X83" s="1">
        <v>-91000000</v>
      </c>
      <c r="Y83" s="1">
        <v>-14000000</v>
      </c>
      <c r="Z83" s="1">
        <v>105000000</v>
      </c>
      <c r="AA83" s="1">
        <v>-14000000</v>
      </c>
      <c r="AB83" s="1">
        <v>32000000</v>
      </c>
      <c r="AC83" s="1">
        <v>-146000000</v>
      </c>
      <c r="AD83" s="1">
        <v>-56000000</v>
      </c>
      <c r="AE83" s="1">
        <v>-14000000</v>
      </c>
      <c r="AF83" s="1">
        <v>59000000</v>
      </c>
      <c r="AG83" s="1">
        <v>46000000</v>
      </c>
      <c r="AH83" s="1">
        <v>-84000000</v>
      </c>
      <c r="AI83" s="1">
        <v>36000000</v>
      </c>
      <c r="AJ83" s="1">
        <v>-20000000</v>
      </c>
      <c r="AK83" s="1">
        <v>-77000000</v>
      </c>
      <c r="AL83" s="1">
        <v>-314000000</v>
      </c>
      <c r="AS83" s="66" t="s">
        <v>135</v>
      </c>
      <c r="AT83" s="67"/>
    </row>
    <row r="84" spans="1:4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L84" s="1" t="s">
        <v>91</v>
      </c>
      <c r="AS84" s="68" t="s">
        <v>136</v>
      </c>
      <c r="AT84" s="68"/>
    </row>
    <row r="85" spans="1:46" ht="20" x14ac:dyDescent="0.25">
      <c r="A85" s="5" t="s">
        <v>71</v>
      </c>
      <c r="B85" s="1" t="s">
        <v>91</v>
      </c>
      <c r="C85" s="1" t="s">
        <v>91</v>
      </c>
      <c r="D85" s="1" t="s">
        <v>91</v>
      </c>
      <c r="E85" s="1" t="s">
        <v>91</v>
      </c>
      <c r="F85" s="1" t="s">
        <v>91</v>
      </c>
      <c r="G85" s="1" t="s">
        <v>91</v>
      </c>
      <c r="H85" s="1" t="s">
        <v>91</v>
      </c>
      <c r="I85" s="1" t="s">
        <v>91</v>
      </c>
      <c r="J85" s="1" t="s">
        <v>91</v>
      </c>
      <c r="K85" s="1">
        <v>60000000</v>
      </c>
      <c r="L85" s="1">
        <v>23000000</v>
      </c>
      <c r="M85" s="1">
        <v>-85000000</v>
      </c>
      <c r="N85" s="1">
        <v>-154000000</v>
      </c>
      <c r="O85" s="1">
        <v>-216000000</v>
      </c>
      <c r="P85" s="1">
        <v>50000000</v>
      </c>
      <c r="Q85" s="1">
        <v>151000000</v>
      </c>
      <c r="R85" s="1">
        <v>105000000</v>
      </c>
      <c r="S85" s="1" t="s">
        <v>91</v>
      </c>
      <c r="T85" s="1" t="s">
        <v>91</v>
      </c>
      <c r="U85" s="1" t="s">
        <v>91</v>
      </c>
      <c r="V85" s="1" t="s">
        <v>91</v>
      </c>
      <c r="W85" s="1">
        <v>-279000000</v>
      </c>
      <c r="X85" s="1">
        <v>-190000000</v>
      </c>
      <c r="Y85" s="1" t="s">
        <v>91</v>
      </c>
      <c r="Z85" s="1" t="s">
        <v>91</v>
      </c>
      <c r="AA85" s="1" t="s">
        <v>91</v>
      </c>
      <c r="AB85" s="1" t="s">
        <v>91</v>
      </c>
      <c r="AC85" s="1" t="s">
        <v>91</v>
      </c>
      <c r="AD85" s="1" t="s">
        <v>91</v>
      </c>
      <c r="AE85" s="1" t="s">
        <v>91</v>
      </c>
      <c r="AF85" s="1" t="s">
        <v>91</v>
      </c>
      <c r="AG85" s="1" t="s">
        <v>91</v>
      </c>
      <c r="AH85" s="1" t="s">
        <v>91</v>
      </c>
      <c r="AI85" s="1" t="s">
        <v>91</v>
      </c>
      <c r="AJ85" s="1" t="s">
        <v>91</v>
      </c>
      <c r="AK85" s="1" t="s">
        <v>91</v>
      </c>
      <c r="AL85" s="1" t="s">
        <v>91</v>
      </c>
      <c r="AS85" s="25" t="s">
        <v>137</v>
      </c>
      <c r="AT85" s="26">
        <f>AL17</f>
        <v>189000000</v>
      </c>
    </row>
    <row r="86" spans="1:46" ht="20" x14ac:dyDescent="0.25">
      <c r="A86" s="5" t="s">
        <v>72</v>
      </c>
      <c r="B86" s="1" t="s">
        <v>91</v>
      </c>
      <c r="C86" s="1" t="s">
        <v>91</v>
      </c>
      <c r="D86" s="1" t="s">
        <v>91</v>
      </c>
      <c r="E86" s="1">
        <v>375500000</v>
      </c>
      <c r="F86" s="1">
        <v>279600000</v>
      </c>
      <c r="G86" s="1">
        <v>63200000</v>
      </c>
      <c r="H86" s="1">
        <v>25100000</v>
      </c>
      <c r="I86" s="1">
        <v>394200000</v>
      </c>
      <c r="J86" s="1">
        <v>46000000</v>
      </c>
      <c r="K86" s="1">
        <v>48000000</v>
      </c>
      <c r="L86" s="1">
        <v>58000000</v>
      </c>
      <c r="M86" s="1">
        <v>312000000</v>
      </c>
      <c r="N86" s="1">
        <v>844000000</v>
      </c>
      <c r="O86" s="1">
        <v>41000000</v>
      </c>
      <c r="P86" s="1">
        <v>20000000</v>
      </c>
      <c r="Q86" s="1">
        <v>48000000</v>
      </c>
      <c r="R86" s="1">
        <v>53000000</v>
      </c>
      <c r="S86" s="1">
        <v>124000000</v>
      </c>
      <c r="T86" s="1">
        <v>-39000000</v>
      </c>
      <c r="U86" s="1">
        <v>2000000</v>
      </c>
      <c r="V86" s="1">
        <v>-6000000</v>
      </c>
      <c r="W86" s="1">
        <v>34000000</v>
      </c>
      <c r="X86" s="1">
        <v>-389000000</v>
      </c>
      <c r="Y86" s="1">
        <v>22000000</v>
      </c>
      <c r="Z86" s="1">
        <v>-263000000</v>
      </c>
      <c r="AA86" s="1">
        <v>-25000000</v>
      </c>
      <c r="AB86" s="1">
        <v>-22000000</v>
      </c>
      <c r="AC86" s="1">
        <v>479000000</v>
      </c>
      <c r="AD86" s="1">
        <v>-72000000</v>
      </c>
      <c r="AE86" s="1">
        <v>150000000</v>
      </c>
      <c r="AF86" s="1">
        <v>479000000</v>
      </c>
      <c r="AG86" s="1">
        <v>-66000000</v>
      </c>
      <c r="AH86" s="1">
        <v>645000000</v>
      </c>
      <c r="AI86" s="1">
        <v>520000000</v>
      </c>
      <c r="AJ86" s="1">
        <v>-707000000</v>
      </c>
      <c r="AK86" s="1">
        <v>-196000000</v>
      </c>
      <c r="AL86" s="1">
        <v>48000000</v>
      </c>
      <c r="AS86" s="25" t="s">
        <v>138</v>
      </c>
      <c r="AT86" s="26">
        <f>AL56</f>
        <v>876000000</v>
      </c>
    </row>
    <row r="87" spans="1:46" ht="20" x14ac:dyDescent="0.25">
      <c r="A87" s="6" t="s">
        <v>73</v>
      </c>
      <c r="B87" s="10" t="s">
        <v>91</v>
      </c>
      <c r="C87" s="10" t="s">
        <v>91</v>
      </c>
      <c r="D87" s="10" t="s">
        <v>91</v>
      </c>
      <c r="E87" s="10">
        <v>357300000</v>
      </c>
      <c r="F87" s="10">
        <v>448400000</v>
      </c>
      <c r="G87" s="10">
        <v>805200000</v>
      </c>
      <c r="H87" s="10">
        <v>744300000</v>
      </c>
      <c r="I87" s="10">
        <v>652400000</v>
      </c>
      <c r="J87" s="10">
        <v>968000000</v>
      </c>
      <c r="K87" s="10">
        <v>1185000000</v>
      </c>
      <c r="L87" s="10">
        <v>1213000000</v>
      </c>
      <c r="M87" s="10">
        <v>1187000000</v>
      </c>
      <c r="N87" s="10">
        <v>1413000000</v>
      </c>
      <c r="O87" s="10">
        <v>932000000</v>
      </c>
      <c r="P87" s="10">
        <v>1165000000</v>
      </c>
      <c r="Q87" s="10">
        <v>1106000000</v>
      </c>
      <c r="R87" s="10">
        <v>1017000000</v>
      </c>
      <c r="S87" s="10">
        <v>873000000</v>
      </c>
      <c r="T87" s="10">
        <v>744000000</v>
      </c>
      <c r="U87" s="10">
        <v>990000000</v>
      </c>
      <c r="V87" s="10">
        <v>1226000000</v>
      </c>
      <c r="W87" s="10">
        <v>674000000</v>
      </c>
      <c r="X87" s="10">
        <v>766000000</v>
      </c>
      <c r="Y87" s="10">
        <v>1166000000</v>
      </c>
      <c r="Z87" s="10">
        <v>1057000000</v>
      </c>
      <c r="AA87" s="10">
        <v>1142000000</v>
      </c>
      <c r="AB87" s="10">
        <v>1120000000</v>
      </c>
      <c r="AC87" s="10">
        <v>1019000000</v>
      </c>
      <c r="AD87" s="10">
        <v>899000000</v>
      </c>
      <c r="AE87" s="10">
        <v>1182000000</v>
      </c>
      <c r="AF87" s="10">
        <v>1463000000</v>
      </c>
      <c r="AG87" s="10">
        <v>1291000000</v>
      </c>
      <c r="AH87" s="10">
        <v>1305000000</v>
      </c>
      <c r="AI87" s="10">
        <v>1398000000</v>
      </c>
      <c r="AJ87" s="10">
        <v>1396000000</v>
      </c>
      <c r="AK87" s="10">
        <v>1035000000</v>
      </c>
      <c r="AL87" s="10">
        <v>1181000000</v>
      </c>
      <c r="AS87" s="25" t="s">
        <v>139</v>
      </c>
      <c r="AT87" s="26">
        <f>AL61</f>
        <v>4173000000</v>
      </c>
    </row>
    <row r="88" spans="1:46" ht="20" x14ac:dyDescent="0.25">
      <c r="A88" s="5" t="s">
        <v>74</v>
      </c>
      <c r="B88" s="1" t="s">
        <v>91</v>
      </c>
      <c r="C88" s="1" t="s">
        <v>91</v>
      </c>
      <c r="D88" s="1" t="s">
        <v>91</v>
      </c>
      <c r="E88" s="1">
        <v>-284100000</v>
      </c>
      <c r="F88" s="1">
        <v>-387600000</v>
      </c>
      <c r="G88" s="1">
        <v>-361100000</v>
      </c>
      <c r="H88" s="1">
        <v>-336500000</v>
      </c>
      <c r="I88" s="1">
        <v>-366300000</v>
      </c>
      <c r="J88" s="1">
        <v>-421000000</v>
      </c>
      <c r="K88" s="1">
        <v>-391000000</v>
      </c>
      <c r="L88" s="1">
        <v>-416000000</v>
      </c>
      <c r="M88" s="1">
        <v>-331000000</v>
      </c>
      <c r="N88" s="1">
        <v>-256000000</v>
      </c>
      <c r="O88" s="1">
        <v>-297000000</v>
      </c>
      <c r="P88" s="1">
        <v>-200000000</v>
      </c>
      <c r="Q88" s="1">
        <v>-200000000</v>
      </c>
      <c r="R88" s="1">
        <v>-269000000</v>
      </c>
      <c r="S88" s="1">
        <v>-283000000</v>
      </c>
      <c r="T88" s="1">
        <v>-288000000</v>
      </c>
      <c r="U88" s="1">
        <v>-332000000</v>
      </c>
      <c r="V88" s="1">
        <v>-309000000</v>
      </c>
      <c r="W88" s="1">
        <v>-334000000</v>
      </c>
      <c r="X88" s="1">
        <v>-298000000</v>
      </c>
      <c r="Y88" s="1">
        <v>-345000000</v>
      </c>
      <c r="Z88" s="1">
        <v>-315000000</v>
      </c>
      <c r="AA88" s="1">
        <v>-272000000</v>
      </c>
      <c r="AB88" s="1">
        <v>-323000000</v>
      </c>
      <c r="AC88" s="1">
        <v>-336000000</v>
      </c>
      <c r="AD88" s="1">
        <v>-347000000</v>
      </c>
      <c r="AE88" s="1">
        <v>-380000000</v>
      </c>
      <c r="AF88" s="1">
        <v>-341000000</v>
      </c>
      <c r="AG88" s="1">
        <v>-338000000</v>
      </c>
      <c r="AH88" s="1">
        <v>-407000000</v>
      </c>
      <c r="AI88" s="1">
        <v>-384000000</v>
      </c>
      <c r="AJ88" s="1">
        <v>-299000000</v>
      </c>
      <c r="AK88" s="1">
        <v>-275000000</v>
      </c>
      <c r="AL88" s="1">
        <v>-242000000</v>
      </c>
      <c r="AS88" s="48" t="s">
        <v>140</v>
      </c>
      <c r="AT88" s="49">
        <f>AT85/(AT86+AT87)</f>
        <v>3.7433155080213901E-2</v>
      </c>
    </row>
    <row r="89" spans="1:46" ht="20" customHeight="1" x14ac:dyDescent="0.25">
      <c r="A89" s="14" t="s">
        <v>104</v>
      </c>
      <c r="B89" s="19" t="e">
        <f t="shared" ref="B89:AF89" si="9">(-1*B88)/B3</f>
        <v>#VALUE!</v>
      </c>
      <c r="C89" s="19" t="e">
        <f t="shared" si="9"/>
        <v>#VALUE!</v>
      </c>
      <c r="D89" s="19" t="e">
        <f t="shared" si="9"/>
        <v>#VALUE!</v>
      </c>
      <c r="E89" s="19">
        <f t="shared" si="9"/>
        <v>5.008726926535146E-2</v>
      </c>
      <c r="F89" s="19">
        <f t="shared" si="9"/>
        <v>6.2457700860485355E-2</v>
      </c>
      <c r="G89" s="19">
        <f t="shared" si="9"/>
        <v>5.8203446108218759E-2</v>
      </c>
      <c r="H89" s="19">
        <f t="shared" si="9"/>
        <v>5.3726529569549111E-2</v>
      </c>
      <c r="I89" s="19">
        <f t="shared" si="9"/>
        <v>5.5616288603443566E-2</v>
      </c>
      <c r="J89" s="19">
        <f t="shared" si="9"/>
        <v>6.2929745889387143E-2</v>
      </c>
      <c r="K89" s="19">
        <f t="shared" si="9"/>
        <v>5.3723550425941194E-2</v>
      </c>
      <c r="L89" s="19">
        <f t="shared" si="9"/>
        <v>5.418077624381349E-2</v>
      </c>
      <c r="M89" s="19">
        <f t="shared" si="9"/>
        <v>4.1562029131089903E-2</v>
      </c>
      <c r="N89" s="19">
        <f t="shared" si="9"/>
        <v>3.8231780167264036E-2</v>
      </c>
      <c r="O89" s="19">
        <f t="shared" si="9"/>
        <v>4.6232876712328765E-2</v>
      </c>
      <c r="P89" s="19">
        <f t="shared" si="9"/>
        <v>3.1913196106590075E-2</v>
      </c>
      <c r="Q89" s="19">
        <f t="shared" si="9"/>
        <v>3.0012004801920768E-2</v>
      </c>
      <c r="R89" s="19">
        <f t="shared" si="9"/>
        <v>4.3861079406489485E-2</v>
      </c>
      <c r="S89" s="19">
        <f t="shared" si="9"/>
        <v>4.2377957472297098E-2</v>
      </c>
      <c r="T89" s="19">
        <f t="shared" si="9"/>
        <v>4.0512027008018002E-2</v>
      </c>
      <c r="U89" s="19">
        <f t="shared" si="9"/>
        <v>4.3985161632220458E-2</v>
      </c>
      <c r="V89" s="19">
        <f t="shared" si="9"/>
        <v>4.2080893367833314E-2</v>
      </c>
      <c r="W89" s="19">
        <f t="shared" si="9"/>
        <v>4.2455828142875303E-2</v>
      </c>
      <c r="X89" s="19">
        <f t="shared" si="9"/>
        <v>3.7259314828707174E-2</v>
      </c>
      <c r="Y89" s="19">
        <f t="shared" si="9"/>
        <v>4.5478513050355919E-2</v>
      </c>
      <c r="Z89" s="19">
        <f t="shared" si="9"/>
        <v>4.1036998436685776E-2</v>
      </c>
      <c r="AA89" s="19">
        <f t="shared" si="9"/>
        <v>3.5237725093924081E-2</v>
      </c>
      <c r="AB89" s="19">
        <f t="shared" si="9"/>
        <v>4.1909951991695858E-2</v>
      </c>
      <c r="AC89" s="19">
        <f t="shared" si="9"/>
        <v>4.1728763040238454E-2</v>
      </c>
      <c r="AD89" s="19">
        <f t="shared" si="9"/>
        <v>4.196903725205612E-2</v>
      </c>
      <c r="AE89" s="19">
        <f t="shared" si="9"/>
        <v>4.7018064835436774E-2</v>
      </c>
      <c r="AF89" s="19">
        <f t="shared" si="9"/>
        <v>4.2833814847380983E-2</v>
      </c>
      <c r="AG89" s="19">
        <f>(-1*AG88)/AG3</f>
        <v>4.2839036755386563E-2</v>
      </c>
      <c r="AH89" s="19">
        <f t="shared" ref="AH89:AL89" si="10">(-1*AH88)/AH3</f>
        <v>4.6862406447898679E-2</v>
      </c>
      <c r="AI89" s="19">
        <f t="shared" si="10"/>
        <v>4.7366473418033801E-2</v>
      </c>
      <c r="AJ89" s="19">
        <f t="shared" si="10"/>
        <v>3.4403405822114833E-2</v>
      </c>
      <c r="AK89" s="19">
        <f t="shared" si="10"/>
        <v>3.2444549315714957E-2</v>
      </c>
      <c r="AL89" s="19">
        <f t="shared" si="10"/>
        <v>2.8264424199953283E-2</v>
      </c>
      <c r="AS89" s="25" t="s">
        <v>105</v>
      </c>
      <c r="AT89" s="26">
        <f>AL27</f>
        <v>218000000</v>
      </c>
    </row>
    <row r="90" spans="1:46" ht="20" x14ac:dyDescent="0.25">
      <c r="A90" s="5" t="s">
        <v>75</v>
      </c>
      <c r="B90" s="1" t="s">
        <v>91</v>
      </c>
      <c r="C90" s="1" t="s">
        <v>91</v>
      </c>
      <c r="D90" s="1" t="s">
        <v>91</v>
      </c>
      <c r="E90" s="1" t="s">
        <v>91</v>
      </c>
      <c r="F90" s="1" t="s">
        <v>91</v>
      </c>
      <c r="G90" s="1" t="s">
        <v>91</v>
      </c>
      <c r="H90" s="1" t="s">
        <v>91</v>
      </c>
      <c r="I90" s="1" t="s">
        <v>91</v>
      </c>
      <c r="J90" s="1" t="s">
        <v>91</v>
      </c>
      <c r="K90" s="1">
        <v>-1255000000</v>
      </c>
      <c r="L90" s="1">
        <v>-186000000</v>
      </c>
      <c r="M90" s="1">
        <v>-228000000</v>
      </c>
      <c r="N90" s="1">
        <v>-478000000</v>
      </c>
      <c r="O90" s="1">
        <v>-105000000</v>
      </c>
      <c r="P90" s="1" t="s">
        <v>91</v>
      </c>
      <c r="Q90" s="1">
        <v>-911000000</v>
      </c>
      <c r="R90" s="1">
        <v>-15000000</v>
      </c>
      <c r="S90" s="1">
        <v>-177000000</v>
      </c>
      <c r="T90" s="1">
        <v>-9000000</v>
      </c>
      <c r="U90" s="1" t="s">
        <v>91</v>
      </c>
      <c r="V90" s="1" t="s">
        <v>91</v>
      </c>
      <c r="W90" s="1">
        <v>906000000</v>
      </c>
      <c r="X90" s="1">
        <v>819000000</v>
      </c>
      <c r="Y90" s="1">
        <v>-28000000</v>
      </c>
      <c r="Z90" s="1" t="s">
        <v>91</v>
      </c>
      <c r="AA90" s="1" t="s">
        <v>91</v>
      </c>
      <c r="AB90" s="1" t="s">
        <v>91</v>
      </c>
      <c r="AC90" s="1">
        <v>-1806000000</v>
      </c>
      <c r="AD90" s="1">
        <v>191000000</v>
      </c>
      <c r="AE90" s="1">
        <v>-232000000</v>
      </c>
      <c r="AF90" s="1" t="s">
        <v>91</v>
      </c>
      <c r="AG90" s="1" t="s">
        <v>91</v>
      </c>
      <c r="AH90" s="1">
        <v>-6771000000</v>
      </c>
      <c r="AI90" s="1">
        <v>523000000</v>
      </c>
      <c r="AJ90" s="1">
        <v>2537000000</v>
      </c>
      <c r="AK90" s="1">
        <v>109000000</v>
      </c>
      <c r="AL90" s="1">
        <v>1000000</v>
      </c>
      <c r="AS90" s="25" t="s">
        <v>19</v>
      </c>
      <c r="AT90" s="26">
        <f>AL25</f>
        <v>975000000</v>
      </c>
    </row>
    <row r="91" spans="1:46" ht="20" x14ac:dyDescent="0.25">
      <c r="A91" s="5" t="s">
        <v>76</v>
      </c>
      <c r="B91" s="1" t="s">
        <v>91</v>
      </c>
      <c r="C91" s="1" t="s">
        <v>91</v>
      </c>
      <c r="D91" s="1" t="s">
        <v>91</v>
      </c>
      <c r="E91" s="1">
        <v>-29900000</v>
      </c>
      <c r="F91" s="1">
        <v>-4900000</v>
      </c>
      <c r="G91" s="1" t="s">
        <v>91</v>
      </c>
      <c r="H91" s="1" t="s">
        <v>91</v>
      </c>
      <c r="I91" s="1" t="s">
        <v>91</v>
      </c>
      <c r="J91" s="1" t="s">
        <v>91</v>
      </c>
      <c r="K91" s="1" t="s">
        <v>91</v>
      </c>
      <c r="L91" s="1" t="s">
        <v>91</v>
      </c>
      <c r="M91" s="1" t="s">
        <v>91</v>
      </c>
      <c r="N91" s="1" t="s">
        <v>91</v>
      </c>
      <c r="O91" s="1" t="s">
        <v>91</v>
      </c>
      <c r="P91" s="1" t="s">
        <v>91</v>
      </c>
      <c r="Q91" s="1" t="s">
        <v>91</v>
      </c>
      <c r="R91" s="1" t="s">
        <v>91</v>
      </c>
      <c r="S91" s="1">
        <v>-4000000</v>
      </c>
      <c r="T91" s="1" t="s">
        <v>91</v>
      </c>
      <c r="U91" s="1" t="s">
        <v>91</v>
      </c>
      <c r="V91" s="1" t="s">
        <v>91</v>
      </c>
      <c r="W91" s="1" t="s">
        <v>91</v>
      </c>
      <c r="X91" s="1" t="s">
        <v>91</v>
      </c>
      <c r="Y91" s="1" t="s">
        <v>91</v>
      </c>
      <c r="Z91" s="1" t="s">
        <v>91</v>
      </c>
      <c r="AA91" s="1" t="s">
        <v>91</v>
      </c>
      <c r="AB91" s="1" t="s">
        <v>91</v>
      </c>
      <c r="AC91" s="1" t="s">
        <v>91</v>
      </c>
      <c r="AD91" s="1" t="s">
        <v>91</v>
      </c>
      <c r="AE91" s="1" t="s">
        <v>91</v>
      </c>
      <c r="AF91" s="1" t="s">
        <v>91</v>
      </c>
      <c r="AG91" s="1" t="s">
        <v>91</v>
      </c>
      <c r="AH91" s="1" t="s">
        <v>91</v>
      </c>
      <c r="AI91" s="1" t="s">
        <v>91</v>
      </c>
      <c r="AJ91" s="1" t="s">
        <v>91</v>
      </c>
      <c r="AK91" s="1" t="s">
        <v>91</v>
      </c>
      <c r="AL91" s="1" t="s">
        <v>91</v>
      </c>
      <c r="AS91" s="48" t="s">
        <v>141</v>
      </c>
      <c r="AT91" s="49">
        <f>AT89/AT90</f>
        <v>0.22358974358974359</v>
      </c>
    </row>
    <row r="92" spans="1:46" ht="20" x14ac:dyDescent="0.25">
      <c r="A92" s="5" t="s">
        <v>77</v>
      </c>
      <c r="B92" s="1" t="s">
        <v>91</v>
      </c>
      <c r="C92" s="1" t="s">
        <v>91</v>
      </c>
      <c r="D92" s="1" t="s">
        <v>91</v>
      </c>
      <c r="E92" s="1">
        <v>38900000</v>
      </c>
      <c r="F92" s="1">
        <v>8600000</v>
      </c>
      <c r="G92" s="1">
        <v>9700000</v>
      </c>
      <c r="H92" s="1">
        <v>7200000</v>
      </c>
      <c r="I92" s="1" t="s">
        <v>91</v>
      </c>
      <c r="J92" s="1" t="s">
        <v>91</v>
      </c>
      <c r="K92" s="1" t="s">
        <v>91</v>
      </c>
      <c r="L92" s="1" t="s">
        <v>91</v>
      </c>
      <c r="M92" s="1" t="s">
        <v>91</v>
      </c>
      <c r="N92" s="1" t="s">
        <v>91</v>
      </c>
      <c r="O92" s="1" t="s">
        <v>91</v>
      </c>
      <c r="P92" s="1" t="s">
        <v>91</v>
      </c>
      <c r="Q92" s="1" t="s">
        <v>91</v>
      </c>
      <c r="R92" s="1" t="s">
        <v>91</v>
      </c>
      <c r="S92" s="1" t="s">
        <v>91</v>
      </c>
      <c r="T92" s="1" t="s">
        <v>91</v>
      </c>
      <c r="U92" s="1" t="s">
        <v>91</v>
      </c>
      <c r="V92" s="1" t="s">
        <v>91</v>
      </c>
      <c r="W92" s="1" t="s">
        <v>91</v>
      </c>
      <c r="X92" s="1" t="s">
        <v>91</v>
      </c>
      <c r="Y92" s="1" t="s">
        <v>91</v>
      </c>
      <c r="Z92" s="1" t="s">
        <v>91</v>
      </c>
      <c r="AA92" s="1" t="s">
        <v>91</v>
      </c>
      <c r="AB92" s="1" t="s">
        <v>91</v>
      </c>
      <c r="AC92" s="1" t="s">
        <v>91</v>
      </c>
      <c r="AD92" s="1" t="s">
        <v>91</v>
      </c>
      <c r="AE92" s="1" t="s">
        <v>91</v>
      </c>
      <c r="AF92" s="1" t="s">
        <v>91</v>
      </c>
      <c r="AG92" s="1" t="s">
        <v>91</v>
      </c>
      <c r="AH92" s="1" t="s">
        <v>91</v>
      </c>
      <c r="AI92" s="1" t="s">
        <v>91</v>
      </c>
      <c r="AJ92" s="1">
        <v>30000000</v>
      </c>
      <c r="AK92" s="1" t="s">
        <v>91</v>
      </c>
      <c r="AL92" s="1" t="s">
        <v>91</v>
      </c>
      <c r="AS92" s="48" t="s">
        <v>142</v>
      </c>
      <c r="AT92" s="49">
        <f>AT88*(1-AT91)</f>
        <v>2.9063485534073768E-2</v>
      </c>
    </row>
    <row r="93" spans="1:46" ht="19" x14ac:dyDescent="0.25">
      <c r="A93" s="5" t="s">
        <v>78</v>
      </c>
      <c r="B93" s="1" t="s">
        <v>91</v>
      </c>
      <c r="C93" s="1" t="s">
        <v>91</v>
      </c>
      <c r="D93" s="1" t="s">
        <v>91</v>
      </c>
      <c r="E93" s="1">
        <v>-198100000</v>
      </c>
      <c r="F93" s="1">
        <v>-3600000</v>
      </c>
      <c r="G93" s="1">
        <v>-127300000</v>
      </c>
      <c r="H93" s="1">
        <v>-57700000</v>
      </c>
      <c r="I93" s="1">
        <v>-235000000</v>
      </c>
      <c r="J93" s="1">
        <v>12000000</v>
      </c>
      <c r="K93" s="1">
        <v>-12000000</v>
      </c>
      <c r="L93" s="1">
        <v>-7000000</v>
      </c>
      <c r="M93" s="1">
        <v>261000000</v>
      </c>
      <c r="N93" s="1">
        <v>343000000</v>
      </c>
      <c r="O93" s="1">
        <v>80000000</v>
      </c>
      <c r="P93" s="1">
        <v>-4000000</v>
      </c>
      <c r="Q93" s="1">
        <v>-11000000</v>
      </c>
      <c r="R93" s="1">
        <v>-4000000</v>
      </c>
      <c r="S93" s="1">
        <v>32000000</v>
      </c>
      <c r="T93" s="1">
        <v>22000000</v>
      </c>
      <c r="U93" s="1">
        <v>18000000</v>
      </c>
      <c r="V93" s="1">
        <v>15000000</v>
      </c>
      <c r="W93" s="1">
        <v>31000000</v>
      </c>
      <c r="X93" s="1">
        <v>10000000</v>
      </c>
      <c r="Y93" s="1">
        <v>-5000000</v>
      </c>
      <c r="Z93" s="1">
        <v>15000000</v>
      </c>
      <c r="AA93" s="1">
        <v>11000000</v>
      </c>
      <c r="AB93" s="1" t="s">
        <v>91</v>
      </c>
      <c r="AC93" s="1">
        <v>-12000000</v>
      </c>
      <c r="AD93" s="1">
        <v>22000000</v>
      </c>
      <c r="AE93" s="1">
        <v>9000000</v>
      </c>
      <c r="AF93" s="1">
        <v>-13000000</v>
      </c>
      <c r="AG93" s="1">
        <v>-30000000</v>
      </c>
      <c r="AH93" s="1">
        <v>-19000000</v>
      </c>
      <c r="AI93" s="1">
        <v>14000000</v>
      </c>
      <c r="AJ93" s="1">
        <v>4000000</v>
      </c>
      <c r="AK93" s="1">
        <v>8000000</v>
      </c>
      <c r="AL93" s="1">
        <v>11000000</v>
      </c>
      <c r="AS93" s="68" t="s">
        <v>143</v>
      </c>
      <c r="AT93" s="68"/>
    </row>
    <row r="94" spans="1:46" ht="20" x14ac:dyDescent="0.25">
      <c r="A94" s="6" t="s">
        <v>79</v>
      </c>
      <c r="B94" s="10" t="s">
        <v>91</v>
      </c>
      <c r="C94" s="10" t="s">
        <v>91</v>
      </c>
      <c r="D94" s="10" t="s">
        <v>91</v>
      </c>
      <c r="E94" s="10">
        <v>-473200000</v>
      </c>
      <c r="F94" s="10">
        <v>-387500000</v>
      </c>
      <c r="G94" s="10">
        <v>-478700000</v>
      </c>
      <c r="H94" s="10">
        <v>-387000000</v>
      </c>
      <c r="I94" s="10">
        <v>-601300000</v>
      </c>
      <c r="J94" s="10">
        <v>-409000000</v>
      </c>
      <c r="K94" s="10">
        <v>-1658000000</v>
      </c>
      <c r="L94" s="10">
        <v>-609000000</v>
      </c>
      <c r="M94" s="10">
        <v>-298000000</v>
      </c>
      <c r="N94" s="10">
        <v>-391000000</v>
      </c>
      <c r="O94" s="10">
        <v>-322000000</v>
      </c>
      <c r="P94" s="10">
        <v>-204000000</v>
      </c>
      <c r="Q94" s="10">
        <v>-1122000000</v>
      </c>
      <c r="R94" s="10">
        <v>-288000000</v>
      </c>
      <c r="S94" s="10">
        <v>-432000000</v>
      </c>
      <c r="T94" s="10">
        <v>-275000000</v>
      </c>
      <c r="U94" s="10">
        <v>-314000000</v>
      </c>
      <c r="V94" s="10">
        <v>-294000000</v>
      </c>
      <c r="W94" s="10">
        <v>603000000</v>
      </c>
      <c r="X94" s="10">
        <v>531000000</v>
      </c>
      <c r="Y94" s="10">
        <v>-378000000</v>
      </c>
      <c r="Z94" s="10">
        <v>-300000000</v>
      </c>
      <c r="AA94" s="10">
        <v>-261000000</v>
      </c>
      <c r="AB94" s="10">
        <v>-323000000</v>
      </c>
      <c r="AC94" s="10">
        <v>-2154000000</v>
      </c>
      <c r="AD94" s="10">
        <v>-134000000</v>
      </c>
      <c r="AE94" s="10">
        <v>-603000000</v>
      </c>
      <c r="AF94" s="10">
        <v>-354000000</v>
      </c>
      <c r="AG94" s="10">
        <v>-368000000</v>
      </c>
      <c r="AH94" s="10">
        <v>-7197000000</v>
      </c>
      <c r="AI94" s="10">
        <v>153000000</v>
      </c>
      <c r="AJ94" s="10">
        <v>2272000000</v>
      </c>
      <c r="AK94" s="10">
        <v>-158000000</v>
      </c>
      <c r="AL94" s="10">
        <v>-230000000</v>
      </c>
      <c r="AS94" s="25" t="s">
        <v>144</v>
      </c>
      <c r="AT94" s="50">
        <f>[1]Treasuries!$C$8</f>
        <v>3.8190000000000002E-2</v>
      </c>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-300000000</v>
      </c>
      <c r="Z95" s="1" t="s">
        <v>91</v>
      </c>
      <c r="AA95" s="1">
        <v>-700000000</v>
      </c>
      <c r="AB95" s="1" t="s">
        <v>91</v>
      </c>
      <c r="AC95" s="1">
        <v>-400000000</v>
      </c>
      <c r="AD95" s="1">
        <v>-702000000</v>
      </c>
      <c r="AE95" s="1">
        <v>-309000000</v>
      </c>
      <c r="AF95" s="1" t="s">
        <v>91</v>
      </c>
      <c r="AG95" s="1">
        <v>-490000000</v>
      </c>
      <c r="AH95" s="1">
        <v>-10007000000</v>
      </c>
      <c r="AI95" s="1">
        <v>-6998000000</v>
      </c>
      <c r="AJ95" s="1">
        <v>-7408000000</v>
      </c>
      <c r="AK95" s="1">
        <v>-1501000000</v>
      </c>
      <c r="AL95" s="1">
        <v>-997000000</v>
      </c>
      <c r="AS95" s="51" t="s">
        <v>145</v>
      </c>
      <c r="AT95" s="52" cm="1">
        <f t="array" ref="AT95">_FV(A1,"Beta")</f>
        <v>0.31059999999999999</v>
      </c>
    </row>
    <row r="96" spans="1:46" ht="20" x14ac:dyDescent="0.25">
      <c r="A96" s="5" t="s">
        <v>81</v>
      </c>
      <c r="B96" s="1" t="s">
        <v>91</v>
      </c>
      <c r="C96" s="1" t="s">
        <v>91</v>
      </c>
      <c r="D96" s="1" t="s">
        <v>91</v>
      </c>
      <c r="E96" s="1" t="s">
        <v>91</v>
      </c>
      <c r="F96" s="1" t="s">
        <v>91</v>
      </c>
      <c r="G96" s="1">
        <v>47700000</v>
      </c>
      <c r="H96" s="1">
        <v>19200000</v>
      </c>
      <c r="I96" s="1">
        <v>35500000</v>
      </c>
      <c r="J96" s="1">
        <v>16000000</v>
      </c>
      <c r="K96" s="1">
        <v>37000000</v>
      </c>
      <c r="L96" s="1">
        <v>64000000</v>
      </c>
      <c r="M96" s="1">
        <v>106000000</v>
      </c>
      <c r="N96" s="1">
        <v>102000000</v>
      </c>
      <c r="O96" s="1">
        <v>57000000</v>
      </c>
      <c r="P96" s="1">
        <v>20000000</v>
      </c>
      <c r="Q96" s="1">
        <v>24000000</v>
      </c>
      <c r="R96" s="1">
        <v>14000000</v>
      </c>
      <c r="S96" s="1">
        <v>17000000</v>
      </c>
      <c r="T96" s="1">
        <v>25000000</v>
      </c>
      <c r="U96" s="1">
        <v>71000000</v>
      </c>
      <c r="V96" s="1">
        <v>236000000</v>
      </c>
      <c r="W96" s="1">
        <v>165000000</v>
      </c>
      <c r="X96" s="1">
        <v>47000000</v>
      </c>
      <c r="Y96" s="1">
        <v>72000000</v>
      </c>
      <c r="Z96" s="1">
        <v>139000000</v>
      </c>
      <c r="AA96" s="1">
        <v>96000000</v>
      </c>
      <c r="AB96" s="1">
        <v>112000000</v>
      </c>
      <c r="AC96" s="1">
        <v>83000000</v>
      </c>
      <c r="AD96" s="1">
        <v>18000000</v>
      </c>
      <c r="AE96" s="1">
        <v>9000000</v>
      </c>
      <c r="AF96" s="1">
        <v>2000000</v>
      </c>
      <c r="AG96" s="1">
        <v>2000000</v>
      </c>
      <c r="AH96" s="1" t="s">
        <v>91</v>
      </c>
      <c r="AI96" s="1" t="s">
        <v>91</v>
      </c>
      <c r="AJ96" s="1">
        <v>23000000</v>
      </c>
      <c r="AK96" s="1">
        <v>2000000</v>
      </c>
      <c r="AL96" s="1">
        <v>3000000</v>
      </c>
      <c r="AS96" s="25" t="s">
        <v>146</v>
      </c>
      <c r="AT96" s="50">
        <v>8.4000000000000005E-2</v>
      </c>
    </row>
    <row r="97" spans="1:46" ht="20" x14ac:dyDescent="0.25">
      <c r="A97" s="5" t="s">
        <v>82</v>
      </c>
      <c r="B97" s="1" t="s">
        <v>91</v>
      </c>
      <c r="C97" s="1" t="s">
        <v>91</v>
      </c>
      <c r="D97" s="1" t="s">
        <v>91</v>
      </c>
      <c r="E97" s="1" t="s">
        <v>91</v>
      </c>
      <c r="F97" s="1">
        <v>-28700000</v>
      </c>
      <c r="G97" s="1">
        <v>-175600000</v>
      </c>
      <c r="H97" s="1">
        <v>-149600000</v>
      </c>
      <c r="I97" s="1">
        <v>-42300000</v>
      </c>
      <c r="J97" s="1">
        <v>-145000000</v>
      </c>
      <c r="K97" s="1">
        <v>-24000000</v>
      </c>
      <c r="L97" s="1">
        <v>-244000000</v>
      </c>
      <c r="M97" s="1">
        <v>-1696000000</v>
      </c>
      <c r="N97" s="1">
        <v>-669000000</v>
      </c>
      <c r="O97" s="1">
        <v>-1026000000</v>
      </c>
      <c r="P97" s="1">
        <v>-394000000</v>
      </c>
      <c r="Q97" s="1">
        <v>-618000000</v>
      </c>
      <c r="R97" s="1">
        <v>-5000000</v>
      </c>
      <c r="S97" s="1">
        <v>-24000000</v>
      </c>
      <c r="T97" s="1">
        <v>-56000000</v>
      </c>
      <c r="U97" s="1">
        <v>-110000000</v>
      </c>
      <c r="V97" s="1">
        <v>-506000000</v>
      </c>
      <c r="W97" s="1">
        <v>-1140000000</v>
      </c>
      <c r="X97" s="1">
        <v>-903000000</v>
      </c>
      <c r="Y97" s="1">
        <v>-527000000</v>
      </c>
      <c r="Z97" s="1">
        <v>-472000000</v>
      </c>
      <c r="AA97" s="1">
        <v>-728000000</v>
      </c>
      <c r="AB97" s="1">
        <v>-412000000</v>
      </c>
      <c r="AC97" s="1">
        <v>-153000000</v>
      </c>
      <c r="AD97" s="1">
        <v>-76000000</v>
      </c>
      <c r="AE97" s="1">
        <v>-244000000</v>
      </c>
      <c r="AF97" s="1">
        <v>-143000000</v>
      </c>
      <c r="AG97" s="1">
        <v>-437000000</v>
      </c>
      <c r="AH97" s="1">
        <v>-86000000</v>
      </c>
      <c r="AI97" s="1" t="s">
        <v>91</v>
      </c>
      <c r="AJ97" s="1" t="s">
        <v>91</v>
      </c>
      <c r="AK97" s="1">
        <v>-36000000</v>
      </c>
      <c r="AL97" s="1">
        <v>-167000000</v>
      </c>
      <c r="AS97" s="48" t="s">
        <v>147</v>
      </c>
      <c r="AT97" s="49">
        <f>(AT94)+((AT95)*(AT96-AT94))</f>
        <v>5.2418586000000003E-2</v>
      </c>
    </row>
    <row r="98" spans="1:46" ht="19" x14ac:dyDescent="0.25">
      <c r="A98" s="5" t="s">
        <v>83</v>
      </c>
      <c r="B98" s="1" t="s">
        <v>91</v>
      </c>
      <c r="C98" s="1" t="s">
        <v>91</v>
      </c>
      <c r="D98" s="1" t="s">
        <v>91</v>
      </c>
      <c r="E98" s="1">
        <v>-86700000</v>
      </c>
      <c r="F98" s="1">
        <v>-124300000</v>
      </c>
      <c r="G98" s="1">
        <v>-137500000</v>
      </c>
      <c r="H98" s="1">
        <v>-166400000</v>
      </c>
      <c r="I98" s="1">
        <v>-216400000</v>
      </c>
      <c r="J98" s="1">
        <v>-266000000</v>
      </c>
      <c r="K98" s="1">
        <v>-295000000</v>
      </c>
      <c r="L98" s="1">
        <v>-338000000</v>
      </c>
      <c r="M98" s="1">
        <v>-350000000</v>
      </c>
      <c r="N98" s="1">
        <v>-367000000</v>
      </c>
      <c r="O98" s="1">
        <v>-386000000</v>
      </c>
      <c r="P98" s="1">
        <v>-384000000</v>
      </c>
      <c r="Q98" s="1">
        <v>-374000000</v>
      </c>
      <c r="R98" s="1">
        <v>-286000000</v>
      </c>
      <c r="S98" s="1">
        <v>-259000000</v>
      </c>
      <c r="T98" s="1">
        <v>-259000000</v>
      </c>
      <c r="U98" s="1">
        <v>-275000000</v>
      </c>
      <c r="V98" s="1">
        <v>-292000000</v>
      </c>
      <c r="W98" s="1">
        <v>-308000000</v>
      </c>
      <c r="X98" s="1">
        <v>-329000000</v>
      </c>
      <c r="Y98" s="1">
        <v>-350000000</v>
      </c>
      <c r="Z98" s="1">
        <v>-365000000</v>
      </c>
      <c r="AA98" s="1">
        <v>-378000000</v>
      </c>
      <c r="AB98" s="1">
        <v>-373000000</v>
      </c>
      <c r="AC98" s="1">
        <v>-367000000</v>
      </c>
      <c r="AD98" s="1">
        <v>-391000000</v>
      </c>
      <c r="AE98" s="1">
        <v>-394000000</v>
      </c>
      <c r="AF98" s="1">
        <v>-390000000</v>
      </c>
      <c r="AG98" s="1">
        <v>-420000000</v>
      </c>
      <c r="AH98" s="1">
        <v>-426000000</v>
      </c>
      <c r="AI98" s="1">
        <v>-423000000</v>
      </c>
      <c r="AJ98" s="1">
        <v>-426000000</v>
      </c>
      <c r="AK98" s="1">
        <v>-439000000</v>
      </c>
      <c r="AL98" s="1">
        <v>-451000000</v>
      </c>
      <c r="AS98" s="68" t="s">
        <v>148</v>
      </c>
      <c r="AT98" s="68"/>
    </row>
    <row r="99" spans="1:46" ht="20" x14ac:dyDescent="0.25">
      <c r="A99" s="5" t="s">
        <v>84</v>
      </c>
      <c r="B99" s="1" t="s">
        <v>91</v>
      </c>
      <c r="C99" s="1" t="s">
        <v>91</v>
      </c>
      <c r="D99" s="1" t="s">
        <v>91</v>
      </c>
      <c r="E99" s="1">
        <v>249800000</v>
      </c>
      <c r="F99" s="1">
        <v>51200000</v>
      </c>
      <c r="G99" s="1">
        <v>45800000</v>
      </c>
      <c r="H99" s="1">
        <v>-132700000</v>
      </c>
      <c r="I99" s="1">
        <v>126000000</v>
      </c>
      <c r="J99" s="1">
        <v>-139000000</v>
      </c>
      <c r="K99" s="1">
        <v>708000000</v>
      </c>
      <c r="L99" s="1">
        <v>-113000000</v>
      </c>
      <c r="M99" s="1">
        <v>1030000000</v>
      </c>
      <c r="N99" s="1">
        <v>-71000000</v>
      </c>
      <c r="O99" s="1">
        <v>741000000</v>
      </c>
      <c r="P99" s="1">
        <v>-185000000</v>
      </c>
      <c r="Q99" s="1">
        <v>983000000</v>
      </c>
      <c r="R99" s="1">
        <v>-449000000</v>
      </c>
      <c r="S99" s="1">
        <v>-166000000</v>
      </c>
      <c r="T99" s="1">
        <v>-185000000</v>
      </c>
      <c r="U99" s="1">
        <v>-354000000</v>
      </c>
      <c r="V99" s="1">
        <v>244000000</v>
      </c>
      <c r="W99" s="1">
        <v>-580000000</v>
      </c>
      <c r="X99" s="1">
        <v>-115000000</v>
      </c>
      <c r="Y99" s="1">
        <v>291000000</v>
      </c>
      <c r="Z99" s="1">
        <v>142000000</v>
      </c>
      <c r="AA99" s="1">
        <v>1010000000</v>
      </c>
      <c r="AB99" s="1">
        <v>-247000000</v>
      </c>
      <c r="AC99" s="1">
        <v>2074000000</v>
      </c>
      <c r="AD99" s="1">
        <v>226000000</v>
      </c>
      <c r="AE99" s="1">
        <v>412000000</v>
      </c>
      <c r="AF99" s="1">
        <v>-540000000</v>
      </c>
      <c r="AG99" s="1">
        <v>434000000</v>
      </c>
      <c r="AH99" s="1">
        <v>16326000000</v>
      </c>
      <c r="AI99" s="1">
        <v>5830000000</v>
      </c>
      <c r="AJ99" s="1">
        <v>4824000000</v>
      </c>
      <c r="AK99" s="1">
        <v>305000000</v>
      </c>
      <c r="AL99" s="1">
        <v>702000000</v>
      </c>
      <c r="AS99" s="25" t="s">
        <v>149</v>
      </c>
      <c r="AT99" s="26">
        <f>AT86+AT87</f>
        <v>5049000000</v>
      </c>
    </row>
    <row r="100" spans="1:46" ht="20" x14ac:dyDescent="0.25">
      <c r="A100" s="6" t="s">
        <v>85</v>
      </c>
      <c r="B100" s="10" t="s">
        <v>91</v>
      </c>
      <c r="C100" s="10" t="s">
        <v>91</v>
      </c>
      <c r="D100" s="10" t="s">
        <v>91</v>
      </c>
      <c r="E100" s="10">
        <v>163100000</v>
      </c>
      <c r="F100" s="10">
        <v>-101800000</v>
      </c>
      <c r="G100" s="10">
        <v>-219600000</v>
      </c>
      <c r="H100" s="10">
        <v>-429500000</v>
      </c>
      <c r="I100" s="10">
        <v>-97200000</v>
      </c>
      <c r="J100" s="10">
        <v>-534000000</v>
      </c>
      <c r="K100" s="10">
        <v>426000000</v>
      </c>
      <c r="L100" s="10">
        <v>-631000000</v>
      </c>
      <c r="M100" s="10">
        <v>-910000000</v>
      </c>
      <c r="N100" s="10">
        <v>-1005000000</v>
      </c>
      <c r="O100" s="10">
        <v>-614000000</v>
      </c>
      <c r="P100" s="10">
        <v>-943000000</v>
      </c>
      <c r="Q100" s="10">
        <v>15000000</v>
      </c>
      <c r="R100" s="10">
        <v>-726000000</v>
      </c>
      <c r="S100" s="10">
        <v>-432000000</v>
      </c>
      <c r="T100" s="10">
        <v>-475000000</v>
      </c>
      <c r="U100" s="10">
        <v>-668000000</v>
      </c>
      <c r="V100" s="10">
        <v>-318000000</v>
      </c>
      <c r="W100" s="10">
        <v>-1863000000</v>
      </c>
      <c r="X100" s="10">
        <v>-1300000000</v>
      </c>
      <c r="Y100" s="10">
        <v>-814000000</v>
      </c>
      <c r="Z100" s="10">
        <v>-556000000</v>
      </c>
      <c r="AA100" s="10">
        <v>-700000000</v>
      </c>
      <c r="AB100" s="10">
        <v>-920000000</v>
      </c>
      <c r="AC100" s="10">
        <v>1237000000</v>
      </c>
      <c r="AD100" s="10">
        <v>-925000000</v>
      </c>
      <c r="AE100" s="10">
        <v>-526000000</v>
      </c>
      <c r="AF100" s="10">
        <v>-1071000000</v>
      </c>
      <c r="AG100" s="10">
        <v>-911000000</v>
      </c>
      <c r="AH100" s="10">
        <v>5807000000</v>
      </c>
      <c r="AI100" s="10">
        <v>-1591000000</v>
      </c>
      <c r="AJ100" s="10">
        <v>-2987000000</v>
      </c>
      <c r="AK100" s="10">
        <v>-1669000000</v>
      </c>
      <c r="AL100" s="10">
        <v>-910000000</v>
      </c>
      <c r="AS100" s="48" t="s">
        <v>150</v>
      </c>
      <c r="AT100" s="49">
        <f>AT99/AT103</f>
        <v>0.26695570565608767</v>
      </c>
    </row>
    <row r="101" spans="1:46" ht="20" x14ac:dyDescent="0.25">
      <c r="A101" s="5" t="s">
        <v>86</v>
      </c>
      <c r="B101" s="1" t="s">
        <v>91</v>
      </c>
      <c r="C101" s="1" t="s">
        <v>91</v>
      </c>
      <c r="D101" s="1" t="s">
        <v>91</v>
      </c>
      <c r="E101" s="1">
        <v>-12100000</v>
      </c>
      <c r="F101" s="1">
        <v>700000</v>
      </c>
      <c r="G101" s="1">
        <v>-8700000</v>
      </c>
      <c r="H101" s="1">
        <v>5400000</v>
      </c>
      <c r="I101" s="1">
        <v>-3400000</v>
      </c>
      <c r="J101" s="1">
        <v>6000000</v>
      </c>
      <c r="K101" s="1">
        <v>4000000</v>
      </c>
      <c r="L101" s="1">
        <v>8000000</v>
      </c>
      <c r="M101" s="1">
        <v>13000000</v>
      </c>
      <c r="N101" s="1">
        <v>-18000000</v>
      </c>
      <c r="O101" s="1">
        <v>-6000000</v>
      </c>
      <c r="P101" s="1">
        <v>3000000</v>
      </c>
      <c r="Q101" s="1">
        <v>-2000000</v>
      </c>
      <c r="R101" s="1">
        <v>-6000000</v>
      </c>
      <c r="S101" s="1">
        <v>2000000</v>
      </c>
      <c r="T101" s="1">
        <v>6000000</v>
      </c>
      <c r="U101" s="1" t="s">
        <v>91</v>
      </c>
      <c r="V101" s="1">
        <v>3000000</v>
      </c>
      <c r="W101" s="1" t="s">
        <v>91</v>
      </c>
      <c r="X101" s="1">
        <v>13000000</v>
      </c>
      <c r="Y101" s="1">
        <v>-4000000</v>
      </c>
      <c r="Z101" s="1">
        <v>2000000</v>
      </c>
      <c r="AA101" s="1">
        <v>49000000</v>
      </c>
      <c r="AB101" s="1">
        <v>-26000000</v>
      </c>
      <c r="AC101" s="1">
        <v>-36000000</v>
      </c>
      <c r="AD101" s="1">
        <v>-9000000</v>
      </c>
      <c r="AE101" s="1">
        <v>-32000000</v>
      </c>
      <c r="AF101" s="1">
        <v>5000000</v>
      </c>
      <c r="AG101" s="1">
        <v>11000000</v>
      </c>
      <c r="AH101" s="1">
        <v>-8000000</v>
      </c>
      <c r="AI101" s="1">
        <v>-7000000</v>
      </c>
      <c r="AJ101" s="1">
        <v>-1000000</v>
      </c>
      <c r="AK101" s="1">
        <v>2000000</v>
      </c>
      <c r="AL101" s="1">
        <v>-1000000</v>
      </c>
      <c r="AS101" s="51" t="s">
        <v>151</v>
      </c>
      <c r="AT101" s="53" cm="1">
        <f t="array" ref="AT101">_FV(A1,"Market cap",TRUE)</f>
        <v>13864250000</v>
      </c>
    </row>
    <row r="102" spans="1:46" ht="20" x14ac:dyDescent="0.25">
      <c r="A102" s="6" t="s">
        <v>87</v>
      </c>
      <c r="B102" s="10" t="s">
        <v>91</v>
      </c>
      <c r="C102" s="10" t="s">
        <v>91</v>
      </c>
      <c r="D102" s="10" t="s">
        <v>91</v>
      </c>
      <c r="E102" s="10">
        <v>163100000</v>
      </c>
      <c r="F102" s="10">
        <v>-101800000</v>
      </c>
      <c r="G102" s="10">
        <v>-219600000</v>
      </c>
      <c r="H102" s="10">
        <v>-429500000</v>
      </c>
      <c r="I102" s="10">
        <v>-97200000</v>
      </c>
      <c r="J102" s="10">
        <v>-534000000</v>
      </c>
      <c r="K102" s="10">
        <v>-43000000</v>
      </c>
      <c r="L102" s="10">
        <v>-19000000</v>
      </c>
      <c r="M102" s="10">
        <v>-8000000</v>
      </c>
      <c r="N102" s="10">
        <v>-1000000</v>
      </c>
      <c r="O102" s="10">
        <v>-10000000</v>
      </c>
      <c r="P102" s="10">
        <v>21000000</v>
      </c>
      <c r="Q102" s="10">
        <v>-3000000</v>
      </c>
      <c r="R102" s="10">
        <v>-3000000</v>
      </c>
      <c r="S102" s="10">
        <v>11000000</v>
      </c>
      <c r="T102" s="10" t="s">
        <v>91</v>
      </c>
      <c r="U102" s="10">
        <v>8000000</v>
      </c>
      <c r="V102" s="10">
        <v>617000000</v>
      </c>
      <c r="W102" s="10">
        <v>-586000000</v>
      </c>
      <c r="X102" s="10">
        <v>10000000</v>
      </c>
      <c r="Y102" s="10">
        <v>-30000000</v>
      </c>
      <c r="Z102" s="10">
        <v>203000000</v>
      </c>
      <c r="AA102" s="10">
        <v>230000000</v>
      </c>
      <c r="AB102" s="10">
        <v>-149000000</v>
      </c>
      <c r="AC102" s="10">
        <v>-2000000</v>
      </c>
      <c r="AD102" s="10">
        <v>-101000000</v>
      </c>
      <c r="AE102" s="10">
        <v>21000000</v>
      </c>
      <c r="AF102" s="10">
        <v>43000000</v>
      </c>
      <c r="AG102" s="10">
        <v>23000000</v>
      </c>
      <c r="AH102" s="10">
        <v>-93000000</v>
      </c>
      <c r="AI102" s="10">
        <v>-18000000</v>
      </c>
      <c r="AJ102" s="10">
        <v>828000000</v>
      </c>
      <c r="AK102" s="10">
        <v>-790000000</v>
      </c>
      <c r="AL102" s="10">
        <v>40000000</v>
      </c>
      <c r="AS102" s="48" t="s">
        <v>152</v>
      </c>
      <c r="AT102" s="49">
        <f>AT101/AT103</f>
        <v>0.73304429434391238</v>
      </c>
    </row>
    <row r="103" spans="1:46" ht="20" x14ac:dyDescent="0.25">
      <c r="A103" s="5" t="s">
        <v>88</v>
      </c>
      <c r="B103" s="1" t="s">
        <v>91</v>
      </c>
      <c r="C103" s="1" t="s">
        <v>91</v>
      </c>
      <c r="D103" s="1" t="s">
        <v>91</v>
      </c>
      <c r="E103" s="1">
        <v>112000000</v>
      </c>
      <c r="F103" s="1">
        <v>120900000</v>
      </c>
      <c r="G103" s="1">
        <v>80700000</v>
      </c>
      <c r="H103" s="1">
        <v>178900000</v>
      </c>
      <c r="I103" s="1">
        <v>112100000</v>
      </c>
      <c r="J103" s="1">
        <v>63000000</v>
      </c>
      <c r="K103" s="1">
        <v>96000000</v>
      </c>
      <c r="L103" s="1">
        <v>53000000</v>
      </c>
      <c r="M103" s="1">
        <v>34000000</v>
      </c>
      <c r="N103" s="1">
        <v>17000000</v>
      </c>
      <c r="O103" s="1">
        <v>16000000</v>
      </c>
      <c r="P103" s="1">
        <v>6000000</v>
      </c>
      <c r="Q103" s="1">
        <v>27000000</v>
      </c>
      <c r="R103" s="1">
        <v>24000000</v>
      </c>
      <c r="S103" s="1">
        <v>21000000</v>
      </c>
      <c r="T103" s="1">
        <v>32000000</v>
      </c>
      <c r="U103" s="1">
        <v>32000000</v>
      </c>
      <c r="V103" s="1">
        <v>40000000</v>
      </c>
      <c r="W103" s="1">
        <v>657000000</v>
      </c>
      <c r="X103" s="1">
        <v>71000000</v>
      </c>
      <c r="Y103" s="1">
        <v>81000000</v>
      </c>
      <c r="Z103" s="1">
        <v>51000000</v>
      </c>
      <c r="AA103" s="1">
        <v>254000000</v>
      </c>
      <c r="AB103" s="1">
        <v>484000000</v>
      </c>
      <c r="AC103" s="1">
        <v>335000000</v>
      </c>
      <c r="AD103" s="1">
        <v>333000000</v>
      </c>
      <c r="AE103" s="1">
        <v>232000000</v>
      </c>
      <c r="AF103" s="1">
        <v>253000000</v>
      </c>
      <c r="AG103" s="1">
        <v>296000000</v>
      </c>
      <c r="AH103" s="1">
        <v>319000000</v>
      </c>
      <c r="AI103" s="1">
        <v>49000000</v>
      </c>
      <c r="AJ103" s="1">
        <v>31000000</v>
      </c>
      <c r="AK103" s="1">
        <v>859000000</v>
      </c>
      <c r="AL103" s="1">
        <v>69000000</v>
      </c>
      <c r="AS103" s="48" t="s">
        <v>153</v>
      </c>
      <c r="AT103" s="54">
        <f>AT99+AT101</f>
        <v>18913250000</v>
      </c>
    </row>
    <row r="104" spans="1:46" ht="20" thickBot="1" x14ac:dyDescent="0.3">
      <c r="A104" s="7" t="s">
        <v>89</v>
      </c>
      <c r="B104" s="11" t="s">
        <v>91</v>
      </c>
      <c r="C104" s="11" t="s">
        <v>91</v>
      </c>
      <c r="D104" s="11" t="s">
        <v>91</v>
      </c>
      <c r="E104" s="11" t="s">
        <v>91</v>
      </c>
      <c r="F104" s="11" t="s">
        <v>91</v>
      </c>
      <c r="G104" s="11" t="s">
        <v>91</v>
      </c>
      <c r="H104" s="11" t="s">
        <v>91</v>
      </c>
      <c r="I104" s="11" t="s">
        <v>91</v>
      </c>
      <c r="J104" s="11" t="s">
        <v>91</v>
      </c>
      <c r="K104" s="11">
        <v>53000000</v>
      </c>
      <c r="L104" s="11">
        <v>34000000</v>
      </c>
      <c r="M104" s="11">
        <v>26000000</v>
      </c>
      <c r="N104" s="11">
        <v>16000000</v>
      </c>
      <c r="O104" s="11">
        <v>6000000</v>
      </c>
      <c r="P104" s="11">
        <v>27000000</v>
      </c>
      <c r="Q104" s="11">
        <v>24000000</v>
      </c>
      <c r="R104" s="11">
        <v>21000000</v>
      </c>
      <c r="S104" s="11">
        <v>32000000</v>
      </c>
      <c r="T104" s="11">
        <v>32000000</v>
      </c>
      <c r="U104" s="11">
        <v>40000000</v>
      </c>
      <c r="V104" s="11">
        <v>657000000</v>
      </c>
      <c r="W104" s="11">
        <v>71000000</v>
      </c>
      <c r="X104" s="11">
        <v>81000000</v>
      </c>
      <c r="Y104" s="11">
        <v>51000000</v>
      </c>
      <c r="Z104" s="11">
        <v>254000000</v>
      </c>
      <c r="AA104" s="11">
        <v>484000000</v>
      </c>
      <c r="AB104" s="11">
        <v>335000000</v>
      </c>
      <c r="AC104" s="11">
        <v>333000000</v>
      </c>
      <c r="AD104" s="11">
        <v>232000000</v>
      </c>
      <c r="AE104" s="11">
        <v>253000000</v>
      </c>
      <c r="AF104" s="11">
        <v>296000000</v>
      </c>
      <c r="AG104" s="11">
        <v>319000000</v>
      </c>
      <c r="AH104" s="11">
        <v>226000000</v>
      </c>
      <c r="AI104" s="11">
        <v>31000000</v>
      </c>
      <c r="AJ104" s="11">
        <v>859000000</v>
      </c>
      <c r="AK104" s="11">
        <v>69000000</v>
      </c>
      <c r="AL104" s="11">
        <v>109000000</v>
      </c>
      <c r="AS104" s="68" t="s">
        <v>154</v>
      </c>
      <c r="AT104" s="68"/>
    </row>
    <row r="105" spans="1:46" ht="21" thickTop="1" x14ac:dyDescent="0.25">
      <c r="A105" s="14" t="s">
        <v>109</v>
      </c>
      <c r="B105" s="1" t="e">
        <f t="shared" ref="B105" si="11">(B22*(1-$AV$91))+B77+B88+B81</f>
        <v>#VALUE!</v>
      </c>
      <c r="C105" s="1" t="e">
        <f t="shared" ref="C105:AK105" si="12">(C22*(1-$AT$91))+C77+C88+C81</f>
        <v>#VALUE!</v>
      </c>
      <c r="D105" s="1" t="e">
        <f t="shared" si="12"/>
        <v>#VALUE!</v>
      </c>
      <c r="E105" s="1">
        <f t="shared" si="12"/>
        <v>180900820.51282048</v>
      </c>
      <c r="F105" s="1">
        <f t="shared" si="12"/>
        <v>256370666.66666675</v>
      </c>
      <c r="G105" s="1">
        <f t="shared" si="12"/>
        <v>556798256.41025639</v>
      </c>
      <c r="H105" s="1">
        <f t="shared" si="12"/>
        <v>562858153.84615386</v>
      </c>
      <c r="I105" s="1">
        <f t="shared" si="12"/>
        <v>165316615.38461542</v>
      </c>
      <c r="J105" s="1">
        <f t="shared" si="12"/>
        <v>666206153.84615374</v>
      </c>
      <c r="K105" s="1">
        <f t="shared" si="12"/>
        <v>921058461.53846169</v>
      </c>
      <c r="L105" s="1">
        <f t="shared" si="12"/>
        <v>943060512.82051277</v>
      </c>
      <c r="M105" s="1">
        <f t="shared" si="12"/>
        <v>1072411282.0512819</v>
      </c>
      <c r="N105" s="1">
        <f t="shared" si="12"/>
        <v>843920000</v>
      </c>
      <c r="O105" s="1">
        <f t="shared" si="12"/>
        <v>810650256.41025639</v>
      </c>
      <c r="P105" s="1">
        <f t="shared" si="12"/>
        <v>1222556923.0769229</v>
      </c>
      <c r="Q105" s="1">
        <f t="shared" si="12"/>
        <v>1184053333.3333335</v>
      </c>
      <c r="R105" s="1">
        <f t="shared" si="12"/>
        <v>1036908717.9487181</v>
      </c>
      <c r="S105" s="1">
        <f t="shared" si="12"/>
        <v>656933333.33333349</v>
      </c>
      <c r="T105" s="1">
        <f t="shared" si="12"/>
        <v>675896410.25641012</v>
      </c>
      <c r="U105" s="1">
        <f t="shared" si="12"/>
        <v>836797948.71794868</v>
      </c>
      <c r="V105" s="1">
        <f t="shared" si="12"/>
        <v>1025530256.4102564</v>
      </c>
      <c r="W105" s="1">
        <f t="shared" si="12"/>
        <v>418724102.56410265</v>
      </c>
      <c r="X105" s="1">
        <f t="shared" si="12"/>
        <v>661463589.74358988</v>
      </c>
      <c r="Y105" s="1">
        <f t="shared" si="12"/>
        <v>802407179.48717952</v>
      </c>
      <c r="Z105" s="1">
        <f t="shared" si="12"/>
        <v>1078023589.7435899</v>
      </c>
      <c r="AA105" s="1">
        <f t="shared" si="12"/>
        <v>1009706666.6666665</v>
      </c>
      <c r="AB105" s="1">
        <f t="shared" si="12"/>
        <v>886761025.64102554</v>
      </c>
      <c r="AC105" s="1">
        <f t="shared" si="12"/>
        <v>702766153.84615374</v>
      </c>
      <c r="AD105" s="1">
        <f t="shared" si="12"/>
        <v>720289230.76923084</v>
      </c>
      <c r="AE105" s="1">
        <f t="shared" si="12"/>
        <v>871797948.71794868</v>
      </c>
      <c r="AF105" s="1">
        <f t="shared" si="12"/>
        <v>901604102.56410265</v>
      </c>
      <c r="AG105" s="1">
        <f t="shared" si="12"/>
        <v>1249983589.7435896</v>
      </c>
      <c r="AH105" s="1">
        <f t="shared" si="12"/>
        <v>930473846.15384626</v>
      </c>
      <c r="AI105" s="1">
        <f t="shared" si="12"/>
        <v>1066604102.5641026</v>
      </c>
      <c r="AJ105" s="1">
        <f t="shared" si="12"/>
        <v>1092289230.7692308</v>
      </c>
      <c r="AK105" s="1">
        <f t="shared" si="12"/>
        <v>768544615.38461542</v>
      </c>
      <c r="AL105" s="1">
        <f>(AL22*(1-$AT$91))+AL77+AL88+AL81</f>
        <v>945318974.35897446</v>
      </c>
      <c r="AM105" s="31">
        <f>AL105*(1+$AT$106)</f>
        <v>975511737.03674197</v>
      </c>
      <c r="AN105" s="31">
        <f t="shared" ref="AN105:AQ105" si="13">AM105*(1+$AT$106)</f>
        <v>1006668833.3868915</v>
      </c>
      <c r="AO105" s="31">
        <f t="shared" si="13"/>
        <v>1038821063.4869653</v>
      </c>
      <c r="AP105" s="31">
        <f t="shared" si="13"/>
        <v>1072000211.1453487</v>
      </c>
      <c r="AQ105" s="31">
        <f t="shared" si="13"/>
        <v>1106239075.3208785</v>
      </c>
      <c r="AR105" s="28" t="s">
        <v>110</v>
      </c>
      <c r="AS105" s="32" t="s">
        <v>111</v>
      </c>
      <c r="AT105" s="33">
        <f>(AT100*AT92)+(AT102*AT97)</f>
        <v>4.618380867444985E-2</v>
      </c>
    </row>
    <row r="106" spans="1:46" ht="21" customHeight="1" x14ac:dyDescent="0.25">
      <c r="A106" s="14" t="s">
        <v>106</v>
      </c>
      <c r="B106" s="1"/>
      <c r="C106" s="19" t="e">
        <f t="shared" ref="C106:AL106" si="14">(C107/B107)-1</f>
        <v>#VALUE!</v>
      </c>
      <c r="D106" s="19" t="e">
        <f t="shared" si="14"/>
        <v>#VALUE!</v>
      </c>
      <c r="E106" s="19" t="e">
        <f t="shared" si="14"/>
        <v>#VALUE!</v>
      </c>
      <c r="F106" s="19">
        <f t="shared" si="14"/>
        <v>-0.1693989071038251</v>
      </c>
      <c r="G106" s="19">
        <f t="shared" si="14"/>
        <v>6.3042763157894735</v>
      </c>
      <c r="H106" s="19">
        <f t="shared" si="14"/>
        <v>-8.1738347219094787E-2</v>
      </c>
      <c r="I106" s="19">
        <f t="shared" si="14"/>
        <v>-0.29843060323688086</v>
      </c>
      <c r="J106" s="19">
        <f t="shared" si="14"/>
        <v>0.91191890947221244</v>
      </c>
      <c r="K106" s="19">
        <f t="shared" si="14"/>
        <v>0.45155393053016457</v>
      </c>
      <c r="L106" s="19">
        <f t="shared" si="14"/>
        <v>3.7783375314861534E-3</v>
      </c>
      <c r="M106" s="19">
        <f t="shared" si="14"/>
        <v>7.4027603513174389E-2</v>
      </c>
      <c r="N106" s="19">
        <f t="shared" si="14"/>
        <v>0.35163551401869153</v>
      </c>
      <c r="O106" s="19">
        <f t="shared" si="14"/>
        <v>-0.45116681071737252</v>
      </c>
      <c r="P106" s="19">
        <f t="shared" si="14"/>
        <v>0.51968503937007871</v>
      </c>
      <c r="Q106" s="19">
        <f t="shared" si="14"/>
        <v>-6.1139896373056946E-2</v>
      </c>
      <c r="R106" s="19">
        <f t="shared" si="14"/>
        <v>-0.17439293598233996</v>
      </c>
      <c r="S106" s="19">
        <f t="shared" si="14"/>
        <v>-0.21122994652406413</v>
      </c>
      <c r="T106" s="19">
        <f t="shared" si="14"/>
        <v>-0.22711864406779658</v>
      </c>
      <c r="U106" s="19">
        <f t="shared" si="14"/>
        <v>0.44298245614035081</v>
      </c>
      <c r="V106" s="19">
        <f t="shared" si="14"/>
        <v>0.3936170212765957</v>
      </c>
      <c r="W106" s="19">
        <f t="shared" si="14"/>
        <v>-0.6292257360959651</v>
      </c>
      <c r="X106" s="19">
        <f t="shared" si="14"/>
        <v>0.37647058823529411</v>
      </c>
      <c r="Y106" s="19">
        <f t="shared" si="14"/>
        <v>0.75427350427350426</v>
      </c>
      <c r="Z106" s="19">
        <f t="shared" si="14"/>
        <v>-9.6224116930572423E-2</v>
      </c>
      <c r="AA106" s="19">
        <f t="shared" si="14"/>
        <v>0.17250673854447429</v>
      </c>
      <c r="AB106" s="19">
        <f t="shared" si="14"/>
        <v>-8.3908045977011514E-2</v>
      </c>
      <c r="AC106" s="19">
        <f t="shared" si="14"/>
        <v>-0.14303638644918448</v>
      </c>
      <c r="AD106" s="19">
        <f t="shared" si="14"/>
        <v>-0.19180087847730598</v>
      </c>
      <c r="AE106" s="19">
        <f t="shared" si="14"/>
        <v>0.45289855072463769</v>
      </c>
      <c r="AF106" s="19">
        <f t="shared" si="14"/>
        <v>0.39900249376558605</v>
      </c>
      <c r="AG106" s="19">
        <f t="shared" si="14"/>
        <v>-0.15062388591800357</v>
      </c>
      <c r="AH106" s="19">
        <f t="shared" si="14"/>
        <v>-5.7712486883525704E-2</v>
      </c>
      <c r="AI106" s="19">
        <f t="shared" si="14"/>
        <v>0.12917594654788411</v>
      </c>
      <c r="AJ106" s="19">
        <f t="shared" si="14"/>
        <v>8.1854043392505016E-2</v>
      </c>
      <c r="AK106" s="19">
        <f t="shared" si="14"/>
        <v>-0.30720145852324521</v>
      </c>
      <c r="AL106" s="19">
        <f t="shared" si="14"/>
        <v>0.23552631578947358</v>
      </c>
      <c r="AM106" s="27">
        <v>1111000000</v>
      </c>
      <c r="AN106" s="27">
        <v>1111000000</v>
      </c>
      <c r="AO106" s="27">
        <v>1127000000</v>
      </c>
      <c r="AP106" s="27">
        <v>1154000000</v>
      </c>
      <c r="AQ106" s="27">
        <v>1197000000</v>
      </c>
      <c r="AR106" s="28" t="s">
        <v>107</v>
      </c>
      <c r="AS106" s="29" t="s">
        <v>108</v>
      </c>
      <c r="AT106" s="30">
        <f>(SUM(AM4:AQ4)/5)</f>
        <v>3.1939232678833515E-2</v>
      </c>
    </row>
    <row r="107" spans="1:46" ht="19" x14ac:dyDescent="0.25">
      <c r="A107" s="34" t="s">
        <v>112</v>
      </c>
      <c r="B107" s="1" t="s">
        <v>91</v>
      </c>
      <c r="C107" s="1" t="s">
        <v>91</v>
      </c>
      <c r="D107" s="1" t="s">
        <v>91</v>
      </c>
      <c r="E107" s="1">
        <v>73200000</v>
      </c>
      <c r="F107" s="1">
        <v>60800000</v>
      </c>
      <c r="G107" s="1">
        <v>444100000</v>
      </c>
      <c r="H107" s="1">
        <v>407800000</v>
      </c>
      <c r="I107" s="1">
        <v>286100000</v>
      </c>
      <c r="J107" s="1">
        <v>547000000</v>
      </c>
      <c r="K107" s="1">
        <v>794000000</v>
      </c>
      <c r="L107" s="1">
        <v>797000000</v>
      </c>
      <c r="M107" s="1">
        <v>856000000</v>
      </c>
      <c r="N107" s="1">
        <v>1157000000</v>
      </c>
      <c r="O107" s="1">
        <v>635000000</v>
      </c>
      <c r="P107" s="1">
        <v>965000000</v>
      </c>
      <c r="Q107" s="1">
        <v>906000000</v>
      </c>
      <c r="R107" s="1">
        <v>748000000</v>
      </c>
      <c r="S107" s="1">
        <v>590000000</v>
      </c>
      <c r="T107" s="1">
        <v>456000000</v>
      </c>
      <c r="U107" s="1">
        <v>658000000</v>
      </c>
      <c r="V107" s="1">
        <v>917000000</v>
      </c>
      <c r="W107" s="1">
        <v>340000000</v>
      </c>
      <c r="X107" s="1">
        <v>468000000</v>
      </c>
      <c r="Y107" s="1">
        <v>821000000</v>
      </c>
      <c r="Z107" s="1">
        <v>742000000</v>
      </c>
      <c r="AA107" s="1">
        <v>870000000</v>
      </c>
      <c r="AB107" s="1">
        <v>797000000</v>
      </c>
      <c r="AC107" s="1">
        <v>683000000</v>
      </c>
      <c r="AD107" s="1">
        <v>552000000</v>
      </c>
      <c r="AE107" s="1">
        <v>802000000</v>
      </c>
      <c r="AF107" s="1">
        <v>1122000000</v>
      </c>
      <c r="AG107" s="1">
        <v>953000000</v>
      </c>
      <c r="AH107" s="1">
        <v>898000000</v>
      </c>
      <c r="AI107" s="1">
        <v>1014000000</v>
      </c>
      <c r="AJ107" s="1">
        <v>1097000000</v>
      </c>
      <c r="AK107" s="1">
        <v>760000000</v>
      </c>
      <c r="AL107" s="1">
        <v>939000000</v>
      </c>
      <c r="AM107" s="28"/>
      <c r="AN107" s="28"/>
      <c r="AO107" s="28"/>
      <c r="AP107" s="28"/>
      <c r="AQ107" s="53">
        <f>AQ105*(1+AT107)/(AT108-AT107)</f>
        <v>36006912214.372116</v>
      </c>
      <c r="AR107" s="55" t="s">
        <v>155</v>
      </c>
      <c r="AS107" s="56" t="s">
        <v>156</v>
      </c>
      <c r="AT107" s="57">
        <v>1.4999999999999999E-2</v>
      </c>
    </row>
    <row r="108" spans="1:46"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53">
        <f t="shared" ref="AM108:AP108" si="15">AM107+AM105</f>
        <v>975511737.03674197</v>
      </c>
      <c r="AN108" s="53">
        <f t="shared" si="15"/>
        <v>1006668833.3868915</v>
      </c>
      <c r="AO108" s="53">
        <f t="shared" si="15"/>
        <v>1038821063.4869653</v>
      </c>
      <c r="AP108" s="53">
        <f t="shared" si="15"/>
        <v>1072000211.1453487</v>
      </c>
      <c r="AQ108" s="53">
        <f>AQ107+AQ105</f>
        <v>37113151289.692993</v>
      </c>
      <c r="AR108" s="55" t="s">
        <v>153</v>
      </c>
      <c r="AS108" s="58" t="s">
        <v>157</v>
      </c>
      <c r="AT108" s="30">
        <f>AT105</f>
        <v>4.618380867444985E-2</v>
      </c>
    </row>
    <row r="109" spans="1:46" ht="19" x14ac:dyDescent="0.25">
      <c r="AM109" s="65" t="s">
        <v>158</v>
      </c>
      <c r="AN109" s="65"/>
    </row>
    <row r="110" spans="1:46" ht="20" x14ac:dyDescent="0.25">
      <c r="AM110" s="59" t="s">
        <v>159</v>
      </c>
      <c r="AN110" s="53">
        <f>NPV(AT108,AM108,AN108,AO108,AP108,AQ108)</f>
        <v>33267676117.693821</v>
      </c>
    </row>
    <row r="111" spans="1:46" ht="20" x14ac:dyDescent="0.25">
      <c r="AM111" s="59" t="s">
        <v>160</v>
      </c>
      <c r="AN111" s="53">
        <f>AL40</f>
        <v>109000000</v>
      </c>
    </row>
    <row r="112" spans="1:46" ht="20" x14ac:dyDescent="0.25">
      <c r="AM112" s="59" t="s">
        <v>149</v>
      </c>
      <c r="AN112" s="53">
        <f>AT99</f>
        <v>5049000000</v>
      </c>
    </row>
    <row r="113" spans="39:40" ht="20" x14ac:dyDescent="0.25">
      <c r="AM113" s="59" t="s">
        <v>161</v>
      </c>
      <c r="AN113" s="53">
        <f>AN110+AN111-AN112</f>
        <v>28327676117.693821</v>
      </c>
    </row>
    <row r="114" spans="39:40" ht="20" x14ac:dyDescent="0.25">
      <c r="AM114" s="59" t="s">
        <v>162</v>
      </c>
      <c r="AN114" s="59">
        <f>AL34*(1+(AR16*5))</f>
        <v>297104362.47410858</v>
      </c>
    </row>
    <row r="115" spans="39:40" ht="20" x14ac:dyDescent="0.25">
      <c r="AM115" s="60" t="s">
        <v>163</v>
      </c>
      <c r="AN115" s="61">
        <f>AN113/AN114</f>
        <v>95.345877394050248</v>
      </c>
    </row>
    <row r="116" spans="39:40" ht="20" x14ac:dyDescent="0.25">
      <c r="AM116" s="59" t="s">
        <v>164</v>
      </c>
      <c r="AN116" s="62" cm="1">
        <f t="array" ref="AN116">_FV(A1,"Price")</f>
        <v>46.51</v>
      </c>
    </row>
    <row r="117" spans="39:40" ht="20" x14ac:dyDescent="0.25">
      <c r="AM117" s="60" t="s">
        <v>165</v>
      </c>
      <c r="AN117" s="63">
        <f>AN115/AN116-1</f>
        <v>1.0500081142560793</v>
      </c>
    </row>
    <row r="118" spans="39:40" ht="20" x14ac:dyDescent="0.25">
      <c r="AM118" s="60" t="s">
        <v>166</v>
      </c>
      <c r="AN118" s="64" t="str">
        <f>IF(AN115&gt;AN116,"BUY","SELL")</f>
        <v>BUY</v>
      </c>
    </row>
  </sheetData>
  <mergeCells count="6">
    <mergeCell ref="AM109:AN109"/>
    <mergeCell ref="AS83:AT83"/>
    <mergeCell ref="AS84:AT84"/>
    <mergeCell ref="AS93:AT93"/>
    <mergeCell ref="AS98:AT98"/>
    <mergeCell ref="AS104:AT104"/>
  </mergeCells>
  <hyperlinks>
    <hyperlink ref="A1" r:id="rId1" tooltip="https://roic.ai/company/CPB" display="ROIC.AI | CP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6732/000089322094000416/0000893220-94-000416-index.html" xr:uid="{00000000-0004-0000-0000-000019000000}"/>
    <hyperlink ref="J74" r:id="rId19" tooltip="https://www.sec.gov/Archives/edgar/data/16732/000089322094000416/0000893220-94-000416-index.html" xr:uid="{00000000-0004-0000-0000-00001A000000}"/>
    <hyperlink ref="K36" r:id="rId20" tooltip="https://www.sec.gov/Archives/edgar/data/16732/000089322095000638/0000893220-95-000638-index.html" xr:uid="{00000000-0004-0000-0000-00001C000000}"/>
    <hyperlink ref="K74" r:id="rId21" tooltip="https://www.sec.gov/Archives/edgar/data/16732/000089322095000638/0000893220-95-000638-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16732/000089322000001180/0000893220-00-001180-index.htm" xr:uid="{00000000-0004-0000-0000-00002B000000}"/>
    <hyperlink ref="P74" r:id="rId31" tooltip="https://www.sec.gov/Archives/edgar/data/16732/000089322000001180/0000893220-00-001180-index.htm" xr:uid="{00000000-0004-0000-0000-00002C000000}"/>
    <hyperlink ref="Q36" r:id="rId32" tooltip="https://www.sec.gov/Archives/edgar/data/16732/000089322001500738/0000893220-01-500738-index.htm" xr:uid="{00000000-0004-0000-0000-00002E000000}"/>
    <hyperlink ref="Q74" r:id="rId33" tooltip="https://www.sec.gov/Archives/edgar/data/16732/000089322001500738/0000893220-01-500738-index.htm" xr:uid="{00000000-0004-0000-0000-00002F000000}"/>
    <hyperlink ref="R36" r:id="rId34" tooltip="https://www.sec.gov/Archives/edgar/data/16732/000089322002001206/0000893220-02-001206-index.html" xr:uid="{00000000-0004-0000-0000-000031000000}"/>
    <hyperlink ref="R74" r:id="rId35" tooltip="https://www.sec.gov/Archives/edgar/data/16732/000089322002001206/0000893220-02-001206-index.html" xr:uid="{00000000-0004-0000-0000-000032000000}"/>
    <hyperlink ref="S36" r:id="rId36" tooltip="https://www.sec.gov/Archives/edgar/data/16732/000089322003001648/w90322e10vk.htm" xr:uid="{00000000-0004-0000-0000-000034000000}"/>
    <hyperlink ref="S74" r:id="rId37" tooltip="https://www.sec.gov/Archives/edgar/data/16732/000089322003001648/w90322e10vk.htm" xr:uid="{00000000-0004-0000-0000-000035000000}"/>
    <hyperlink ref="T36" r:id="rId38" tooltip="https://www.sec.gov/Archives/edgar/data/16732/000089322004002108/w99443e10vk.htm" xr:uid="{00000000-0004-0000-0000-000037000000}"/>
    <hyperlink ref="T74" r:id="rId39" tooltip="https://www.sec.gov/Archives/edgar/data/16732/000089322004002108/w99443e10vk.htm" xr:uid="{00000000-0004-0000-0000-000038000000}"/>
    <hyperlink ref="U36" r:id="rId40" tooltip="https://www.sec.gov/Archives/edgar/data/16732/000089322005002271/w12996e10vk.htm" xr:uid="{00000000-0004-0000-0000-00003A000000}"/>
    <hyperlink ref="U74" r:id="rId41" tooltip="https://www.sec.gov/Archives/edgar/data/16732/000089322005002271/w12996e10vk.htm" xr:uid="{00000000-0004-0000-0000-00003B000000}"/>
    <hyperlink ref="V36" r:id="rId42" tooltip="https://www.sec.gov/Archives/edgar/data/16732/000089322006002166/w23178e10vk.htm" xr:uid="{00000000-0004-0000-0000-00003D000000}"/>
    <hyperlink ref="V74" r:id="rId43" tooltip="https://www.sec.gov/Archives/edgar/data/16732/000089322006002166/w23178e10vk.htm" xr:uid="{00000000-0004-0000-0000-00003E000000}"/>
    <hyperlink ref="W36" r:id="rId44" tooltip="https://www.sec.gov/Archives/edgar/data/16732/000089322007003194/0000893220-07-003194-index.html" xr:uid="{00000000-0004-0000-0000-000040000000}"/>
    <hyperlink ref="W74" r:id="rId45" tooltip="https://www.sec.gov/Archives/edgar/data/16732/000089322007003194/0000893220-07-003194-index.html" xr:uid="{00000000-0004-0000-0000-000041000000}"/>
    <hyperlink ref="X36" r:id="rId46" tooltip="https://www.sec.gov/Archives/edgar/data/16732/000089322008002633/0000893220-08-002633-index.html" xr:uid="{00000000-0004-0000-0000-000043000000}"/>
    <hyperlink ref="X74" r:id="rId47" tooltip="https://www.sec.gov/Archives/edgar/data/16732/000089322008002633/0000893220-08-002633-index.html" xr:uid="{00000000-0004-0000-0000-000044000000}"/>
    <hyperlink ref="Y36" r:id="rId48" tooltip="https://www.sec.gov/Archives/edgar/data/16732/000095012309047208/0000950123-09-047208-index.html" xr:uid="{00000000-0004-0000-0000-000046000000}"/>
    <hyperlink ref="Y74" r:id="rId49" tooltip="https://www.sec.gov/Archives/edgar/data/16732/000095012309047208/0000950123-09-047208-index.html" xr:uid="{00000000-0004-0000-0000-000047000000}"/>
    <hyperlink ref="Z36" r:id="rId50" tooltip="https://www.sec.gov/Archives/edgar/data/16732/000095012310090083/0000950123-10-090083-index.html" xr:uid="{00000000-0004-0000-0000-000049000000}"/>
    <hyperlink ref="Z74" r:id="rId51" tooltip="https://www.sec.gov/Archives/edgar/data/16732/000095012310090083/0000950123-10-090083-index.html" xr:uid="{00000000-0004-0000-0000-00004A000000}"/>
    <hyperlink ref="AA36" r:id="rId52" tooltip="https://www.sec.gov/Archives/edgar/data/16732/000095012311087197/0000950123-11-087197-index.html" xr:uid="{00000000-0004-0000-0000-00004C000000}"/>
    <hyperlink ref="AA74" r:id="rId53" tooltip="https://www.sec.gov/Archives/edgar/data/16732/000095012311087197/0000950123-11-087197-index.html" xr:uid="{00000000-0004-0000-0000-00004D000000}"/>
    <hyperlink ref="AB36" r:id="rId54" tooltip="https://www.sec.gov/Archives/edgar/data/16732/000001673212000024/0000016732-12-000024-index.html" xr:uid="{00000000-0004-0000-0000-00004F000000}"/>
    <hyperlink ref="AB74" r:id="rId55" tooltip="https://www.sec.gov/Archives/edgar/data/16732/000001673212000024/0000016732-12-000024-index.html" xr:uid="{00000000-0004-0000-0000-000050000000}"/>
    <hyperlink ref="AC36" r:id="rId56" tooltip="https://www.sec.gov/Archives/edgar/data/16732/000001673213000023/0000016732-13-000023-index.html" xr:uid="{00000000-0004-0000-0000-000052000000}"/>
    <hyperlink ref="AC74" r:id="rId57" tooltip="https://www.sec.gov/Archives/edgar/data/16732/000001673213000023/0000016732-13-000023-index.html" xr:uid="{00000000-0004-0000-0000-000053000000}"/>
    <hyperlink ref="AD36" r:id="rId58" tooltip="https://www.sec.gov/Archives/edgar/data/16732/000001673214000023/0000016732-14-000023-index.html" xr:uid="{00000000-0004-0000-0000-000055000000}"/>
    <hyperlink ref="AD74" r:id="rId59" tooltip="https://www.sec.gov/Archives/edgar/data/16732/000001673214000023/0000016732-14-000023-index.html" xr:uid="{00000000-0004-0000-0000-000056000000}"/>
    <hyperlink ref="AE36" r:id="rId60" tooltip="https://www.sec.gov/Archives/edgar/data/16732/000001673215000034/0000016732-15-000034-index.html" xr:uid="{00000000-0004-0000-0000-000058000000}"/>
    <hyperlink ref="AE74" r:id="rId61" tooltip="https://www.sec.gov/Archives/edgar/data/16732/000001673215000034/0000016732-15-000034-index.html" xr:uid="{00000000-0004-0000-0000-000059000000}"/>
    <hyperlink ref="AF36" r:id="rId62" tooltip="https://www.sec.gov/Archives/edgar/data/16732/000001673216000146/cpb-7312016x10xk.htm" xr:uid="{00000000-0004-0000-0000-00005B000000}"/>
    <hyperlink ref="AF74" r:id="rId63" tooltip="https://www.sec.gov/Archives/edgar/data/16732/000001673216000146/cpb-7312016x10xk.htm" xr:uid="{00000000-0004-0000-0000-00005C000000}"/>
    <hyperlink ref="AG36" r:id="rId64" tooltip="https://www.sec.gov/Archives/edgar/data/16732/000001673217000058/0000016732-17-000058-index.html" xr:uid="{00000000-0004-0000-0000-00005E000000}"/>
    <hyperlink ref="AG74" r:id="rId65" tooltip="https://www.sec.gov/Archives/edgar/data/16732/000001673217000058/0000016732-17-000058-index.html" xr:uid="{00000000-0004-0000-0000-00005F000000}"/>
    <hyperlink ref="AH36" r:id="rId66" tooltip="https://www.sec.gov/Archives/edgar/data/16732/000001673218000062/0000016732-18-000062-index.html" xr:uid="{00000000-0004-0000-0000-000061000000}"/>
    <hyperlink ref="AH74" r:id="rId67" tooltip="https://www.sec.gov/Archives/edgar/data/16732/000001673218000062/0000016732-18-000062-index.html" xr:uid="{00000000-0004-0000-0000-000062000000}"/>
    <hyperlink ref="AI36" r:id="rId68" tooltip="https://www.sec.gov/Archives/edgar/data/16732/000001673219000070/0000016732-19-000070-index.html" xr:uid="{00000000-0004-0000-0000-000064000000}"/>
    <hyperlink ref="AI74" r:id="rId69" tooltip="https://www.sec.gov/Archives/edgar/data/16732/000001673219000070/0000016732-19-000070-index.html" xr:uid="{00000000-0004-0000-0000-000065000000}"/>
    <hyperlink ref="AJ36" r:id="rId70" tooltip="https://www.sec.gov/Archives/edgar/data/16732/000001673220000111/0000016732-20-000111-index.htm" xr:uid="{00000000-0004-0000-0000-000067000000}"/>
    <hyperlink ref="AJ74" r:id="rId71" tooltip="https://www.sec.gov/Archives/edgar/data/16732/000001673220000111/0000016732-20-000111-index.htm" xr:uid="{00000000-0004-0000-0000-000068000000}"/>
    <hyperlink ref="AK36" r:id="rId72" tooltip="https://www.sec.gov/Archives/edgar/data/16732/000001673221000103/0000016732-21-000103-index.htm" xr:uid="{00000000-0004-0000-0000-00006A000000}"/>
    <hyperlink ref="AK74" r:id="rId73" tooltip="https://www.sec.gov/Archives/edgar/data/16732/000001673221000103/0000016732-21-000103-index.htm" xr:uid="{00000000-0004-0000-0000-00006B000000}"/>
    <hyperlink ref="AL36" r:id="rId74" tooltip="https://www.sec.gov/Archives/edgar/data/16732/000001673222000093/0000016732-22-000093-index.htm" xr:uid="{00000000-0004-0000-0000-00006D000000}"/>
    <hyperlink ref="AL74" r:id="rId75" tooltip="https://www.sec.gov/Archives/edgar/data/16732/000001673222000093/0000016732-22-000093-index.htm" xr:uid="{00000000-0004-0000-0000-00006E000000}"/>
    <hyperlink ref="AM1" r:id="rId76" display="https://finbox.com/NYSE:CPB/explorer/revenue_proj" xr:uid="{7F8C1AF3-4FFC-FD41-85F4-BB0CA3550035}"/>
    <hyperlink ref="AR106" r:id="rId77" xr:uid="{8482056F-48A3-1B42-89D9-941C4598D10C}"/>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2023-03-13T12:13:49Z</dcterms:created>
  <dcterms:modified xsi:type="dcterms:W3CDTF">2023-07-05T06:51:45Z</dcterms:modified>
</cp:coreProperties>
</file>