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D4C9A64B-6D28-F14A-87BC-BE99FC8459F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s="1"/>
  <c r="AO105" i="1" s="1"/>
  <c r="AP105" i="1" s="1"/>
  <c r="AQ105" i="1" s="1"/>
  <c r="AT101" i="1" a="1"/>
  <c r="AT101" i="1" s="1"/>
  <c r="AT95" i="1" a="1"/>
  <c r="AT95" i="1" s="1"/>
  <c r="AN111" i="1"/>
  <c r="AP108" i="1"/>
  <c r="AO108" i="1"/>
  <c r="AN108" i="1"/>
  <c r="AM108" i="1"/>
  <c r="AT94" i="1"/>
  <c r="AT90" i="1"/>
  <c r="AT89" i="1"/>
  <c r="AT91" i="1" s="1"/>
  <c r="AT87" i="1"/>
  <c r="AT99" i="1" s="1"/>
  <c r="AT86" i="1"/>
  <c r="AT85" i="1"/>
  <c r="AQ30" i="1"/>
  <c r="AP30" i="1"/>
  <c r="AO30" i="1"/>
  <c r="AN30" i="1"/>
  <c r="AM30" i="1"/>
  <c r="AQ29" i="1"/>
  <c r="AP29" i="1"/>
  <c r="AO29" i="1"/>
  <c r="AN29" i="1"/>
  <c r="AM29" i="1"/>
  <c r="AQ21" i="1"/>
  <c r="AP21" i="1"/>
  <c r="AO21" i="1"/>
  <c r="AN21" i="1"/>
  <c r="AM21" i="1"/>
  <c r="AQ20" i="1"/>
  <c r="AP20" i="1"/>
  <c r="AO20" i="1"/>
  <c r="AN20" i="1"/>
  <c r="AM20" i="1"/>
  <c r="AR19" i="1"/>
  <c r="AR16" i="1"/>
  <c r="AN114" i="1" s="1"/>
  <c r="AU13" i="1"/>
  <c r="AT13" i="1"/>
  <c r="AS13" i="1"/>
  <c r="AR13" i="1"/>
  <c r="AT10" i="1"/>
  <c r="AS10" i="1"/>
  <c r="AR10" i="1"/>
  <c r="AU7" i="1"/>
  <c r="AT7" i="1"/>
  <c r="AS7" i="1"/>
  <c r="AR7" i="1"/>
  <c r="AU4" i="1"/>
  <c r="AT4" i="1"/>
  <c r="AS4" i="1"/>
  <c r="AR4" i="1"/>
  <c r="AQ4" i="1"/>
  <c r="AP4" i="1"/>
  <c r="AO4" i="1"/>
  <c r="AN4" i="1"/>
  <c r="AM4" i="1"/>
  <c r="B105"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97" i="1" l="1"/>
  <c r="AT106" i="1"/>
  <c r="AU19" i="1"/>
  <c r="AT19" i="1"/>
  <c r="AU22" i="1"/>
  <c r="AS19" i="1"/>
  <c r="AU16" i="1"/>
  <c r="AT16" i="1"/>
  <c r="AT22" i="1"/>
  <c r="AS16" i="1"/>
  <c r="AT103" i="1"/>
  <c r="AT102" i="1" s="1"/>
  <c r="AN112" i="1"/>
  <c r="AT100" i="1"/>
  <c r="AT88" i="1"/>
  <c r="AT92" i="1" s="1"/>
  <c r="AT105" i="1" l="1"/>
  <c r="AT108" i="1" s="1"/>
  <c r="AQ107" i="1" l="1"/>
  <c r="AQ108" i="1" s="1"/>
  <c r="AN110" i="1" s="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<sst xmlns="http://schemas.openxmlformats.org/spreadsheetml/2006/main" count="1104" uniqueCount="167">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</sst>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164" fontId="11" fillId="0" borderId="0" xfId="0" applyNumberFormat="1" applyFont="1"/>
    <xf numFmtId="9" fontId="1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0"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64" fontId="1" fillId="6" borderId="0" xfId="0" applyNumberFormat="1" applyFont="1" applyFill="1"/>
    <xf numFmtId="164" fontId="12" fillId="4" borderId="0" xfId="0" applyNumberFormat="1" applyFont="1" applyFill="1"/>
    <xf numFmtId="164" fontId="1" fillId="5"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0" borderId="0" xfId="0" applyFont="1" applyAlignment="1">
      <alignment indent="1"/>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Clorox</a:t>
            </a:r>
            <a:endParaRPr lang="en-US"/>
          </a:p>
        </c:rich>
      </c:tx>
      <c:layout>
        <c:manualLayout>
          <c:xMode val="edge"/>
          <c:yMode val="edge"/>
          <c:x val="0.45426110496518513"/>
          <c:y val="3.31315738882259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709090909090903E-2"/>
          <c:y val="0.13387704433450087"/>
          <c:w val="0.83824132231404958"/>
          <c:h val="0.685020073599854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1089100000</c:v>
                </c:pt>
                <c:pt idx="1">
                  <c:v>1126000000</c:v>
                </c:pt>
                <c:pt idx="2">
                  <c:v>1259900000</c:v>
                </c:pt>
                <c:pt idx="3">
                  <c:v>1356300000</c:v>
                </c:pt>
                <c:pt idx="4">
                  <c:v>1484000000</c:v>
                </c:pt>
                <c:pt idx="5">
                  <c:v>1646500000</c:v>
                </c:pt>
                <c:pt idx="6">
                  <c:v>1717000000</c:v>
                </c:pt>
                <c:pt idx="7">
                  <c:v>1634200000</c:v>
                </c:pt>
                <c:pt idx="8">
                  <c:v>1836900000</c:v>
                </c:pt>
                <c:pt idx="9">
                  <c:v>1984200000</c:v>
                </c:pt>
                <c:pt idx="10">
                  <c:v>2217800000</c:v>
                </c:pt>
                <c:pt idx="11">
                  <c:v>2532700000</c:v>
                </c:pt>
                <c:pt idx="12">
                  <c:v>2741300000</c:v>
                </c:pt>
                <c:pt idx="13">
                  <c:v>4003000000</c:v>
                </c:pt>
                <c:pt idx="14">
                  <c:v>4083000000</c:v>
                </c:pt>
                <c:pt idx="15">
                  <c:v>3903000000</c:v>
                </c:pt>
                <c:pt idx="16">
                  <c:v>4061000000</c:v>
                </c:pt>
                <c:pt idx="17">
                  <c:v>4144000000</c:v>
                </c:pt>
                <c:pt idx="18">
                  <c:v>4324000000</c:v>
                </c:pt>
                <c:pt idx="19">
                  <c:v>4388000000</c:v>
                </c:pt>
                <c:pt idx="20">
                  <c:v>4644000000</c:v>
                </c:pt>
                <c:pt idx="21">
                  <c:v>4847000000</c:v>
                </c:pt>
                <c:pt idx="22">
                  <c:v>5273000000</c:v>
                </c:pt>
                <c:pt idx="23">
                  <c:v>5450000000</c:v>
                </c:pt>
                <c:pt idx="24">
                  <c:v>5534000000</c:v>
                </c:pt>
                <c:pt idx="25">
                  <c:v>5231000000</c:v>
                </c:pt>
                <c:pt idx="26">
                  <c:v>5468000000</c:v>
                </c:pt>
                <c:pt idx="27">
                  <c:v>5623000000</c:v>
                </c:pt>
                <c:pt idx="28">
                  <c:v>5591000000</c:v>
                </c:pt>
                <c:pt idx="29">
                  <c:v>5655000000</c:v>
                </c:pt>
                <c:pt idx="30">
                  <c:v>5761000000</c:v>
                </c:pt>
                <c:pt idx="31">
                  <c:v>5973000000</c:v>
                </c:pt>
                <c:pt idx="32">
                  <c:v>6124000000</c:v>
                </c:pt>
                <c:pt idx="33">
                  <c:v>6214000000</c:v>
                </c:pt>
                <c:pt idx="34">
                  <c:v>6721000000</c:v>
                </c:pt>
                <c:pt idx="35">
                  <c:v>7341000000</c:v>
                </c:pt>
                <c:pt idx="36">
                  <c:v>7107000000</c:v>
                </c:pt>
              </c:numCache>
            </c:numRef>
          </c:val>
          <c:extLst>
            <c:ext xmlns:c16="http://schemas.microsoft.com/office/drawing/2014/chart" uri="{C3380CC4-5D6E-409C-BE32-E72D297353CC}">
              <c16:uniqueId val="{00000000-7EF5-6041-8EB1-0F0B28BEF03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1'!$B$28:$AL$28</c:f>
              <c:numCache>
                <c:formatCode>#,###,,;\(#,###,,\);\ \-\ \-</c:formatCode>
                <c:ptCount val="37"/>
                <c:pt idx="0">
                  <c:v>95600000</c:v>
                </c:pt>
                <c:pt idx="1">
                  <c:v>104900000</c:v>
                </c:pt>
                <c:pt idx="2">
                  <c:v>132600000</c:v>
                </c:pt>
                <c:pt idx="3">
                  <c:v>124200000</c:v>
                </c:pt>
                <c:pt idx="4">
                  <c:v>153600000</c:v>
                </c:pt>
                <c:pt idx="5">
                  <c:v>52700000</c:v>
                </c:pt>
                <c:pt idx="6">
                  <c:v>98700000</c:v>
                </c:pt>
                <c:pt idx="7">
                  <c:v>167000000</c:v>
                </c:pt>
                <c:pt idx="8">
                  <c:v>212100000</c:v>
                </c:pt>
                <c:pt idx="9">
                  <c:v>200800000</c:v>
                </c:pt>
                <c:pt idx="10">
                  <c:v>222100000</c:v>
                </c:pt>
                <c:pt idx="11">
                  <c:v>249400000</c:v>
                </c:pt>
                <c:pt idx="12">
                  <c:v>298000000</c:v>
                </c:pt>
                <c:pt idx="13">
                  <c:v>246000000</c:v>
                </c:pt>
                <c:pt idx="14">
                  <c:v>394000000</c:v>
                </c:pt>
                <c:pt idx="15">
                  <c:v>323000000</c:v>
                </c:pt>
                <c:pt idx="16">
                  <c:v>322000000</c:v>
                </c:pt>
                <c:pt idx="17">
                  <c:v>493000000</c:v>
                </c:pt>
                <c:pt idx="18">
                  <c:v>549000000</c:v>
                </c:pt>
                <c:pt idx="19">
                  <c:v>1096000000</c:v>
                </c:pt>
                <c:pt idx="20">
                  <c:v>444000000</c:v>
                </c:pt>
                <c:pt idx="21">
                  <c:v>501000000</c:v>
                </c:pt>
                <c:pt idx="22">
                  <c:v>461000000</c:v>
                </c:pt>
                <c:pt idx="23">
                  <c:v>537000000</c:v>
                </c:pt>
                <c:pt idx="24">
                  <c:v>603000000</c:v>
                </c:pt>
                <c:pt idx="25">
                  <c:v>557000000</c:v>
                </c:pt>
                <c:pt idx="26">
                  <c:v>541000000</c:v>
                </c:pt>
                <c:pt idx="27">
                  <c:v>572000000</c:v>
                </c:pt>
                <c:pt idx="28">
                  <c:v>558000000</c:v>
                </c:pt>
                <c:pt idx="29">
                  <c:v>580000000</c:v>
                </c:pt>
                <c:pt idx="30">
                  <c:v>648000000</c:v>
                </c:pt>
                <c:pt idx="31">
                  <c:v>701000000</c:v>
                </c:pt>
                <c:pt idx="32">
                  <c:v>823000000</c:v>
                </c:pt>
                <c:pt idx="33">
                  <c:v>820000000</c:v>
                </c:pt>
                <c:pt idx="34">
                  <c:v>939000000</c:v>
                </c:pt>
                <c:pt idx="35">
                  <c:v>710000000</c:v>
                </c:pt>
                <c:pt idx="36">
                  <c:v>462000000</c:v>
                </c:pt>
              </c:numCache>
            </c:numRef>
          </c:val>
          <c:extLst>
            <c:ext xmlns:c16="http://schemas.microsoft.com/office/drawing/2014/chart" uri="{C3380CC4-5D6E-409C-BE32-E72D297353CC}">
              <c16:uniqueId val="{00000001-7EF5-6041-8EB1-0F0B28BEF03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70500000</c:v>
                </c:pt>
                <c:pt idx="4">
                  <c:v>10500000</c:v>
                </c:pt>
                <c:pt idx="5">
                  <c:v>137600000</c:v>
                </c:pt>
                <c:pt idx="6">
                  <c:v>182000000</c:v>
                </c:pt>
                <c:pt idx="7">
                  <c:v>167900000</c:v>
                </c:pt>
                <c:pt idx="8">
                  <c:v>210200000</c:v>
                </c:pt>
                <c:pt idx="9">
                  <c:v>227900000</c:v>
                </c:pt>
                <c:pt idx="10">
                  <c:v>321900000</c:v>
                </c:pt>
                <c:pt idx="11">
                  <c:v>266900000</c:v>
                </c:pt>
                <c:pt idx="12">
                  <c:v>65300000</c:v>
                </c:pt>
                <c:pt idx="13">
                  <c:v>296000000</c:v>
                </c:pt>
                <c:pt idx="14">
                  <c:v>500000000</c:v>
                </c:pt>
                <c:pt idx="15">
                  <c:v>555000000</c:v>
                </c:pt>
                <c:pt idx="16">
                  <c:v>699000000</c:v>
                </c:pt>
                <c:pt idx="17">
                  <c:v>598000000</c:v>
                </c:pt>
                <c:pt idx="18">
                  <c:v>727000000</c:v>
                </c:pt>
                <c:pt idx="19">
                  <c:v>614000000</c:v>
                </c:pt>
                <c:pt idx="20">
                  <c:v>342000000</c:v>
                </c:pt>
                <c:pt idx="21">
                  <c:v>562000000</c:v>
                </c:pt>
                <c:pt idx="22">
                  <c:v>560000000</c:v>
                </c:pt>
                <c:pt idx="23">
                  <c:v>541000000</c:v>
                </c:pt>
                <c:pt idx="24">
                  <c:v>616000000</c:v>
                </c:pt>
                <c:pt idx="25">
                  <c:v>470000000</c:v>
                </c:pt>
                <c:pt idx="26">
                  <c:v>420000000</c:v>
                </c:pt>
                <c:pt idx="27">
                  <c:v>581000000</c:v>
                </c:pt>
                <c:pt idx="28">
                  <c:v>629000000</c:v>
                </c:pt>
                <c:pt idx="29">
                  <c:v>749000000</c:v>
                </c:pt>
                <c:pt idx="30">
                  <c:v>606000000</c:v>
                </c:pt>
                <c:pt idx="31">
                  <c:v>637000000</c:v>
                </c:pt>
                <c:pt idx="32">
                  <c:v>780000000</c:v>
                </c:pt>
                <c:pt idx="33">
                  <c:v>786000000</c:v>
                </c:pt>
                <c:pt idx="34">
                  <c:v>1292000000</c:v>
                </c:pt>
                <c:pt idx="35">
                  <c:v>945000000</c:v>
                </c:pt>
                <c:pt idx="36">
                  <c:v>535000000</c:v>
                </c:pt>
              </c:numCache>
            </c:numRef>
          </c:val>
          <c:extLst>
            <c:ext xmlns:c16="http://schemas.microsoft.com/office/drawing/2014/chart" uri="{C3380CC4-5D6E-409C-BE32-E72D297353CC}">
              <c16:uniqueId val="{00000002-7EF5-6041-8EB1-0F0B28BEF03D}"/>
            </c:ext>
          </c:extLst>
        </c:ser>
        <c:dLbls>
          <c:showLegendKey val="0"/>
          <c:showVal val="0"/>
          <c:showCatName val="0"/>
          <c:showSerName val="0"/>
          <c:showPercent val="0"/>
          <c:showBubbleSize val="0"/>
        </c:dLbls>
        <c:gapWidth val="100"/>
        <c:overlap val="-24"/>
        <c:axId val="1715574751"/>
        <c:axId val="1715576751"/>
      </c:barChart>
      <c:catAx>
        <c:axId val="17155747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15576751"/>
        <c:crosses val="autoZero"/>
        <c:auto val="1"/>
        <c:lblAlgn val="ctr"/>
        <c:lblOffset val="100"/>
        <c:noMultiLvlLbl val="0"/>
      </c:catAx>
      <c:valAx>
        <c:axId val="171557675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574751"/>
        <c:crosses val="autoZero"/>
        <c:crossBetween val="between"/>
      </c:valAx>
      <c:spPr>
        <a:noFill/>
        <a:ln>
          <a:noFill/>
        </a:ln>
        <a:effectLst/>
      </c:spPr>
    </c:plotArea>
    <c:legend>
      <c:legendPos val="b"/>
      <c:layout>
        <c:manualLayout>
          <c:xMode val="edge"/>
          <c:yMode val="edge"/>
          <c:x val="0.34707672284766056"/>
          <c:y val="0.90443196508562229"/>
          <c:w val="0.31378033448298304"/>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17463</xdr:rowOff>
    </xdr:from>
    <xdr:to>
      <xdr:col>46</xdr:col>
      <xdr:colOff>15874</xdr:colOff>
      <xdr:row>130</xdr:row>
      <xdr:rowOff>0</xdr:rowOff>
    </xdr:to>
    <xdr:graphicFrame macro="">
      <xdr:nvGraphicFramePr>
        <xdr:cNvPr id="2" name="Chart 1">
          <a:extLst>
            <a:ext uri="{FF2B5EF4-FFF2-40B4-BE49-F238E27FC236}">
              <a16:creationId xmlns:a16="http://schemas.microsoft.com/office/drawing/2014/main" id="{A1F3D153-95A2-7218-353F-5282303CA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https://www.bing.com/financeapi/forcetrigger?t=a1pvu2&amp;q=XNYS%3aCLX&amp;form=skydnc</v>
    <v>Learn more on Bing</v>
  </rv>
  <rv s="1">
    <v>0</v>
    <v>THE CLOROX COMPANY (XNYS:CLX)</v>
    <v>2</v>
    <v>3</v>
    <v>Finance</v>
    <v>4</v>
    <v>en-US</v>
    <v>a1pvu2</v>
    <v>268435456</v>
    <v>1</v>
    <v>Powered by Refinitiv</v>
    <v>178.20500000000001</v>
    <v>124.58</v>
    <v>0.27860000000000001</v>
    <v>1.3</v>
    <v>8.1740000000000007E-3</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160.34</v>
    <v>Personal &amp; Household Products &amp; Services</v>
    <v>Stock</v>
    <v>45110.875000010936</v>
    <v>0</v>
    <v>157.88999999999999</v>
    <v>19661090000</v>
    <v>THE CLOROX COMPANY</v>
    <v>THE CLOROX COMPANY</v>
    <v>158.72999999999999</v>
    <v>267.81619999999998</v>
    <v>159.04</v>
    <v>160.34</v>
    <v>123623500</v>
    <v>CLX</v>
    <v>THE CLOROX COMPANY (XNYS:CLX)</v>
    <v>543047</v>
    <v>1104668</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21076/000002107698000006/0000021076-98-000006-index.html" TargetMode="External"/><Relationship Id="rId21" Type="http://schemas.openxmlformats.org/officeDocument/2006/relationships/hyperlink" Target="https://www.sec.gov/Archives/edgar/data/21076/000002107695000005/0000021076-95-000005-index.html" TargetMode="External"/><Relationship Id="rId42" Type="http://schemas.openxmlformats.org/officeDocument/2006/relationships/hyperlink" Target="https://www.sec.gov/Archives/edgar/data/21076/000095013406016835/f23136e10vk.htm" TargetMode="External"/><Relationship Id="rId47" Type="http://schemas.openxmlformats.org/officeDocument/2006/relationships/hyperlink" Target="https://www.sec.gov/Archives/edgar/data/21076/000119312508180293/0001193125-08-180293-index.html" TargetMode="External"/><Relationship Id="rId63" Type="http://schemas.openxmlformats.org/officeDocument/2006/relationships/hyperlink" Target="https://www.sec.gov/Archives/edgar/data/21076/000120677416006893/clorox3118951_1-10k.htm" TargetMode="External"/><Relationship Id="rId68" Type="http://schemas.openxmlformats.org/officeDocument/2006/relationships/hyperlink" Target="https://www.sec.gov/Archives/edgar/data/21076/000002107619000012/fy19clx10k.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1076/000002107697000008/0000021076-97-000008-index.html" TargetMode="External"/><Relationship Id="rId32" Type="http://schemas.openxmlformats.org/officeDocument/2006/relationships/hyperlink" Target="https://www.sec.gov/Archives/edgar/data/21076/000095014901501457/0000950149-01-501457-index.html" TargetMode="External"/><Relationship Id="rId37" Type="http://schemas.openxmlformats.org/officeDocument/2006/relationships/hyperlink" Target="https://www.sec.gov/Archives/edgar/data/21076/000002107603000124/text.htm" TargetMode="External"/><Relationship Id="rId40" Type="http://schemas.openxmlformats.org/officeDocument/2006/relationships/hyperlink" Target="https://www.sec.gov/Archives/edgar/data/21076/000110465905042311/a05-15203_110k.htm" TargetMode="External"/><Relationship Id="rId45" Type="http://schemas.openxmlformats.org/officeDocument/2006/relationships/hyperlink" Target="https://www.sec.gov/Archives/edgar/data/21076/000089161807000521/0000891618-07-000521-index.html" TargetMode="External"/><Relationship Id="rId53" Type="http://schemas.openxmlformats.org/officeDocument/2006/relationships/hyperlink" Target="https://www.sec.gov/Archives/edgar/data/21076/000120677411001954/0001206774-11-001954-index.html" TargetMode="External"/><Relationship Id="rId58" Type="http://schemas.openxmlformats.org/officeDocument/2006/relationships/hyperlink" Target="https://www.sec.gov/Archives/edgar/data/21076/000120677414002682/0001206774-14-002682-index.html" TargetMode="External"/><Relationship Id="rId66" Type="http://schemas.openxmlformats.org/officeDocument/2006/relationships/hyperlink" Target="https://www.sec.gov/Archives/edgar/data/21076/000002107618000011/0000021076-18-000011-index.html" TargetMode="External"/><Relationship Id="rId74" Type="http://schemas.openxmlformats.org/officeDocument/2006/relationships/hyperlink" Target="https://www.sec.gov/Archives/edgar/data/21076/000002107622000026/0000021076-22-00002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21076/000120677415002800/0001206774-15-002800-index.html" TargetMode="External"/><Relationship Id="rId19" Type="http://schemas.openxmlformats.org/officeDocument/2006/relationships/hyperlink" Target="https://www.sec.gov/Archives/edgar/data/21076/000002107694000006/0000021076-94-000006-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1076/000002107696000004/0000021076-96-000004-index.html" TargetMode="External"/><Relationship Id="rId27" Type="http://schemas.openxmlformats.org/officeDocument/2006/relationships/hyperlink" Target="https://www.sec.gov/Archives/edgar/data/21076/000002107698000006/0000021076-98-000006-index.html" TargetMode="External"/><Relationship Id="rId30" Type="http://schemas.openxmlformats.org/officeDocument/2006/relationships/hyperlink" Target="https://www.sec.gov/Archives/edgar/data/21076/000002107600000003/0000021076-00-000003-index.html" TargetMode="External"/><Relationship Id="rId35" Type="http://schemas.openxmlformats.org/officeDocument/2006/relationships/hyperlink" Target="https://www.sec.gov/Archives/edgar/data/21076/000002107602000019/0000021076-02-000019-index.html" TargetMode="External"/><Relationship Id="rId43" Type="http://schemas.openxmlformats.org/officeDocument/2006/relationships/hyperlink" Target="https://www.sec.gov/Archives/edgar/data/21076/000095013406016835/f23136e10vk.htm" TargetMode="External"/><Relationship Id="rId48" Type="http://schemas.openxmlformats.org/officeDocument/2006/relationships/hyperlink" Target="https://www.sec.gov/Archives/edgar/data/21076/000120677409001622/0001206774-09-001622-index.html" TargetMode="External"/><Relationship Id="rId56" Type="http://schemas.openxmlformats.org/officeDocument/2006/relationships/hyperlink" Target="https://www.sec.gov/Archives/edgar/data/21076/000120677413003034/0001206774-13-003034-index.html" TargetMode="External"/><Relationship Id="rId64" Type="http://schemas.openxmlformats.org/officeDocument/2006/relationships/hyperlink" Target="https://www.sec.gov/Archives/edgar/data/21076/000162828017008700/0001628280-17-008700-index.html" TargetMode="External"/><Relationship Id="rId69" Type="http://schemas.openxmlformats.org/officeDocument/2006/relationships/hyperlink" Target="https://www.sec.gov/Archives/edgar/data/21076/000002107619000012/fy19clx10k.htm" TargetMode="External"/><Relationship Id="rId77" Type="http://schemas.openxmlformats.org/officeDocument/2006/relationships/hyperlink" Target="https://finbox.com/NYSE:CLX/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1076/000120677410001891/0001206774-10-001891-index.html" TargetMode="External"/><Relationship Id="rId72" Type="http://schemas.openxmlformats.org/officeDocument/2006/relationships/hyperlink" Target="https://www.sec.gov/Archives/edgar/data/21076/000002107621000016/0000021076-21-00001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1076/000002107697000008/0000021076-97-000008-index.html" TargetMode="External"/><Relationship Id="rId33" Type="http://schemas.openxmlformats.org/officeDocument/2006/relationships/hyperlink" Target="https://www.sec.gov/Archives/edgar/data/21076/000095014901501457/0000950149-01-501457-index.html" TargetMode="External"/><Relationship Id="rId38" Type="http://schemas.openxmlformats.org/officeDocument/2006/relationships/hyperlink" Target="https://www.sec.gov/Archives/edgar/data/21076/000002107604000063/f10ktext.htm" TargetMode="External"/><Relationship Id="rId46" Type="http://schemas.openxmlformats.org/officeDocument/2006/relationships/hyperlink" Target="https://www.sec.gov/Archives/edgar/data/21076/000119312508180293/0001193125-08-180293-index.html" TargetMode="External"/><Relationship Id="rId59" Type="http://schemas.openxmlformats.org/officeDocument/2006/relationships/hyperlink" Target="https://www.sec.gov/Archives/edgar/data/21076/000120677414002682/0001206774-14-002682-index.html" TargetMode="External"/><Relationship Id="rId67" Type="http://schemas.openxmlformats.org/officeDocument/2006/relationships/hyperlink" Target="https://www.sec.gov/Archives/edgar/data/21076/000002107618000011/0000021076-18-000011-index.html" TargetMode="External"/><Relationship Id="rId20" Type="http://schemas.openxmlformats.org/officeDocument/2006/relationships/hyperlink" Target="https://www.sec.gov/Archives/edgar/data/21076/000002107695000005/0000021076-95-000005-index.html" TargetMode="External"/><Relationship Id="rId41" Type="http://schemas.openxmlformats.org/officeDocument/2006/relationships/hyperlink" Target="https://www.sec.gov/Archives/edgar/data/21076/000110465905042311/a05-15203_110k.htm" TargetMode="External"/><Relationship Id="rId54" Type="http://schemas.openxmlformats.org/officeDocument/2006/relationships/hyperlink" Target="https://www.sec.gov/Archives/edgar/data/21076/000120677412003688/0001206774-12-003688-index.html" TargetMode="External"/><Relationship Id="rId62" Type="http://schemas.openxmlformats.org/officeDocument/2006/relationships/hyperlink" Target="https://www.sec.gov/Archives/edgar/data/21076/000120677416006893/clorox3118951_1-10k.htm" TargetMode="External"/><Relationship Id="rId70" Type="http://schemas.openxmlformats.org/officeDocument/2006/relationships/hyperlink" Target="https://www.sec.gov/Archives/edgar/data/21076/000002107620000016/0000021076-20-000016-index.htm" TargetMode="External"/><Relationship Id="rId75" Type="http://schemas.openxmlformats.org/officeDocument/2006/relationships/hyperlink" Target="https://www.sec.gov/Archives/edgar/data/21076/000002107622000026/0000021076-22-000026-index.htm" TargetMode="External"/><Relationship Id="rId1" Type="http://schemas.openxmlformats.org/officeDocument/2006/relationships/hyperlink" Target="https://roic.ai/company/CL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1076/000002107696000004/0000021076-96-000004-index.html" TargetMode="External"/><Relationship Id="rId28" Type="http://schemas.openxmlformats.org/officeDocument/2006/relationships/hyperlink" Target="https://www.sec.gov/Archives/edgar/data/21076/000002107699000008/0000021076-99-000008-index.html" TargetMode="External"/><Relationship Id="rId36" Type="http://schemas.openxmlformats.org/officeDocument/2006/relationships/hyperlink" Target="https://www.sec.gov/Archives/edgar/data/21076/000002107603000124/text.htm" TargetMode="External"/><Relationship Id="rId49" Type="http://schemas.openxmlformats.org/officeDocument/2006/relationships/hyperlink" Target="https://www.sec.gov/Archives/edgar/data/21076/000120677409001622/0001206774-09-001622-index.html" TargetMode="External"/><Relationship Id="rId57" Type="http://schemas.openxmlformats.org/officeDocument/2006/relationships/hyperlink" Target="https://www.sec.gov/Archives/edgar/data/21076/000120677413003034/0001206774-13-00303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21076/000002107600000003/0000021076-00-000003-index.html" TargetMode="External"/><Relationship Id="rId44" Type="http://schemas.openxmlformats.org/officeDocument/2006/relationships/hyperlink" Target="https://www.sec.gov/Archives/edgar/data/21076/000089161807000521/0000891618-07-000521-index.html" TargetMode="External"/><Relationship Id="rId52" Type="http://schemas.openxmlformats.org/officeDocument/2006/relationships/hyperlink" Target="https://www.sec.gov/Archives/edgar/data/21076/000120677411001954/0001206774-11-001954-index.html" TargetMode="External"/><Relationship Id="rId60" Type="http://schemas.openxmlformats.org/officeDocument/2006/relationships/hyperlink" Target="https://www.sec.gov/Archives/edgar/data/21076/000120677415002800/0001206774-15-002800-index.html" TargetMode="External"/><Relationship Id="rId65" Type="http://schemas.openxmlformats.org/officeDocument/2006/relationships/hyperlink" Target="https://www.sec.gov/Archives/edgar/data/21076/000162828017008700/0001628280-17-008700-index.html" TargetMode="External"/><Relationship Id="rId73" Type="http://schemas.openxmlformats.org/officeDocument/2006/relationships/hyperlink" Target="https://www.sec.gov/Archives/edgar/data/21076/000002107621000016/0000021076-21-000016-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21076/000002107694000006/0000021076-94-000006-index.html" TargetMode="External"/><Relationship Id="rId39" Type="http://schemas.openxmlformats.org/officeDocument/2006/relationships/hyperlink" Target="https://www.sec.gov/Archives/edgar/data/21076/000002107604000063/f10ktext.htm" TargetMode="External"/><Relationship Id="rId34" Type="http://schemas.openxmlformats.org/officeDocument/2006/relationships/hyperlink" Target="https://www.sec.gov/Archives/edgar/data/21076/000002107602000019/0000021076-02-000019-index.html" TargetMode="External"/><Relationship Id="rId50" Type="http://schemas.openxmlformats.org/officeDocument/2006/relationships/hyperlink" Target="https://www.sec.gov/Archives/edgar/data/21076/000120677410001891/0001206774-10-001891-index.html" TargetMode="External"/><Relationship Id="rId55" Type="http://schemas.openxmlformats.org/officeDocument/2006/relationships/hyperlink" Target="https://www.sec.gov/Archives/edgar/data/21076/000120677412003688/0001206774-12-003688-index.html" TargetMode="External"/><Relationship Id="rId76" Type="http://schemas.openxmlformats.org/officeDocument/2006/relationships/hyperlink" Target="https://finbox.com/NYSE:CL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1076/000002107620000016/0000021076-20-000016-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1076/000002107699000008/0000021076-99-00000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2" activePane="bottomRight" state="frozen"/>
      <selection pane="topRight"/>
      <selection pane="bottomLeft"/>
      <selection pane="bottomRight" activeCell="AO15" sqref="AO15"/>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4">
        <v>2023</v>
      </c>
      <c r="AN1" s="34">
        <v>2024</v>
      </c>
      <c r="AO1" s="34">
        <v>2025</v>
      </c>
      <c r="AP1" s="34">
        <v>2026</v>
      </c>
      <c r="AQ1" s="3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1089100000</v>
      </c>
      <c r="C3" s="1">
        <v>1126000000</v>
      </c>
      <c r="D3" s="1">
        <v>1259900000</v>
      </c>
      <c r="E3" s="1">
        <v>1356300000</v>
      </c>
      <c r="F3" s="1">
        <v>1484000000</v>
      </c>
      <c r="G3" s="1">
        <v>1646500000</v>
      </c>
      <c r="H3" s="1">
        <v>1717000000</v>
      </c>
      <c r="I3" s="1">
        <v>1634200000</v>
      </c>
      <c r="J3" s="1">
        <v>1836900000</v>
      </c>
      <c r="K3" s="1">
        <v>1984200000</v>
      </c>
      <c r="L3" s="1">
        <v>2217800000</v>
      </c>
      <c r="M3" s="1">
        <v>2532700000</v>
      </c>
      <c r="N3" s="1">
        <v>2741300000</v>
      </c>
      <c r="O3" s="1">
        <v>4003000000</v>
      </c>
      <c r="P3" s="1">
        <v>4083000000</v>
      </c>
      <c r="Q3" s="1">
        <v>3903000000</v>
      </c>
      <c r="R3" s="1">
        <v>4061000000</v>
      </c>
      <c r="S3" s="1">
        <v>4144000000</v>
      </c>
      <c r="T3" s="1">
        <v>4324000000</v>
      </c>
      <c r="U3" s="1">
        <v>4388000000</v>
      </c>
      <c r="V3" s="1">
        <v>4644000000</v>
      </c>
      <c r="W3" s="1">
        <v>4847000000</v>
      </c>
      <c r="X3" s="1">
        <v>5273000000</v>
      </c>
      <c r="Y3" s="1">
        <v>5450000000</v>
      </c>
      <c r="Z3" s="1">
        <v>5534000000</v>
      </c>
      <c r="AA3" s="1">
        <v>5231000000</v>
      </c>
      <c r="AB3" s="1">
        <v>5468000000</v>
      </c>
      <c r="AC3" s="1">
        <v>5623000000</v>
      </c>
      <c r="AD3" s="1">
        <v>5591000000</v>
      </c>
      <c r="AE3" s="1">
        <v>5655000000</v>
      </c>
      <c r="AF3" s="1">
        <v>5761000000</v>
      </c>
      <c r="AG3" s="1">
        <v>5973000000</v>
      </c>
      <c r="AH3" s="1">
        <v>6124000000</v>
      </c>
      <c r="AI3" s="1">
        <v>6214000000</v>
      </c>
      <c r="AJ3" s="1">
        <v>6721000000</v>
      </c>
      <c r="AK3" s="1">
        <v>7341000000</v>
      </c>
      <c r="AL3" s="1">
        <v>7107000000</v>
      </c>
      <c r="AM3" s="35">
        <v>7242000000</v>
      </c>
      <c r="AN3" s="35">
        <v>7459000000</v>
      </c>
      <c r="AO3" s="35">
        <v>7668000000</v>
      </c>
      <c r="AP3" s="35">
        <v>8021000000</v>
      </c>
      <c r="AQ3" s="35">
        <v>8310000000</v>
      </c>
      <c r="AR3" s="20" t="s">
        <v>112</v>
      </c>
      <c r="AS3" s="21" t="s">
        <v>113</v>
      </c>
      <c r="AT3" s="21" t="s">
        <v>114</v>
      </c>
      <c r="AU3" s="21" t="s">
        <v>115</v>
      </c>
    </row>
    <row r="4" spans="1:47" ht="19" x14ac:dyDescent="0.25">
      <c r="A4" s="14" t="s">
        <v>93</v>
      </c>
      <c r="B4" s="18"/>
      <c r="C4" s="19">
        <f>(C3/B3)-1</f>
        <v>3.3881186300615207E-2</v>
      </c>
      <c r="D4" s="19">
        <f>(D3/C3)-1</f>
        <v>0.1189165186500889</v>
      </c>
      <c r="E4" s="19">
        <f>(E3/D3)-1</f>
        <v>7.6514009048337162E-2</v>
      </c>
      <c r="F4" s="19">
        <f t="shared" ref="F4:AQ4" si="0">(F3/E3)-1</f>
        <v>9.4153210941532173E-2</v>
      </c>
      <c r="G4" s="19">
        <f t="shared" si="0"/>
        <v>0.10950134770889486</v>
      </c>
      <c r="H4" s="19">
        <f t="shared" si="0"/>
        <v>4.2818098997874365E-2</v>
      </c>
      <c r="I4" s="19">
        <f t="shared" si="0"/>
        <v>-4.8223645894001188E-2</v>
      </c>
      <c r="J4" s="19">
        <f t="shared" si="0"/>
        <v>0.12403622567617179</v>
      </c>
      <c r="K4" s="19">
        <f t="shared" si="0"/>
        <v>8.0189449616201225E-2</v>
      </c>
      <c r="L4" s="19">
        <f t="shared" si="0"/>
        <v>0.11773006753351467</v>
      </c>
      <c r="M4" s="19">
        <f t="shared" si="0"/>
        <v>0.14198755523491746</v>
      </c>
      <c r="N4" s="19">
        <f t="shared" si="0"/>
        <v>8.2362695937142183E-2</v>
      </c>
      <c r="O4" s="19">
        <f t="shared" si="0"/>
        <v>0.46025608288038522</v>
      </c>
      <c r="P4" s="19">
        <f t="shared" si="0"/>
        <v>1.9985011241568928E-2</v>
      </c>
      <c r="Q4" s="19">
        <f t="shared" si="0"/>
        <v>-4.4085231447465123E-2</v>
      </c>
      <c r="R4" s="19">
        <f t="shared" si="0"/>
        <v>4.0481680758390981E-2</v>
      </c>
      <c r="S4" s="19">
        <f t="shared" si="0"/>
        <v>2.0438315685791686E-2</v>
      </c>
      <c r="T4" s="19">
        <f t="shared" si="0"/>
        <v>4.3436293436293516E-2</v>
      </c>
      <c r="U4" s="19">
        <f t="shared" si="0"/>
        <v>1.4801110083256352E-2</v>
      </c>
      <c r="V4" s="19">
        <f t="shared" si="0"/>
        <v>5.8340929808568864E-2</v>
      </c>
      <c r="W4" s="19">
        <f t="shared" si="0"/>
        <v>4.3712316968130827E-2</v>
      </c>
      <c r="X4" s="19">
        <f t="shared" si="0"/>
        <v>8.7889416133690945E-2</v>
      </c>
      <c r="Y4" s="19">
        <f t="shared" si="0"/>
        <v>3.3567229281244115E-2</v>
      </c>
      <c r="Z4" s="19">
        <f t="shared" si="0"/>
        <v>1.5412844036697182E-2</v>
      </c>
      <c r="AA4" s="19">
        <f t="shared" si="0"/>
        <v>-5.4752439465124647E-2</v>
      </c>
      <c r="AB4" s="19">
        <f t="shared" si="0"/>
        <v>4.5306824698910342E-2</v>
      </c>
      <c r="AC4" s="19">
        <f t="shared" si="0"/>
        <v>2.8346744696415405E-2</v>
      </c>
      <c r="AD4" s="19">
        <f t="shared" si="0"/>
        <v>-5.6909123243820137E-3</v>
      </c>
      <c r="AE4" s="19">
        <f t="shared" si="0"/>
        <v>1.1446968341978225E-2</v>
      </c>
      <c r="AF4" s="19">
        <f t="shared" si="0"/>
        <v>1.8744473916887605E-2</v>
      </c>
      <c r="AG4" s="19">
        <f t="shared" si="0"/>
        <v>3.6799166811317452E-2</v>
      </c>
      <c r="AH4" s="19">
        <f t="shared" si="0"/>
        <v>2.5280428595345628E-2</v>
      </c>
      <c r="AI4" s="19">
        <f t="shared" si="0"/>
        <v>1.4696276943174436E-2</v>
      </c>
      <c r="AJ4" s="19">
        <f t="shared" si="0"/>
        <v>8.1589958158995834E-2</v>
      </c>
      <c r="AK4" s="19">
        <f t="shared" si="0"/>
        <v>9.2248177354560257E-2</v>
      </c>
      <c r="AL4" s="19">
        <f t="shared" si="0"/>
        <v>-3.1875766244380821E-2</v>
      </c>
      <c r="AM4" s="16">
        <f t="shared" si="0"/>
        <v>1.8995356690586718E-2</v>
      </c>
      <c r="AN4" s="16">
        <f t="shared" si="0"/>
        <v>2.9964098315382381E-2</v>
      </c>
      <c r="AO4" s="16">
        <f t="shared" si="0"/>
        <v>2.8019841801850021E-2</v>
      </c>
      <c r="AP4" s="16">
        <f t="shared" si="0"/>
        <v>4.6035472091810137E-2</v>
      </c>
      <c r="AQ4" s="16">
        <f t="shared" si="0"/>
        <v>3.6030420147113773E-2</v>
      </c>
      <c r="AR4" s="17">
        <f>(AL4+AK4+AJ4)/3</f>
        <v>4.7320789756391757E-2</v>
      </c>
      <c r="AS4" s="17">
        <f>(AL20+AK20+AJ20)/3</f>
        <v>-9.3889047816291663E-2</v>
      </c>
      <c r="AT4" s="17">
        <f>(AL29+AK29+AJ29)/3</f>
        <v>-0.14935009591737461</v>
      </c>
      <c r="AU4" s="17">
        <f>(AL106+AK106+AJ106)/3</f>
        <v>-1.9557460649244907E-2</v>
      </c>
    </row>
    <row r="5" spans="1:47" ht="19" x14ac:dyDescent="0.25">
      <c r="A5" s="5" t="s">
        <v>2</v>
      </c>
      <c r="B5" s="1">
        <v>498000000</v>
      </c>
      <c r="C5" s="1">
        <v>498700000</v>
      </c>
      <c r="D5" s="1">
        <v>541800000</v>
      </c>
      <c r="E5" s="1">
        <v>597500000</v>
      </c>
      <c r="F5" s="1">
        <v>655300000</v>
      </c>
      <c r="G5" s="1">
        <v>691900000</v>
      </c>
      <c r="H5" s="1">
        <v>689300000</v>
      </c>
      <c r="I5" s="1">
        <v>641200000</v>
      </c>
      <c r="J5" s="1">
        <v>726300000</v>
      </c>
      <c r="K5" s="1">
        <v>788300000</v>
      </c>
      <c r="L5" s="1">
        <v>890700000</v>
      </c>
      <c r="M5" s="1">
        <v>997100000</v>
      </c>
      <c r="N5" s="1">
        <v>1054900000</v>
      </c>
      <c r="O5" s="1">
        <v>1783000000</v>
      </c>
      <c r="P5" s="1">
        <v>2049000000</v>
      </c>
      <c r="Q5" s="1">
        <v>2319000000</v>
      </c>
      <c r="R5" s="1">
        <v>2308000000</v>
      </c>
      <c r="S5" s="1">
        <v>2225000000</v>
      </c>
      <c r="T5" s="1">
        <v>2387000000</v>
      </c>
      <c r="U5" s="1">
        <v>2493000000</v>
      </c>
      <c r="V5" s="1">
        <v>2685000000</v>
      </c>
      <c r="W5" s="1">
        <v>2756000000</v>
      </c>
      <c r="X5" s="1">
        <v>3098000000</v>
      </c>
      <c r="Y5" s="1">
        <v>3104000000</v>
      </c>
      <c r="Z5" s="1">
        <v>3057000000</v>
      </c>
      <c r="AA5" s="1">
        <v>2958000000</v>
      </c>
      <c r="AB5" s="1">
        <v>3164000000</v>
      </c>
      <c r="AC5" s="1">
        <v>3211000000</v>
      </c>
      <c r="AD5" s="1">
        <v>3231000000</v>
      </c>
      <c r="AE5" s="1">
        <v>3190000000</v>
      </c>
      <c r="AF5" s="1">
        <v>3163000000</v>
      </c>
      <c r="AG5" s="1">
        <v>3302000000</v>
      </c>
      <c r="AH5" s="1">
        <v>3449000000</v>
      </c>
      <c r="AI5" s="1">
        <v>3486000000</v>
      </c>
      <c r="AJ5" s="1">
        <v>3658000000</v>
      </c>
      <c r="AK5" s="1">
        <v>4142000000</v>
      </c>
      <c r="AL5" s="1">
        <v>4562000000</v>
      </c>
    </row>
    <row r="6" spans="1:47" ht="20" x14ac:dyDescent="0.25">
      <c r="A6" s="6" t="s">
        <v>3</v>
      </c>
      <c r="B6" s="10">
        <v>591100000</v>
      </c>
      <c r="C6" s="10">
        <v>627300000</v>
      </c>
      <c r="D6" s="10">
        <v>718100000</v>
      </c>
      <c r="E6" s="10">
        <v>758800000</v>
      </c>
      <c r="F6" s="10">
        <v>828700000</v>
      </c>
      <c r="G6" s="10">
        <v>954600000</v>
      </c>
      <c r="H6" s="10">
        <v>1027700000</v>
      </c>
      <c r="I6" s="10">
        <v>993000000</v>
      </c>
      <c r="J6" s="10">
        <v>1110600000</v>
      </c>
      <c r="K6" s="10">
        <v>1195900000</v>
      </c>
      <c r="L6" s="10">
        <v>1327100000</v>
      </c>
      <c r="M6" s="10">
        <v>1535600000</v>
      </c>
      <c r="N6" s="10">
        <v>1686400000</v>
      </c>
      <c r="O6" s="10">
        <v>2220000000</v>
      </c>
      <c r="P6" s="10">
        <v>2034000000</v>
      </c>
      <c r="Q6" s="10">
        <v>1584000000</v>
      </c>
      <c r="R6" s="10">
        <v>1753000000</v>
      </c>
      <c r="S6" s="10">
        <v>1919000000</v>
      </c>
      <c r="T6" s="10">
        <v>1937000000</v>
      </c>
      <c r="U6" s="10">
        <v>1895000000</v>
      </c>
      <c r="V6" s="10">
        <v>1959000000</v>
      </c>
      <c r="W6" s="10">
        <v>2091000000</v>
      </c>
      <c r="X6" s="10">
        <v>2175000000</v>
      </c>
      <c r="Y6" s="10">
        <v>2346000000</v>
      </c>
      <c r="Z6" s="10">
        <v>2477000000</v>
      </c>
      <c r="AA6" s="10">
        <v>2273000000</v>
      </c>
      <c r="AB6" s="10">
        <v>2304000000</v>
      </c>
      <c r="AC6" s="10">
        <v>2412000000</v>
      </c>
      <c r="AD6" s="10">
        <v>2360000000</v>
      </c>
      <c r="AE6" s="10">
        <v>2465000000</v>
      </c>
      <c r="AF6" s="10">
        <v>2598000000</v>
      </c>
      <c r="AG6" s="10">
        <v>2671000000</v>
      </c>
      <c r="AH6" s="10">
        <v>2675000000</v>
      </c>
      <c r="AI6" s="10">
        <v>2728000000</v>
      </c>
      <c r="AJ6" s="10">
        <v>3063000000</v>
      </c>
      <c r="AK6" s="10">
        <v>3199000000</v>
      </c>
      <c r="AL6" s="10">
        <v>2545000000</v>
      </c>
      <c r="AR6" s="20" t="s">
        <v>116</v>
      </c>
      <c r="AS6" s="21" t="s">
        <v>117</v>
      </c>
      <c r="AT6" s="21" t="s">
        <v>118</v>
      </c>
      <c r="AU6" s="21" t="s">
        <v>119</v>
      </c>
    </row>
    <row r="7" spans="1:47" ht="19" x14ac:dyDescent="0.25">
      <c r="A7" s="5" t="s">
        <v>4</v>
      </c>
      <c r="B7" s="2">
        <v>0.54269999999999996</v>
      </c>
      <c r="C7" s="2">
        <v>0.55710000000000004</v>
      </c>
      <c r="D7" s="2">
        <v>0.56999999999999995</v>
      </c>
      <c r="E7" s="2">
        <v>0.5595</v>
      </c>
      <c r="F7" s="2">
        <v>0.55840000000000001</v>
      </c>
      <c r="G7" s="2">
        <v>0.57979999999999998</v>
      </c>
      <c r="H7" s="2">
        <v>0.59850000000000003</v>
      </c>
      <c r="I7" s="2">
        <v>0.60760000000000003</v>
      </c>
      <c r="J7" s="2">
        <v>0.60460000000000003</v>
      </c>
      <c r="K7" s="2">
        <v>0.60270000000000001</v>
      </c>
      <c r="L7" s="2">
        <v>0.59840000000000004</v>
      </c>
      <c r="M7" s="2">
        <v>0.60629999999999995</v>
      </c>
      <c r="N7" s="2">
        <v>0.61519999999999997</v>
      </c>
      <c r="O7" s="2">
        <v>0.55459999999999998</v>
      </c>
      <c r="P7" s="2">
        <v>0.49819999999999998</v>
      </c>
      <c r="Q7" s="2">
        <v>0.40579999999999999</v>
      </c>
      <c r="R7" s="2">
        <v>0.43169999999999997</v>
      </c>
      <c r="S7" s="2">
        <v>0.46310000000000001</v>
      </c>
      <c r="T7" s="2">
        <v>0.44800000000000001</v>
      </c>
      <c r="U7" s="2">
        <v>0.43190000000000001</v>
      </c>
      <c r="V7" s="2">
        <v>0.42180000000000001</v>
      </c>
      <c r="W7" s="2">
        <v>0.43140000000000001</v>
      </c>
      <c r="X7" s="2">
        <v>0.41249999999999998</v>
      </c>
      <c r="Y7" s="2">
        <v>0.43049999999999999</v>
      </c>
      <c r="Z7" s="2">
        <v>0.4476</v>
      </c>
      <c r="AA7" s="2">
        <v>0.4345</v>
      </c>
      <c r="AB7" s="2">
        <v>0.4214</v>
      </c>
      <c r="AC7" s="2">
        <v>0.42899999999999999</v>
      </c>
      <c r="AD7" s="2">
        <v>0.42209999999999998</v>
      </c>
      <c r="AE7" s="2">
        <v>0.43590000000000001</v>
      </c>
      <c r="AF7" s="2">
        <v>0.45100000000000001</v>
      </c>
      <c r="AG7" s="2">
        <v>0.44719999999999999</v>
      </c>
      <c r="AH7" s="2">
        <v>0.43680000000000002</v>
      </c>
      <c r="AI7" s="2">
        <v>0.439</v>
      </c>
      <c r="AJ7" s="2">
        <v>0.45569999999999999</v>
      </c>
      <c r="AK7" s="2">
        <v>0.43580000000000002</v>
      </c>
      <c r="AL7" s="2">
        <v>0.35809999999999997</v>
      </c>
      <c r="AR7" s="17">
        <f>AL7</f>
        <v>0.35809999999999997</v>
      </c>
      <c r="AS7" s="22">
        <f>AL21</f>
        <v>0.13059999999999999</v>
      </c>
      <c r="AT7" s="22">
        <f>AL30</f>
        <v>6.5000000000000002E-2</v>
      </c>
      <c r="AU7" s="22">
        <f>AL107/AL3</f>
        <v>7.5277895033065992E-2</v>
      </c>
    </row>
    <row r="8" spans="1:47" ht="19" x14ac:dyDescent="0.25">
      <c r="A8" s="5" t="s">
        <v>5</v>
      </c>
      <c r="B8" s="1" t="s">
        <v>91</v>
      </c>
      <c r="C8" s="1" t="s">
        <v>91</v>
      </c>
      <c r="D8" s="1" t="s">
        <v>91</v>
      </c>
      <c r="E8" s="1" t="s">
        <v>91</v>
      </c>
      <c r="F8" s="1" t="s">
        <v>91</v>
      </c>
      <c r="G8" s="1" t="s">
        <v>91</v>
      </c>
      <c r="H8" s="1" t="s">
        <v>91</v>
      </c>
      <c r="I8" s="1" t="s">
        <v>91</v>
      </c>
      <c r="J8" s="1" t="s">
        <v>91</v>
      </c>
      <c r="K8" s="1">
        <v>44800000</v>
      </c>
      <c r="L8" s="1">
        <v>45800000</v>
      </c>
      <c r="M8" s="1">
        <v>50500000</v>
      </c>
      <c r="N8" s="1">
        <v>56000000</v>
      </c>
      <c r="O8" s="1">
        <v>62000000</v>
      </c>
      <c r="P8" s="1">
        <v>63000000</v>
      </c>
      <c r="Q8" s="1">
        <v>67000000</v>
      </c>
      <c r="R8" s="1">
        <v>67000000</v>
      </c>
      <c r="S8" s="1">
        <v>76000000</v>
      </c>
      <c r="T8" s="1">
        <v>84000000</v>
      </c>
      <c r="U8" s="1">
        <v>88000000</v>
      </c>
      <c r="V8" s="1">
        <v>99000000</v>
      </c>
      <c r="W8" s="1">
        <v>108000000</v>
      </c>
      <c r="X8" s="1">
        <v>111000000</v>
      </c>
      <c r="Y8" s="1">
        <v>114000000</v>
      </c>
      <c r="Z8" s="1">
        <v>119000000</v>
      </c>
      <c r="AA8" s="1">
        <v>115000000</v>
      </c>
      <c r="AB8" s="1">
        <v>121000000</v>
      </c>
      <c r="AC8" s="1">
        <v>130000000</v>
      </c>
      <c r="AD8" s="1">
        <v>125000000</v>
      </c>
      <c r="AE8" s="1">
        <v>136000000</v>
      </c>
      <c r="AF8" s="1">
        <v>141000000</v>
      </c>
      <c r="AG8" s="1">
        <v>135000000</v>
      </c>
      <c r="AH8" s="1">
        <v>132000000</v>
      </c>
      <c r="AI8" s="1">
        <v>136000000</v>
      </c>
      <c r="AJ8" s="1">
        <v>145000000</v>
      </c>
      <c r="AK8" s="1">
        <v>149000000</v>
      </c>
      <c r="AL8" s="1">
        <v>132000000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2.2578369116016531E-2</v>
      </c>
      <c r="L9" s="15">
        <f t="shared" si="1"/>
        <v>2.0651095680404005E-2</v>
      </c>
      <c r="M9" s="15">
        <f t="shared" si="1"/>
        <v>1.9939195325147076E-2</v>
      </c>
      <c r="N9" s="15">
        <f t="shared" si="1"/>
        <v>2.0428263962353629E-2</v>
      </c>
      <c r="O9" s="15">
        <f t="shared" si="1"/>
        <v>1.5488383712215838E-2</v>
      </c>
      <c r="P9" s="15">
        <f t="shared" si="1"/>
        <v>1.5429831006612785E-2</v>
      </c>
      <c r="Q9" s="15">
        <f t="shared" si="1"/>
        <v>1.7166282346912632E-2</v>
      </c>
      <c r="R9" s="15">
        <f t="shared" si="1"/>
        <v>1.6498399409012557E-2</v>
      </c>
      <c r="S9" s="15">
        <f t="shared" si="1"/>
        <v>1.8339768339768341E-2</v>
      </c>
      <c r="T9" s="15">
        <f t="shared" si="1"/>
        <v>1.942645698427382E-2</v>
      </c>
      <c r="U9" s="15">
        <f t="shared" si="1"/>
        <v>2.0054694621695533E-2</v>
      </c>
      <c r="V9" s="15">
        <f t="shared" si="1"/>
        <v>2.1317829457364341E-2</v>
      </c>
      <c r="W9" s="15">
        <f t="shared" si="1"/>
        <v>2.2281823808541365E-2</v>
      </c>
      <c r="X9" s="15">
        <f t="shared" si="1"/>
        <v>2.1050635311966621E-2</v>
      </c>
      <c r="Y9" s="15">
        <f t="shared" si="1"/>
        <v>2.0917431192660551E-2</v>
      </c>
      <c r="Z9" s="15">
        <f t="shared" si="1"/>
        <v>2.1503433321286593E-2</v>
      </c>
      <c r="AA9" s="15">
        <f t="shared" si="1"/>
        <v>2.198432422099025E-2</v>
      </c>
      <c r="AB9" s="15">
        <f t="shared" si="1"/>
        <v>2.2128749085588879E-2</v>
      </c>
      <c r="AC9" s="15">
        <f t="shared" si="1"/>
        <v>2.3119331317801885E-2</v>
      </c>
      <c r="AD9" s="15">
        <f t="shared" si="1"/>
        <v>2.2357360042926131E-2</v>
      </c>
      <c r="AE9" s="15">
        <f t="shared" si="1"/>
        <v>2.404951370468612E-2</v>
      </c>
      <c r="AF9" s="15">
        <f t="shared" si="1"/>
        <v>2.4474917549036624E-2</v>
      </c>
      <c r="AG9" s="15">
        <f t="shared" si="1"/>
        <v>2.2601707684580613E-2</v>
      </c>
      <c r="AH9" s="15">
        <f t="shared" si="1"/>
        <v>2.1554539516655782E-2</v>
      </c>
      <c r="AI9" s="15">
        <f t="shared" si="1"/>
        <v>2.188606372706791E-2</v>
      </c>
      <c r="AJ9" s="15">
        <f t="shared" si="1"/>
        <v>2.1574170510340725E-2</v>
      </c>
      <c r="AK9" s="15">
        <f t="shared" si="1"/>
        <v>2.0296962266721154E-2</v>
      </c>
      <c r="AL9" s="15">
        <f t="shared" si="1"/>
        <v>1.8573237653018153E-2</v>
      </c>
      <c r="AR9" s="20" t="s">
        <v>95</v>
      </c>
      <c r="AS9" s="21" t="s">
        <v>96</v>
      </c>
      <c r="AT9" s="21" t="s">
        <v>97</v>
      </c>
      <c r="AU9" s="21"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v>495000000</v>
      </c>
      <c r="R10" s="1">
        <v>537000000</v>
      </c>
      <c r="S10" s="1">
        <v>532000000</v>
      </c>
      <c r="T10" s="1">
        <v>552000000</v>
      </c>
      <c r="U10" s="1">
        <v>551000000</v>
      </c>
      <c r="V10" s="1">
        <v>631000000</v>
      </c>
      <c r="W10" s="1">
        <v>642000000</v>
      </c>
      <c r="X10" s="1">
        <v>690000000</v>
      </c>
      <c r="Y10" s="1">
        <v>715000000</v>
      </c>
      <c r="Z10" s="1">
        <v>747000000</v>
      </c>
      <c r="AA10" s="1">
        <v>735000000</v>
      </c>
      <c r="AB10" s="1">
        <v>798000000</v>
      </c>
      <c r="AC10" s="1">
        <v>807000000</v>
      </c>
      <c r="AD10" s="1">
        <v>765000000</v>
      </c>
      <c r="AE10" s="1">
        <v>798000000</v>
      </c>
      <c r="AF10" s="1">
        <v>806000000</v>
      </c>
      <c r="AG10" s="1">
        <v>810000000</v>
      </c>
      <c r="AH10" s="1">
        <v>837000000</v>
      </c>
      <c r="AI10" s="1">
        <v>856000000</v>
      </c>
      <c r="AJ10" s="1">
        <v>969000000</v>
      </c>
      <c r="AK10" s="1">
        <v>1004000000</v>
      </c>
      <c r="AL10" s="1">
        <v>954000000</v>
      </c>
      <c r="AR10" s="17">
        <f>AL9</f>
        <v>1.8573237653018153E-2</v>
      </c>
      <c r="AS10" s="22">
        <f>AL13</f>
        <v>0.23399465315885745</v>
      </c>
      <c r="AT10" s="22">
        <f>AL80</f>
        <v>7.3167299845223023E-3</v>
      </c>
      <c r="AU10" s="22">
        <f>AL89</f>
        <v>3.2221753201069368E-2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v>352000000</v>
      </c>
      <c r="R11" s="1">
        <v>397000000</v>
      </c>
      <c r="S11" s="1">
        <v>456000000</v>
      </c>
      <c r="T11" s="1">
        <v>429000000</v>
      </c>
      <c r="U11" s="1">
        <v>435000000</v>
      </c>
      <c r="V11" s="1">
        <v>450000000</v>
      </c>
      <c r="W11" s="1">
        <v>474000000</v>
      </c>
      <c r="X11" s="1">
        <v>486000000</v>
      </c>
      <c r="Y11" s="1">
        <v>499000000</v>
      </c>
      <c r="Z11" s="1">
        <v>518000000</v>
      </c>
      <c r="AA11" s="1">
        <v>502000000</v>
      </c>
      <c r="AB11" s="1">
        <v>482000000</v>
      </c>
      <c r="AC11" s="1">
        <v>500000000</v>
      </c>
      <c r="AD11" s="1">
        <v>504000000</v>
      </c>
      <c r="AE11" s="1">
        <v>523000000</v>
      </c>
      <c r="AF11" s="1">
        <v>587000000</v>
      </c>
      <c r="AG11" s="1">
        <v>599000000</v>
      </c>
      <c r="AH11" s="1">
        <v>570000000</v>
      </c>
      <c r="AI11" s="1">
        <v>612000000</v>
      </c>
      <c r="AJ11" s="1">
        <v>675000000</v>
      </c>
      <c r="AK11" s="1">
        <v>790000000</v>
      </c>
      <c r="AL11" s="1">
        <v>709000000</v>
      </c>
    </row>
    <row r="12" spans="1:47" ht="20" x14ac:dyDescent="0.25">
      <c r="A12" s="5" t="s">
        <v>8</v>
      </c>
      <c r="B12" s="1">
        <v>389900000</v>
      </c>
      <c r="C12" s="1">
        <v>422100000</v>
      </c>
      <c r="D12" s="1">
        <v>473400000</v>
      </c>
      <c r="E12" s="1">
        <v>507400000</v>
      </c>
      <c r="F12" s="1">
        <v>562100000</v>
      </c>
      <c r="G12" s="1">
        <v>754900000</v>
      </c>
      <c r="H12" s="1">
        <v>682000000</v>
      </c>
      <c r="I12" s="1">
        <v>613100000</v>
      </c>
      <c r="J12" s="1">
        <v>690700000</v>
      </c>
      <c r="K12" s="1">
        <v>688100000</v>
      </c>
      <c r="L12" s="1">
        <v>749800000</v>
      </c>
      <c r="M12" s="1">
        <v>892300000</v>
      </c>
      <c r="N12" s="1">
        <v>954700000</v>
      </c>
      <c r="O12" s="1">
        <v>1278000000</v>
      </c>
      <c r="P12" s="1">
        <v>990000000</v>
      </c>
      <c r="Q12" s="1">
        <v>847000000</v>
      </c>
      <c r="R12" s="1">
        <v>934000000</v>
      </c>
      <c r="S12" s="1">
        <v>988000000</v>
      </c>
      <c r="T12" s="1">
        <v>981000000</v>
      </c>
      <c r="U12" s="1">
        <v>986000000</v>
      </c>
      <c r="V12" s="1">
        <v>1081000000</v>
      </c>
      <c r="W12" s="1">
        <v>1116000000</v>
      </c>
      <c r="X12" s="1">
        <v>1176000000</v>
      </c>
      <c r="Y12" s="1">
        <v>1214000000</v>
      </c>
      <c r="Z12" s="1">
        <v>1265000000</v>
      </c>
      <c r="AA12" s="1">
        <v>1237000000</v>
      </c>
      <c r="AB12" s="1">
        <v>1280000000</v>
      </c>
      <c r="AC12" s="1">
        <v>1307000000</v>
      </c>
      <c r="AD12" s="1">
        <v>1269000000</v>
      </c>
      <c r="AE12" s="1">
        <v>1321000000</v>
      </c>
      <c r="AF12" s="1">
        <v>1393000000</v>
      </c>
      <c r="AG12" s="1">
        <v>1409000000</v>
      </c>
      <c r="AH12" s="1">
        <v>1407000000</v>
      </c>
      <c r="AI12" s="1">
        <v>1468000000</v>
      </c>
      <c r="AJ12" s="1">
        <v>1644000000</v>
      </c>
      <c r="AK12" s="1">
        <v>1794000000</v>
      </c>
      <c r="AL12" s="1">
        <v>1663000000</v>
      </c>
      <c r="AR12" s="20" t="s">
        <v>120</v>
      </c>
      <c r="AS12" s="21" t="s">
        <v>121</v>
      </c>
      <c r="AT12" s="21" t="s">
        <v>122</v>
      </c>
      <c r="AU12" s="21" t="s">
        <v>123</v>
      </c>
    </row>
    <row r="13" spans="1:47" ht="19" x14ac:dyDescent="0.25">
      <c r="A13" s="14" t="s">
        <v>99</v>
      </c>
      <c r="B13" s="15">
        <f>B12/B3</f>
        <v>0.35800202001652742</v>
      </c>
      <c r="C13" s="15">
        <f t="shared" ref="C13:AL13" si="2">C12/C3</f>
        <v>0.37486678507992893</v>
      </c>
      <c r="D13" s="15">
        <f t="shared" si="2"/>
        <v>0.37574410667513297</v>
      </c>
      <c r="E13" s="15">
        <f t="shared" si="2"/>
        <v>0.37410602374106022</v>
      </c>
      <c r="F13" s="15">
        <f t="shared" si="2"/>
        <v>0.37877358490566038</v>
      </c>
      <c r="G13" s="15">
        <f t="shared" si="2"/>
        <v>0.45848770118433041</v>
      </c>
      <c r="H13" s="15">
        <f t="shared" si="2"/>
        <v>0.39720442632498543</v>
      </c>
      <c r="I13" s="15">
        <f t="shared" si="2"/>
        <v>0.3751682780565414</v>
      </c>
      <c r="J13" s="15">
        <f t="shared" si="2"/>
        <v>0.37601393652349069</v>
      </c>
      <c r="K13" s="15">
        <f t="shared" si="2"/>
        <v>0.34678963814131641</v>
      </c>
      <c r="L13" s="15">
        <f t="shared" si="2"/>
        <v>0.33808278474163583</v>
      </c>
      <c r="M13" s="15">
        <f t="shared" si="2"/>
        <v>0.35231176215106408</v>
      </c>
      <c r="N13" s="15">
        <f t="shared" si="2"/>
        <v>0.34826542151533946</v>
      </c>
      <c r="O13" s="15">
        <f t="shared" si="2"/>
        <v>0.31926055458406194</v>
      </c>
      <c r="P13" s="15">
        <f t="shared" si="2"/>
        <v>0.24246877296105804</v>
      </c>
      <c r="Q13" s="15">
        <f t="shared" si="2"/>
        <v>0.21701255444529849</v>
      </c>
      <c r="R13" s="15">
        <f t="shared" si="2"/>
        <v>0.22999261265698104</v>
      </c>
      <c r="S13" s="15">
        <f t="shared" si="2"/>
        <v>0.23841698841698841</v>
      </c>
      <c r="T13" s="15">
        <f t="shared" si="2"/>
        <v>0.22687326549491213</v>
      </c>
      <c r="U13" s="15">
        <f t="shared" si="2"/>
        <v>0.22470373746581587</v>
      </c>
      <c r="V13" s="15">
        <f t="shared" si="2"/>
        <v>0.23277347114556418</v>
      </c>
      <c r="W13" s="15">
        <f t="shared" si="2"/>
        <v>0.23024551268826077</v>
      </c>
      <c r="X13" s="15">
        <f t="shared" si="2"/>
        <v>0.22302294708894368</v>
      </c>
      <c r="Y13" s="15">
        <f t="shared" si="2"/>
        <v>0.22275229357798165</v>
      </c>
      <c r="Z13" s="15">
        <f t="shared" si="2"/>
        <v>0.22858691723888688</v>
      </c>
      <c r="AA13" s="15">
        <f t="shared" si="2"/>
        <v>0.23647486140317339</v>
      </c>
      <c r="AB13" s="15">
        <f t="shared" si="2"/>
        <v>0.23408924652523774</v>
      </c>
      <c r="AC13" s="15">
        <f t="shared" si="2"/>
        <v>0.23243820024897741</v>
      </c>
      <c r="AD13" s="15">
        <f t="shared" si="2"/>
        <v>0.22697191915578607</v>
      </c>
      <c r="AE13" s="15">
        <f t="shared" si="2"/>
        <v>0.23359858532272326</v>
      </c>
      <c r="AF13" s="15">
        <f t="shared" si="2"/>
        <v>0.24179829890643986</v>
      </c>
      <c r="AG13" s="15">
        <f t="shared" si="2"/>
        <v>0.23589486020425246</v>
      </c>
      <c r="AH13" s="15">
        <f t="shared" si="2"/>
        <v>0.22975179621162639</v>
      </c>
      <c r="AI13" s="15">
        <f t="shared" si="2"/>
        <v>0.23624074670099773</v>
      </c>
      <c r="AJ13" s="15">
        <f t="shared" si="2"/>
        <v>0.24460645737241482</v>
      </c>
      <c r="AK13" s="15">
        <f t="shared" si="2"/>
        <v>0.24438087454025337</v>
      </c>
      <c r="AL13" s="15">
        <f t="shared" si="2"/>
        <v>0.23399465315885745</v>
      </c>
      <c r="AR13" s="17">
        <f>AL28/AL72</f>
        <v>0.8309352517985612</v>
      </c>
      <c r="AS13" s="22">
        <f>AL28/AL54</f>
        <v>7.5024358557973361E-2</v>
      </c>
      <c r="AT13" s="22">
        <f>AL22/(AL72+AL56+AL61)</f>
        <v>0.19650177644165073</v>
      </c>
      <c r="AU13" s="23">
        <f>AL67/AL72</f>
        <v>9.764388489208633</v>
      </c>
    </row>
    <row r="14" spans="1:47" ht="19" x14ac:dyDescent="0.25">
      <c r="A14" s="5" t="s">
        <v>9</v>
      </c>
      <c r="B14" s="1">
        <v>27100000</v>
      </c>
      <c r="C14" s="1">
        <v>31400000</v>
      </c>
      <c r="D14" s="1">
        <v>37500000</v>
      </c>
      <c r="E14" s="1">
        <v>44700000</v>
      </c>
      <c r="F14" s="1">
        <v>50100000</v>
      </c>
      <c r="G14" s="1">
        <v>87000000</v>
      </c>
      <c r="H14" s="1">
        <v>89600000</v>
      </c>
      <c r="I14" s="1">
        <v>83600000</v>
      </c>
      <c r="J14" s="1">
        <v>94100000</v>
      </c>
      <c r="K14" s="1">
        <v>103900000</v>
      </c>
      <c r="L14" s="1">
        <v>116500000</v>
      </c>
      <c r="M14" s="1">
        <v>126400000</v>
      </c>
      <c r="N14" s="1">
        <v>137600000</v>
      </c>
      <c r="O14" s="1">
        <v>202000000</v>
      </c>
      <c r="P14" s="1">
        <v>201000000</v>
      </c>
      <c r="Q14" s="1">
        <v>60000000</v>
      </c>
      <c r="R14" s="1" t="s">
        <v>91</v>
      </c>
      <c r="S14" s="1" t="s">
        <v>91</v>
      </c>
      <c r="T14" s="1" t="s">
        <v>91</v>
      </c>
      <c r="U14" s="1">
        <v>4000000</v>
      </c>
      <c r="V14" s="1" t="s">
        <v>91</v>
      </c>
      <c r="W14" s="1" t="s">
        <v>91</v>
      </c>
      <c r="X14" s="1" t="s">
        <v>91</v>
      </c>
      <c r="Y14" s="1" t="s">
        <v>91</v>
      </c>
      <c r="Z14" s="1" t="s">
        <v>91</v>
      </c>
      <c r="AA14" s="1" t="s">
        <v>91</v>
      </c>
      <c r="AB14" s="1" t="s">
        <v>91</v>
      </c>
      <c r="AC14" s="1">
        <v>6000000</v>
      </c>
      <c r="AD14" s="1">
        <v>7000000</v>
      </c>
      <c r="AE14" s="1">
        <v>7000000</v>
      </c>
      <c r="AF14" s="1">
        <v>8000000</v>
      </c>
      <c r="AG14" s="1">
        <v>10000000</v>
      </c>
      <c r="AH14" s="1">
        <v>11000000</v>
      </c>
      <c r="AI14" s="1">
        <v>17000000</v>
      </c>
      <c r="AJ14" s="1">
        <v>13000000</v>
      </c>
      <c r="AK14" s="1">
        <v>31000000</v>
      </c>
      <c r="AL14" s="1">
        <v>31000000</v>
      </c>
    </row>
    <row r="15" spans="1:47" ht="20" x14ac:dyDescent="0.25">
      <c r="A15" s="5" t="s">
        <v>10</v>
      </c>
      <c r="B15" s="1">
        <v>417000000</v>
      </c>
      <c r="C15" s="1">
        <v>453500000</v>
      </c>
      <c r="D15" s="1">
        <v>510900000</v>
      </c>
      <c r="E15" s="1">
        <v>552100000</v>
      </c>
      <c r="F15" s="1">
        <v>612200000</v>
      </c>
      <c r="G15" s="1">
        <v>841900000</v>
      </c>
      <c r="H15" s="1">
        <v>771600000</v>
      </c>
      <c r="I15" s="1">
        <v>696700000</v>
      </c>
      <c r="J15" s="1">
        <v>784800000</v>
      </c>
      <c r="K15" s="1">
        <v>836800000</v>
      </c>
      <c r="L15" s="1">
        <v>912100000</v>
      </c>
      <c r="M15" s="1">
        <v>1069200000</v>
      </c>
      <c r="N15" s="1">
        <v>1148300000</v>
      </c>
      <c r="O15" s="1">
        <v>1542000000</v>
      </c>
      <c r="P15" s="1">
        <v>1254000000</v>
      </c>
      <c r="Q15" s="1">
        <v>974000000</v>
      </c>
      <c r="R15" s="1">
        <v>1001000000</v>
      </c>
      <c r="S15" s="1">
        <v>1064000000</v>
      </c>
      <c r="T15" s="1">
        <v>1065000000</v>
      </c>
      <c r="U15" s="1">
        <v>1078000000</v>
      </c>
      <c r="V15" s="1">
        <v>1180000000</v>
      </c>
      <c r="W15" s="1">
        <v>1224000000</v>
      </c>
      <c r="X15" s="1">
        <v>1287000000</v>
      </c>
      <c r="Y15" s="1">
        <v>1328000000</v>
      </c>
      <c r="Z15" s="1">
        <v>1384000000</v>
      </c>
      <c r="AA15" s="1">
        <v>1352000000</v>
      </c>
      <c r="AB15" s="1">
        <v>1401000000</v>
      </c>
      <c r="AC15" s="1">
        <v>1443000000</v>
      </c>
      <c r="AD15" s="1">
        <v>1401000000</v>
      </c>
      <c r="AE15" s="1">
        <v>1464000000</v>
      </c>
      <c r="AF15" s="1">
        <v>1542000000</v>
      </c>
      <c r="AG15" s="1">
        <v>1554000000</v>
      </c>
      <c r="AH15" s="1">
        <v>1550000000</v>
      </c>
      <c r="AI15" s="1">
        <v>1621000000</v>
      </c>
      <c r="AJ15" s="1">
        <v>1802000000</v>
      </c>
      <c r="AK15" s="1">
        <v>1974000000</v>
      </c>
      <c r="AL15" s="1">
        <v>1826000000</v>
      </c>
      <c r="AR15" s="20" t="s">
        <v>124</v>
      </c>
      <c r="AS15" s="21" t="s">
        <v>125</v>
      </c>
      <c r="AT15" s="21" t="s">
        <v>126</v>
      </c>
      <c r="AU15" s="21" t="s">
        <v>127</v>
      </c>
    </row>
    <row r="16" spans="1:47" ht="19" x14ac:dyDescent="0.25">
      <c r="A16" s="5" t="s">
        <v>11</v>
      </c>
      <c r="B16" s="1">
        <v>915000000</v>
      </c>
      <c r="C16" s="1">
        <v>952200000</v>
      </c>
      <c r="D16" s="1">
        <v>1052700000</v>
      </c>
      <c r="E16" s="1">
        <v>1149600000</v>
      </c>
      <c r="F16" s="1">
        <v>1267500000</v>
      </c>
      <c r="G16" s="1">
        <v>1533800000</v>
      </c>
      <c r="H16" s="1">
        <v>1460900000</v>
      </c>
      <c r="I16" s="1">
        <v>1337900000</v>
      </c>
      <c r="J16" s="1">
        <v>1511100000</v>
      </c>
      <c r="K16" s="1">
        <v>1625100000</v>
      </c>
      <c r="L16" s="1">
        <v>1802800000</v>
      </c>
      <c r="M16" s="1">
        <v>2066300000</v>
      </c>
      <c r="N16" s="1">
        <v>2203200000</v>
      </c>
      <c r="O16" s="1">
        <v>3325000000</v>
      </c>
      <c r="P16" s="1">
        <v>3303000000</v>
      </c>
      <c r="Q16" s="1">
        <v>3293000000</v>
      </c>
      <c r="R16" s="1">
        <v>3309000000</v>
      </c>
      <c r="S16" s="1">
        <v>3289000000</v>
      </c>
      <c r="T16" s="1">
        <v>3452000000</v>
      </c>
      <c r="U16" s="1">
        <v>3571000000</v>
      </c>
      <c r="V16" s="1">
        <v>3865000000</v>
      </c>
      <c r="W16" s="1">
        <v>3980000000</v>
      </c>
      <c r="X16" s="1">
        <v>4385000000</v>
      </c>
      <c r="Y16" s="1">
        <v>4432000000</v>
      </c>
      <c r="Z16" s="1">
        <v>4441000000</v>
      </c>
      <c r="AA16" s="1">
        <v>4310000000</v>
      </c>
      <c r="AB16" s="1">
        <v>4565000000</v>
      </c>
      <c r="AC16" s="1">
        <v>4654000000</v>
      </c>
      <c r="AD16" s="1">
        <v>4632000000</v>
      </c>
      <c r="AE16" s="1">
        <v>4654000000</v>
      </c>
      <c r="AF16" s="1">
        <v>4705000000</v>
      </c>
      <c r="AG16" s="1">
        <v>4856000000</v>
      </c>
      <c r="AH16" s="1">
        <v>4999000000</v>
      </c>
      <c r="AI16" s="1">
        <v>5107000000</v>
      </c>
      <c r="AJ16" s="1">
        <v>5460000000</v>
      </c>
      <c r="AK16" s="1">
        <v>6116000000</v>
      </c>
      <c r="AL16" s="1">
        <v>6388000000</v>
      </c>
      <c r="AR16" s="36">
        <f>(AL35+AK35+AJ35+AI35+AH35)/5</f>
        <v>-1.1878246115600987E-2</v>
      </c>
      <c r="AS16" s="37">
        <f>AT101/AL3</f>
        <v>2.7664401294498382</v>
      </c>
      <c r="AT16" s="37">
        <f>AT101/AL28</f>
        <v>42.556471861471863</v>
      </c>
      <c r="AU16" s="38">
        <f>AT101/AL107</f>
        <v>36.749700934579437</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161000000</v>
      </c>
      <c r="Z17" s="1">
        <v>139000000</v>
      </c>
      <c r="AA17" s="1">
        <v>123000000</v>
      </c>
      <c r="AB17" s="1">
        <v>125000000</v>
      </c>
      <c r="AC17" s="1">
        <v>122000000</v>
      </c>
      <c r="AD17" s="1">
        <v>103000000</v>
      </c>
      <c r="AE17" s="1">
        <v>100000000</v>
      </c>
      <c r="AF17" s="1">
        <v>88000000</v>
      </c>
      <c r="AG17" s="1">
        <v>88000000</v>
      </c>
      <c r="AH17" s="1">
        <v>85000000</v>
      </c>
      <c r="AI17" s="1">
        <v>97000000</v>
      </c>
      <c r="AJ17" s="1">
        <v>99000000</v>
      </c>
      <c r="AK17" s="1">
        <v>99000000</v>
      </c>
      <c r="AL17" s="1">
        <v>106000000</v>
      </c>
    </row>
    <row r="18" spans="1:47" ht="20" x14ac:dyDescent="0.25">
      <c r="A18" s="5" t="s">
        <v>13</v>
      </c>
      <c r="B18" s="1">
        <v>27100000</v>
      </c>
      <c r="C18" s="1">
        <v>31400000</v>
      </c>
      <c r="D18" s="1">
        <v>37500000</v>
      </c>
      <c r="E18" s="1">
        <v>44700000</v>
      </c>
      <c r="F18" s="1">
        <v>50100000</v>
      </c>
      <c r="G18" s="1">
        <v>87000000</v>
      </c>
      <c r="H18" s="1">
        <v>89600000</v>
      </c>
      <c r="I18" s="1">
        <v>83600000</v>
      </c>
      <c r="J18" s="1">
        <v>94100000</v>
      </c>
      <c r="K18" s="1">
        <v>103900000</v>
      </c>
      <c r="L18" s="1">
        <v>116500000</v>
      </c>
      <c r="M18" s="1">
        <v>126400000</v>
      </c>
      <c r="N18" s="1">
        <v>137600000</v>
      </c>
      <c r="O18" s="1">
        <v>202000000</v>
      </c>
      <c r="P18" s="1">
        <v>201000000</v>
      </c>
      <c r="Q18" s="1">
        <v>225000000</v>
      </c>
      <c r="R18" s="1">
        <v>190000000</v>
      </c>
      <c r="S18" s="1">
        <v>191000000</v>
      </c>
      <c r="T18" s="1">
        <v>197000000</v>
      </c>
      <c r="U18" s="1">
        <v>190000000</v>
      </c>
      <c r="V18" s="1">
        <v>188000000</v>
      </c>
      <c r="W18" s="1">
        <v>192000000</v>
      </c>
      <c r="X18" s="1">
        <v>205000000</v>
      </c>
      <c r="Y18" s="1">
        <v>190000000</v>
      </c>
      <c r="Z18" s="1">
        <v>185000000</v>
      </c>
      <c r="AA18" s="1">
        <v>173000000</v>
      </c>
      <c r="AB18" s="1">
        <v>178000000</v>
      </c>
      <c r="AC18" s="1">
        <v>182000000</v>
      </c>
      <c r="AD18" s="1">
        <v>180000000</v>
      </c>
      <c r="AE18" s="1">
        <v>169000000</v>
      </c>
      <c r="AF18" s="1">
        <v>165000000</v>
      </c>
      <c r="AG18" s="1">
        <v>163000000</v>
      </c>
      <c r="AH18" s="1">
        <v>166000000</v>
      </c>
      <c r="AI18" s="1">
        <v>180000000</v>
      </c>
      <c r="AJ18" s="1">
        <v>180000000</v>
      </c>
      <c r="AK18" s="1">
        <v>211000000</v>
      </c>
      <c r="AL18" s="1">
        <v>224000000</v>
      </c>
      <c r="AR18" s="20" t="s">
        <v>128</v>
      </c>
      <c r="AS18" s="21" t="s">
        <v>129</v>
      </c>
      <c r="AT18" s="21" t="s">
        <v>130</v>
      </c>
      <c r="AU18" s="21" t="s">
        <v>131</v>
      </c>
    </row>
    <row r="19" spans="1:47" ht="19" x14ac:dyDescent="0.25">
      <c r="A19" s="6" t="s">
        <v>14</v>
      </c>
      <c r="B19" s="10">
        <v>202400000</v>
      </c>
      <c r="C19" s="10">
        <v>218000000</v>
      </c>
      <c r="D19" s="10">
        <v>249300000</v>
      </c>
      <c r="E19" s="10">
        <v>253000000</v>
      </c>
      <c r="F19" s="10">
        <v>293700000</v>
      </c>
      <c r="G19" s="10">
        <v>173100000</v>
      </c>
      <c r="H19" s="10">
        <v>281400000</v>
      </c>
      <c r="I19" s="10">
        <v>357900000</v>
      </c>
      <c r="J19" s="10">
        <v>432800000</v>
      </c>
      <c r="K19" s="10">
        <v>441800000</v>
      </c>
      <c r="L19" s="10">
        <v>486900000</v>
      </c>
      <c r="M19" s="10">
        <v>542400000</v>
      </c>
      <c r="N19" s="10">
        <v>609600000</v>
      </c>
      <c r="O19" s="10">
        <v>632000000</v>
      </c>
      <c r="P19" s="10">
        <v>823000000</v>
      </c>
      <c r="Q19" s="10">
        <v>710000000</v>
      </c>
      <c r="R19" s="10">
        <v>688000000</v>
      </c>
      <c r="S19" s="10">
        <v>972000000</v>
      </c>
      <c r="T19" s="10">
        <v>1040000000</v>
      </c>
      <c r="U19" s="10">
        <v>1500000000</v>
      </c>
      <c r="V19" s="10">
        <v>842000000</v>
      </c>
      <c r="W19" s="10">
        <v>940000000</v>
      </c>
      <c r="X19" s="10">
        <v>898000000</v>
      </c>
      <c r="Y19" s="10">
        <v>1162000000</v>
      </c>
      <c r="Z19" s="10">
        <v>1249000000</v>
      </c>
      <c r="AA19" s="10">
        <v>1129000000</v>
      </c>
      <c r="AB19" s="10">
        <v>1092000000</v>
      </c>
      <c r="AC19" s="10">
        <v>1155000000</v>
      </c>
      <c r="AD19" s="10">
        <v>1140000000</v>
      </c>
      <c r="AE19" s="10">
        <v>1164000000</v>
      </c>
      <c r="AF19" s="10">
        <v>1236000000</v>
      </c>
      <c r="AG19" s="10">
        <v>1282000000</v>
      </c>
      <c r="AH19" s="10">
        <v>1305000000</v>
      </c>
      <c r="AI19" s="10">
        <v>1301000000</v>
      </c>
      <c r="AJ19" s="10">
        <v>1464000000</v>
      </c>
      <c r="AK19" s="10">
        <v>1201000000</v>
      </c>
      <c r="AL19" s="10">
        <v>928000000</v>
      </c>
      <c r="AM19" s="39">
        <v>1104000000</v>
      </c>
      <c r="AN19" s="39">
        <v>1267000000</v>
      </c>
      <c r="AO19" s="39">
        <v>1389000000</v>
      </c>
      <c r="AP19" s="39">
        <v>1492000000</v>
      </c>
      <c r="AQ19" s="39">
        <v>1604000000</v>
      </c>
      <c r="AR19" s="40">
        <f>AL40-AL56-AL61</f>
        <v>-2920000000</v>
      </c>
      <c r="AS19" s="37">
        <f>AT101/AM3</f>
        <v>2.7148702016017676</v>
      </c>
      <c r="AT19" s="37">
        <f>AT101/AM28</f>
        <v>34.909605823863636</v>
      </c>
      <c r="AU19" s="38">
        <f>AT101/AM106</f>
        <v>27.699478726401804</v>
      </c>
    </row>
    <row r="20" spans="1:47" ht="19" customHeight="1" x14ac:dyDescent="0.25">
      <c r="A20" s="14" t="s">
        <v>100</v>
      </c>
      <c r="B20" s="1"/>
      <c r="C20" s="15">
        <f>(C19/B19)-1</f>
        <v>7.7075098814229248E-2</v>
      </c>
      <c r="D20" s="15">
        <f>(D19/C19)-1</f>
        <v>0.14357798165137625</v>
      </c>
      <c r="E20" s="15">
        <f>(E19/D19)-1</f>
        <v>1.4841556357801933E-2</v>
      </c>
      <c r="F20" s="15">
        <f t="shared" ref="F20:AQ20" si="3">(F19/E19)-1</f>
        <v>0.16086956521739126</v>
      </c>
      <c r="G20" s="15">
        <f t="shared" si="3"/>
        <v>-0.41062308478038811</v>
      </c>
      <c r="H20" s="15">
        <f t="shared" si="3"/>
        <v>0.6256499133448874</v>
      </c>
      <c r="I20" s="15">
        <f t="shared" si="3"/>
        <v>0.27185501066098072</v>
      </c>
      <c r="J20" s="15">
        <f t="shared" si="3"/>
        <v>0.20927633417155622</v>
      </c>
      <c r="K20" s="15">
        <f t="shared" si="3"/>
        <v>2.0794824399260614E-2</v>
      </c>
      <c r="L20" s="15">
        <f t="shared" si="3"/>
        <v>0.10208239022181975</v>
      </c>
      <c r="M20" s="15">
        <f t="shared" si="3"/>
        <v>0.11398644485520637</v>
      </c>
      <c r="N20" s="15">
        <f t="shared" si="3"/>
        <v>0.12389380530973448</v>
      </c>
      <c r="O20" s="15">
        <f t="shared" si="3"/>
        <v>3.6745406824147064E-2</v>
      </c>
      <c r="P20" s="15">
        <f t="shared" si="3"/>
        <v>0.30221518987341778</v>
      </c>
      <c r="Q20" s="15">
        <f t="shared" si="3"/>
        <v>-0.13730255164034022</v>
      </c>
      <c r="R20" s="15">
        <f t="shared" si="3"/>
        <v>-3.0985915492957705E-2</v>
      </c>
      <c r="S20" s="15">
        <f t="shared" si="3"/>
        <v>0.41279069767441867</v>
      </c>
      <c r="T20" s="15">
        <f t="shared" si="3"/>
        <v>6.9958847736625529E-2</v>
      </c>
      <c r="U20" s="15">
        <f t="shared" si="3"/>
        <v>0.44230769230769229</v>
      </c>
      <c r="V20" s="15">
        <f t="shared" si="3"/>
        <v>-0.43866666666666665</v>
      </c>
      <c r="W20" s="15">
        <f t="shared" si="3"/>
        <v>0.11638954869358664</v>
      </c>
      <c r="X20" s="15">
        <f t="shared" si="3"/>
        <v>-4.4680851063829796E-2</v>
      </c>
      <c r="Y20" s="15">
        <f t="shared" si="3"/>
        <v>0.29398663697104688</v>
      </c>
      <c r="Z20" s="15">
        <f t="shared" si="3"/>
        <v>7.4870912220309727E-2</v>
      </c>
      <c r="AA20" s="15">
        <f t="shared" si="3"/>
        <v>-9.6076861489191367E-2</v>
      </c>
      <c r="AB20" s="15">
        <f t="shared" si="3"/>
        <v>-3.2772364924712138E-2</v>
      </c>
      <c r="AC20" s="15">
        <f t="shared" si="3"/>
        <v>5.7692307692307709E-2</v>
      </c>
      <c r="AD20" s="15">
        <f t="shared" si="3"/>
        <v>-1.2987012987012991E-2</v>
      </c>
      <c r="AE20" s="15">
        <f t="shared" si="3"/>
        <v>2.1052631578947434E-2</v>
      </c>
      <c r="AF20" s="15">
        <f t="shared" si="3"/>
        <v>6.1855670103092786E-2</v>
      </c>
      <c r="AG20" s="15">
        <f t="shared" si="3"/>
        <v>3.7216828478964459E-2</v>
      </c>
      <c r="AH20" s="15">
        <f t="shared" si="3"/>
        <v>1.7940717628705194E-2</v>
      </c>
      <c r="AI20" s="15">
        <f t="shared" si="3"/>
        <v>-3.0651340996168397E-3</v>
      </c>
      <c r="AJ20" s="15">
        <f t="shared" si="3"/>
        <v>0.12528823981552661</v>
      </c>
      <c r="AK20" s="15">
        <f t="shared" si="3"/>
        <v>-0.17964480874316935</v>
      </c>
      <c r="AL20" s="15">
        <f t="shared" si="3"/>
        <v>-0.22731057452123227</v>
      </c>
      <c r="AM20" s="16">
        <f t="shared" si="3"/>
        <v>0.18965517241379315</v>
      </c>
      <c r="AN20" s="16">
        <f t="shared" si="3"/>
        <v>0.14764492753623193</v>
      </c>
      <c r="AO20" s="16">
        <f t="shared" si="3"/>
        <v>9.6290449881610174E-2</v>
      </c>
      <c r="AP20" s="16">
        <f t="shared" si="3"/>
        <v>7.4154067674585988E-2</v>
      </c>
      <c r="AQ20" s="16">
        <f t="shared" si="3"/>
        <v>7.5067024128686377E-2</v>
      </c>
    </row>
    <row r="21" spans="1:47" ht="20" x14ac:dyDescent="0.25">
      <c r="A21" s="5" t="s">
        <v>15</v>
      </c>
      <c r="B21" s="2">
        <v>0.18579999999999999</v>
      </c>
      <c r="C21" s="2">
        <v>0.19359999999999999</v>
      </c>
      <c r="D21" s="2">
        <v>0.19789999999999999</v>
      </c>
      <c r="E21" s="2">
        <v>0.1865</v>
      </c>
      <c r="F21" s="2">
        <v>0.19789999999999999</v>
      </c>
      <c r="G21" s="2">
        <v>0.1051</v>
      </c>
      <c r="H21" s="2">
        <v>0.16389999999999999</v>
      </c>
      <c r="I21" s="2">
        <v>0.219</v>
      </c>
      <c r="J21" s="2">
        <v>0.2356</v>
      </c>
      <c r="K21" s="2">
        <v>0.22270000000000001</v>
      </c>
      <c r="L21" s="2">
        <v>0.2195</v>
      </c>
      <c r="M21" s="2">
        <v>0.2142</v>
      </c>
      <c r="N21" s="2">
        <v>0.22239999999999999</v>
      </c>
      <c r="O21" s="2">
        <v>0.15790000000000001</v>
      </c>
      <c r="P21" s="2">
        <v>0.2016</v>
      </c>
      <c r="Q21" s="2">
        <v>0.18190000000000001</v>
      </c>
      <c r="R21" s="2">
        <v>0.1694</v>
      </c>
      <c r="S21" s="2">
        <v>0.2346</v>
      </c>
      <c r="T21" s="2">
        <v>0.24049999999999999</v>
      </c>
      <c r="U21" s="2">
        <v>0.34179999999999999</v>
      </c>
      <c r="V21" s="2">
        <v>0.18129999999999999</v>
      </c>
      <c r="W21" s="2">
        <v>0.19389999999999999</v>
      </c>
      <c r="X21" s="2">
        <v>0.17030000000000001</v>
      </c>
      <c r="Y21" s="2">
        <v>0.2132</v>
      </c>
      <c r="Z21" s="2">
        <v>0.22570000000000001</v>
      </c>
      <c r="AA21" s="2">
        <v>0.21579999999999999</v>
      </c>
      <c r="AB21" s="2">
        <v>0.19969999999999999</v>
      </c>
      <c r="AC21" s="2">
        <v>0.2054</v>
      </c>
      <c r="AD21" s="2">
        <v>0.2039</v>
      </c>
      <c r="AE21" s="2">
        <v>0.20580000000000001</v>
      </c>
      <c r="AF21" s="2">
        <v>0.2145</v>
      </c>
      <c r="AG21" s="2">
        <v>0.21460000000000001</v>
      </c>
      <c r="AH21" s="2">
        <v>0.21310000000000001</v>
      </c>
      <c r="AI21" s="2">
        <v>0.2094</v>
      </c>
      <c r="AJ21" s="2">
        <v>0.21779999999999999</v>
      </c>
      <c r="AK21" s="2">
        <v>0.1636</v>
      </c>
      <c r="AL21" s="2">
        <v>0.13059999999999999</v>
      </c>
      <c r="AM21" s="41">
        <f>AM19/AM3</f>
        <v>0.15244407622203812</v>
      </c>
      <c r="AN21" s="41">
        <f t="shared" ref="AN21:AQ21" si="4">AN19/AN3</f>
        <v>0.1698619117844215</v>
      </c>
      <c r="AO21" s="41">
        <f t="shared" si="4"/>
        <v>0.18114241001564946</v>
      </c>
      <c r="AP21" s="41">
        <f t="shared" si="4"/>
        <v>0.18601171923700285</v>
      </c>
      <c r="AQ21" s="41">
        <f t="shared" si="4"/>
        <v>0.19302045728038508</v>
      </c>
      <c r="AT21" s="20" t="s">
        <v>132</v>
      </c>
      <c r="AU21" s="21" t="s">
        <v>133</v>
      </c>
    </row>
    <row r="22" spans="1:47" ht="19" x14ac:dyDescent="0.25">
      <c r="A22" s="6" t="s">
        <v>16</v>
      </c>
      <c r="B22" s="10">
        <v>174100000</v>
      </c>
      <c r="C22" s="10">
        <v>173800000</v>
      </c>
      <c r="D22" s="10">
        <v>207200000</v>
      </c>
      <c r="E22" s="10">
        <v>206700000</v>
      </c>
      <c r="F22" s="10">
        <v>216500000</v>
      </c>
      <c r="G22" s="10">
        <v>112700000</v>
      </c>
      <c r="H22" s="10">
        <v>256100000</v>
      </c>
      <c r="I22" s="10">
        <v>296300000</v>
      </c>
      <c r="J22" s="10">
        <v>325800000</v>
      </c>
      <c r="K22" s="10">
        <v>359100000</v>
      </c>
      <c r="L22" s="10">
        <v>415000000</v>
      </c>
      <c r="M22" s="10">
        <v>466400000</v>
      </c>
      <c r="N22" s="10">
        <v>538100000</v>
      </c>
      <c r="O22" s="10">
        <v>678000000</v>
      </c>
      <c r="P22" s="10">
        <v>780000000</v>
      </c>
      <c r="Q22" s="10">
        <v>610000000</v>
      </c>
      <c r="R22" s="10">
        <v>752000000</v>
      </c>
      <c r="S22" s="10">
        <v>855000000</v>
      </c>
      <c r="T22" s="10">
        <v>872000000</v>
      </c>
      <c r="U22" s="10">
        <v>817000000</v>
      </c>
      <c r="V22" s="10">
        <v>779000000</v>
      </c>
      <c r="W22" s="10">
        <v>867000000</v>
      </c>
      <c r="X22" s="10">
        <v>888000000</v>
      </c>
      <c r="Y22" s="10">
        <v>1018000000</v>
      </c>
      <c r="Z22" s="10">
        <v>1093000000</v>
      </c>
      <c r="AA22" s="10">
        <v>921000000</v>
      </c>
      <c r="AB22" s="10">
        <v>903000000</v>
      </c>
      <c r="AC22" s="10">
        <v>969000000</v>
      </c>
      <c r="AD22" s="10">
        <v>959000000</v>
      </c>
      <c r="AE22" s="10">
        <v>1001000000</v>
      </c>
      <c r="AF22" s="10">
        <v>1056000000</v>
      </c>
      <c r="AG22" s="10">
        <v>1117000000</v>
      </c>
      <c r="AH22" s="10">
        <v>1125000000</v>
      </c>
      <c r="AI22" s="10">
        <v>1107000000</v>
      </c>
      <c r="AJ22" s="10">
        <v>1261000000</v>
      </c>
      <c r="AK22" s="10">
        <v>1225000000</v>
      </c>
      <c r="AL22" s="10">
        <v>719000000</v>
      </c>
      <c r="AT22" s="42">
        <f>(-1*AL98)/AT101</f>
        <v>2.9042133472762702E-2</v>
      </c>
      <c r="AU22" s="43">
        <f>AL107/AT101</f>
        <v>2.7211105793218993E-2</v>
      </c>
    </row>
    <row r="23" spans="1:47" ht="19" x14ac:dyDescent="0.25">
      <c r="A23" s="5" t="s">
        <v>17</v>
      </c>
      <c r="B23" s="2">
        <v>0.15989999999999999</v>
      </c>
      <c r="C23" s="2">
        <v>0.15440000000000001</v>
      </c>
      <c r="D23" s="2">
        <v>0.16450000000000001</v>
      </c>
      <c r="E23" s="2">
        <v>0.15240000000000001</v>
      </c>
      <c r="F23" s="2">
        <v>0.1459</v>
      </c>
      <c r="G23" s="2">
        <v>6.8400000000000002E-2</v>
      </c>
      <c r="H23" s="2">
        <v>0.1492</v>
      </c>
      <c r="I23" s="2">
        <v>0.18129999999999999</v>
      </c>
      <c r="J23" s="2">
        <v>0.1774</v>
      </c>
      <c r="K23" s="2">
        <v>0.18099999999999999</v>
      </c>
      <c r="L23" s="2">
        <v>0.18709999999999999</v>
      </c>
      <c r="M23" s="2">
        <v>0.1842</v>
      </c>
      <c r="N23" s="2">
        <v>0.1963</v>
      </c>
      <c r="O23" s="2">
        <v>0.1694</v>
      </c>
      <c r="P23" s="2">
        <v>0.191</v>
      </c>
      <c r="Q23" s="2">
        <v>0.15629999999999999</v>
      </c>
      <c r="R23" s="2">
        <v>0.1852</v>
      </c>
      <c r="S23" s="2">
        <v>0.20630000000000001</v>
      </c>
      <c r="T23" s="2">
        <v>0.20169999999999999</v>
      </c>
      <c r="U23" s="2">
        <v>0.1862</v>
      </c>
      <c r="V23" s="2">
        <v>0.16769999999999999</v>
      </c>
      <c r="W23" s="2">
        <v>0.1789</v>
      </c>
      <c r="X23" s="2">
        <v>0.16839999999999999</v>
      </c>
      <c r="Y23" s="2">
        <v>0.18679999999999999</v>
      </c>
      <c r="Z23" s="2">
        <v>0.19750000000000001</v>
      </c>
      <c r="AA23" s="2">
        <v>0.17610000000000001</v>
      </c>
      <c r="AB23" s="2">
        <v>0.1651</v>
      </c>
      <c r="AC23" s="2">
        <v>0.17230000000000001</v>
      </c>
      <c r="AD23" s="2">
        <v>0.17150000000000001</v>
      </c>
      <c r="AE23" s="2">
        <v>0.17699999999999999</v>
      </c>
      <c r="AF23" s="2">
        <v>0.18329999999999999</v>
      </c>
      <c r="AG23" s="2">
        <v>0.187</v>
      </c>
      <c r="AH23" s="2">
        <v>0.1837</v>
      </c>
      <c r="AI23" s="2">
        <v>0.17810000000000001</v>
      </c>
      <c r="AJ23" s="2">
        <v>0.18759999999999999</v>
      </c>
      <c r="AK23" s="2">
        <v>0.16689999999999999</v>
      </c>
      <c r="AL23" s="2">
        <v>0.1012</v>
      </c>
    </row>
    <row r="24" spans="1:47" ht="19" x14ac:dyDescent="0.25">
      <c r="A24" s="5" t="s">
        <v>18</v>
      </c>
      <c r="B24" s="1">
        <v>1200000</v>
      </c>
      <c r="C24" s="1">
        <v>12800000</v>
      </c>
      <c r="D24" s="1">
        <v>4600000</v>
      </c>
      <c r="E24" s="1">
        <v>23000000</v>
      </c>
      <c r="F24" s="1">
        <v>27100000</v>
      </c>
      <c r="G24" s="1">
        <v>-26600000</v>
      </c>
      <c r="H24" s="1">
        <v>-45200000</v>
      </c>
      <c r="I24" s="1">
        <v>-21100000</v>
      </c>
      <c r="J24" s="1">
        <v>-19200000</v>
      </c>
      <c r="K24" s="1">
        <v>-21200000</v>
      </c>
      <c r="L24" s="1">
        <v>-44600000</v>
      </c>
      <c r="M24" s="1">
        <v>-50400000</v>
      </c>
      <c r="N24" s="1">
        <v>-66100000</v>
      </c>
      <c r="O24" s="1">
        <v>-248000000</v>
      </c>
      <c r="P24" s="1">
        <v>-158000000</v>
      </c>
      <c r="Q24" s="1">
        <v>-123000000</v>
      </c>
      <c r="R24" s="1">
        <v>-254000000</v>
      </c>
      <c r="S24" s="1">
        <v>-53000000</v>
      </c>
      <c r="T24" s="1">
        <v>-32000000</v>
      </c>
      <c r="U24" s="1">
        <v>-88000000</v>
      </c>
      <c r="V24" s="1">
        <v>-126000000</v>
      </c>
      <c r="W24" s="1">
        <v>-124000000</v>
      </c>
      <c r="X24" s="1">
        <v>-195000000</v>
      </c>
      <c r="Y24" s="1">
        <v>-207000000</v>
      </c>
      <c r="Z24" s="1">
        <v>-168000000</v>
      </c>
      <c r="AA24" s="1">
        <v>-358000000</v>
      </c>
      <c r="AB24" s="1">
        <v>-112000000</v>
      </c>
      <c r="AC24" s="1">
        <v>-116000000</v>
      </c>
      <c r="AD24" s="1">
        <v>-98000000</v>
      </c>
      <c r="AE24" s="1">
        <v>-80000000</v>
      </c>
      <c r="AF24" s="1">
        <v>-73000000</v>
      </c>
      <c r="AG24" s="1">
        <v>-84000000</v>
      </c>
      <c r="AH24" s="1">
        <v>-71000000</v>
      </c>
      <c r="AI24" s="1">
        <v>-83000000</v>
      </c>
      <c r="AJ24" s="1">
        <v>-76000000</v>
      </c>
      <c r="AK24" s="1">
        <v>-325000000</v>
      </c>
      <c r="AL24" s="1">
        <v>-112000000</v>
      </c>
    </row>
    <row r="25" spans="1:47" ht="19" x14ac:dyDescent="0.25">
      <c r="A25" s="6" t="s">
        <v>19</v>
      </c>
      <c r="B25" s="10">
        <v>175300000</v>
      </c>
      <c r="C25" s="10">
        <v>186600000</v>
      </c>
      <c r="D25" s="10">
        <v>211800000</v>
      </c>
      <c r="E25" s="10">
        <v>229700000</v>
      </c>
      <c r="F25" s="10">
        <v>243600000</v>
      </c>
      <c r="G25" s="10">
        <v>86100000</v>
      </c>
      <c r="H25" s="10">
        <v>210900000</v>
      </c>
      <c r="I25" s="10">
        <v>275200000</v>
      </c>
      <c r="J25" s="10">
        <v>306600000</v>
      </c>
      <c r="K25" s="10">
        <v>337900000</v>
      </c>
      <c r="L25" s="10">
        <v>370400000</v>
      </c>
      <c r="M25" s="10">
        <v>416000000</v>
      </c>
      <c r="N25" s="10">
        <v>472000000</v>
      </c>
      <c r="O25" s="10">
        <v>430000000</v>
      </c>
      <c r="P25" s="10">
        <v>622000000</v>
      </c>
      <c r="Q25" s="10">
        <v>487000000</v>
      </c>
      <c r="R25" s="10">
        <v>498000000</v>
      </c>
      <c r="S25" s="10">
        <v>802000000</v>
      </c>
      <c r="T25" s="10">
        <v>840000000</v>
      </c>
      <c r="U25" s="10">
        <v>729000000</v>
      </c>
      <c r="V25" s="10">
        <v>653000000</v>
      </c>
      <c r="W25" s="10">
        <v>743000000</v>
      </c>
      <c r="X25" s="10">
        <v>693000000</v>
      </c>
      <c r="Y25" s="10">
        <v>811000000</v>
      </c>
      <c r="Z25" s="10">
        <v>925000000</v>
      </c>
      <c r="AA25" s="10">
        <v>563000000</v>
      </c>
      <c r="AB25" s="10">
        <v>791000000</v>
      </c>
      <c r="AC25" s="10">
        <v>853000000</v>
      </c>
      <c r="AD25" s="10">
        <v>861000000</v>
      </c>
      <c r="AE25" s="10">
        <v>921000000</v>
      </c>
      <c r="AF25" s="10">
        <v>983000000</v>
      </c>
      <c r="AG25" s="10">
        <v>1033000000</v>
      </c>
      <c r="AH25" s="10">
        <v>1054000000</v>
      </c>
      <c r="AI25" s="10">
        <v>1024000000</v>
      </c>
      <c r="AJ25" s="10">
        <v>1185000000</v>
      </c>
      <c r="AK25" s="10">
        <v>900000000</v>
      </c>
      <c r="AL25" s="10">
        <v>607000000</v>
      </c>
    </row>
    <row r="26" spans="1:47" ht="19" x14ac:dyDescent="0.25">
      <c r="A26" s="5" t="s">
        <v>20</v>
      </c>
      <c r="B26" s="2">
        <v>0.161</v>
      </c>
      <c r="C26" s="2">
        <v>0.16569999999999999</v>
      </c>
      <c r="D26" s="2">
        <v>0.1681</v>
      </c>
      <c r="E26" s="2">
        <v>0.1694</v>
      </c>
      <c r="F26" s="2">
        <v>0.16420000000000001</v>
      </c>
      <c r="G26" s="2">
        <v>5.2299999999999999E-2</v>
      </c>
      <c r="H26" s="2">
        <v>0.12280000000000001</v>
      </c>
      <c r="I26" s="2">
        <v>0.16839999999999999</v>
      </c>
      <c r="J26" s="2">
        <v>0.16689999999999999</v>
      </c>
      <c r="K26" s="2">
        <v>0.17030000000000001</v>
      </c>
      <c r="L26" s="2">
        <v>0.16700000000000001</v>
      </c>
      <c r="M26" s="2">
        <v>0.1643</v>
      </c>
      <c r="N26" s="2">
        <v>0.17219999999999999</v>
      </c>
      <c r="O26" s="2">
        <v>0.1074</v>
      </c>
      <c r="P26" s="2">
        <v>0.15229999999999999</v>
      </c>
      <c r="Q26" s="2">
        <v>0.12479999999999999</v>
      </c>
      <c r="R26" s="2">
        <v>0.1226</v>
      </c>
      <c r="S26" s="2">
        <v>0.19350000000000001</v>
      </c>
      <c r="T26" s="2">
        <v>0.1943</v>
      </c>
      <c r="U26" s="2">
        <v>0.1661</v>
      </c>
      <c r="V26" s="2">
        <v>0.1406</v>
      </c>
      <c r="W26" s="2">
        <v>0.15329999999999999</v>
      </c>
      <c r="X26" s="2">
        <v>0.13139999999999999</v>
      </c>
      <c r="Y26" s="2">
        <v>0.14879999999999999</v>
      </c>
      <c r="Z26" s="2">
        <v>0.1671</v>
      </c>
      <c r="AA26" s="2">
        <v>0.1076</v>
      </c>
      <c r="AB26" s="2">
        <v>0.1447</v>
      </c>
      <c r="AC26" s="2">
        <v>0.1517</v>
      </c>
      <c r="AD26" s="2">
        <v>0.154</v>
      </c>
      <c r="AE26" s="2">
        <v>0.16289999999999999</v>
      </c>
      <c r="AF26" s="2">
        <v>0.1706</v>
      </c>
      <c r="AG26" s="2">
        <v>0.1729</v>
      </c>
      <c r="AH26" s="2">
        <v>0.1721</v>
      </c>
      <c r="AI26" s="2">
        <v>0.1648</v>
      </c>
      <c r="AJ26" s="2">
        <v>0.17630000000000001</v>
      </c>
      <c r="AK26" s="2">
        <v>0.1226</v>
      </c>
      <c r="AL26" s="2">
        <v>8.5400000000000004E-2</v>
      </c>
    </row>
    <row r="27" spans="1:47" ht="19" x14ac:dyDescent="0.25">
      <c r="A27" s="5" t="s">
        <v>21</v>
      </c>
      <c r="B27" s="1">
        <v>79700000</v>
      </c>
      <c r="C27" s="1">
        <v>81700000</v>
      </c>
      <c r="D27" s="1">
        <v>79200000</v>
      </c>
      <c r="E27" s="1">
        <v>84100000</v>
      </c>
      <c r="F27" s="1">
        <v>90000000</v>
      </c>
      <c r="G27" s="1">
        <v>33400000</v>
      </c>
      <c r="H27" s="1">
        <v>93100000</v>
      </c>
      <c r="I27" s="1">
        <v>107300000</v>
      </c>
      <c r="J27" s="1">
        <v>126600000</v>
      </c>
      <c r="K27" s="1">
        <v>137100000</v>
      </c>
      <c r="L27" s="1">
        <v>148300000</v>
      </c>
      <c r="M27" s="1">
        <v>166600000</v>
      </c>
      <c r="N27" s="1">
        <v>174000000</v>
      </c>
      <c r="O27" s="1">
        <v>184000000</v>
      </c>
      <c r="P27" s="1">
        <v>228000000</v>
      </c>
      <c r="Q27" s="1">
        <v>162000000</v>
      </c>
      <c r="R27" s="1">
        <v>176000000</v>
      </c>
      <c r="S27" s="1">
        <v>288000000</v>
      </c>
      <c r="T27" s="1">
        <v>294000000</v>
      </c>
      <c r="U27" s="1">
        <v>214000000</v>
      </c>
      <c r="V27" s="1">
        <v>210000000</v>
      </c>
      <c r="W27" s="1">
        <v>247000000</v>
      </c>
      <c r="X27" s="1">
        <v>232000000</v>
      </c>
      <c r="Y27" s="1">
        <v>274000000</v>
      </c>
      <c r="Z27" s="1">
        <v>322000000</v>
      </c>
      <c r="AA27" s="1">
        <v>276000000</v>
      </c>
      <c r="AB27" s="1">
        <v>248000000</v>
      </c>
      <c r="AC27" s="1">
        <v>279000000</v>
      </c>
      <c r="AD27" s="1">
        <v>299000000</v>
      </c>
      <c r="AE27" s="1">
        <v>315000000</v>
      </c>
      <c r="AF27" s="1">
        <v>335000000</v>
      </c>
      <c r="AG27" s="1">
        <v>330000000</v>
      </c>
      <c r="AH27" s="1">
        <v>231000000</v>
      </c>
      <c r="AI27" s="1">
        <v>204000000</v>
      </c>
      <c r="AJ27" s="1">
        <v>246000000</v>
      </c>
      <c r="AK27" s="1">
        <v>181000000</v>
      </c>
      <c r="AL27" s="1">
        <v>136000000</v>
      </c>
    </row>
    <row r="28" spans="1:47" ht="20" thickBot="1" x14ac:dyDescent="0.3">
      <c r="A28" s="7" t="s">
        <v>22</v>
      </c>
      <c r="B28" s="11">
        <v>95600000</v>
      </c>
      <c r="C28" s="11">
        <v>104900000</v>
      </c>
      <c r="D28" s="11">
        <v>132600000</v>
      </c>
      <c r="E28" s="11">
        <v>124200000</v>
      </c>
      <c r="F28" s="11">
        <v>153600000</v>
      </c>
      <c r="G28" s="11">
        <v>52700000</v>
      </c>
      <c r="H28" s="11">
        <v>98700000</v>
      </c>
      <c r="I28" s="11">
        <v>167000000</v>
      </c>
      <c r="J28" s="11">
        <v>212100000</v>
      </c>
      <c r="K28" s="11">
        <v>200800000</v>
      </c>
      <c r="L28" s="11">
        <v>222100000</v>
      </c>
      <c r="M28" s="11">
        <v>249400000</v>
      </c>
      <c r="N28" s="11">
        <v>298000000</v>
      </c>
      <c r="O28" s="11">
        <v>246000000</v>
      </c>
      <c r="P28" s="11">
        <v>394000000</v>
      </c>
      <c r="Q28" s="11">
        <v>323000000</v>
      </c>
      <c r="R28" s="11">
        <v>322000000</v>
      </c>
      <c r="S28" s="11">
        <v>493000000</v>
      </c>
      <c r="T28" s="11">
        <v>549000000</v>
      </c>
      <c r="U28" s="11">
        <v>1096000000</v>
      </c>
      <c r="V28" s="11">
        <v>444000000</v>
      </c>
      <c r="W28" s="11">
        <v>501000000</v>
      </c>
      <c r="X28" s="11">
        <v>461000000</v>
      </c>
      <c r="Y28" s="11">
        <v>537000000</v>
      </c>
      <c r="Z28" s="11">
        <v>603000000</v>
      </c>
      <c r="AA28" s="11">
        <v>557000000</v>
      </c>
      <c r="AB28" s="11">
        <v>541000000</v>
      </c>
      <c r="AC28" s="11">
        <v>572000000</v>
      </c>
      <c r="AD28" s="11">
        <v>558000000</v>
      </c>
      <c r="AE28" s="11">
        <v>580000000</v>
      </c>
      <c r="AF28" s="11">
        <v>648000000</v>
      </c>
      <c r="AG28" s="11">
        <v>701000000</v>
      </c>
      <c r="AH28" s="11">
        <v>823000000</v>
      </c>
      <c r="AI28" s="11">
        <v>820000000</v>
      </c>
      <c r="AJ28" s="11">
        <v>939000000</v>
      </c>
      <c r="AK28" s="11">
        <v>710000000</v>
      </c>
      <c r="AL28" s="11">
        <v>462000000</v>
      </c>
      <c r="AM28" s="44">
        <v>563200000</v>
      </c>
      <c r="AN28" s="44">
        <v>693300000</v>
      </c>
      <c r="AO28" s="44">
        <v>829000000</v>
      </c>
      <c r="AP28" s="44">
        <v>935000000</v>
      </c>
      <c r="AQ28" s="44">
        <v>1010000000</v>
      </c>
    </row>
    <row r="29" spans="1:47" ht="20" customHeight="1" thickTop="1" x14ac:dyDescent="0.25">
      <c r="A29" s="14" t="s">
        <v>101</v>
      </c>
      <c r="B29" s="1"/>
      <c r="C29" s="15">
        <f>(C28/B28)-1</f>
        <v>9.7280334728033546E-2</v>
      </c>
      <c r="D29" s="15">
        <f>(D28/C28)-1</f>
        <v>0.26406101048617736</v>
      </c>
      <c r="E29" s="15">
        <f>(E28/D28)-1</f>
        <v>-6.3348416289592757E-2</v>
      </c>
      <c r="F29" s="15">
        <f t="shared" ref="F29:AQ29" si="5">(F28/E28)-1</f>
        <v>0.23671497584541057</v>
      </c>
      <c r="G29" s="15">
        <f t="shared" si="5"/>
        <v>-0.65690104166666674</v>
      </c>
      <c r="H29" s="15">
        <f t="shared" si="5"/>
        <v>0.87286527514231493</v>
      </c>
      <c r="I29" s="15">
        <f t="shared" si="5"/>
        <v>0.69199594731509628</v>
      </c>
      <c r="J29" s="15">
        <f t="shared" si="5"/>
        <v>0.27005988023952088</v>
      </c>
      <c r="K29" s="15">
        <f t="shared" si="5"/>
        <v>-5.3276756247053303E-2</v>
      </c>
      <c r="L29" s="15">
        <f t="shared" si="5"/>
        <v>0.1060756972111554</v>
      </c>
      <c r="M29" s="15">
        <f t="shared" si="5"/>
        <v>0.12291760468257551</v>
      </c>
      <c r="N29" s="15">
        <f t="shared" si="5"/>
        <v>0.1948676824378508</v>
      </c>
      <c r="O29" s="15">
        <f t="shared" si="5"/>
        <v>-0.17449664429530198</v>
      </c>
      <c r="P29" s="15">
        <f t="shared" si="5"/>
        <v>0.60162601626016254</v>
      </c>
      <c r="Q29" s="15">
        <f t="shared" si="5"/>
        <v>-0.18020304568527923</v>
      </c>
      <c r="R29" s="15">
        <f t="shared" si="5"/>
        <v>-3.0959752321981782E-3</v>
      </c>
      <c r="S29" s="15">
        <f t="shared" si="5"/>
        <v>0.53105590062111796</v>
      </c>
      <c r="T29" s="15">
        <f t="shared" si="5"/>
        <v>0.11359026369168368</v>
      </c>
      <c r="U29" s="15">
        <f t="shared" si="5"/>
        <v>0.9963570127504553</v>
      </c>
      <c r="V29" s="15">
        <f t="shared" si="5"/>
        <v>-0.5948905109489051</v>
      </c>
      <c r="W29" s="15">
        <f t="shared" si="5"/>
        <v>0.12837837837837829</v>
      </c>
      <c r="X29" s="15">
        <f t="shared" si="5"/>
        <v>-7.9840319361277445E-2</v>
      </c>
      <c r="Y29" s="15">
        <f t="shared" si="5"/>
        <v>0.16485900216919736</v>
      </c>
      <c r="Z29" s="15">
        <f t="shared" si="5"/>
        <v>0.12290502793296088</v>
      </c>
      <c r="AA29" s="15">
        <f t="shared" si="5"/>
        <v>-7.6285240464344928E-2</v>
      </c>
      <c r="AB29" s="15">
        <f t="shared" si="5"/>
        <v>-2.8725314183123851E-2</v>
      </c>
      <c r="AC29" s="15">
        <f t="shared" si="5"/>
        <v>5.7301293900184902E-2</v>
      </c>
      <c r="AD29" s="15">
        <f t="shared" si="5"/>
        <v>-2.4475524475524479E-2</v>
      </c>
      <c r="AE29" s="15">
        <f t="shared" si="5"/>
        <v>3.9426523297491078E-2</v>
      </c>
      <c r="AF29" s="15">
        <f t="shared" si="5"/>
        <v>0.11724137931034484</v>
      </c>
      <c r="AG29" s="15">
        <f t="shared" si="5"/>
        <v>8.1790123456790154E-2</v>
      </c>
      <c r="AH29" s="15">
        <f t="shared" si="5"/>
        <v>0.17403708987161193</v>
      </c>
      <c r="AI29" s="15">
        <f t="shared" si="5"/>
        <v>-3.6452004860266785E-3</v>
      </c>
      <c r="AJ29" s="15">
        <f t="shared" si="5"/>
        <v>0.1451219512195121</v>
      </c>
      <c r="AK29" s="15">
        <f t="shared" si="5"/>
        <v>-0.24387646432374865</v>
      </c>
      <c r="AL29" s="15">
        <f t="shared" si="5"/>
        <v>-0.3492957746478873</v>
      </c>
      <c r="AM29" s="16">
        <f t="shared" si="5"/>
        <v>0.21904761904761916</v>
      </c>
      <c r="AN29" s="16">
        <f t="shared" si="5"/>
        <v>0.23100142045454541</v>
      </c>
      <c r="AO29" s="16">
        <f t="shared" si="5"/>
        <v>0.19573056396942157</v>
      </c>
      <c r="AP29" s="16">
        <f t="shared" si="5"/>
        <v>0.1278648974668275</v>
      </c>
      <c r="AQ29" s="16">
        <f t="shared" si="5"/>
        <v>8.0213903743315607E-2</v>
      </c>
    </row>
    <row r="30" spans="1:47" ht="19" x14ac:dyDescent="0.25">
      <c r="A30" s="5" t="s">
        <v>23</v>
      </c>
      <c r="B30" s="2">
        <v>8.7800000000000003E-2</v>
      </c>
      <c r="C30" s="2">
        <v>9.3200000000000005E-2</v>
      </c>
      <c r="D30" s="2">
        <v>0.1052</v>
      </c>
      <c r="E30" s="2">
        <v>9.1600000000000001E-2</v>
      </c>
      <c r="F30" s="2">
        <v>0.10349999999999999</v>
      </c>
      <c r="G30" s="2">
        <v>3.2000000000000001E-2</v>
      </c>
      <c r="H30" s="2">
        <v>5.7500000000000002E-2</v>
      </c>
      <c r="I30" s="2">
        <v>0.1022</v>
      </c>
      <c r="J30" s="2">
        <v>0.11550000000000001</v>
      </c>
      <c r="K30" s="2">
        <v>0.1012</v>
      </c>
      <c r="L30" s="2">
        <v>0.10009999999999999</v>
      </c>
      <c r="M30" s="2">
        <v>9.8500000000000004E-2</v>
      </c>
      <c r="N30" s="2">
        <v>0.1087</v>
      </c>
      <c r="O30" s="2">
        <v>6.1499999999999999E-2</v>
      </c>
      <c r="P30" s="2">
        <v>9.6500000000000002E-2</v>
      </c>
      <c r="Q30" s="2">
        <v>8.2799999999999999E-2</v>
      </c>
      <c r="R30" s="2">
        <v>7.9299999999999995E-2</v>
      </c>
      <c r="S30" s="2">
        <v>0.11899999999999999</v>
      </c>
      <c r="T30" s="2">
        <v>0.127</v>
      </c>
      <c r="U30" s="2">
        <v>0.24979999999999999</v>
      </c>
      <c r="V30" s="2">
        <v>9.5600000000000004E-2</v>
      </c>
      <c r="W30" s="2">
        <v>0.10340000000000001</v>
      </c>
      <c r="X30" s="2">
        <v>8.7400000000000005E-2</v>
      </c>
      <c r="Y30" s="2">
        <v>9.8500000000000004E-2</v>
      </c>
      <c r="Z30" s="2">
        <v>0.109</v>
      </c>
      <c r="AA30" s="2">
        <v>0.1065</v>
      </c>
      <c r="AB30" s="2">
        <v>9.8900000000000002E-2</v>
      </c>
      <c r="AC30" s="2">
        <v>0.1017</v>
      </c>
      <c r="AD30" s="2">
        <v>9.98E-2</v>
      </c>
      <c r="AE30" s="2">
        <v>0.1026</v>
      </c>
      <c r="AF30" s="2">
        <v>0.1125</v>
      </c>
      <c r="AG30" s="2">
        <v>0.1174</v>
      </c>
      <c r="AH30" s="2">
        <v>0.13439999999999999</v>
      </c>
      <c r="AI30" s="2">
        <v>0.13200000000000001</v>
      </c>
      <c r="AJ30" s="2">
        <v>0.13969999999999999</v>
      </c>
      <c r="AK30" s="2">
        <v>9.6699999999999994E-2</v>
      </c>
      <c r="AL30" s="2">
        <v>6.5000000000000002E-2</v>
      </c>
      <c r="AM30" s="45">
        <f>AM28/AM3</f>
        <v>7.7768572217619444E-2</v>
      </c>
      <c r="AN30" s="45">
        <f t="shared" ref="AN30:AQ30" si="6">AN28/AN3</f>
        <v>9.2948116369486522E-2</v>
      </c>
      <c r="AO30" s="45">
        <f t="shared" si="6"/>
        <v>0.10811163275952008</v>
      </c>
      <c r="AP30" s="45">
        <f t="shared" si="6"/>
        <v>0.11656900635830944</v>
      </c>
      <c r="AQ30" s="45">
        <f t="shared" si="6"/>
        <v>0.12154031287605295</v>
      </c>
    </row>
    <row r="31" spans="1:47" ht="19" x14ac:dyDescent="0.25">
      <c r="A31" s="5" t="s">
        <v>24</v>
      </c>
      <c r="B31" s="12">
        <v>0.06</v>
      </c>
      <c r="C31" s="12">
        <v>0.12</v>
      </c>
      <c r="D31" s="12">
        <v>0.15</v>
      </c>
      <c r="E31" s="12">
        <v>0.14000000000000001</v>
      </c>
      <c r="F31" s="12">
        <v>0.17</v>
      </c>
      <c r="G31" s="12">
        <v>0.06</v>
      </c>
      <c r="H31" s="12">
        <v>0.12</v>
      </c>
      <c r="I31" s="12">
        <v>0.19</v>
      </c>
      <c r="J31" s="12">
        <v>0.98</v>
      </c>
      <c r="K31" s="12">
        <v>0.94</v>
      </c>
      <c r="L31" s="12">
        <v>1.07</v>
      </c>
      <c r="M31" s="12">
        <v>0.6</v>
      </c>
      <c r="N31" s="12">
        <v>1.44</v>
      </c>
      <c r="O31" s="12">
        <v>0.53</v>
      </c>
      <c r="P31" s="12">
        <v>1.67</v>
      </c>
      <c r="Q31" s="12">
        <v>1.37</v>
      </c>
      <c r="R31" s="12">
        <v>1.39</v>
      </c>
      <c r="S31" s="12">
        <v>2.2599999999999998</v>
      </c>
      <c r="T31" s="12">
        <v>2.59</v>
      </c>
      <c r="U31" s="12">
        <v>6.2</v>
      </c>
      <c r="V31" s="12">
        <v>2.95</v>
      </c>
      <c r="W31" s="12">
        <v>3.31</v>
      </c>
      <c r="X31" s="12">
        <v>3.3</v>
      </c>
      <c r="Y31" s="12">
        <v>3.86</v>
      </c>
      <c r="Z31" s="12">
        <v>4.28</v>
      </c>
      <c r="AA31" s="12">
        <v>4.0599999999999996</v>
      </c>
      <c r="AB31" s="12">
        <v>4.1399999999999997</v>
      </c>
      <c r="AC31" s="12">
        <v>4.37</v>
      </c>
      <c r="AD31" s="12">
        <v>4.3099999999999996</v>
      </c>
      <c r="AE31" s="12">
        <v>4.45</v>
      </c>
      <c r="AF31" s="12">
        <v>5.01</v>
      </c>
      <c r="AG31" s="12">
        <v>5.43</v>
      </c>
      <c r="AH31" s="12">
        <v>6.37</v>
      </c>
      <c r="AI31" s="12">
        <v>6.42</v>
      </c>
      <c r="AJ31" s="12">
        <v>7.46</v>
      </c>
      <c r="AK31" s="12">
        <v>5.66</v>
      </c>
      <c r="AL31" s="12">
        <v>3.75</v>
      </c>
      <c r="AM31" s="46">
        <v>4.5599999999999996</v>
      </c>
      <c r="AN31" s="46">
        <v>5.61</v>
      </c>
      <c r="AO31" s="46">
        <v>6.71</v>
      </c>
      <c r="AP31" s="46">
        <v>7.56</v>
      </c>
      <c r="AQ31" s="46">
        <v>8.17</v>
      </c>
    </row>
    <row r="32" spans="1:47" ht="19" x14ac:dyDescent="0.25">
      <c r="A32" s="5" t="s">
        <v>25</v>
      </c>
      <c r="B32" s="12">
        <v>0.06</v>
      </c>
      <c r="C32" s="12">
        <v>0.12</v>
      </c>
      <c r="D32" s="12">
        <v>0.15</v>
      </c>
      <c r="E32" s="12">
        <v>0.14000000000000001</v>
      </c>
      <c r="F32" s="12">
        <v>0.17</v>
      </c>
      <c r="G32" s="12">
        <v>0.06</v>
      </c>
      <c r="H32" s="12">
        <v>0.12</v>
      </c>
      <c r="I32" s="12">
        <v>0.19</v>
      </c>
      <c r="J32" s="12">
        <v>0.98</v>
      </c>
      <c r="K32" s="12">
        <v>0.94</v>
      </c>
      <c r="L32" s="12">
        <v>1.07</v>
      </c>
      <c r="M32" s="12">
        <v>0.6</v>
      </c>
      <c r="N32" s="12">
        <v>1.41</v>
      </c>
      <c r="O32" s="12">
        <v>0.52</v>
      </c>
      <c r="P32" s="12">
        <v>1.64</v>
      </c>
      <c r="Q32" s="12">
        <v>1.35</v>
      </c>
      <c r="R32" s="12">
        <v>1.37</v>
      </c>
      <c r="S32" s="12">
        <v>2.23</v>
      </c>
      <c r="T32" s="12">
        <v>2.56</v>
      </c>
      <c r="U32" s="12">
        <v>6.11</v>
      </c>
      <c r="V32" s="12">
        <v>2.9</v>
      </c>
      <c r="W32" s="12">
        <v>3.26</v>
      </c>
      <c r="X32" s="12">
        <v>3.24</v>
      </c>
      <c r="Y32" s="12">
        <v>3.81</v>
      </c>
      <c r="Z32" s="12">
        <v>4.24</v>
      </c>
      <c r="AA32" s="12">
        <v>4.0199999999999996</v>
      </c>
      <c r="AB32" s="12">
        <v>4.09</v>
      </c>
      <c r="AC32" s="12">
        <v>4.3</v>
      </c>
      <c r="AD32" s="12">
        <v>4.2300000000000004</v>
      </c>
      <c r="AE32" s="12">
        <v>4.37</v>
      </c>
      <c r="AF32" s="12">
        <v>4.92</v>
      </c>
      <c r="AG32" s="12">
        <v>5.33</v>
      </c>
      <c r="AH32" s="12">
        <v>6.26</v>
      </c>
      <c r="AI32" s="12">
        <v>6.32</v>
      </c>
      <c r="AJ32" s="12">
        <v>7.36</v>
      </c>
      <c r="AK32" s="12">
        <v>5.58</v>
      </c>
      <c r="AL32" s="12">
        <v>3.73</v>
      </c>
    </row>
    <row r="33" spans="1:38" ht="19" x14ac:dyDescent="0.25">
      <c r="A33" s="5" t="s">
        <v>26</v>
      </c>
      <c r="B33" s="1">
        <v>213368000</v>
      </c>
      <c r="C33" s="1">
        <v>214212000</v>
      </c>
      <c r="D33" s="1">
        <v>216176000</v>
      </c>
      <c r="E33" s="1">
        <v>221592000</v>
      </c>
      <c r="F33" s="1">
        <v>216128000</v>
      </c>
      <c r="G33" s="1">
        <v>216784000</v>
      </c>
      <c r="H33" s="1">
        <v>218180000</v>
      </c>
      <c r="I33" s="1">
        <v>219400000</v>
      </c>
      <c r="J33" s="1">
        <v>215200000</v>
      </c>
      <c r="K33" s="1">
        <v>212588000</v>
      </c>
      <c r="L33" s="1">
        <v>207740000</v>
      </c>
      <c r="M33" s="1">
        <v>413168000</v>
      </c>
      <c r="N33" s="1">
        <v>207014000</v>
      </c>
      <c r="O33" s="1">
        <v>470728000</v>
      </c>
      <c r="P33" s="1">
        <v>236108000</v>
      </c>
      <c r="Q33" s="1">
        <v>236149000</v>
      </c>
      <c r="R33" s="1">
        <v>231849000</v>
      </c>
      <c r="S33" s="1">
        <v>218174000</v>
      </c>
      <c r="T33" s="1">
        <v>211683000</v>
      </c>
      <c r="U33" s="1">
        <v>176586000</v>
      </c>
      <c r="V33" s="1">
        <v>150545000</v>
      </c>
      <c r="W33" s="1">
        <v>151445000</v>
      </c>
      <c r="X33" s="1">
        <v>139633000</v>
      </c>
      <c r="Y33" s="1">
        <v>139015000</v>
      </c>
      <c r="Z33" s="1">
        <v>140272000</v>
      </c>
      <c r="AA33" s="1">
        <v>136699000</v>
      </c>
      <c r="AB33" s="1">
        <v>132569000</v>
      </c>
      <c r="AC33" s="1">
        <v>131075000</v>
      </c>
      <c r="AD33" s="1">
        <v>129558000</v>
      </c>
      <c r="AE33" s="1">
        <v>130310000</v>
      </c>
      <c r="AF33" s="1">
        <v>129472000</v>
      </c>
      <c r="AG33" s="1">
        <v>128953000</v>
      </c>
      <c r="AH33" s="1">
        <v>129293000</v>
      </c>
      <c r="AI33" s="1">
        <v>127734000</v>
      </c>
      <c r="AJ33" s="1">
        <v>125828000</v>
      </c>
      <c r="AK33" s="1">
        <v>125570000</v>
      </c>
      <c r="AL33" s="1">
        <v>123113000</v>
      </c>
    </row>
    <row r="34" spans="1:38" ht="19" x14ac:dyDescent="0.25">
      <c r="A34" s="5" t="s">
        <v>27</v>
      </c>
      <c r="B34" s="1">
        <v>213368000</v>
      </c>
      <c r="C34" s="1">
        <v>214212000</v>
      </c>
      <c r="D34" s="1">
        <v>216176000</v>
      </c>
      <c r="E34" s="1">
        <v>221592000</v>
      </c>
      <c r="F34" s="1">
        <v>216128000</v>
      </c>
      <c r="G34" s="1">
        <v>216784000</v>
      </c>
      <c r="H34" s="1">
        <v>218180000</v>
      </c>
      <c r="I34" s="1">
        <v>219400000</v>
      </c>
      <c r="J34" s="1">
        <v>215200000</v>
      </c>
      <c r="K34" s="1">
        <v>852080000</v>
      </c>
      <c r="L34" s="1">
        <v>833120000</v>
      </c>
      <c r="M34" s="1">
        <v>842720000</v>
      </c>
      <c r="N34" s="1">
        <v>211270000</v>
      </c>
      <c r="O34" s="1">
        <v>480004000</v>
      </c>
      <c r="P34" s="1">
        <v>239614000</v>
      </c>
      <c r="Q34" s="1">
        <v>239483000</v>
      </c>
      <c r="R34" s="1">
        <v>234704000</v>
      </c>
      <c r="S34" s="1">
        <v>220692000</v>
      </c>
      <c r="T34" s="1">
        <v>214371000</v>
      </c>
      <c r="U34" s="1">
        <v>179176000</v>
      </c>
      <c r="V34" s="1">
        <v>153001000</v>
      </c>
      <c r="W34" s="1">
        <v>153935000</v>
      </c>
      <c r="X34" s="1">
        <v>142004000</v>
      </c>
      <c r="Y34" s="1">
        <v>141063000</v>
      </c>
      <c r="Z34" s="1">
        <v>141534000</v>
      </c>
      <c r="AA34" s="1">
        <v>138101000</v>
      </c>
      <c r="AB34" s="1">
        <v>132569000</v>
      </c>
      <c r="AC34" s="1">
        <v>132969000</v>
      </c>
      <c r="AD34" s="1">
        <v>131742000</v>
      </c>
      <c r="AE34" s="1">
        <v>132776000</v>
      </c>
      <c r="AF34" s="1">
        <v>131717000</v>
      </c>
      <c r="AG34" s="1">
        <v>131566000</v>
      </c>
      <c r="AH34" s="1">
        <v>131581000</v>
      </c>
      <c r="AI34" s="1">
        <v>129792000</v>
      </c>
      <c r="AJ34" s="1">
        <v>127671000</v>
      </c>
      <c r="AK34" s="1">
        <v>127299000</v>
      </c>
      <c r="AL34" s="1">
        <v>123906000</v>
      </c>
    </row>
    <row r="35" spans="1:38" ht="20" customHeight="1" x14ac:dyDescent="0.25">
      <c r="A35" s="14" t="s">
        <v>102</v>
      </c>
      <c r="B35" s="1"/>
      <c r="C35" s="24">
        <f>(C34-B34)/B34</f>
        <v>3.9556072138277531E-3</v>
      </c>
      <c r="D35" s="24">
        <f t="shared" ref="D35:AL35" si="7">(D34-C34)/C34</f>
        <v>9.1684872929621124E-3</v>
      </c>
      <c r="E35" s="24">
        <f t="shared" si="7"/>
        <v>2.5053659980756419E-2</v>
      </c>
      <c r="F35" s="24">
        <f t="shared" si="7"/>
        <v>-2.4657929889165674E-2</v>
      </c>
      <c r="G35" s="24">
        <f t="shared" si="7"/>
        <v>3.0352383772579211E-3</v>
      </c>
      <c r="H35" s="24">
        <f t="shared" si="7"/>
        <v>6.4395896376116318E-3</v>
      </c>
      <c r="I35" s="24">
        <f t="shared" si="7"/>
        <v>5.5917132642772024E-3</v>
      </c>
      <c r="J35" s="24">
        <f t="shared" si="7"/>
        <v>-1.9143117593436645E-2</v>
      </c>
      <c r="K35" s="24">
        <f t="shared" si="7"/>
        <v>2.9594795539033458</v>
      </c>
      <c r="L35" s="24">
        <f t="shared" si="7"/>
        <v>-2.225143179044221E-2</v>
      </c>
      <c r="M35" s="24">
        <f t="shared" si="7"/>
        <v>1.1522949875168043E-2</v>
      </c>
      <c r="N35" s="24">
        <f t="shared" si="7"/>
        <v>-0.74929988608315934</v>
      </c>
      <c r="O35" s="24">
        <f t="shared" si="7"/>
        <v>1.2719931840772472</v>
      </c>
      <c r="P35" s="24">
        <f t="shared" si="7"/>
        <v>-0.50080832659727836</v>
      </c>
      <c r="Q35" s="24">
        <f t="shared" si="7"/>
        <v>-5.4671262947907887E-4</v>
      </c>
      <c r="R35" s="24">
        <f t="shared" si="7"/>
        <v>-1.9955487445872985E-2</v>
      </c>
      <c r="S35" s="24">
        <f t="shared" si="7"/>
        <v>-5.9700729429408961E-2</v>
      </c>
      <c r="T35" s="24">
        <f t="shared" si="7"/>
        <v>-2.8641726931651353E-2</v>
      </c>
      <c r="U35" s="24">
        <f t="shared" si="7"/>
        <v>-0.16417799049311707</v>
      </c>
      <c r="V35" s="24">
        <f t="shared" si="7"/>
        <v>-0.1460854132249855</v>
      </c>
      <c r="W35" s="24">
        <f t="shared" si="7"/>
        <v>6.1045352644753959E-3</v>
      </c>
      <c r="X35" s="24">
        <f t="shared" si="7"/>
        <v>-7.7506739857732154E-2</v>
      </c>
      <c r="Y35" s="24">
        <f t="shared" si="7"/>
        <v>-6.6265738993267799E-3</v>
      </c>
      <c r="Z35" s="24">
        <f t="shared" si="7"/>
        <v>3.3389336679356032E-3</v>
      </c>
      <c r="AA35" s="24">
        <f t="shared" si="7"/>
        <v>-2.4255655884805064E-2</v>
      </c>
      <c r="AB35" s="24">
        <f t="shared" si="7"/>
        <v>-4.0057638974373831E-2</v>
      </c>
      <c r="AC35" s="24">
        <f t="shared" si="7"/>
        <v>3.0172966530636878E-3</v>
      </c>
      <c r="AD35" s="24">
        <f t="shared" si="7"/>
        <v>-9.2277147305010951E-3</v>
      </c>
      <c r="AE35" s="24">
        <f t="shared" si="7"/>
        <v>7.8486739232742787E-3</v>
      </c>
      <c r="AF35" s="24">
        <f t="shared" si="7"/>
        <v>-7.9758390070494671E-3</v>
      </c>
      <c r="AG35" s="24">
        <f t="shared" si="7"/>
        <v>-1.1463972000576995E-3</v>
      </c>
      <c r="AH35" s="24">
        <f t="shared" si="7"/>
        <v>1.1401121870392047E-4</v>
      </c>
      <c r="AI35" s="24">
        <f t="shared" si="7"/>
        <v>-1.3596187899468768E-2</v>
      </c>
      <c r="AJ35" s="24">
        <f t="shared" si="7"/>
        <v>-1.6341531065088757E-2</v>
      </c>
      <c r="AK35" s="24">
        <f t="shared" si="7"/>
        <v>-2.9137392203397797E-3</v>
      </c>
      <c r="AL35" s="24">
        <f t="shared" si="7"/>
        <v>-2.665378361181156E-2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205300000</v>
      </c>
      <c r="C38" s="1">
        <v>245500000</v>
      </c>
      <c r="D38" s="1">
        <v>259300000</v>
      </c>
      <c r="E38" s="1">
        <v>233300000</v>
      </c>
      <c r="F38" s="1">
        <v>124600000</v>
      </c>
      <c r="G38" s="1">
        <v>113900000</v>
      </c>
      <c r="H38" s="1">
        <v>69000000</v>
      </c>
      <c r="I38" s="1">
        <v>71200000</v>
      </c>
      <c r="J38" s="1">
        <v>115900000</v>
      </c>
      <c r="K38" s="1">
        <v>137300000</v>
      </c>
      <c r="L38" s="1">
        <v>90800000</v>
      </c>
      <c r="M38" s="1">
        <v>101000000</v>
      </c>
      <c r="N38" s="1">
        <v>89700000</v>
      </c>
      <c r="O38" s="1">
        <v>132000000</v>
      </c>
      <c r="P38" s="1">
        <v>245000000</v>
      </c>
      <c r="Q38" s="1">
        <v>251000000</v>
      </c>
      <c r="R38" s="1">
        <v>177000000</v>
      </c>
      <c r="S38" s="1">
        <v>172000000</v>
      </c>
      <c r="T38" s="1">
        <v>232000000</v>
      </c>
      <c r="U38" s="1">
        <v>293000000</v>
      </c>
      <c r="V38" s="1">
        <v>192000000</v>
      </c>
      <c r="W38" s="1">
        <v>182000000</v>
      </c>
      <c r="X38" s="1">
        <v>214000000</v>
      </c>
      <c r="Y38" s="1">
        <v>206000000</v>
      </c>
      <c r="Z38" s="1">
        <v>87000000</v>
      </c>
      <c r="AA38" s="1">
        <v>259000000</v>
      </c>
      <c r="AB38" s="1">
        <v>267000000</v>
      </c>
      <c r="AC38" s="1">
        <v>299000000</v>
      </c>
      <c r="AD38" s="1">
        <v>329000000</v>
      </c>
      <c r="AE38" s="1">
        <v>382000000</v>
      </c>
      <c r="AF38" s="1">
        <v>401000000</v>
      </c>
      <c r="AG38" s="1">
        <v>418000000</v>
      </c>
      <c r="AH38" s="1">
        <v>131000000</v>
      </c>
      <c r="AI38" s="1">
        <v>111000000</v>
      </c>
      <c r="AJ38" s="1">
        <v>871000000</v>
      </c>
      <c r="AK38" s="1">
        <v>319000000</v>
      </c>
      <c r="AL38" s="1">
        <v>183000000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row>
    <row r="40" spans="1:38" ht="19" x14ac:dyDescent="0.25">
      <c r="A40" s="5" t="s">
        <v>32</v>
      </c>
      <c r="B40" s="1">
        <v>205300000</v>
      </c>
      <c r="C40" s="1">
        <v>245500000</v>
      </c>
      <c r="D40" s="1">
        <v>259300000</v>
      </c>
      <c r="E40" s="1">
        <v>233300000</v>
      </c>
      <c r="F40" s="1">
        <v>124600000</v>
      </c>
      <c r="G40" s="1">
        <v>113900000</v>
      </c>
      <c r="H40" s="1">
        <v>69000000</v>
      </c>
      <c r="I40" s="1">
        <v>71200000</v>
      </c>
      <c r="J40" s="1">
        <v>115900000</v>
      </c>
      <c r="K40" s="1">
        <v>137300000</v>
      </c>
      <c r="L40" s="1">
        <v>90800000</v>
      </c>
      <c r="M40" s="1">
        <v>101000000</v>
      </c>
      <c r="N40" s="1">
        <v>89700000</v>
      </c>
      <c r="O40" s="1">
        <v>132000000</v>
      </c>
      <c r="P40" s="1">
        <v>245000000</v>
      </c>
      <c r="Q40" s="1">
        <v>251000000</v>
      </c>
      <c r="R40" s="1">
        <v>177000000</v>
      </c>
      <c r="S40" s="1">
        <v>172000000</v>
      </c>
      <c r="T40" s="1">
        <v>232000000</v>
      </c>
      <c r="U40" s="1">
        <v>293000000</v>
      </c>
      <c r="V40" s="1">
        <v>192000000</v>
      </c>
      <c r="W40" s="1">
        <v>182000000</v>
      </c>
      <c r="X40" s="1">
        <v>214000000</v>
      </c>
      <c r="Y40" s="1">
        <v>206000000</v>
      </c>
      <c r="Z40" s="1">
        <v>87000000</v>
      </c>
      <c r="AA40" s="1">
        <v>259000000</v>
      </c>
      <c r="AB40" s="1">
        <v>267000000</v>
      </c>
      <c r="AC40" s="1">
        <v>299000000</v>
      </c>
      <c r="AD40" s="1">
        <v>329000000</v>
      </c>
      <c r="AE40" s="1">
        <v>382000000</v>
      </c>
      <c r="AF40" s="1">
        <v>401000000</v>
      </c>
      <c r="AG40" s="1">
        <v>418000000</v>
      </c>
      <c r="AH40" s="1">
        <v>131000000</v>
      </c>
      <c r="AI40" s="1">
        <v>111000000</v>
      </c>
      <c r="AJ40" s="1">
        <v>871000000</v>
      </c>
      <c r="AK40" s="1">
        <v>319000000</v>
      </c>
      <c r="AL40" s="1">
        <v>183000000</v>
      </c>
    </row>
    <row r="41" spans="1:38" ht="19" x14ac:dyDescent="0.25">
      <c r="A41" s="5" t="s">
        <v>33</v>
      </c>
      <c r="B41" s="1">
        <v>113900000</v>
      </c>
      <c r="C41" s="1">
        <v>121700000</v>
      </c>
      <c r="D41" s="1">
        <v>139300000</v>
      </c>
      <c r="E41" s="1">
        <v>143400000</v>
      </c>
      <c r="F41" s="1">
        <v>151500000</v>
      </c>
      <c r="G41" s="1">
        <v>219500000</v>
      </c>
      <c r="H41" s="1">
        <v>204600000</v>
      </c>
      <c r="I41" s="1">
        <v>226700000</v>
      </c>
      <c r="J41" s="1">
        <v>249800000</v>
      </c>
      <c r="K41" s="1">
        <v>311900000</v>
      </c>
      <c r="L41" s="1">
        <v>315100000</v>
      </c>
      <c r="M41" s="1">
        <v>357000000</v>
      </c>
      <c r="N41" s="1">
        <v>428500000</v>
      </c>
      <c r="O41" s="1">
        <v>610000000</v>
      </c>
      <c r="P41" s="1">
        <v>633000000</v>
      </c>
      <c r="Q41" s="1">
        <v>514000000</v>
      </c>
      <c r="R41" s="1">
        <v>483000000</v>
      </c>
      <c r="S41" s="1">
        <v>463000000</v>
      </c>
      <c r="T41" s="1">
        <v>460000000</v>
      </c>
      <c r="U41" s="1">
        <v>411000000</v>
      </c>
      <c r="V41" s="1">
        <v>435000000</v>
      </c>
      <c r="W41" s="1">
        <v>460000000</v>
      </c>
      <c r="X41" s="1">
        <v>505000000</v>
      </c>
      <c r="Y41" s="1">
        <v>486000000</v>
      </c>
      <c r="Z41" s="1">
        <v>544000000</v>
      </c>
      <c r="AA41" s="1">
        <v>525000000</v>
      </c>
      <c r="AB41" s="1">
        <v>576000000</v>
      </c>
      <c r="AC41" s="1">
        <v>580000000</v>
      </c>
      <c r="AD41" s="1">
        <v>546000000</v>
      </c>
      <c r="AE41" s="1">
        <v>519000000</v>
      </c>
      <c r="AF41" s="1">
        <v>569000000</v>
      </c>
      <c r="AG41" s="1">
        <v>565000000</v>
      </c>
      <c r="AH41" s="1">
        <v>600000000</v>
      </c>
      <c r="AI41" s="1">
        <v>631000000</v>
      </c>
      <c r="AJ41" s="1">
        <v>648000000</v>
      </c>
      <c r="AK41" s="1">
        <v>604000000</v>
      </c>
      <c r="AL41" s="1">
        <v>681000000</v>
      </c>
    </row>
    <row r="42" spans="1:38" ht="19" x14ac:dyDescent="0.25">
      <c r="A42" s="5" t="s">
        <v>34</v>
      </c>
      <c r="B42" s="1">
        <v>89500000</v>
      </c>
      <c r="C42" s="1">
        <v>77100000</v>
      </c>
      <c r="D42" s="1">
        <v>97400000</v>
      </c>
      <c r="E42" s="1">
        <v>110600000</v>
      </c>
      <c r="F42" s="1">
        <v>128100000</v>
      </c>
      <c r="G42" s="1">
        <v>116300000</v>
      </c>
      <c r="H42" s="1">
        <v>110500000</v>
      </c>
      <c r="I42" s="1">
        <v>105900000</v>
      </c>
      <c r="J42" s="1">
        <v>105900000</v>
      </c>
      <c r="K42" s="1">
        <v>121100000</v>
      </c>
      <c r="L42" s="1">
        <v>138800000</v>
      </c>
      <c r="M42" s="1">
        <v>170300000</v>
      </c>
      <c r="N42" s="1">
        <v>211900000</v>
      </c>
      <c r="O42" s="1">
        <v>319000000</v>
      </c>
      <c r="P42" s="1">
        <v>376000000</v>
      </c>
      <c r="Q42" s="1">
        <v>281000000</v>
      </c>
      <c r="R42" s="1">
        <v>258000000</v>
      </c>
      <c r="S42" s="1">
        <v>264000000</v>
      </c>
      <c r="T42" s="1">
        <v>301000000</v>
      </c>
      <c r="U42" s="1">
        <v>323000000</v>
      </c>
      <c r="V42" s="1">
        <v>292000000</v>
      </c>
      <c r="W42" s="1">
        <v>309000000</v>
      </c>
      <c r="X42" s="1">
        <v>384000000</v>
      </c>
      <c r="Y42" s="1">
        <v>366000000</v>
      </c>
      <c r="Z42" s="1">
        <v>367000000</v>
      </c>
      <c r="AA42" s="1">
        <v>382000000</v>
      </c>
      <c r="AB42" s="1">
        <v>384000000</v>
      </c>
      <c r="AC42" s="1">
        <v>394000000</v>
      </c>
      <c r="AD42" s="1">
        <v>386000000</v>
      </c>
      <c r="AE42" s="1">
        <v>385000000</v>
      </c>
      <c r="AF42" s="1">
        <v>443000000</v>
      </c>
      <c r="AG42" s="1">
        <v>459000000</v>
      </c>
      <c r="AH42" s="1">
        <v>506000000</v>
      </c>
      <c r="AI42" s="1">
        <v>512000000</v>
      </c>
      <c r="AJ42" s="1">
        <v>454000000</v>
      </c>
      <c r="AK42" s="1">
        <v>752000000</v>
      </c>
      <c r="AL42" s="1">
        <v>755000000</v>
      </c>
    </row>
    <row r="43" spans="1:38" ht="19" x14ac:dyDescent="0.25">
      <c r="A43" s="5" t="s">
        <v>35</v>
      </c>
      <c r="B43" s="1">
        <v>8500000</v>
      </c>
      <c r="C43" s="1">
        <v>7300000</v>
      </c>
      <c r="D43" s="1">
        <v>8300000</v>
      </c>
      <c r="E43" s="1">
        <v>127500000</v>
      </c>
      <c r="F43" s="1">
        <v>14200000</v>
      </c>
      <c r="G43" s="1">
        <v>17100000</v>
      </c>
      <c r="H43" s="1">
        <v>34200000</v>
      </c>
      <c r="I43" s="1">
        <v>128000000</v>
      </c>
      <c r="J43" s="1">
        <v>32700000</v>
      </c>
      <c r="K43" s="1">
        <v>30000000</v>
      </c>
      <c r="L43" s="1">
        <v>29100000</v>
      </c>
      <c r="M43" s="1">
        <v>45200000</v>
      </c>
      <c r="N43" s="1">
        <v>68600000</v>
      </c>
      <c r="O43" s="1">
        <v>55000000</v>
      </c>
      <c r="P43" s="1">
        <v>200000000</v>
      </c>
      <c r="Q43" s="1">
        <v>57000000</v>
      </c>
      <c r="R43" s="1">
        <v>84000000</v>
      </c>
      <c r="S43" s="1">
        <v>52000000</v>
      </c>
      <c r="T43" s="1">
        <v>50000000</v>
      </c>
      <c r="U43" s="1">
        <v>63000000</v>
      </c>
      <c r="V43" s="1">
        <v>88000000</v>
      </c>
      <c r="W43" s="1">
        <v>81000000</v>
      </c>
      <c r="X43" s="1">
        <v>146000000</v>
      </c>
      <c r="Y43" s="1">
        <v>122000000</v>
      </c>
      <c r="Z43" s="1">
        <v>126000000</v>
      </c>
      <c r="AA43" s="1">
        <v>113000000</v>
      </c>
      <c r="AB43" s="1">
        <v>149000000</v>
      </c>
      <c r="AC43" s="1">
        <v>147000000</v>
      </c>
      <c r="AD43" s="1">
        <v>134000000</v>
      </c>
      <c r="AE43" s="1">
        <v>143000000</v>
      </c>
      <c r="AF43" s="1">
        <v>72000000</v>
      </c>
      <c r="AG43" s="1">
        <v>72000000</v>
      </c>
      <c r="AH43" s="1">
        <v>74000000</v>
      </c>
      <c r="AI43" s="1">
        <v>51000000</v>
      </c>
      <c r="AJ43" s="1">
        <v>47000000</v>
      </c>
      <c r="AK43" s="1">
        <v>154000000</v>
      </c>
      <c r="AL43" s="1">
        <v>106000000</v>
      </c>
    </row>
    <row r="44" spans="1:38" ht="19" x14ac:dyDescent="0.25">
      <c r="A44" s="6" t="s">
        <v>36</v>
      </c>
      <c r="B44" s="10">
        <v>417200000</v>
      </c>
      <c r="C44" s="10">
        <v>451600000</v>
      </c>
      <c r="D44" s="10">
        <v>504300000</v>
      </c>
      <c r="E44" s="10">
        <v>614800000</v>
      </c>
      <c r="F44" s="10">
        <v>418400000</v>
      </c>
      <c r="G44" s="10">
        <v>466800000</v>
      </c>
      <c r="H44" s="10">
        <v>418300000</v>
      </c>
      <c r="I44" s="10">
        <v>531800000</v>
      </c>
      <c r="J44" s="10">
        <v>504300000</v>
      </c>
      <c r="K44" s="10">
        <v>600300000</v>
      </c>
      <c r="L44" s="10">
        <v>573800000</v>
      </c>
      <c r="M44" s="10">
        <v>673500000</v>
      </c>
      <c r="N44" s="10">
        <v>798700000</v>
      </c>
      <c r="O44" s="10">
        <v>1116000000</v>
      </c>
      <c r="P44" s="10">
        <v>1454000000</v>
      </c>
      <c r="Q44" s="10">
        <v>1103000000</v>
      </c>
      <c r="R44" s="10">
        <v>1002000000</v>
      </c>
      <c r="S44" s="10">
        <v>951000000</v>
      </c>
      <c r="T44" s="10">
        <v>1043000000</v>
      </c>
      <c r="U44" s="10">
        <v>1090000000</v>
      </c>
      <c r="V44" s="10">
        <v>1007000000</v>
      </c>
      <c r="W44" s="10">
        <v>1032000000</v>
      </c>
      <c r="X44" s="10">
        <v>1249000000</v>
      </c>
      <c r="Y44" s="10">
        <v>1180000000</v>
      </c>
      <c r="Z44" s="10">
        <v>1124000000</v>
      </c>
      <c r="AA44" s="10">
        <v>1279000000</v>
      </c>
      <c r="AB44" s="10">
        <v>1376000000</v>
      </c>
      <c r="AC44" s="10">
        <v>1420000000</v>
      </c>
      <c r="AD44" s="10">
        <v>1395000000</v>
      </c>
      <c r="AE44" s="10">
        <v>1429000000</v>
      </c>
      <c r="AF44" s="10">
        <v>1485000000</v>
      </c>
      <c r="AG44" s="10">
        <v>1514000000</v>
      </c>
      <c r="AH44" s="10">
        <v>1311000000</v>
      </c>
      <c r="AI44" s="10">
        <v>1305000000</v>
      </c>
      <c r="AJ44" s="10">
        <v>2020000000</v>
      </c>
      <c r="AK44" s="10">
        <v>1829000000</v>
      </c>
      <c r="AL44" s="10">
        <v>1725000000</v>
      </c>
    </row>
    <row r="45" spans="1:38" ht="19" x14ac:dyDescent="0.25">
      <c r="A45" s="5" t="s">
        <v>37</v>
      </c>
      <c r="B45" s="1">
        <v>227100000</v>
      </c>
      <c r="C45" s="1">
        <v>244100000</v>
      </c>
      <c r="D45" s="1">
        <v>375900000</v>
      </c>
      <c r="E45" s="1">
        <v>410900000</v>
      </c>
      <c r="F45" s="1">
        <v>517500000</v>
      </c>
      <c r="G45" s="1">
        <v>521800000</v>
      </c>
      <c r="H45" s="1">
        <v>581500000</v>
      </c>
      <c r="I45" s="1">
        <v>538100000</v>
      </c>
      <c r="J45" s="1">
        <v>532600000</v>
      </c>
      <c r="K45" s="1">
        <v>525000000</v>
      </c>
      <c r="L45" s="1">
        <v>551400000</v>
      </c>
      <c r="M45" s="1">
        <v>570600000</v>
      </c>
      <c r="N45" s="1">
        <v>596300000</v>
      </c>
      <c r="O45" s="1">
        <v>1054000000</v>
      </c>
      <c r="P45" s="1">
        <v>1079000000</v>
      </c>
      <c r="Q45" s="1">
        <v>1046000000</v>
      </c>
      <c r="R45" s="1">
        <v>922000000</v>
      </c>
      <c r="S45" s="1">
        <v>1072000000</v>
      </c>
      <c r="T45" s="1">
        <v>1052000000</v>
      </c>
      <c r="U45" s="1">
        <v>999000000</v>
      </c>
      <c r="V45" s="1">
        <v>1004000000</v>
      </c>
      <c r="W45" s="1">
        <v>976000000</v>
      </c>
      <c r="X45" s="1">
        <v>960000000</v>
      </c>
      <c r="Y45" s="1">
        <v>955000000</v>
      </c>
      <c r="Z45" s="1">
        <v>979000000</v>
      </c>
      <c r="AA45" s="1">
        <v>1039000000</v>
      </c>
      <c r="AB45" s="1">
        <v>1081000000</v>
      </c>
      <c r="AC45" s="1">
        <v>1021000000</v>
      </c>
      <c r="AD45" s="1">
        <v>977000000</v>
      </c>
      <c r="AE45" s="1">
        <v>918000000</v>
      </c>
      <c r="AF45" s="1">
        <v>906000000</v>
      </c>
      <c r="AG45" s="1">
        <v>931000000</v>
      </c>
      <c r="AH45" s="1">
        <v>996000000</v>
      </c>
      <c r="AI45" s="1">
        <v>1034000000</v>
      </c>
      <c r="AJ45" s="1">
        <v>1394000000</v>
      </c>
      <c r="AK45" s="1">
        <v>1634000000</v>
      </c>
      <c r="AL45" s="1">
        <v>1676000000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744000000</v>
      </c>
      <c r="W46" s="1">
        <v>855000000</v>
      </c>
      <c r="X46" s="1">
        <v>1658000000</v>
      </c>
      <c r="Y46" s="1">
        <v>1630000000</v>
      </c>
      <c r="Z46" s="1">
        <v>1650000000</v>
      </c>
      <c r="AA46" s="1">
        <v>1070000000</v>
      </c>
      <c r="AB46" s="1">
        <v>1112000000</v>
      </c>
      <c r="AC46" s="1">
        <v>1105000000</v>
      </c>
      <c r="AD46" s="1">
        <v>1101000000</v>
      </c>
      <c r="AE46" s="1">
        <v>1067000000</v>
      </c>
      <c r="AF46" s="1">
        <v>1197000000</v>
      </c>
      <c r="AG46" s="1">
        <v>1196000000</v>
      </c>
      <c r="AH46" s="1">
        <v>1602000000</v>
      </c>
      <c r="AI46" s="1">
        <v>1591000000</v>
      </c>
      <c r="AJ46" s="1">
        <v>1577000000</v>
      </c>
      <c r="AK46" s="1">
        <v>1575000000</v>
      </c>
      <c r="AL46" s="1">
        <v>1558000000</v>
      </c>
    </row>
    <row r="47" spans="1:38" ht="19" x14ac:dyDescent="0.25">
      <c r="A47" s="5" t="s">
        <v>39</v>
      </c>
      <c r="B47" s="1">
        <v>161800000</v>
      </c>
      <c r="C47" s="1">
        <v>165000000</v>
      </c>
      <c r="D47" s="1">
        <v>199500000</v>
      </c>
      <c r="E47" s="1">
        <v>99700000</v>
      </c>
      <c r="F47" s="1">
        <v>101800000</v>
      </c>
      <c r="G47" s="1">
        <v>494000000</v>
      </c>
      <c r="H47" s="1">
        <v>479400000</v>
      </c>
      <c r="I47" s="1">
        <v>463900000</v>
      </c>
      <c r="J47" s="1">
        <v>520000000</v>
      </c>
      <c r="K47" s="1">
        <v>592800000</v>
      </c>
      <c r="L47" s="1">
        <v>704700000</v>
      </c>
      <c r="M47" s="1">
        <v>1187000000</v>
      </c>
      <c r="N47" s="1">
        <v>1240500000</v>
      </c>
      <c r="O47" s="1">
        <v>1497000000</v>
      </c>
      <c r="P47" s="1">
        <v>1536000000</v>
      </c>
      <c r="Q47" s="1">
        <v>1574000000</v>
      </c>
      <c r="R47" s="1">
        <v>1301000000</v>
      </c>
      <c r="S47" s="1">
        <v>1381000000</v>
      </c>
      <c r="T47" s="1">
        <v>1375000000</v>
      </c>
      <c r="U47" s="1">
        <v>1342000000</v>
      </c>
      <c r="V47" s="1">
        <v>604000000</v>
      </c>
      <c r="W47" s="1">
        <v>613000000</v>
      </c>
      <c r="X47" s="1">
        <v>683000000</v>
      </c>
      <c r="Y47" s="1">
        <v>662000000</v>
      </c>
      <c r="Z47" s="1">
        <v>658000000</v>
      </c>
      <c r="AA47" s="1">
        <v>633000000</v>
      </c>
      <c r="AB47" s="1">
        <v>642000000</v>
      </c>
      <c r="AC47" s="1">
        <v>627000000</v>
      </c>
      <c r="AD47" s="1">
        <v>611000000</v>
      </c>
      <c r="AE47" s="1">
        <v>585000000</v>
      </c>
      <c r="AF47" s="1">
        <v>735000000</v>
      </c>
      <c r="AG47" s="1">
        <v>722000000</v>
      </c>
      <c r="AH47" s="1">
        <v>929000000</v>
      </c>
      <c r="AI47" s="1">
        <v>912000000</v>
      </c>
      <c r="AJ47" s="1">
        <v>894000000</v>
      </c>
      <c r="AK47" s="1">
        <v>918000000</v>
      </c>
      <c r="AL47" s="1">
        <v>884000000</v>
      </c>
    </row>
    <row r="48" spans="1:38" ht="19" x14ac:dyDescent="0.25">
      <c r="A48" s="5" t="s">
        <v>40</v>
      </c>
      <c r="B48" s="1">
        <v>161800000</v>
      </c>
      <c r="C48" s="1">
        <v>165000000</v>
      </c>
      <c r="D48" s="1">
        <v>199500000</v>
      </c>
      <c r="E48" s="1">
        <v>99700000</v>
      </c>
      <c r="F48" s="1">
        <v>101800000</v>
      </c>
      <c r="G48" s="1">
        <v>494000000</v>
      </c>
      <c r="H48" s="1">
        <v>479400000</v>
      </c>
      <c r="I48" s="1">
        <v>463900000</v>
      </c>
      <c r="J48" s="1">
        <v>520000000</v>
      </c>
      <c r="K48" s="1">
        <v>592800000</v>
      </c>
      <c r="L48" s="1">
        <v>704700000</v>
      </c>
      <c r="M48" s="1">
        <v>1187000000</v>
      </c>
      <c r="N48" s="1">
        <v>1240500000</v>
      </c>
      <c r="O48" s="1">
        <v>1497000000</v>
      </c>
      <c r="P48" s="1">
        <v>1536000000</v>
      </c>
      <c r="Q48" s="1">
        <v>1574000000</v>
      </c>
      <c r="R48" s="1">
        <v>1301000000</v>
      </c>
      <c r="S48" s="1">
        <v>1381000000</v>
      </c>
      <c r="T48" s="1">
        <v>1375000000</v>
      </c>
      <c r="U48" s="1">
        <v>1342000000</v>
      </c>
      <c r="V48" s="1">
        <v>1348000000</v>
      </c>
      <c r="W48" s="1">
        <v>1468000000</v>
      </c>
      <c r="X48" s="1">
        <v>2341000000</v>
      </c>
      <c r="Y48" s="1">
        <v>2292000000</v>
      </c>
      <c r="Z48" s="1">
        <v>2308000000</v>
      </c>
      <c r="AA48" s="1">
        <v>1703000000</v>
      </c>
      <c r="AB48" s="1">
        <v>1754000000</v>
      </c>
      <c r="AC48" s="1">
        <v>1732000000</v>
      </c>
      <c r="AD48" s="1">
        <v>1712000000</v>
      </c>
      <c r="AE48" s="1">
        <v>1652000000</v>
      </c>
      <c r="AF48" s="1">
        <v>1932000000</v>
      </c>
      <c r="AG48" s="1">
        <v>1918000000</v>
      </c>
      <c r="AH48" s="1">
        <v>2531000000</v>
      </c>
      <c r="AI48" s="1">
        <v>2503000000</v>
      </c>
      <c r="AJ48" s="1">
        <v>2471000000</v>
      </c>
      <c r="AK48" s="1">
        <v>2493000000</v>
      </c>
      <c r="AL48" s="1">
        <v>2442000000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v>14000000</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43100000</v>
      </c>
      <c r="C51" s="1">
        <v>72600000</v>
      </c>
      <c r="D51" s="1">
        <v>76300000</v>
      </c>
      <c r="E51" s="1">
        <v>87700000</v>
      </c>
      <c r="F51" s="1">
        <v>100000000</v>
      </c>
      <c r="G51" s="1">
        <v>120100000</v>
      </c>
      <c r="H51" s="1">
        <v>135600000</v>
      </c>
      <c r="I51" s="1">
        <v>115400000</v>
      </c>
      <c r="J51" s="1">
        <v>140700000</v>
      </c>
      <c r="K51" s="1">
        <v>188600000</v>
      </c>
      <c r="L51" s="1">
        <v>349000000</v>
      </c>
      <c r="M51" s="1">
        <v>346900000</v>
      </c>
      <c r="N51" s="1">
        <v>394500000</v>
      </c>
      <c r="O51" s="1">
        <v>465000000</v>
      </c>
      <c r="P51" s="1">
        <v>284000000</v>
      </c>
      <c r="Q51" s="1">
        <v>272000000</v>
      </c>
      <c r="R51" s="1">
        <v>405000000</v>
      </c>
      <c r="S51" s="1">
        <v>248000000</v>
      </c>
      <c r="T51" s="1">
        <v>364000000</v>
      </c>
      <c r="U51" s="1">
        <v>186000000</v>
      </c>
      <c r="V51" s="1">
        <v>257000000</v>
      </c>
      <c r="W51" s="1">
        <v>176000000</v>
      </c>
      <c r="X51" s="1">
        <v>158000000</v>
      </c>
      <c r="Y51" s="1">
        <v>149000000</v>
      </c>
      <c r="Z51" s="1">
        <v>144000000</v>
      </c>
      <c r="AA51" s="1">
        <v>142000000</v>
      </c>
      <c r="AB51" s="1">
        <v>144000000</v>
      </c>
      <c r="AC51" s="1">
        <v>138000000</v>
      </c>
      <c r="AD51" s="1">
        <v>174000000</v>
      </c>
      <c r="AE51" s="1">
        <v>165000000</v>
      </c>
      <c r="AF51" s="1">
        <v>195000000</v>
      </c>
      <c r="AG51" s="1">
        <v>210000000</v>
      </c>
      <c r="AH51" s="1">
        <v>222000000</v>
      </c>
      <c r="AI51" s="1">
        <v>274000000</v>
      </c>
      <c r="AJ51" s="1">
        <v>328000000</v>
      </c>
      <c r="AK51" s="1">
        <v>378000000</v>
      </c>
      <c r="AL51" s="1">
        <v>315000000</v>
      </c>
    </row>
    <row r="52" spans="1:38" ht="19" x14ac:dyDescent="0.25">
      <c r="A52" s="5" t="s">
        <v>44</v>
      </c>
      <c r="B52" s="1">
        <v>432000000</v>
      </c>
      <c r="C52" s="1">
        <v>481700000</v>
      </c>
      <c r="D52" s="1">
        <v>651700000</v>
      </c>
      <c r="E52" s="1">
        <v>598300000</v>
      </c>
      <c r="F52" s="1">
        <v>719300000</v>
      </c>
      <c r="G52" s="1">
        <v>1135900000</v>
      </c>
      <c r="H52" s="1">
        <v>1196500000</v>
      </c>
      <c r="I52" s="1">
        <v>1117400000</v>
      </c>
      <c r="J52" s="1">
        <v>1193300000</v>
      </c>
      <c r="K52" s="1">
        <v>1306400000</v>
      </c>
      <c r="L52" s="1">
        <v>1605100000</v>
      </c>
      <c r="M52" s="1">
        <v>2104500000</v>
      </c>
      <c r="N52" s="1">
        <v>2231300000</v>
      </c>
      <c r="O52" s="1">
        <v>3016000000</v>
      </c>
      <c r="P52" s="1">
        <v>2899000000</v>
      </c>
      <c r="Q52" s="1">
        <v>2892000000</v>
      </c>
      <c r="R52" s="1">
        <v>2628000000</v>
      </c>
      <c r="S52" s="1">
        <v>2701000000</v>
      </c>
      <c r="T52" s="1">
        <v>2791000000</v>
      </c>
      <c r="U52" s="1">
        <v>2527000000</v>
      </c>
      <c r="V52" s="1">
        <v>2609000000</v>
      </c>
      <c r="W52" s="1">
        <v>2634000000</v>
      </c>
      <c r="X52" s="1">
        <v>3459000000</v>
      </c>
      <c r="Y52" s="1">
        <v>3396000000</v>
      </c>
      <c r="Z52" s="1">
        <v>3431000000</v>
      </c>
      <c r="AA52" s="1">
        <v>2884000000</v>
      </c>
      <c r="AB52" s="1">
        <v>2979000000</v>
      </c>
      <c r="AC52" s="1">
        <v>2891000000</v>
      </c>
      <c r="AD52" s="1">
        <v>2863000000</v>
      </c>
      <c r="AE52" s="1">
        <v>2735000000</v>
      </c>
      <c r="AF52" s="1">
        <v>3033000000</v>
      </c>
      <c r="AG52" s="1">
        <v>3059000000</v>
      </c>
      <c r="AH52" s="1">
        <v>3749000000</v>
      </c>
      <c r="AI52" s="1">
        <v>3811000000</v>
      </c>
      <c r="AJ52" s="1">
        <v>4193000000</v>
      </c>
      <c r="AK52" s="1">
        <v>4505000000</v>
      </c>
      <c r="AL52" s="1">
        <v>4433000000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849200000</v>
      </c>
      <c r="C54" s="11">
        <v>933300000</v>
      </c>
      <c r="D54" s="11">
        <v>1156000000</v>
      </c>
      <c r="E54" s="11">
        <v>1213100000</v>
      </c>
      <c r="F54" s="11">
        <v>1137700000</v>
      </c>
      <c r="G54" s="11">
        <v>1602700000</v>
      </c>
      <c r="H54" s="11">
        <v>1614800000</v>
      </c>
      <c r="I54" s="11">
        <v>1649200000</v>
      </c>
      <c r="J54" s="11">
        <v>1697600000</v>
      </c>
      <c r="K54" s="11">
        <v>1906700000</v>
      </c>
      <c r="L54" s="11">
        <v>2178900000</v>
      </c>
      <c r="M54" s="11">
        <v>2778000000</v>
      </c>
      <c r="N54" s="11">
        <v>3030000000</v>
      </c>
      <c r="O54" s="11">
        <v>4132000000</v>
      </c>
      <c r="P54" s="11">
        <v>4353000000</v>
      </c>
      <c r="Q54" s="11">
        <v>3995000000</v>
      </c>
      <c r="R54" s="11">
        <v>3630000000</v>
      </c>
      <c r="S54" s="11">
        <v>3652000000</v>
      </c>
      <c r="T54" s="11">
        <v>3834000000</v>
      </c>
      <c r="U54" s="11">
        <v>3617000000</v>
      </c>
      <c r="V54" s="11">
        <v>3616000000</v>
      </c>
      <c r="W54" s="11">
        <v>3666000000</v>
      </c>
      <c r="X54" s="11">
        <v>4708000000</v>
      </c>
      <c r="Y54" s="11">
        <v>4576000000</v>
      </c>
      <c r="Z54" s="11">
        <v>4555000000</v>
      </c>
      <c r="AA54" s="11">
        <v>4163000000</v>
      </c>
      <c r="AB54" s="11">
        <v>4355000000</v>
      </c>
      <c r="AC54" s="11">
        <v>4311000000</v>
      </c>
      <c r="AD54" s="11">
        <v>4258000000</v>
      </c>
      <c r="AE54" s="11">
        <v>4164000000</v>
      </c>
      <c r="AF54" s="11">
        <v>4518000000</v>
      </c>
      <c r="AG54" s="11">
        <v>4573000000</v>
      </c>
      <c r="AH54" s="11">
        <v>5060000000</v>
      </c>
      <c r="AI54" s="11">
        <v>5116000000</v>
      </c>
      <c r="AJ54" s="11">
        <v>6213000000</v>
      </c>
      <c r="AK54" s="11">
        <v>6334000000</v>
      </c>
      <c r="AL54" s="11">
        <v>6158000000</v>
      </c>
    </row>
    <row r="55" spans="1:38" ht="20" thickTop="1" x14ac:dyDescent="0.25">
      <c r="A55" s="5" t="s">
        <v>47</v>
      </c>
      <c r="B55" s="1" t="s">
        <v>91</v>
      </c>
      <c r="C55" s="1" t="s">
        <v>91</v>
      </c>
      <c r="D55" s="1" t="s">
        <v>91</v>
      </c>
      <c r="E55" s="1">
        <v>85800000</v>
      </c>
      <c r="F55" s="1">
        <v>79300000</v>
      </c>
      <c r="G55" s="1">
        <v>104200000</v>
      </c>
      <c r="H55" s="1">
        <v>104200000</v>
      </c>
      <c r="I55" s="1">
        <v>84200000</v>
      </c>
      <c r="J55" s="1">
        <v>97700000</v>
      </c>
      <c r="K55" s="1">
        <v>122800000</v>
      </c>
      <c r="L55" s="1">
        <v>155400000</v>
      </c>
      <c r="M55" s="1">
        <v>143400000</v>
      </c>
      <c r="N55" s="1">
        <v>154300000</v>
      </c>
      <c r="O55" s="1">
        <v>206000000</v>
      </c>
      <c r="P55" s="1">
        <v>319000000</v>
      </c>
      <c r="Q55" s="1">
        <v>314000000</v>
      </c>
      <c r="R55" s="1">
        <v>329000000</v>
      </c>
      <c r="S55" s="1">
        <v>312000000</v>
      </c>
      <c r="T55" s="1">
        <v>310000000</v>
      </c>
      <c r="U55" s="1">
        <v>347000000</v>
      </c>
      <c r="V55" s="1">
        <v>329000000</v>
      </c>
      <c r="W55" s="1">
        <v>329000000</v>
      </c>
      <c r="X55" s="1">
        <v>418000000</v>
      </c>
      <c r="Y55" s="1">
        <v>381000000</v>
      </c>
      <c r="Z55" s="1">
        <v>410000000</v>
      </c>
      <c r="AA55" s="1">
        <v>423000000</v>
      </c>
      <c r="AB55" s="1">
        <v>412000000</v>
      </c>
      <c r="AC55" s="1">
        <v>413000000</v>
      </c>
      <c r="AD55" s="1">
        <v>440000000</v>
      </c>
      <c r="AE55" s="1">
        <v>431000000</v>
      </c>
      <c r="AF55" s="1">
        <v>490000000</v>
      </c>
      <c r="AG55" s="1">
        <v>501000000</v>
      </c>
      <c r="AH55" s="1">
        <v>507000000</v>
      </c>
      <c r="AI55" s="1">
        <v>507000000</v>
      </c>
      <c r="AJ55" s="1">
        <v>575000000</v>
      </c>
      <c r="AK55" s="1">
        <v>930000000</v>
      </c>
      <c r="AL55" s="1">
        <v>960000000</v>
      </c>
    </row>
    <row r="56" spans="1:38" ht="19" x14ac:dyDescent="0.25">
      <c r="A56" s="5" t="s">
        <v>48</v>
      </c>
      <c r="B56" s="1">
        <v>18400000</v>
      </c>
      <c r="C56" s="1">
        <v>13900000</v>
      </c>
      <c r="D56" s="1">
        <v>1800000</v>
      </c>
      <c r="E56" s="1">
        <v>94200000</v>
      </c>
      <c r="F56" s="1">
        <v>800000</v>
      </c>
      <c r="G56" s="1">
        <v>10700000</v>
      </c>
      <c r="H56" s="1">
        <v>77800000</v>
      </c>
      <c r="I56" s="1">
        <v>500000</v>
      </c>
      <c r="J56" s="1">
        <v>400000</v>
      </c>
      <c r="K56" s="1">
        <v>115700000</v>
      </c>
      <c r="L56" s="1">
        <v>193000000</v>
      </c>
      <c r="M56" s="1">
        <v>373500000</v>
      </c>
      <c r="N56" s="1">
        <v>770100000</v>
      </c>
      <c r="O56" s="1">
        <v>741000000</v>
      </c>
      <c r="P56" s="1">
        <v>773000000</v>
      </c>
      <c r="Q56" s="1">
        <v>202000000</v>
      </c>
      <c r="R56" s="1">
        <v>2000000</v>
      </c>
      <c r="S56" s="1">
        <v>574000000</v>
      </c>
      <c r="T56" s="1">
        <v>291000000</v>
      </c>
      <c r="U56" s="1">
        <v>361000000</v>
      </c>
      <c r="V56" s="1">
        <v>308000000</v>
      </c>
      <c r="W56" s="1">
        <v>574000000</v>
      </c>
      <c r="X56" s="1">
        <v>755000000</v>
      </c>
      <c r="Y56" s="1">
        <v>998000000</v>
      </c>
      <c r="Z56" s="1">
        <v>671000000</v>
      </c>
      <c r="AA56" s="1">
        <v>459000000</v>
      </c>
      <c r="AB56" s="1">
        <v>1150000000</v>
      </c>
      <c r="AC56" s="1">
        <v>202000000</v>
      </c>
      <c r="AD56" s="1">
        <v>718000000</v>
      </c>
      <c r="AE56" s="1">
        <v>395000000</v>
      </c>
      <c r="AF56" s="1">
        <v>523000000</v>
      </c>
      <c r="AG56" s="1">
        <v>804000000</v>
      </c>
      <c r="AH56" s="1">
        <v>199000000</v>
      </c>
      <c r="AI56" s="1">
        <v>396000000</v>
      </c>
      <c r="AJ56" s="1">
        <v>64000000</v>
      </c>
      <c r="AK56" s="1">
        <v>381000000</v>
      </c>
      <c r="AL56" s="1">
        <v>315000000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86000000</v>
      </c>
      <c r="Z57" s="1">
        <v>74000000</v>
      </c>
      <c r="AA57" s="1">
        <v>41000000</v>
      </c>
      <c r="AB57" s="1">
        <v>5000000</v>
      </c>
      <c r="AC57" s="1">
        <v>29000000</v>
      </c>
      <c r="AD57" s="1">
        <v>8000000</v>
      </c>
      <c r="AE57" s="1">
        <v>31000000</v>
      </c>
      <c r="AF57" s="1" t="s">
        <v>91</v>
      </c>
      <c r="AG57" s="1" t="s">
        <v>91</v>
      </c>
      <c r="AH57" s="1" t="s">
        <v>91</v>
      </c>
      <c r="AI57" s="1">
        <v>9000000</v>
      </c>
      <c r="AJ57" s="1">
        <v>25000000</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row>
    <row r="59" spans="1:38" ht="19" x14ac:dyDescent="0.25">
      <c r="A59" s="5" t="s">
        <v>51</v>
      </c>
      <c r="B59" s="1">
        <v>158700000</v>
      </c>
      <c r="C59" s="1">
        <v>180500000</v>
      </c>
      <c r="D59" s="1">
        <v>312600000</v>
      </c>
      <c r="E59" s="1">
        <v>150700000</v>
      </c>
      <c r="F59" s="1">
        <v>145500000</v>
      </c>
      <c r="G59" s="1">
        <v>233500000</v>
      </c>
      <c r="H59" s="1">
        <v>239500000</v>
      </c>
      <c r="I59" s="1">
        <v>286900000</v>
      </c>
      <c r="J59" s="1">
        <v>277700000</v>
      </c>
      <c r="K59" s="1">
        <v>240800000</v>
      </c>
      <c r="L59" s="1">
        <v>275500000</v>
      </c>
      <c r="M59" s="1">
        <v>375800000</v>
      </c>
      <c r="N59" s="1">
        <v>300600000</v>
      </c>
      <c r="O59" s="1">
        <v>421000000</v>
      </c>
      <c r="P59" s="1">
        <v>449000000</v>
      </c>
      <c r="Q59" s="1">
        <v>553000000</v>
      </c>
      <c r="R59" s="1">
        <v>894000000</v>
      </c>
      <c r="S59" s="1">
        <v>565000000</v>
      </c>
      <c r="T59" s="1">
        <v>667000000</v>
      </c>
      <c r="U59" s="1">
        <v>640000000</v>
      </c>
      <c r="V59" s="1">
        <v>493000000</v>
      </c>
      <c r="W59" s="1">
        <v>524000000</v>
      </c>
      <c r="X59" s="1">
        <v>488000000</v>
      </c>
      <c r="Y59" s="1">
        <v>472000000</v>
      </c>
      <c r="Z59" s="1">
        <v>492000000</v>
      </c>
      <c r="AA59" s="1">
        <v>442000000</v>
      </c>
      <c r="AB59" s="1">
        <v>494000000</v>
      </c>
      <c r="AC59" s="1">
        <v>490000000</v>
      </c>
      <c r="AD59" s="1">
        <v>472000000</v>
      </c>
      <c r="AE59" s="1">
        <v>548000000</v>
      </c>
      <c r="AF59" s="1">
        <v>545000000</v>
      </c>
      <c r="AG59" s="1">
        <v>504000000</v>
      </c>
      <c r="AH59" s="1">
        <v>494000000</v>
      </c>
      <c r="AI59" s="1">
        <v>528000000</v>
      </c>
      <c r="AJ59" s="1">
        <v>754000000</v>
      </c>
      <c r="AK59" s="1">
        <v>745000000</v>
      </c>
      <c r="AL59" s="1">
        <v>509000000</v>
      </c>
    </row>
    <row r="60" spans="1:38" ht="19" x14ac:dyDescent="0.25">
      <c r="A60" s="6" t="s">
        <v>52</v>
      </c>
      <c r="B60" s="10">
        <v>177100000</v>
      </c>
      <c r="C60" s="10">
        <v>194400000</v>
      </c>
      <c r="D60" s="10">
        <v>314400000</v>
      </c>
      <c r="E60" s="10">
        <v>330700000</v>
      </c>
      <c r="F60" s="10">
        <v>225600000</v>
      </c>
      <c r="G60" s="10">
        <v>348400000</v>
      </c>
      <c r="H60" s="10">
        <v>421500000</v>
      </c>
      <c r="I60" s="10">
        <v>371600000</v>
      </c>
      <c r="J60" s="10">
        <v>375800000</v>
      </c>
      <c r="K60" s="10">
        <v>479300000</v>
      </c>
      <c r="L60" s="10">
        <v>623900000</v>
      </c>
      <c r="M60" s="10">
        <v>892700000</v>
      </c>
      <c r="N60" s="10">
        <v>1225000000</v>
      </c>
      <c r="O60" s="10">
        <v>1368000000</v>
      </c>
      <c r="P60" s="10">
        <v>1541000000</v>
      </c>
      <c r="Q60" s="10">
        <v>1069000000</v>
      </c>
      <c r="R60" s="10">
        <v>1225000000</v>
      </c>
      <c r="S60" s="10">
        <v>1451000000</v>
      </c>
      <c r="T60" s="10">
        <v>1268000000</v>
      </c>
      <c r="U60" s="10">
        <v>1348000000</v>
      </c>
      <c r="V60" s="10">
        <v>1130000000</v>
      </c>
      <c r="W60" s="10">
        <v>1427000000</v>
      </c>
      <c r="X60" s="10">
        <v>1661000000</v>
      </c>
      <c r="Y60" s="10">
        <v>1937000000</v>
      </c>
      <c r="Z60" s="10">
        <v>1647000000</v>
      </c>
      <c r="AA60" s="10">
        <v>1365000000</v>
      </c>
      <c r="AB60" s="10">
        <v>2061000000</v>
      </c>
      <c r="AC60" s="10">
        <v>1134000000</v>
      </c>
      <c r="AD60" s="10">
        <v>1638000000</v>
      </c>
      <c r="AE60" s="10">
        <v>1405000000</v>
      </c>
      <c r="AF60" s="10">
        <v>1558000000</v>
      </c>
      <c r="AG60" s="10">
        <v>1809000000</v>
      </c>
      <c r="AH60" s="10">
        <v>1200000000</v>
      </c>
      <c r="AI60" s="10">
        <v>1440000000</v>
      </c>
      <c r="AJ60" s="10">
        <v>1418000000</v>
      </c>
      <c r="AK60" s="10">
        <v>2056000000</v>
      </c>
      <c r="AL60" s="10">
        <v>1784000000</v>
      </c>
    </row>
    <row r="61" spans="1:38" ht="19" x14ac:dyDescent="0.25">
      <c r="A61" s="5" t="s">
        <v>53</v>
      </c>
      <c r="B61" s="1">
        <v>38200000</v>
      </c>
      <c r="C61" s="1">
        <v>26600000</v>
      </c>
      <c r="D61" s="1">
        <v>29200000</v>
      </c>
      <c r="E61" s="1">
        <v>7100000</v>
      </c>
      <c r="F61" s="1">
        <v>7500000</v>
      </c>
      <c r="G61" s="1">
        <v>406800000</v>
      </c>
      <c r="H61" s="1">
        <v>262300000</v>
      </c>
      <c r="I61" s="1">
        <v>204000000</v>
      </c>
      <c r="J61" s="1">
        <v>216100000</v>
      </c>
      <c r="K61" s="1">
        <v>253100000</v>
      </c>
      <c r="L61" s="1">
        <v>356300000</v>
      </c>
      <c r="M61" s="1">
        <v>565900000</v>
      </c>
      <c r="N61" s="1">
        <v>316300000</v>
      </c>
      <c r="O61" s="1">
        <v>702000000</v>
      </c>
      <c r="P61" s="1">
        <v>590000000</v>
      </c>
      <c r="Q61" s="1">
        <v>685000000</v>
      </c>
      <c r="R61" s="1">
        <v>678000000</v>
      </c>
      <c r="S61" s="1">
        <v>495000000</v>
      </c>
      <c r="T61" s="1">
        <v>475000000</v>
      </c>
      <c r="U61" s="1">
        <v>2122000000</v>
      </c>
      <c r="V61" s="1">
        <v>1966000000</v>
      </c>
      <c r="W61" s="1">
        <v>1462000000</v>
      </c>
      <c r="X61" s="1">
        <v>2720000000</v>
      </c>
      <c r="Y61" s="1">
        <v>2151000000</v>
      </c>
      <c r="Z61" s="1">
        <v>2124000000</v>
      </c>
      <c r="AA61" s="1">
        <v>2125000000</v>
      </c>
      <c r="AB61" s="1">
        <v>1571000000</v>
      </c>
      <c r="AC61" s="1">
        <v>2170000000</v>
      </c>
      <c r="AD61" s="1">
        <v>1595000000</v>
      </c>
      <c r="AE61" s="1">
        <v>1796000000</v>
      </c>
      <c r="AF61" s="1">
        <v>1797000000</v>
      </c>
      <c r="AG61" s="1">
        <v>1391000000</v>
      </c>
      <c r="AH61" s="1">
        <v>2284000000</v>
      </c>
      <c r="AI61" s="1">
        <v>2287000000</v>
      </c>
      <c r="AJ61" s="1">
        <v>3058000000</v>
      </c>
      <c r="AK61" s="1">
        <v>2785000000</v>
      </c>
      <c r="AL61" s="1">
        <v>2788000000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84200000</v>
      </c>
      <c r="C63" s="1">
        <v>95800000</v>
      </c>
      <c r="D63" s="1">
        <v>99500000</v>
      </c>
      <c r="E63" s="1">
        <v>89100000</v>
      </c>
      <c r="F63" s="1">
        <v>94200000</v>
      </c>
      <c r="G63" s="1">
        <v>63200000</v>
      </c>
      <c r="H63" s="1">
        <v>117300000</v>
      </c>
      <c r="I63" s="1">
        <v>143700000</v>
      </c>
      <c r="J63" s="1">
        <v>133000000</v>
      </c>
      <c r="K63" s="1">
        <v>145200000</v>
      </c>
      <c r="L63" s="1">
        <v>148400000</v>
      </c>
      <c r="M63" s="1">
        <v>170700000</v>
      </c>
      <c r="N63" s="1">
        <v>200400000</v>
      </c>
      <c r="O63" s="1">
        <v>237000000</v>
      </c>
      <c r="P63" s="1">
        <v>224000000</v>
      </c>
      <c r="Q63" s="1">
        <v>147000000</v>
      </c>
      <c r="R63" s="1">
        <v>142000000</v>
      </c>
      <c r="S63" s="1">
        <v>115000000</v>
      </c>
      <c r="T63" s="1">
        <v>174000000</v>
      </c>
      <c r="U63" s="1">
        <v>82000000</v>
      </c>
      <c r="V63" s="1">
        <v>129000000</v>
      </c>
      <c r="W63" s="1">
        <v>90000000</v>
      </c>
      <c r="X63" s="1">
        <v>97000000</v>
      </c>
      <c r="Y63" s="1">
        <v>23000000</v>
      </c>
      <c r="Z63" s="1">
        <v>24000000</v>
      </c>
      <c r="AA63" s="1">
        <v>140000000</v>
      </c>
      <c r="AB63" s="1">
        <v>119000000</v>
      </c>
      <c r="AC63" s="1">
        <v>119000000</v>
      </c>
      <c r="AD63" s="1">
        <v>103000000</v>
      </c>
      <c r="AE63" s="1">
        <v>95000000</v>
      </c>
      <c r="AF63" s="1">
        <v>82000000</v>
      </c>
      <c r="AG63" s="1">
        <v>61000000</v>
      </c>
      <c r="AH63" s="1">
        <v>72000000</v>
      </c>
      <c r="AI63" s="1">
        <v>50000000</v>
      </c>
      <c r="AJ63" s="1">
        <v>62000000</v>
      </c>
      <c r="AK63" s="1">
        <v>67000000</v>
      </c>
      <c r="AL63" s="1">
        <v>66000000</v>
      </c>
    </row>
    <row r="64" spans="1:38" ht="19" x14ac:dyDescent="0.25">
      <c r="A64" s="5" t="s">
        <v>55</v>
      </c>
      <c r="B64" s="1">
        <v>-100000</v>
      </c>
      <c r="C64" s="1">
        <v>100000</v>
      </c>
      <c r="D64" s="1" t="s">
        <v>91</v>
      </c>
      <c r="E64" s="1" t="s">
        <v>91</v>
      </c>
      <c r="F64" s="1">
        <v>-100000</v>
      </c>
      <c r="G64" s="1" t="s">
        <v>91</v>
      </c>
      <c r="H64" s="1" t="s">
        <v>91</v>
      </c>
      <c r="I64" s="1">
        <v>50600000</v>
      </c>
      <c r="J64" s="1">
        <v>63300000</v>
      </c>
      <c r="K64" s="1">
        <v>85200000</v>
      </c>
      <c r="L64" s="1">
        <v>117500000</v>
      </c>
      <c r="M64" s="1">
        <v>112700000</v>
      </c>
      <c r="N64" s="1">
        <v>203100000</v>
      </c>
      <c r="O64" s="1">
        <v>255000000</v>
      </c>
      <c r="P64" s="1">
        <v>204000000</v>
      </c>
      <c r="Q64" s="1">
        <v>194000000</v>
      </c>
      <c r="R64" s="1">
        <v>231000000</v>
      </c>
      <c r="S64" s="1">
        <v>376000000</v>
      </c>
      <c r="T64" s="1">
        <v>377000000</v>
      </c>
      <c r="U64" s="1">
        <v>618000000</v>
      </c>
      <c r="V64" s="1">
        <v>547000000</v>
      </c>
      <c r="W64" s="1">
        <v>516000000</v>
      </c>
      <c r="X64" s="1">
        <v>600000000</v>
      </c>
      <c r="Y64" s="1">
        <v>640000000</v>
      </c>
      <c r="Z64" s="1">
        <v>677000000</v>
      </c>
      <c r="AA64" s="1">
        <v>619000000</v>
      </c>
      <c r="AB64" s="1">
        <v>739000000</v>
      </c>
      <c r="AC64" s="1">
        <v>742000000</v>
      </c>
      <c r="AD64" s="1">
        <v>768000000</v>
      </c>
      <c r="AE64" s="1">
        <v>750000000</v>
      </c>
      <c r="AF64" s="1">
        <v>784000000</v>
      </c>
      <c r="AG64" s="1">
        <v>770000000</v>
      </c>
      <c r="AH64" s="1">
        <v>778000000</v>
      </c>
      <c r="AI64" s="1">
        <v>780000000</v>
      </c>
      <c r="AJ64" s="1">
        <v>767000000</v>
      </c>
      <c r="AK64" s="1">
        <v>834000000</v>
      </c>
      <c r="AL64" s="1">
        <v>791000000</v>
      </c>
    </row>
    <row r="65" spans="1:38" ht="19" x14ac:dyDescent="0.25">
      <c r="A65" s="5" t="s">
        <v>56</v>
      </c>
      <c r="B65" s="1">
        <v>122300000</v>
      </c>
      <c r="C65" s="1">
        <v>122500000</v>
      </c>
      <c r="D65" s="1">
        <v>128700000</v>
      </c>
      <c r="E65" s="1">
        <v>96200000</v>
      </c>
      <c r="F65" s="1">
        <v>101600000</v>
      </c>
      <c r="G65" s="1">
        <v>470000000</v>
      </c>
      <c r="H65" s="1">
        <v>379600000</v>
      </c>
      <c r="I65" s="1">
        <v>398300000</v>
      </c>
      <c r="J65" s="1">
        <v>412400000</v>
      </c>
      <c r="K65" s="1">
        <v>483500000</v>
      </c>
      <c r="L65" s="1">
        <v>622200000</v>
      </c>
      <c r="M65" s="1">
        <v>849300000</v>
      </c>
      <c r="N65" s="1">
        <v>719800000</v>
      </c>
      <c r="O65" s="1">
        <v>1194000000</v>
      </c>
      <c r="P65" s="1">
        <v>1018000000</v>
      </c>
      <c r="Q65" s="1">
        <v>1026000000</v>
      </c>
      <c r="R65" s="1">
        <v>1051000000</v>
      </c>
      <c r="S65" s="1">
        <v>986000000</v>
      </c>
      <c r="T65" s="1">
        <v>1026000000</v>
      </c>
      <c r="U65" s="1">
        <v>2822000000</v>
      </c>
      <c r="V65" s="1">
        <v>2642000000</v>
      </c>
      <c r="W65" s="1">
        <v>2068000000</v>
      </c>
      <c r="X65" s="1">
        <v>3417000000</v>
      </c>
      <c r="Y65" s="1">
        <v>2814000000</v>
      </c>
      <c r="Z65" s="1">
        <v>2825000000</v>
      </c>
      <c r="AA65" s="1">
        <v>2884000000</v>
      </c>
      <c r="AB65" s="1">
        <v>2429000000</v>
      </c>
      <c r="AC65" s="1">
        <v>3031000000</v>
      </c>
      <c r="AD65" s="1">
        <v>2466000000</v>
      </c>
      <c r="AE65" s="1">
        <v>2641000000</v>
      </c>
      <c r="AF65" s="1">
        <v>2663000000</v>
      </c>
      <c r="AG65" s="1">
        <v>2222000000</v>
      </c>
      <c r="AH65" s="1">
        <v>3134000000</v>
      </c>
      <c r="AI65" s="1">
        <v>3117000000</v>
      </c>
      <c r="AJ65" s="1">
        <v>3887000000</v>
      </c>
      <c r="AK65" s="1">
        <v>3686000000</v>
      </c>
      <c r="AL65" s="1">
        <v>3645000000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299400000</v>
      </c>
      <c r="C67" s="10">
        <v>316900000</v>
      </c>
      <c r="D67" s="10">
        <v>443100000</v>
      </c>
      <c r="E67" s="10">
        <v>426900000</v>
      </c>
      <c r="F67" s="10">
        <v>327200000</v>
      </c>
      <c r="G67" s="10">
        <v>818400000</v>
      </c>
      <c r="H67" s="10">
        <v>801100000</v>
      </c>
      <c r="I67" s="10">
        <v>769900000</v>
      </c>
      <c r="J67" s="10">
        <v>788200000</v>
      </c>
      <c r="K67" s="10">
        <v>962800000</v>
      </c>
      <c r="L67" s="10">
        <v>1246100000</v>
      </c>
      <c r="M67" s="10">
        <v>1742000000</v>
      </c>
      <c r="N67" s="10">
        <v>1944800000</v>
      </c>
      <c r="O67" s="10">
        <v>2562000000</v>
      </c>
      <c r="P67" s="10">
        <v>2559000000</v>
      </c>
      <c r="Q67" s="10">
        <v>2095000000</v>
      </c>
      <c r="R67" s="10">
        <v>2276000000</v>
      </c>
      <c r="S67" s="10">
        <v>2437000000</v>
      </c>
      <c r="T67" s="10">
        <v>2294000000</v>
      </c>
      <c r="U67" s="10">
        <v>4170000000</v>
      </c>
      <c r="V67" s="10">
        <v>3772000000</v>
      </c>
      <c r="W67" s="10">
        <v>3495000000</v>
      </c>
      <c r="X67" s="10">
        <v>5078000000</v>
      </c>
      <c r="Y67" s="10">
        <v>4751000000</v>
      </c>
      <c r="Z67" s="10">
        <v>4472000000</v>
      </c>
      <c r="AA67" s="10">
        <v>4249000000</v>
      </c>
      <c r="AB67" s="10">
        <v>4490000000</v>
      </c>
      <c r="AC67" s="10">
        <v>4165000000</v>
      </c>
      <c r="AD67" s="10">
        <v>4104000000</v>
      </c>
      <c r="AE67" s="10">
        <v>4046000000</v>
      </c>
      <c r="AF67" s="10">
        <v>4221000000</v>
      </c>
      <c r="AG67" s="10">
        <v>4031000000</v>
      </c>
      <c r="AH67" s="10">
        <v>4334000000</v>
      </c>
      <c r="AI67" s="10">
        <v>4557000000</v>
      </c>
      <c r="AJ67" s="10">
        <v>5305000000</v>
      </c>
      <c r="AK67" s="10">
        <v>5742000000</v>
      </c>
      <c r="AL67" s="10">
        <v>5429000000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250000000</v>
      </c>
      <c r="P68" s="1">
        <v>250000000</v>
      </c>
      <c r="Q68" s="1">
        <v>250000000</v>
      </c>
      <c r="R68" s="1">
        <v>250000000</v>
      </c>
      <c r="S68" s="1">
        <v>250000000</v>
      </c>
      <c r="T68" s="1">
        <v>250000000</v>
      </c>
      <c r="U68" s="1">
        <v>250000000</v>
      </c>
      <c r="V68" s="1">
        <v>250000000</v>
      </c>
      <c r="W68" s="1">
        <v>159000000</v>
      </c>
      <c r="X68" s="1">
        <v>159000000</v>
      </c>
      <c r="Y68" s="1">
        <v>159000000</v>
      </c>
      <c r="Z68" s="1">
        <v>159000000</v>
      </c>
      <c r="AA68" s="1">
        <v>159000000</v>
      </c>
      <c r="AB68" s="1">
        <v>159000000</v>
      </c>
      <c r="AC68" s="1">
        <v>159000000</v>
      </c>
      <c r="AD68" s="1">
        <v>159000000</v>
      </c>
      <c r="AE68" s="1">
        <v>159000000</v>
      </c>
      <c r="AF68" s="1">
        <v>159000000</v>
      </c>
      <c r="AG68" s="1">
        <v>159000000</v>
      </c>
      <c r="AH68" s="1">
        <v>159000000</v>
      </c>
      <c r="AI68" s="1">
        <v>159000000</v>
      </c>
      <c r="AJ68" s="1">
        <v>159000000</v>
      </c>
      <c r="AK68" s="1">
        <v>131000000</v>
      </c>
      <c r="AL68" s="1">
        <v>131000000</v>
      </c>
    </row>
    <row r="69" spans="1:38" ht="19" x14ac:dyDescent="0.25">
      <c r="A69" s="5" t="s">
        <v>60</v>
      </c>
      <c r="B69" s="1">
        <v>424500000</v>
      </c>
      <c r="C69" s="1">
        <v>487200000</v>
      </c>
      <c r="D69" s="1">
        <v>570200000</v>
      </c>
      <c r="E69" s="1">
        <v>634300000</v>
      </c>
      <c r="F69" s="1">
        <v>713100000</v>
      </c>
      <c r="G69" s="1">
        <v>681500000</v>
      </c>
      <c r="H69" s="1">
        <v>690000000</v>
      </c>
      <c r="I69" s="1">
        <v>762200000</v>
      </c>
      <c r="J69" s="1">
        <v>876800000</v>
      </c>
      <c r="K69" s="1">
        <v>971400000</v>
      </c>
      <c r="L69" s="1">
        <v>1078800000</v>
      </c>
      <c r="M69" s="1">
        <v>1207500000</v>
      </c>
      <c r="N69" s="1">
        <v>1382900000</v>
      </c>
      <c r="O69" s="1">
        <v>1842000000</v>
      </c>
      <c r="P69" s="1">
        <v>2068000000</v>
      </c>
      <c r="Q69" s="1">
        <v>2142000000</v>
      </c>
      <c r="R69" s="1">
        <v>2270000000</v>
      </c>
      <c r="S69" s="1">
        <v>2565000000</v>
      </c>
      <c r="T69" s="1">
        <v>2846000000</v>
      </c>
      <c r="U69" s="1">
        <v>3684000000</v>
      </c>
      <c r="V69" s="1">
        <v>3939000000</v>
      </c>
      <c r="W69" s="1">
        <v>185000000</v>
      </c>
      <c r="X69" s="1">
        <v>386000000</v>
      </c>
      <c r="Y69" s="1">
        <v>640000000</v>
      </c>
      <c r="Z69" s="1">
        <v>920000000</v>
      </c>
      <c r="AA69" s="1">
        <v>1143000000</v>
      </c>
      <c r="AB69" s="1">
        <v>1350000000</v>
      </c>
      <c r="AC69" s="1">
        <v>1561000000</v>
      </c>
      <c r="AD69" s="1">
        <v>1739000000</v>
      </c>
      <c r="AE69" s="1">
        <v>1923000000</v>
      </c>
      <c r="AF69" s="1">
        <v>2163000000</v>
      </c>
      <c r="AG69" s="1">
        <v>2440000000</v>
      </c>
      <c r="AH69" s="1">
        <v>2797000000</v>
      </c>
      <c r="AI69" s="1">
        <v>3150000000</v>
      </c>
      <c r="AJ69" s="1">
        <v>3567000000</v>
      </c>
      <c r="AK69" s="1">
        <v>1036000000</v>
      </c>
      <c r="AL69" s="1">
        <v>1048000000</v>
      </c>
    </row>
    <row r="70" spans="1:38" ht="19" x14ac:dyDescent="0.25">
      <c r="A70" s="5" t="s">
        <v>61</v>
      </c>
      <c r="B70" s="1">
        <v>-114200000</v>
      </c>
      <c r="C70" s="1">
        <v>-128800000</v>
      </c>
      <c r="D70" s="1">
        <v>-147300000</v>
      </c>
      <c r="E70" s="1">
        <v>-161200000</v>
      </c>
      <c r="F70" s="1">
        <v>-194900000</v>
      </c>
      <c r="G70" s="1">
        <v>-238800000</v>
      </c>
      <c r="H70" s="1">
        <v>-283900000</v>
      </c>
      <c r="I70" s="1">
        <v>-276200000</v>
      </c>
      <c r="J70" s="1">
        <v>-93600000</v>
      </c>
      <c r="K70" s="1">
        <v>-364900000</v>
      </c>
      <c r="L70" s="1">
        <v>-409800000</v>
      </c>
      <c r="M70" s="1">
        <v>-474800000</v>
      </c>
      <c r="N70" s="1">
        <v>-612400000</v>
      </c>
      <c r="O70" s="1">
        <v>-787000000</v>
      </c>
      <c r="P70" s="1">
        <v>-878000000</v>
      </c>
      <c r="Q70" s="1">
        <v>-925000000</v>
      </c>
      <c r="R70" s="1">
        <v>-948000000</v>
      </c>
      <c r="S70" s="1">
        <v>-348000000</v>
      </c>
      <c r="T70" s="1">
        <v>-287000000</v>
      </c>
      <c r="U70" s="1">
        <v>-352000000</v>
      </c>
      <c r="V70" s="1">
        <v>-215000000</v>
      </c>
      <c r="W70" s="1">
        <v>-209000000</v>
      </c>
      <c r="X70" s="1">
        <v>-179000000</v>
      </c>
      <c r="Y70" s="1">
        <v>-347000000</v>
      </c>
      <c r="Z70" s="1">
        <v>-371000000</v>
      </c>
      <c r="AA70" s="1">
        <v>-250000000</v>
      </c>
      <c r="AB70" s="1">
        <v>-396000000</v>
      </c>
      <c r="AC70" s="1">
        <v>-367000000</v>
      </c>
      <c r="AD70" s="1">
        <v>-417000000</v>
      </c>
      <c r="AE70" s="1">
        <v>-502000000</v>
      </c>
      <c r="AF70" s="1">
        <v>-570000000</v>
      </c>
      <c r="AG70" s="1">
        <v>-543000000</v>
      </c>
      <c r="AH70" s="1">
        <v>-547000000</v>
      </c>
      <c r="AI70" s="1">
        <v>-602000000</v>
      </c>
      <c r="AJ70" s="1">
        <v>-640000000</v>
      </c>
      <c r="AK70" s="1">
        <v>-546000000</v>
      </c>
      <c r="AL70" s="1">
        <v>-479000000</v>
      </c>
    </row>
    <row r="71" spans="1:38" ht="19" x14ac:dyDescent="0.25">
      <c r="A71" s="5" t="s">
        <v>62</v>
      </c>
      <c r="B71" s="1">
        <v>239500000</v>
      </c>
      <c r="C71" s="1">
        <v>258000000</v>
      </c>
      <c r="D71" s="1">
        <v>290000000</v>
      </c>
      <c r="E71" s="1">
        <v>313100000</v>
      </c>
      <c r="F71" s="1">
        <v>292300000</v>
      </c>
      <c r="G71" s="1">
        <v>341600000</v>
      </c>
      <c r="H71" s="1">
        <v>407600000</v>
      </c>
      <c r="I71" s="1">
        <v>393300000</v>
      </c>
      <c r="J71" s="1">
        <v>126200000</v>
      </c>
      <c r="K71" s="1">
        <v>337400000</v>
      </c>
      <c r="L71" s="1">
        <v>263800000</v>
      </c>
      <c r="M71" s="1">
        <v>303300000</v>
      </c>
      <c r="N71" s="1">
        <v>314700000</v>
      </c>
      <c r="O71" s="1">
        <v>265000000</v>
      </c>
      <c r="P71" s="1">
        <v>354000000</v>
      </c>
      <c r="Q71" s="1">
        <v>433000000</v>
      </c>
      <c r="R71" s="1">
        <v>-218000000</v>
      </c>
      <c r="S71" s="1">
        <v>-1252000000</v>
      </c>
      <c r="T71" s="1">
        <v>-1269000000</v>
      </c>
      <c r="U71" s="1">
        <v>-4135000000</v>
      </c>
      <c r="V71" s="1">
        <v>-4130000000</v>
      </c>
      <c r="W71" s="1">
        <v>36000000</v>
      </c>
      <c r="X71" s="1">
        <v>-736000000</v>
      </c>
      <c r="Y71" s="1">
        <v>-627000000</v>
      </c>
      <c r="Z71" s="1">
        <v>-625000000</v>
      </c>
      <c r="AA71" s="1">
        <v>-1138000000</v>
      </c>
      <c r="AB71" s="1">
        <v>-1248000000</v>
      </c>
      <c r="AC71" s="1">
        <v>-1207000000</v>
      </c>
      <c r="AD71" s="1">
        <v>-1327000000</v>
      </c>
      <c r="AE71" s="1">
        <v>-1462000000</v>
      </c>
      <c r="AF71" s="1">
        <v>-1455000000</v>
      </c>
      <c r="AG71" s="1">
        <v>-1514000000</v>
      </c>
      <c r="AH71" s="1">
        <v>-1683000000</v>
      </c>
      <c r="AI71" s="1">
        <v>-2148000000</v>
      </c>
      <c r="AJ71" s="1">
        <v>-2178000000</v>
      </c>
      <c r="AK71" s="1">
        <v>-210000000</v>
      </c>
      <c r="AL71" s="1">
        <v>-144000000</v>
      </c>
    </row>
    <row r="72" spans="1:38" ht="19" x14ac:dyDescent="0.25">
      <c r="A72" s="6" t="s">
        <v>63</v>
      </c>
      <c r="B72" s="10">
        <v>549800000</v>
      </c>
      <c r="C72" s="10">
        <v>616400000</v>
      </c>
      <c r="D72" s="10">
        <v>712900000</v>
      </c>
      <c r="E72" s="10">
        <v>786200000</v>
      </c>
      <c r="F72" s="10">
        <v>810500000</v>
      </c>
      <c r="G72" s="10">
        <v>784300000</v>
      </c>
      <c r="H72" s="10">
        <v>813700000</v>
      </c>
      <c r="I72" s="10">
        <v>879300000</v>
      </c>
      <c r="J72" s="10">
        <v>909400000</v>
      </c>
      <c r="K72" s="10">
        <v>943900000</v>
      </c>
      <c r="L72" s="10">
        <v>932800000</v>
      </c>
      <c r="M72" s="10">
        <v>1036000000</v>
      </c>
      <c r="N72" s="10">
        <v>1085200000</v>
      </c>
      <c r="O72" s="10">
        <v>1570000000</v>
      </c>
      <c r="P72" s="10">
        <v>1794000000</v>
      </c>
      <c r="Q72" s="10">
        <v>1900000000</v>
      </c>
      <c r="R72" s="10">
        <v>1354000000</v>
      </c>
      <c r="S72" s="10">
        <v>1215000000</v>
      </c>
      <c r="T72" s="10">
        <v>1540000000</v>
      </c>
      <c r="U72" s="10">
        <v>-553000000</v>
      </c>
      <c r="V72" s="10">
        <v>-156000000</v>
      </c>
      <c r="W72" s="10">
        <v>171000000</v>
      </c>
      <c r="X72" s="10">
        <v>-370000000</v>
      </c>
      <c r="Y72" s="10">
        <v>-175000000</v>
      </c>
      <c r="Z72" s="10">
        <v>83000000</v>
      </c>
      <c r="AA72" s="10">
        <v>-86000000</v>
      </c>
      <c r="AB72" s="10">
        <v>-135000000</v>
      </c>
      <c r="AC72" s="10">
        <v>146000000</v>
      </c>
      <c r="AD72" s="10">
        <v>154000000</v>
      </c>
      <c r="AE72" s="10">
        <v>118000000</v>
      </c>
      <c r="AF72" s="10">
        <v>297000000</v>
      </c>
      <c r="AG72" s="10">
        <v>542000000</v>
      </c>
      <c r="AH72" s="10">
        <v>726000000</v>
      </c>
      <c r="AI72" s="10">
        <v>559000000</v>
      </c>
      <c r="AJ72" s="10">
        <v>908000000</v>
      </c>
      <c r="AK72" s="10">
        <v>411000000</v>
      </c>
      <c r="AL72" s="10">
        <v>556000000</v>
      </c>
    </row>
    <row r="73" spans="1:38" ht="20" thickBot="1" x14ac:dyDescent="0.3">
      <c r="A73" s="7" t="s">
        <v>64</v>
      </c>
      <c r="B73" s="11">
        <v>849200000</v>
      </c>
      <c r="C73" s="11">
        <v>933300000</v>
      </c>
      <c r="D73" s="11">
        <v>1156000000</v>
      </c>
      <c r="E73" s="11">
        <v>1213100000</v>
      </c>
      <c r="F73" s="11">
        <v>1137700000</v>
      </c>
      <c r="G73" s="11">
        <v>1602700000</v>
      </c>
      <c r="H73" s="11">
        <v>1614800000</v>
      </c>
      <c r="I73" s="11">
        <v>1649200000</v>
      </c>
      <c r="J73" s="11">
        <v>1697600000</v>
      </c>
      <c r="K73" s="11">
        <v>1906700000</v>
      </c>
      <c r="L73" s="11">
        <v>2178900000</v>
      </c>
      <c r="M73" s="11">
        <v>2778000000</v>
      </c>
      <c r="N73" s="11">
        <v>3030000000</v>
      </c>
      <c r="O73" s="11">
        <v>4132000000</v>
      </c>
      <c r="P73" s="11">
        <v>4353000000</v>
      </c>
      <c r="Q73" s="11">
        <v>3995000000</v>
      </c>
      <c r="R73" s="11">
        <v>3630000000</v>
      </c>
      <c r="S73" s="11">
        <v>3652000000</v>
      </c>
      <c r="T73" s="11">
        <v>3834000000</v>
      </c>
      <c r="U73" s="11">
        <v>3617000000</v>
      </c>
      <c r="V73" s="11">
        <v>3616000000</v>
      </c>
      <c r="W73" s="11">
        <v>3666000000</v>
      </c>
      <c r="X73" s="11">
        <v>4708000000</v>
      </c>
      <c r="Y73" s="11">
        <v>4576000000</v>
      </c>
      <c r="Z73" s="11">
        <v>4555000000</v>
      </c>
      <c r="AA73" s="11">
        <v>4163000000</v>
      </c>
      <c r="AB73" s="11">
        <v>4355000000</v>
      </c>
      <c r="AC73" s="11">
        <v>4311000000</v>
      </c>
      <c r="AD73" s="11">
        <v>4258000000</v>
      </c>
      <c r="AE73" s="11">
        <v>4164000000</v>
      </c>
      <c r="AF73" s="11">
        <v>4518000000</v>
      </c>
      <c r="AG73" s="11">
        <v>4573000000</v>
      </c>
      <c r="AH73" s="11">
        <v>5060000000</v>
      </c>
      <c r="AI73" s="11">
        <v>5116000000</v>
      </c>
      <c r="AJ73" s="11">
        <v>6213000000</v>
      </c>
      <c r="AK73" s="11">
        <v>6153000000</v>
      </c>
      <c r="AL73" s="11">
        <v>5985000000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124200000</v>
      </c>
      <c r="F76" s="1">
        <v>153600000</v>
      </c>
      <c r="G76" s="1">
        <v>52700000</v>
      </c>
      <c r="H76" s="1">
        <v>117800000</v>
      </c>
      <c r="I76" s="1">
        <v>167000000</v>
      </c>
      <c r="J76" s="1">
        <v>212100000</v>
      </c>
      <c r="K76" s="1">
        <v>200800000</v>
      </c>
      <c r="L76" s="1">
        <v>222100000</v>
      </c>
      <c r="M76" s="1">
        <v>249400000</v>
      </c>
      <c r="N76" s="1">
        <v>298000000</v>
      </c>
      <c r="O76" s="1">
        <v>246000000</v>
      </c>
      <c r="P76" s="1">
        <v>394000000</v>
      </c>
      <c r="Q76" s="1">
        <v>323000000</v>
      </c>
      <c r="R76" s="1">
        <v>322000000</v>
      </c>
      <c r="S76" s="1">
        <v>514000000</v>
      </c>
      <c r="T76" s="1">
        <v>546000000</v>
      </c>
      <c r="U76" s="1">
        <v>517000000</v>
      </c>
      <c r="V76" s="1">
        <v>443000000</v>
      </c>
      <c r="W76" s="1">
        <v>501000000</v>
      </c>
      <c r="X76" s="1">
        <v>461000000</v>
      </c>
      <c r="Y76" s="1">
        <v>537000000</v>
      </c>
      <c r="Z76" s="1">
        <v>603000000</v>
      </c>
      <c r="AA76" s="1">
        <v>287000000</v>
      </c>
      <c r="AB76" s="1">
        <v>543000000</v>
      </c>
      <c r="AC76" s="1">
        <v>574000000</v>
      </c>
      <c r="AD76" s="1">
        <v>562000000</v>
      </c>
      <c r="AE76" s="1">
        <v>606000000</v>
      </c>
      <c r="AF76" s="1">
        <v>648000000</v>
      </c>
      <c r="AG76" s="1">
        <v>703000000</v>
      </c>
      <c r="AH76" s="1">
        <v>823000000</v>
      </c>
      <c r="AI76" s="1">
        <v>820000000</v>
      </c>
      <c r="AJ76" s="1">
        <v>939000000</v>
      </c>
      <c r="AK76" s="1">
        <v>719000000</v>
      </c>
      <c r="AL76" s="1">
        <v>471000000</v>
      </c>
    </row>
    <row r="77" spans="1:38" ht="19" x14ac:dyDescent="0.25">
      <c r="A77" s="5" t="s">
        <v>13</v>
      </c>
      <c r="B77" s="1" t="s">
        <v>91</v>
      </c>
      <c r="C77" s="1" t="s">
        <v>91</v>
      </c>
      <c r="D77" s="1" t="s">
        <v>91</v>
      </c>
      <c r="E77" s="1">
        <v>44700000</v>
      </c>
      <c r="F77" s="1">
        <v>50100000</v>
      </c>
      <c r="G77" s="1">
        <v>87000000</v>
      </c>
      <c r="H77" s="1">
        <v>89600000</v>
      </c>
      <c r="I77" s="1">
        <v>83600000</v>
      </c>
      <c r="J77" s="1">
        <v>94100000</v>
      </c>
      <c r="K77" s="1">
        <v>103900000</v>
      </c>
      <c r="L77" s="1">
        <v>116500000</v>
      </c>
      <c r="M77" s="1">
        <v>126400000</v>
      </c>
      <c r="N77" s="1">
        <v>137600000</v>
      </c>
      <c r="O77" s="1">
        <v>202000000</v>
      </c>
      <c r="P77" s="1">
        <v>201000000</v>
      </c>
      <c r="Q77" s="1">
        <v>225000000</v>
      </c>
      <c r="R77" s="1">
        <v>190000000</v>
      </c>
      <c r="S77" s="1">
        <v>191000000</v>
      </c>
      <c r="T77" s="1">
        <v>197000000</v>
      </c>
      <c r="U77" s="1">
        <v>190000000</v>
      </c>
      <c r="V77" s="1">
        <v>188000000</v>
      </c>
      <c r="W77" s="1">
        <v>192000000</v>
      </c>
      <c r="X77" s="1">
        <v>205000000</v>
      </c>
      <c r="Y77" s="1">
        <v>190000000</v>
      </c>
      <c r="Z77" s="1">
        <v>185000000</v>
      </c>
      <c r="AA77" s="1">
        <v>173000000</v>
      </c>
      <c r="AB77" s="1">
        <v>178000000</v>
      </c>
      <c r="AC77" s="1">
        <v>182000000</v>
      </c>
      <c r="AD77" s="1">
        <v>180000000</v>
      </c>
      <c r="AE77" s="1">
        <v>169000000</v>
      </c>
      <c r="AF77" s="1">
        <v>165000000</v>
      </c>
      <c r="AG77" s="1">
        <v>163000000</v>
      </c>
      <c r="AH77" s="1">
        <v>166000000</v>
      </c>
      <c r="AI77" s="1">
        <v>180000000</v>
      </c>
      <c r="AJ77" s="1">
        <v>180000000</v>
      </c>
      <c r="AK77" s="1">
        <v>211000000</v>
      </c>
      <c r="AL77" s="1">
        <v>224000000</v>
      </c>
    </row>
    <row r="78" spans="1:38" ht="19" x14ac:dyDescent="0.25">
      <c r="A78" s="5" t="s">
        <v>67</v>
      </c>
      <c r="B78" s="1" t="s">
        <v>91</v>
      </c>
      <c r="C78" s="1" t="s">
        <v>91</v>
      </c>
      <c r="D78" s="1" t="s">
        <v>91</v>
      </c>
      <c r="E78" s="1">
        <v>3100000</v>
      </c>
      <c r="F78" s="1">
        <v>16300000</v>
      </c>
      <c r="G78" s="1">
        <v>-35500000</v>
      </c>
      <c r="H78" s="1">
        <v>13300000</v>
      </c>
      <c r="I78" s="1">
        <v>32400000</v>
      </c>
      <c r="J78" s="1">
        <v>16000000</v>
      </c>
      <c r="K78" s="1">
        <v>15400000</v>
      </c>
      <c r="L78" s="1">
        <v>2000000</v>
      </c>
      <c r="M78" s="1">
        <v>2100000</v>
      </c>
      <c r="N78" s="1">
        <v>32200000</v>
      </c>
      <c r="O78" s="1">
        <v>-29000000</v>
      </c>
      <c r="P78" s="1">
        <v>-16000000</v>
      </c>
      <c r="Q78" s="1">
        <v>-41000000</v>
      </c>
      <c r="R78" s="1">
        <v>-27000000</v>
      </c>
      <c r="S78" s="1">
        <v>100000000</v>
      </c>
      <c r="T78" s="1">
        <v>26000000</v>
      </c>
      <c r="U78" s="1">
        <v>-45000000</v>
      </c>
      <c r="V78" s="1">
        <v>-28000000</v>
      </c>
      <c r="W78" s="1">
        <v>-15000000</v>
      </c>
      <c r="X78" s="1">
        <v>-42000000</v>
      </c>
      <c r="Y78" s="1">
        <v>-1000000</v>
      </c>
      <c r="Z78" s="1">
        <v>24000000</v>
      </c>
      <c r="AA78" s="1">
        <v>73000000</v>
      </c>
      <c r="AB78" s="1">
        <v>-12000000</v>
      </c>
      <c r="AC78" s="1">
        <v>-11000000</v>
      </c>
      <c r="AD78" s="1">
        <v>-10000000</v>
      </c>
      <c r="AE78" s="1">
        <v>-16000000</v>
      </c>
      <c r="AF78" s="1">
        <v>5000000</v>
      </c>
      <c r="AG78" s="1">
        <v>-35000000</v>
      </c>
      <c r="AH78" s="1">
        <v>-23000000</v>
      </c>
      <c r="AI78" s="1">
        <v>-20000000</v>
      </c>
      <c r="AJ78" s="1">
        <v>-2000000</v>
      </c>
      <c r="AK78" s="1">
        <v>-32000000</v>
      </c>
      <c r="AL78" s="1">
        <v>5000000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58000000</v>
      </c>
      <c r="Z79" s="1">
        <v>60000000</v>
      </c>
      <c r="AA79" s="1">
        <v>32000000</v>
      </c>
      <c r="AB79" s="1">
        <v>27000000</v>
      </c>
      <c r="AC79" s="1">
        <v>35000000</v>
      </c>
      <c r="AD79" s="1">
        <v>36000000</v>
      </c>
      <c r="AE79" s="1">
        <v>32000000</v>
      </c>
      <c r="AF79" s="1">
        <v>45000000</v>
      </c>
      <c r="AG79" s="1">
        <v>51000000</v>
      </c>
      <c r="AH79" s="1">
        <v>53000000</v>
      </c>
      <c r="AI79" s="1">
        <v>43000000</v>
      </c>
      <c r="AJ79" s="1">
        <v>50000000</v>
      </c>
      <c r="AK79" s="1">
        <v>50000000</v>
      </c>
      <c r="AL79" s="1">
        <v>52000000</v>
      </c>
    </row>
    <row r="80" spans="1:38" ht="19" x14ac:dyDescent="0.25">
      <c r="A80" s="14" t="s">
        <v>103</v>
      </c>
      <c r="B80" s="15" t="e">
        <f t="shared" ref="B80:AL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1.0642201834862385E-2</v>
      </c>
      <c r="Z80" s="15">
        <f t="shared" si="8"/>
        <v>1.084206722081677E-2</v>
      </c>
      <c r="AA80" s="15">
        <f t="shared" si="8"/>
        <v>6.1173771745364177E-3</v>
      </c>
      <c r="AB80" s="15">
        <f t="shared" si="8"/>
        <v>4.9378200438917339E-3</v>
      </c>
      <c r="AC80" s="15">
        <f t="shared" si="8"/>
        <v>6.2244353547928153E-3</v>
      </c>
      <c r="AD80" s="15">
        <f t="shared" si="8"/>
        <v>6.4389196923627257E-3</v>
      </c>
      <c r="AE80" s="15">
        <f t="shared" si="8"/>
        <v>5.6587091069849691E-3</v>
      </c>
      <c r="AF80" s="15">
        <f t="shared" si="8"/>
        <v>7.8111438986287101E-3</v>
      </c>
      <c r="AG80" s="15">
        <f t="shared" si="8"/>
        <v>8.5384229030637873E-3</v>
      </c>
      <c r="AH80" s="15">
        <f t="shared" si="8"/>
        <v>8.6544741998693664E-3</v>
      </c>
      <c r="AI80" s="15">
        <f t="shared" si="8"/>
        <v>6.9198583842935311E-3</v>
      </c>
      <c r="AJ80" s="15">
        <f t="shared" si="8"/>
        <v>7.4393691414968008E-3</v>
      </c>
      <c r="AK80" s="15">
        <f t="shared" si="8"/>
        <v>6.811061163329247E-3</v>
      </c>
      <c r="AL80" s="15">
        <f t="shared" si="8"/>
        <v>7.3167299845223023E-3</v>
      </c>
    </row>
    <row r="81" spans="1:46" ht="19" x14ac:dyDescent="0.25">
      <c r="A81" s="5" t="s">
        <v>69</v>
      </c>
      <c r="B81" s="1" t="s">
        <v>91</v>
      </c>
      <c r="C81" s="1" t="s">
        <v>91</v>
      </c>
      <c r="D81" s="1" t="s">
        <v>91</v>
      </c>
      <c r="E81" s="1">
        <v>-36600000</v>
      </c>
      <c r="F81" s="1">
        <v>-48100000</v>
      </c>
      <c r="G81" s="1">
        <v>28300000</v>
      </c>
      <c r="H81" s="1">
        <v>51700000</v>
      </c>
      <c r="I81" s="1">
        <v>-58900000</v>
      </c>
      <c r="J81" s="1">
        <v>-17600000</v>
      </c>
      <c r="K81" s="1">
        <v>-36700000</v>
      </c>
      <c r="L81" s="1">
        <v>50000000</v>
      </c>
      <c r="M81" s="1">
        <v>-12000000</v>
      </c>
      <c r="N81" s="1">
        <v>-157700000</v>
      </c>
      <c r="O81" s="1">
        <v>84000000</v>
      </c>
      <c r="P81" s="1">
        <v>56000000</v>
      </c>
      <c r="Q81" s="1">
        <v>162000000</v>
      </c>
      <c r="R81" s="1">
        <v>178000000</v>
      </c>
      <c r="S81" s="1">
        <v>-62000000</v>
      </c>
      <c r="T81" s="1">
        <v>91000000</v>
      </c>
      <c r="U81" s="1">
        <v>8000000</v>
      </c>
      <c r="V81" s="1">
        <v>-210000000</v>
      </c>
      <c r="W81" s="1">
        <v>-43000000</v>
      </c>
      <c r="X81" s="1">
        <v>7000000</v>
      </c>
      <c r="Y81" s="1">
        <v>-82000000</v>
      </c>
      <c r="Z81" s="1">
        <v>-38000000</v>
      </c>
      <c r="AA81" s="1">
        <v>-145000000</v>
      </c>
      <c r="AB81" s="1">
        <v>-80000000</v>
      </c>
      <c r="AC81" s="1">
        <v>-23000000</v>
      </c>
      <c r="AD81" s="1">
        <v>-7000000</v>
      </c>
      <c r="AE81" s="1">
        <v>109000000</v>
      </c>
      <c r="AF81" s="1">
        <v>-96000000</v>
      </c>
      <c r="AG81" s="1">
        <v>-47000000</v>
      </c>
      <c r="AH81" s="1">
        <v>-88000000</v>
      </c>
      <c r="AI81" s="1">
        <v>-2000000</v>
      </c>
      <c r="AJ81" s="1">
        <v>349000000</v>
      </c>
      <c r="AK81" s="1">
        <v>-11000000</v>
      </c>
      <c r="AL81" s="1">
        <v>-99000000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row>
    <row r="83" spans="1:46" ht="21" x14ac:dyDescent="0.25">
      <c r="A83" s="5" t="s">
        <v>34</v>
      </c>
      <c r="B83" s="1" t="s">
        <v>91</v>
      </c>
      <c r="C83" s="1" t="s">
        <v>91</v>
      </c>
      <c r="D83" s="1" t="s">
        <v>91</v>
      </c>
      <c r="E83" s="1">
        <v>-25000000</v>
      </c>
      <c r="F83" s="1">
        <v>-17300000</v>
      </c>
      <c r="G83" s="1">
        <v>18200000</v>
      </c>
      <c r="H83" s="1">
        <v>5900000</v>
      </c>
      <c r="I83" s="1">
        <v>-7900000</v>
      </c>
      <c r="J83" s="1">
        <v>5700000</v>
      </c>
      <c r="K83" s="1">
        <v>-11700000</v>
      </c>
      <c r="L83" s="1">
        <v>-5100000</v>
      </c>
      <c r="M83" s="1">
        <v>-24300000</v>
      </c>
      <c r="N83" s="1">
        <v>-38900000</v>
      </c>
      <c r="O83" s="1">
        <v>40000000</v>
      </c>
      <c r="P83" s="1">
        <v>-55000000</v>
      </c>
      <c r="Q83" s="1">
        <v>90000000</v>
      </c>
      <c r="R83" s="1">
        <v>3000000</v>
      </c>
      <c r="S83" s="1">
        <v>-11000000</v>
      </c>
      <c r="T83" s="1">
        <v>-35000000</v>
      </c>
      <c r="U83" s="1">
        <v>-17000000</v>
      </c>
      <c r="V83" s="1">
        <v>26000000</v>
      </c>
      <c r="W83" s="1">
        <v>-8000000</v>
      </c>
      <c r="X83" s="1">
        <v>-26000000</v>
      </c>
      <c r="Y83" s="1" t="s">
        <v>91</v>
      </c>
      <c r="Z83" s="1">
        <v>2000000</v>
      </c>
      <c r="AA83" s="1">
        <v>-37000000</v>
      </c>
      <c r="AB83" s="1">
        <v>1000000</v>
      </c>
      <c r="AC83" s="1">
        <v>-11000000</v>
      </c>
      <c r="AD83" s="1">
        <v>1000000</v>
      </c>
      <c r="AE83" s="1">
        <v>-25000000</v>
      </c>
      <c r="AF83" s="1">
        <v>-45000000</v>
      </c>
      <c r="AG83" s="1">
        <v>-19000000</v>
      </c>
      <c r="AH83" s="1">
        <v>-21000000</v>
      </c>
      <c r="AI83" s="1">
        <v>-7000000</v>
      </c>
      <c r="AJ83" s="1">
        <v>50000000</v>
      </c>
      <c r="AK83" s="1">
        <v>-282000000</v>
      </c>
      <c r="AL83" s="1">
        <v>-18000000</v>
      </c>
      <c r="AS83" s="66" t="s">
        <v>134</v>
      </c>
      <c r="AT83" s="67"/>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-30000000</v>
      </c>
      <c r="AD84" s="1">
        <v>-17000000</v>
      </c>
      <c r="AE84" s="1">
        <v>93000000</v>
      </c>
      <c r="AF84" s="1">
        <v>57000000</v>
      </c>
      <c r="AG84" s="1">
        <v>-34000000</v>
      </c>
      <c r="AH84" s="1">
        <v>-47000000</v>
      </c>
      <c r="AI84" s="1">
        <v>17000000</v>
      </c>
      <c r="AJ84" s="1" t="s">
        <v>91</v>
      </c>
      <c r="AK84" s="1" t="s">
        <v>91</v>
      </c>
      <c r="AL84" s="1">
        <v>-47000000</v>
      </c>
      <c r="AS84" s="68" t="s">
        <v>135</v>
      </c>
      <c r="AT84" s="68"/>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v>-161000000</v>
      </c>
      <c r="W85" s="1">
        <v>-10000000</v>
      </c>
      <c r="X85" s="1" t="s">
        <v>91</v>
      </c>
      <c r="Y85" s="1">
        <v>-30000000</v>
      </c>
      <c r="Z85" s="1" t="s">
        <v>91</v>
      </c>
      <c r="AA85" s="1" t="s">
        <v>91</v>
      </c>
      <c r="AB85" s="1" t="s">
        <v>91</v>
      </c>
      <c r="AC85" s="1" t="s">
        <v>91</v>
      </c>
      <c r="AD85" s="1" t="s">
        <v>91</v>
      </c>
      <c r="AE85" s="1" t="s">
        <v>91</v>
      </c>
      <c r="AF85" s="1" t="s">
        <v>91</v>
      </c>
      <c r="AG85" s="1" t="s">
        <v>91</v>
      </c>
      <c r="AH85" s="1" t="s">
        <v>91</v>
      </c>
      <c r="AI85" s="1">
        <v>26000000</v>
      </c>
      <c r="AJ85" s="1">
        <v>33000000</v>
      </c>
      <c r="AK85" s="1">
        <v>-92000000</v>
      </c>
      <c r="AL85" s="1">
        <v>34000000</v>
      </c>
      <c r="AS85" s="25" t="s">
        <v>136</v>
      </c>
      <c r="AT85" s="26">
        <f>AL17</f>
        <v>106000000</v>
      </c>
    </row>
    <row r="86" spans="1:46" ht="20" x14ac:dyDescent="0.25">
      <c r="A86" s="5" t="s">
        <v>72</v>
      </c>
      <c r="B86" s="1" t="s">
        <v>91</v>
      </c>
      <c r="C86" s="1" t="s">
        <v>91</v>
      </c>
      <c r="D86" s="1" t="s">
        <v>91</v>
      </c>
      <c r="E86" s="1">
        <v>22900000</v>
      </c>
      <c r="F86" s="1">
        <v>-5500000</v>
      </c>
      <c r="G86" s="1">
        <v>114200000</v>
      </c>
      <c r="H86" s="1">
        <v>34300000</v>
      </c>
      <c r="I86" s="1">
        <v>21400000</v>
      </c>
      <c r="J86" s="1">
        <v>-37800000</v>
      </c>
      <c r="K86" s="1">
        <v>7400000</v>
      </c>
      <c r="L86" s="1">
        <v>16100000</v>
      </c>
      <c r="M86" s="1">
        <v>-3800000</v>
      </c>
      <c r="N86" s="1">
        <v>2600000</v>
      </c>
      <c r="O86" s="1">
        <v>85000000</v>
      </c>
      <c r="P86" s="1">
        <v>23000000</v>
      </c>
      <c r="Q86" s="1">
        <v>78000000</v>
      </c>
      <c r="R86" s="1">
        <v>213000000</v>
      </c>
      <c r="S86" s="1">
        <v>60000000</v>
      </c>
      <c r="T86" s="1">
        <v>39000000</v>
      </c>
      <c r="U86" s="1">
        <v>95000000</v>
      </c>
      <c r="V86" s="1">
        <v>129000000</v>
      </c>
      <c r="W86" s="1">
        <v>74000000</v>
      </c>
      <c r="X86" s="1">
        <v>99000000</v>
      </c>
      <c r="Y86" s="1">
        <v>36000000</v>
      </c>
      <c r="Z86" s="1">
        <v>-15000000</v>
      </c>
      <c r="AA86" s="1">
        <v>278000000</v>
      </c>
      <c r="AB86" s="1">
        <v>-44000000</v>
      </c>
      <c r="AC86" s="1">
        <v>18000000</v>
      </c>
      <c r="AD86" s="1">
        <v>6000000</v>
      </c>
      <c r="AE86" s="1">
        <v>-26000000</v>
      </c>
      <c r="AF86" s="1">
        <v>11000000</v>
      </c>
      <c r="AG86" s="1">
        <v>33000000</v>
      </c>
      <c r="AH86" s="1">
        <v>43000000</v>
      </c>
      <c r="AI86" s="1">
        <v>-29000000</v>
      </c>
      <c r="AJ86" s="1">
        <v>30000000</v>
      </c>
      <c r="AK86" s="1">
        <v>339000000</v>
      </c>
      <c r="AL86" s="1">
        <v>133000000</v>
      </c>
      <c r="AS86" s="25" t="s">
        <v>137</v>
      </c>
      <c r="AT86" s="26">
        <f>AL56</f>
        <v>315000000</v>
      </c>
    </row>
    <row r="87" spans="1:46" ht="20" x14ac:dyDescent="0.25">
      <c r="A87" s="6" t="s">
        <v>73</v>
      </c>
      <c r="B87" s="10" t="s">
        <v>91</v>
      </c>
      <c r="C87" s="10" t="s">
        <v>91</v>
      </c>
      <c r="D87" s="10" t="s">
        <v>91</v>
      </c>
      <c r="E87" s="10">
        <v>158300000</v>
      </c>
      <c r="F87" s="10">
        <v>166400000</v>
      </c>
      <c r="G87" s="10">
        <v>246700000</v>
      </c>
      <c r="H87" s="10">
        <v>306700000</v>
      </c>
      <c r="I87" s="10">
        <v>245500000</v>
      </c>
      <c r="J87" s="10">
        <v>266800000</v>
      </c>
      <c r="K87" s="10">
        <v>290800000</v>
      </c>
      <c r="L87" s="10">
        <v>406700000</v>
      </c>
      <c r="M87" s="10">
        <v>362100000</v>
      </c>
      <c r="N87" s="10">
        <v>312700000</v>
      </c>
      <c r="O87" s="10">
        <v>588000000</v>
      </c>
      <c r="P87" s="10">
        <v>658000000</v>
      </c>
      <c r="Q87" s="10">
        <v>747000000</v>
      </c>
      <c r="R87" s="10">
        <v>876000000</v>
      </c>
      <c r="S87" s="10">
        <v>803000000</v>
      </c>
      <c r="T87" s="10">
        <v>899000000</v>
      </c>
      <c r="U87" s="10">
        <v>765000000</v>
      </c>
      <c r="V87" s="10">
        <v>522000000</v>
      </c>
      <c r="W87" s="10">
        <v>709000000</v>
      </c>
      <c r="X87" s="10">
        <v>730000000</v>
      </c>
      <c r="Y87" s="10">
        <v>738000000</v>
      </c>
      <c r="Z87" s="10">
        <v>819000000</v>
      </c>
      <c r="AA87" s="10">
        <v>698000000</v>
      </c>
      <c r="AB87" s="10">
        <v>612000000</v>
      </c>
      <c r="AC87" s="10">
        <v>775000000</v>
      </c>
      <c r="AD87" s="10">
        <v>767000000</v>
      </c>
      <c r="AE87" s="10">
        <v>874000000</v>
      </c>
      <c r="AF87" s="10">
        <v>778000000</v>
      </c>
      <c r="AG87" s="10">
        <v>868000000</v>
      </c>
      <c r="AH87" s="10">
        <v>974000000</v>
      </c>
      <c r="AI87" s="10">
        <v>992000000</v>
      </c>
      <c r="AJ87" s="10">
        <v>1546000000</v>
      </c>
      <c r="AK87" s="10">
        <v>1276000000</v>
      </c>
      <c r="AL87" s="10">
        <v>786000000</v>
      </c>
      <c r="AS87" s="25" t="s">
        <v>138</v>
      </c>
      <c r="AT87" s="26">
        <f>AL61</f>
        <v>2788000000</v>
      </c>
    </row>
    <row r="88" spans="1:46" ht="20" x14ac:dyDescent="0.25">
      <c r="A88" s="5" t="s">
        <v>74</v>
      </c>
      <c r="B88" s="1" t="s">
        <v>91</v>
      </c>
      <c r="C88" s="1" t="s">
        <v>91</v>
      </c>
      <c r="D88" s="1" t="s">
        <v>91</v>
      </c>
      <c r="E88" s="1">
        <v>-87800000</v>
      </c>
      <c r="F88" s="1">
        <v>-155900000</v>
      </c>
      <c r="G88" s="1">
        <v>-109100000</v>
      </c>
      <c r="H88" s="1">
        <v>-124700000</v>
      </c>
      <c r="I88" s="1">
        <v>-77600000</v>
      </c>
      <c r="J88" s="1">
        <v>-56600000</v>
      </c>
      <c r="K88" s="1">
        <v>-62900000</v>
      </c>
      <c r="L88" s="1">
        <v>-84800000</v>
      </c>
      <c r="M88" s="1">
        <v>-95200000</v>
      </c>
      <c r="N88" s="1">
        <v>-247400000</v>
      </c>
      <c r="O88" s="1">
        <v>-292000000</v>
      </c>
      <c r="P88" s="1">
        <v>-158000000</v>
      </c>
      <c r="Q88" s="1">
        <v>-192000000</v>
      </c>
      <c r="R88" s="1">
        <v>-177000000</v>
      </c>
      <c r="S88" s="1">
        <v>-205000000</v>
      </c>
      <c r="T88" s="1">
        <v>-172000000</v>
      </c>
      <c r="U88" s="1">
        <v>-151000000</v>
      </c>
      <c r="V88" s="1">
        <v>-180000000</v>
      </c>
      <c r="W88" s="1">
        <v>-147000000</v>
      </c>
      <c r="X88" s="1">
        <v>-170000000</v>
      </c>
      <c r="Y88" s="1">
        <v>-197000000</v>
      </c>
      <c r="Z88" s="1">
        <v>-212000000</v>
      </c>
      <c r="AA88" s="1">
        <v>-203000000</v>
      </c>
      <c r="AB88" s="1">
        <v>-184000000</v>
      </c>
      <c r="AC88" s="1">
        <v>-55000000</v>
      </c>
      <c r="AD88" s="1">
        <v>-138000000</v>
      </c>
      <c r="AE88" s="1">
        <v>-106000000</v>
      </c>
      <c r="AF88" s="1">
        <v>-140000000</v>
      </c>
      <c r="AG88" s="1">
        <v>-205000000</v>
      </c>
      <c r="AH88" s="1">
        <v>-178000000</v>
      </c>
      <c r="AI88" s="1">
        <v>-196000000</v>
      </c>
      <c r="AJ88" s="1">
        <v>-252000000</v>
      </c>
      <c r="AK88" s="1">
        <v>-367000000</v>
      </c>
      <c r="AL88" s="1">
        <v>-229000000</v>
      </c>
      <c r="AS88" s="47" t="s">
        <v>139</v>
      </c>
      <c r="AT88" s="48">
        <f>AT85/(AT86+AT87)</f>
        <v>3.4160489848533676E-2</v>
      </c>
    </row>
    <row r="89" spans="1:46" ht="20" customHeight="1" x14ac:dyDescent="0.25">
      <c r="A89" s="14" t="s">
        <v>104</v>
      </c>
      <c r="B89" s="15" t="e">
        <f t="shared" ref="B89:AF89" si="9">(-1*B88)/B3</f>
        <v>#VALUE!</v>
      </c>
      <c r="C89" s="15" t="e">
        <f t="shared" si="9"/>
        <v>#VALUE!</v>
      </c>
      <c r="D89" s="15" t="e">
        <f t="shared" si="9"/>
        <v>#VALUE!</v>
      </c>
      <c r="E89" s="15">
        <f t="shared" si="9"/>
        <v>6.4734940647349401E-2</v>
      </c>
      <c r="F89" s="15">
        <f t="shared" si="9"/>
        <v>0.10505390835579514</v>
      </c>
      <c r="G89" s="15">
        <f t="shared" si="9"/>
        <v>6.6261767385362894E-2</v>
      </c>
      <c r="H89" s="15">
        <f t="shared" si="9"/>
        <v>7.2626674432149096E-2</v>
      </c>
      <c r="I89" s="15">
        <f t="shared" si="9"/>
        <v>4.7485007954962674E-2</v>
      </c>
      <c r="J89" s="15">
        <f t="shared" si="9"/>
        <v>3.0812782405139093E-2</v>
      </c>
      <c r="K89" s="15">
        <f t="shared" si="9"/>
        <v>3.1700433424049997E-2</v>
      </c>
      <c r="L89" s="15">
        <f t="shared" si="9"/>
        <v>3.8236089818739293E-2</v>
      </c>
      <c r="M89" s="15">
        <f t="shared" si="9"/>
        <v>3.7588344454534683E-2</v>
      </c>
      <c r="N89" s="15">
        <f t="shared" si="9"/>
        <v>9.0249151862255128E-2</v>
      </c>
      <c r="O89" s="15">
        <f t="shared" si="9"/>
        <v>7.29452910317262E-2</v>
      </c>
      <c r="P89" s="15">
        <f t="shared" si="9"/>
        <v>3.8697036492774922E-2</v>
      </c>
      <c r="Q89" s="15">
        <f t="shared" si="9"/>
        <v>4.919292851652575E-2</v>
      </c>
      <c r="R89" s="15">
        <f t="shared" si="9"/>
        <v>4.3585323811868998E-2</v>
      </c>
      <c r="S89" s="15">
        <f t="shared" si="9"/>
        <v>4.9469111969111967E-2</v>
      </c>
      <c r="T89" s="15">
        <f t="shared" si="9"/>
        <v>3.9777983348751156E-2</v>
      </c>
      <c r="U89" s="15">
        <f t="shared" si="9"/>
        <v>3.4412032816773019E-2</v>
      </c>
      <c r="V89" s="15">
        <f t="shared" si="9"/>
        <v>3.875968992248062E-2</v>
      </c>
      <c r="W89" s="15">
        <f t="shared" si="9"/>
        <v>3.0328037961625746E-2</v>
      </c>
      <c r="X89" s="15">
        <f t="shared" si="9"/>
        <v>3.223971173904798E-2</v>
      </c>
      <c r="Y89" s="15">
        <f t="shared" si="9"/>
        <v>3.6146788990825691E-2</v>
      </c>
      <c r="Z89" s="15">
        <f t="shared" si="9"/>
        <v>3.8308637513552582E-2</v>
      </c>
      <c r="AA89" s="15">
        <f t="shared" si="9"/>
        <v>3.8807111450965395E-2</v>
      </c>
      <c r="AB89" s="15">
        <f t="shared" si="9"/>
        <v>3.3650329188002925E-2</v>
      </c>
      <c r="AC89" s="15">
        <f t="shared" si="9"/>
        <v>9.7812555575315669E-3</v>
      </c>
      <c r="AD89" s="15">
        <f t="shared" si="9"/>
        <v>2.4682525487390448E-2</v>
      </c>
      <c r="AE89" s="15">
        <f t="shared" si="9"/>
        <v>1.8744473916887709E-2</v>
      </c>
      <c r="AF89" s="15">
        <f t="shared" si="9"/>
        <v>2.4301336573511544E-2</v>
      </c>
      <c r="AG89" s="15">
        <f>(-1*AG88)/AG3</f>
        <v>3.4321111669177964E-2</v>
      </c>
      <c r="AH89" s="15">
        <f t="shared" ref="AH89:AL89" si="10">(-1*AH88)/AH3</f>
        <v>2.9065969954278251E-2</v>
      </c>
      <c r="AI89" s="15">
        <f t="shared" si="10"/>
        <v>3.1541680077244928E-2</v>
      </c>
      <c r="AJ89" s="15">
        <f t="shared" si="10"/>
        <v>3.7494420473143879E-2</v>
      </c>
      <c r="AK89" s="15">
        <f t="shared" si="10"/>
        <v>4.9993188938836669E-2</v>
      </c>
      <c r="AL89" s="15">
        <f t="shared" si="10"/>
        <v>3.2221753201069368E-2</v>
      </c>
      <c r="AS89" s="25" t="s">
        <v>105</v>
      </c>
      <c r="AT89" s="26">
        <f>AL27</f>
        <v>136000000</v>
      </c>
    </row>
    <row r="90" spans="1:46" ht="20" x14ac:dyDescent="0.25">
      <c r="A90" s="5" t="s">
        <v>75</v>
      </c>
      <c r="B90" s="1" t="s">
        <v>91</v>
      </c>
      <c r="C90" s="1" t="s">
        <v>91</v>
      </c>
      <c r="D90" s="1" t="s">
        <v>91</v>
      </c>
      <c r="E90" s="1" t="s">
        <v>91</v>
      </c>
      <c r="F90" s="1" t="s">
        <v>91</v>
      </c>
      <c r="G90" s="1" t="s">
        <v>91</v>
      </c>
      <c r="H90" s="1" t="s">
        <v>91</v>
      </c>
      <c r="I90" s="1" t="s">
        <v>91</v>
      </c>
      <c r="J90" s="1" t="s">
        <v>91</v>
      </c>
      <c r="K90" s="1">
        <v>-97700000</v>
      </c>
      <c r="L90" s="1">
        <v>-165200000</v>
      </c>
      <c r="M90" s="1" t="s">
        <v>91</v>
      </c>
      <c r="N90" s="1" t="s">
        <v>91</v>
      </c>
      <c r="O90" s="1" t="s">
        <v>91</v>
      </c>
      <c r="P90" s="1">
        <v>-120000000</v>
      </c>
      <c r="Q90" s="1">
        <v>-126000000</v>
      </c>
      <c r="R90" s="1" t="s">
        <v>91</v>
      </c>
      <c r="S90" s="1" t="s">
        <v>91</v>
      </c>
      <c r="T90" s="1">
        <v>-13000000</v>
      </c>
      <c r="U90" s="1" t="s">
        <v>91</v>
      </c>
      <c r="V90" s="1">
        <v>-16000000</v>
      </c>
      <c r="W90" s="1">
        <v>-123000000</v>
      </c>
      <c r="X90" s="1">
        <v>-913000000</v>
      </c>
      <c r="Y90" s="1" t="s">
        <v>91</v>
      </c>
      <c r="Z90" s="1">
        <v>-19000000</v>
      </c>
      <c r="AA90" s="1">
        <v>747000000</v>
      </c>
      <c r="AB90" s="1">
        <v>-93000000</v>
      </c>
      <c r="AC90" s="1" t="s">
        <v>91</v>
      </c>
      <c r="AD90" s="1" t="s">
        <v>91</v>
      </c>
      <c r="AE90" s="1" t="s">
        <v>91</v>
      </c>
      <c r="AF90" s="1">
        <v>-290000000</v>
      </c>
      <c r="AG90" s="1" t="s">
        <v>91</v>
      </c>
      <c r="AH90" s="1">
        <v>-681000000</v>
      </c>
      <c r="AI90" s="1" t="s">
        <v>91</v>
      </c>
      <c r="AJ90" s="1" t="s">
        <v>91</v>
      </c>
      <c r="AK90" s="1">
        <v>-85000000</v>
      </c>
      <c r="AL90" s="1" t="s">
        <v>91</v>
      </c>
      <c r="AS90" s="25" t="s">
        <v>19</v>
      </c>
      <c r="AT90" s="26">
        <f>AL25</f>
        <v>607000000</v>
      </c>
    </row>
    <row r="91" spans="1:4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S91" s="47" t="s">
        <v>140</v>
      </c>
      <c r="AT91" s="48">
        <f>AT89/AT90</f>
        <v>0.22405271828665568</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8000000</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S92" s="47" t="s">
        <v>141</v>
      </c>
      <c r="AT92" s="48">
        <f>AT88*(1-AT91)</f>
        <v>2.6506739239966E-2</v>
      </c>
    </row>
    <row r="93" spans="1:46" ht="19" x14ac:dyDescent="0.25">
      <c r="A93" s="5" t="s">
        <v>78</v>
      </c>
      <c r="B93" s="1" t="s">
        <v>91</v>
      </c>
      <c r="C93" s="1" t="s">
        <v>91</v>
      </c>
      <c r="D93" s="1" t="s">
        <v>91</v>
      </c>
      <c r="E93" s="1">
        <v>-33600000</v>
      </c>
      <c r="F93" s="1">
        <v>112800000</v>
      </c>
      <c r="G93" s="1">
        <v>-475100000</v>
      </c>
      <c r="H93" s="1">
        <v>-5700000</v>
      </c>
      <c r="I93" s="1">
        <v>-28800000</v>
      </c>
      <c r="J93" s="1">
        <v>6000000</v>
      </c>
      <c r="K93" s="1">
        <v>-45700000</v>
      </c>
      <c r="L93" s="1">
        <v>-44700000</v>
      </c>
      <c r="M93" s="1">
        <v>-477400000</v>
      </c>
      <c r="N93" s="1">
        <v>-62800000</v>
      </c>
      <c r="O93" s="1">
        <v>-21000000</v>
      </c>
      <c r="P93" s="1">
        <v>18000000</v>
      </c>
      <c r="Q93" s="1">
        <v>-18000000</v>
      </c>
      <c r="R93" s="1">
        <v>60000000</v>
      </c>
      <c r="S93" s="1">
        <v>12000000</v>
      </c>
      <c r="T93" s="1">
        <v>-51000000</v>
      </c>
      <c r="U93" s="1">
        <v>-3000000</v>
      </c>
      <c r="V93" s="1">
        <v>35000000</v>
      </c>
      <c r="W93" s="1">
        <v>2000000</v>
      </c>
      <c r="X93" s="1">
        <v>1000000</v>
      </c>
      <c r="Y93" s="1">
        <v>-197000000</v>
      </c>
      <c r="Z93" s="1">
        <v>-212000000</v>
      </c>
      <c r="AA93" s="1">
        <v>-203000000</v>
      </c>
      <c r="AB93" s="1">
        <v>-184000000</v>
      </c>
      <c r="AC93" s="1">
        <v>-55000000</v>
      </c>
      <c r="AD93" s="1">
        <v>-138000000</v>
      </c>
      <c r="AE93" s="1">
        <v>-106000000</v>
      </c>
      <c r="AF93" s="1">
        <v>-140000000</v>
      </c>
      <c r="AG93" s="1">
        <v>-205000000</v>
      </c>
      <c r="AH93" s="1">
        <v>-178000000</v>
      </c>
      <c r="AI93" s="1">
        <v>-196000000</v>
      </c>
      <c r="AJ93" s="1">
        <v>-252000000</v>
      </c>
      <c r="AK93" s="1">
        <v>-367000000</v>
      </c>
      <c r="AL93" s="1">
        <v>-229000000</v>
      </c>
      <c r="AS93" s="68" t="s">
        <v>142</v>
      </c>
      <c r="AT93" s="68"/>
    </row>
    <row r="94" spans="1:46" ht="20" x14ac:dyDescent="0.25">
      <c r="A94" s="6" t="s">
        <v>79</v>
      </c>
      <c r="B94" s="10" t="s">
        <v>91</v>
      </c>
      <c r="C94" s="10" t="s">
        <v>91</v>
      </c>
      <c r="D94" s="10" t="s">
        <v>91</v>
      </c>
      <c r="E94" s="10">
        <v>-121400000</v>
      </c>
      <c r="F94" s="10">
        <v>-43100000</v>
      </c>
      <c r="G94" s="10">
        <v>-584200000</v>
      </c>
      <c r="H94" s="10">
        <v>-130400000</v>
      </c>
      <c r="I94" s="10">
        <v>-106400000</v>
      </c>
      <c r="J94" s="10">
        <v>-50600000</v>
      </c>
      <c r="K94" s="10">
        <v>-206300000</v>
      </c>
      <c r="L94" s="10">
        <v>-294700000</v>
      </c>
      <c r="M94" s="10">
        <v>-572600000</v>
      </c>
      <c r="N94" s="10">
        <v>-310200000</v>
      </c>
      <c r="O94" s="10">
        <v>-313000000</v>
      </c>
      <c r="P94" s="10">
        <v>-260000000</v>
      </c>
      <c r="Q94" s="10">
        <v>-336000000</v>
      </c>
      <c r="R94" s="10">
        <v>-109000000</v>
      </c>
      <c r="S94" s="10">
        <v>-193000000</v>
      </c>
      <c r="T94" s="10">
        <v>-236000000</v>
      </c>
      <c r="U94" s="10">
        <v>-154000000</v>
      </c>
      <c r="V94" s="10">
        <v>-161000000</v>
      </c>
      <c r="W94" s="10">
        <v>-268000000</v>
      </c>
      <c r="X94" s="10">
        <v>-1082000000</v>
      </c>
      <c r="Y94" s="10">
        <v>-197000000</v>
      </c>
      <c r="Z94" s="10">
        <v>-231000000</v>
      </c>
      <c r="AA94" s="10">
        <v>544000000</v>
      </c>
      <c r="AB94" s="10">
        <v>-277000000</v>
      </c>
      <c r="AC94" s="10">
        <v>-55000000</v>
      </c>
      <c r="AD94" s="10">
        <v>-138000000</v>
      </c>
      <c r="AE94" s="10">
        <v>-106000000</v>
      </c>
      <c r="AF94" s="10">
        <v>-430000000</v>
      </c>
      <c r="AG94" s="10">
        <v>-205000000</v>
      </c>
      <c r="AH94" s="10">
        <v>-859000000</v>
      </c>
      <c r="AI94" s="10">
        <v>-196000000</v>
      </c>
      <c r="AJ94" s="10">
        <v>-252000000</v>
      </c>
      <c r="AK94" s="10">
        <v>-452000000</v>
      </c>
      <c r="AL94" s="10">
        <v>-229000000</v>
      </c>
      <c r="AS94" s="25" t="s">
        <v>143</v>
      </c>
      <c r="AT94" s="49">
        <f>[1]Treasuries!$C$8</f>
        <v>3.8190000000000002E-2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-334000000</v>
      </c>
      <c r="Z95" s="1">
        <v>-598000000</v>
      </c>
      <c r="AA95" s="1">
        <v>-300000000</v>
      </c>
      <c r="AB95" s="1" t="s">
        <v>91</v>
      </c>
      <c r="AC95" s="1">
        <v>-850000000</v>
      </c>
      <c r="AD95" s="1" t="s">
        <v>91</v>
      </c>
      <c r="AE95" s="1">
        <v>-575000000</v>
      </c>
      <c r="AF95" s="1">
        <v>-300000000</v>
      </c>
      <c r="AG95" s="1" t="s">
        <v>91</v>
      </c>
      <c r="AH95" s="1">
        <v>-400000000</v>
      </c>
      <c r="AI95" s="1" t="s">
        <v>91</v>
      </c>
      <c r="AJ95" s="1" t="s">
        <v>91</v>
      </c>
      <c r="AK95" s="1" t="s">
        <v>91</v>
      </c>
      <c r="AL95" s="1">
        <v>-1405000000</v>
      </c>
      <c r="AS95" s="50" t="s">
        <v>144</v>
      </c>
      <c r="AT95" s="51" cm="1">
        <f t="array" ref="AT95">_FV(A1,"Beta")</f>
        <v>0.27860000000000001</v>
      </c>
    </row>
    <row r="96" spans="1:46" ht="20" x14ac:dyDescent="0.25">
      <c r="A96" s="5" t="s">
        <v>81</v>
      </c>
      <c r="B96" s="1" t="s">
        <v>91</v>
      </c>
      <c r="C96" s="1" t="s">
        <v>91</v>
      </c>
      <c r="D96" s="1" t="s">
        <v>91</v>
      </c>
      <c r="E96" s="1" t="s">
        <v>91</v>
      </c>
      <c r="F96" s="1" t="s">
        <v>91</v>
      </c>
      <c r="G96" s="1" t="s">
        <v>91</v>
      </c>
      <c r="H96" s="1" t="s">
        <v>91</v>
      </c>
      <c r="I96" s="1" t="s">
        <v>91</v>
      </c>
      <c r="J96" s="1">
        <v>9800000</v>
      </c>
      <c r="K96" s="1">
        <v>10800000</v>
      </c>
      <c r="L96" s="1">
        <v>14100000</v>
      </c>
      <c r="M96" s="1">
        <v>24500000</v>
      </c>
      <c r="N96" s="1">
        <v>62600000</v>
      </c>
      <c r="O96" s="1">
        <v>93000000</v>
      </c>
      <c r="P96" s="1">
        <v>117000000</v>
      </c>
      <c r="Q96" s="1">
        <v>12000000</v>
      </c>
      <c r="R96" s="1">
        <v>35000000</v>
      </c>
      <c r="S96" s="1">
        <v>41000000</v>
      </c>
      <c r="T96" s="1">
        <v>111000000</v>
      </c>
      <c r="U96" s="1">
        <v>226000000</v>
      </c>
      <c r="V96" s="1">
        <v>79000000</v>
      </c>
      <c r="W96" s="1">
        <v>119000000</v>
      </c>
      <c r="X96" s="1">
        <v>39000000</v>
      </c>
      <c r="Y96" s="1">
        <v>41000000</v>
      </c>
      <c r="Z96" s="1" t="s">
        <v>91</v>
      </c>
      <c r="AA96" s="1">
        <v>93000000</v>
      </c>
      <c r="AB96" s="1">
        <v>86000000</v>
      </c>
      <c r="AC96" s="1" t="s">
        <v>91</v>
      </c>
      <c r="AD96" s="1" t="s">
        <v>91</v>
      </c>
      <c r="AE96" s="1" t="s">
        <v>91</v>
      </c>
      <c r="AF96" s="1" t="s">
        <v>91</v>
      </c>
      <c r="AG96" s="1" t="s">
        <v>91</v>
      </c>
      <c r="AH96" s="1" t="s">
        <v>91</v>
      </c>
      <c r="AI96" s="1" t="s">
        <v>91</v>
      </c>
      <c r="AJ96" s="1" t="s">
        <v>91</v>
      </c>
      <c r="AK96" s="1" t="s">
        <v>91</v>
      </c>
      <c r="AL96" s="1" t="s">
        <v>91</v>
      </c>
      <c r="AS96" s="25" t="s">
        <v>145</v>
      </c>
      <c r="AT96" s="49">
        <v>8.4000000000000005E-2</v>
      </c>
    </row>
    <row r="97" spans="1:46" ht="20" x14ac:dyDescent="0.25">
      <c r="A97" s="5" t="s">
        <v>82</v>
      </c>
      <c r="B97" s="1" t="s">
        <v>91</v>
      </c>
      <c r="C97" s="1" t="s">
        <v>91</v>
      </c>
      <c r="D97" s="1" t="s">
        <v>91</v>
      </c>
      <c r="E97" s="1" t="s">
        <v>91</v>
      </c>
      <c r="F97" s="1">
        <v>-67400000</v>
      </c>
      <c r="G97" s="1">
        <v>-4000000</v>
      </c>
      <c r="H97" s="1" t="s">
        <v>91</v>
      </c>
      <c r="I97" s="1" t="s">
        <v>91</v>
      </c>
      <c r="J97" s="1">
        <v>-99900000</v>
      </c>
      <c r="K97" s="1">
        <v>-78300000</v>
      </c>
      <c r="L97" s="1">
        <v>-98100000</v>
      </c>
      <c r="M97" s="1">
        <v>-54100000</v>
      </c>
      <c r="N97" s="1">
        <v>-83300000</v>
      </c>
      <c r="O97" s="1">
        <v>-33000000</v>
      </c>
      <c r="P97" s="1">
        <v>-135000000</v>
      </c>
      <c r="Q97" s="1">
        <v>-10000000</v>
      </c>
      <c r="R97" s="1">
        <v>-412000000</v>
      </c>
      <c r="S97" s="1">
        <v>-486000000</v>
      </c>
      <c r="T97" s="1">
        <v>-220000000</v>
      </c>
      <c r="U97" s="1">
        <v>-2279000000</v>
      </c>
      <c r="V97" s="1">
        <v>-135000000</v>
      </c>
      <c r="W97" s="1">
        <v>-155000000</v>
      </c>
      <c r="X97" s="1">
        <v>-868000000</v>
      </c>
      <c r="Y97" s="1" t="s">
        <v>91</v>
      </c>
      <c r="Z97" s="1">
        <v>-150000000</v>
      </c>
      <c r="AA97" s="1">
        <v>-655000000</v>
      </c>
      <c r="AB97" s="1">
        <v>-225000000</v>
      </c>
      <c r="AC97" s="1">
        <v>-128000000</v>
      </c>
      <c r="AD97" s="1">
        <v>-260000000</v>
      </c>
      <c r="AE97" s="1">
        <v>-434000000</v>
      </c>
      <c r="AF97" s="1">
        <v>-254000000</v>
      </c>
      <c r="AG97" s="1">
        <v>-183000000</v>
      </c>
      <c r="AH97" s="1">
        <v>-271000000</v>
      </c>
      <c r="AI97" s="1">
        <v>-661000000</v>
      </c>
      <c r="AJ97" s="1">
        <v>-248000000</v>
      </c>
      <c r="AK97" s="1">
        <v>-905000000</v>
      </c>
      <c r="AL97" s="1">
        <v>-25000000</v>
      </c>
      <c r="AS97" s="47" t="s">
        <v>146</v>
      </c>
      <c r="AT97" s="48">
        <f>(AT94)+((AT95)*(AT96-AT94))</f>
        <v>5.0952666000000008E-2</v>
      </c>
    </row>
    <row r="98" spans="1:46" ht="19" x14ac:dyDescent="0.25">
      <c r="A98" s="5" t="s">
        <v>83</v>
      </c>
      <c r="B98" s="1" t="s">
        <v>91</v>
      </c>
      <c r="C98" s="1" t="s">
        <v>91</v>
      </c>
      <c r="D98" s="1" t="s">
        <v>91</v>
      </c>
      <c r="E98" s="1">
        <v>-60000000</v>
      </c>
      <c r="F98" s="1">
        <v>-70900000</v>
      </c>
      <c r="G98" s="1">
        <v>-79500000</v>
      </c>
      <c r="H98" s="1">
        <v>-86400000</v>
      </c>
      <c r="I98" s="1">
        <v>-93500000</v>
      </c>
      <c r="J98" s="1">
        <v>-97100000</v>
      </c>
      <c r="K98" s="1">
        <v>-102300000</v>
      </c>
      <c r="L98" s="1">
        <v>-110400000</v>
      </c>
      <c r="M98" s="1">
        <v>-120000000</v>
      </c>
      <c r="N98" s="1">
        <v>-132400000</v>
      </c>
      <c r="O98" s="1">
        <v>-162000000</v>
      </c>
      <c r="P98" s="1">
        <v>-189000000</v>
      </c>
      <c r="Q98" s="1">
        <v>-199000000</v>
      </c>
      <c r="R98" s="1">
        <v>-196000000</v>
      </c>
      <c r="S98" s="1">
        <v>-193000000</v>
      </c>
      <c r="T98" s="1">
        <v>-229000000</v>
      </c>
      <c r="U98" s="1">
        <v>-201000000</v>
      </c>
      <c r="V98" s="1">
        <v>-173000000</v>
      </c>
      <c r="W98" s="1">
        <v>-183000000</v>
      </c>
      <c r="X98" s="1">
        <v>-228000000</v>
      </c>
      <c r="Y98" s="1">
        <v>-258000000</v>
      </c>
      <c r="Z98" s="1">
        <v>-282000000</v>
      </c>
      <c r="AA98" s="1">
        <v>-303000000</v>
      </c>
      <c r="AB98" s="1">
        <v>-315000000</v>
      </c>
      <c r="AC98" s="1">
        <v>-335000000</v>
      </c>
      <c r="AD98" s="1">
        <v>-368000000</v>
      </c>
      <c r="AE98" s="1">
        <v>-385000000</v>
      </c>
      <c r="AF98" s="1">
        <v>-398000000</v>
      </c>
      <c r="AG98" s="1">
        <v>-412000000</v>
      </c>
      <c r="AH98" s="1">
        <v>-450000000</v>
      </c>
      <c r="AI98" s="1">
        <v>-490000000</v>
      </c>
      <c r="AJ98" s="1">
        <v>-533000000</v>
      </c>
      <c r="AK98" s="1">
        <v>-558000000</v>
      </c>
      <c r="AL98" s="1">
        <v>-571000000</v>
      </c>
      <c r="AS98" s="68" t="s">
        <v>147</v>
      </c>
      <c r="AT98" s="68"/>
    </row>
    <row r="99" spans="1:46" ht="20" x14ac:dyDescent="0.25">
      <c r="A99" s="5" t="s">
        <v>84</v>
      </c>
      <c r="B99" s="1" t="s">
        <v>91</v>
      </c>
      <c r="C99" s="1" t="s">
        <v>91</v>
      </c>
      <c r="D99" s="1" t="s">
        <v>91</v>
      </c>
      <c r="E99" s="1">
        <v>-2900000</v>
      </c>
      <c r="F99" s="1">
        <v>-93800000</v>
      </c>
      <c r="G99" s="1">
        <v>410200000</v>
      </c>
      <c r="H99" s="1">
        <v>-134700000</v>
      </c>
      <c r="I99" s="1">
        <v>-43400000</v>
      </c>
      <c r="J99" s="1">
        <v>15700000</v>
      </c>
      <c r="K99" s="1">
        <v>106700000</v>
      </c>
      <c r="L99" s="1">
        <v>35900000</v>
      </c>
      <c r="M99" s="1">
        <v>370400000</v>
      </c>
      <c r="N99" s="1">
        <v>139300000</v>
      </c>
      <c r="O99" s="1">
        <v>-143000000</v>
      </c>
      <c r="P99" s="1">
        <v>-78000000</v>
      </c>
      <c r="Q99" s="1">
        <v>-210000000</v>
      </c>
      <c r="R99" s="1">
        <v>-260000000</v>
      </c>
      <c r="S99" s="1">
        <v>21000000</v>
      </c>
      <c r="T99" s="1">
        <v>-267000000</v>
      </c>
      <c r="U99" s="1">
        <v>1702000000</v>
      </c>
      <c r="V99" s="1">
        <v>-233000000</v>
      </c>
      <c r="W99" s="1">
        <v>-237000000</v>
      </c>
      <c r="X99" s="1">
        <v>1437000000</v>
      </c>
      <c r="Y99" s="1">
        <v>11000000</v>
      </c>
      <c r="Z99" s="1">
        <v>324000000</v>
      </c>
      <c r="AA99" s="1">
        <v>87000000</v>
      </c>
      <c r="AB99" s="1">
        <v>133000000</v>
      </c>
      <c r="AC99" s="1">
        <v>628000000</v>
      </c>
      <c r="AD99" s="1">
        <v>36000000</v>
      </c>
      <c r="AE99" s="1">
        <v>698000000</v>
      </c>
      <c r="AF99" s="1">
        <v>636000000</v>
      </c>
      <c r="AG99" s="1">
        <v>-50000000</v>
      </c>
      <c r="AH99" s="1">
        <v>722000000</v>
      </c>
      <c r="AI99" s="1">
        <v>336000000</v>
      </c>
      <c r="AJ99" s="1">
        <v>258000000</v>
      </c>
      <c r="AK99" s="1">
        <v>72000000</v>
      </c>
      <c r="AL99" s="1">
        <v>1312000000</v>
      </c>
      <c r="AS99" s="25" t="s">
        <v>148</v>
      </c>
      <c r="AT99" s="26">
        <f>AT86+AT87</f>
        <v>3103000000</v>
      </c>
    </row>
    <row r="100" spans="1:46" ht="20" x14ac:dyDescent="0.25">
      <c r="A100" s="6" t="s">
        <v>85</v>
      </c>
      <c r="B100" s="10" t="s">
        <v>91</v>
      </c>
      <c r="C100" s="10" t="s">
        <v>91</v>
      </c>
      <c r="D100" s="10" t="s">
        <v>91</v>
      </c>
      <c r="E100" s="10">
        <v>-62900000</v>
      </c>
      <c r="F100" s="10">
        <v>-232100000</v>
      </c>
      <c r="G100" s="10">
        <v>326700000</v>
      </c>
      <c r="H100" s="10">
        <v>-221100000</v>
      </c>
      <c r="I100" s="10">
        <v>-136900000</v>
      </c>
      <c r="J100" s="10">
        <v>-171500000</v>
      </c>
      <c r="K100" s="10">
        <v>-63100000</v>
      </c>
      <c r="L100" s="10">
        <v>-158500000</v>
      </c>
      <c r="M100" s="10">
        <v>220800000</v>
      </c>
      <c r="N100" s="10">
        <v>-13800000</v>
      </c>
      <c r="O100" s="10">
        <v>-245000000</v>
      </c>
      <c r="P100" s="10">
        <v>-285000000</v>
      </c>
      <c r="Q100" s="10">
        <v>-407000000</v>
      </c>
      <c r="R100" s="10">
        <v>-833000000</v>
      </c>
      <c r="S100" s="10">
        <v>-617000000</v>
      </c>
      <c r="T100" s="10">
        <v>-605000000</v>
      </c>
      <c r="U100" s="10">
        <v>-552000000</v>
      </c>
      <c r="V100" s="10">
        <v>-462000000</v>
      </c>
      <c r="W100" s="10">
        <v>-456000000</v>
      </c>
      <c r="X100" s="10">
        <v>380000000</v>
      </c>
      <c r="Y100" s="10">
        <v>-540000000</v>
      </c>
      <c r="Z100" s="10">
        <v>-706000000</v>
      </c>
      <c r="AA100" s="10">
        <v>-1078000000</v>
      </c>
      <c r="AB100" s="10">
        <v>-321000000</v>
      </c>
      <c r="AC100" s="10">
        <v>-685000000</v>
      </c>
      <c r="AD100" s="10">
        <v>-592000000</v>
      </c>
      <c r="AE100" s="10">
        <v>-696000000</v>
      </c>
      <c r="AF100" s="10">
        <v>-316000000</v>
      </c>
      <c r="AG100" s="10">
        <v>-645000000</v>
      </c>
      <c r="AH100" s="10">
        <v>-399000000</v>
      </c>
      <c r="AI100" s="10">
        <v>-815000000</v>
      </c>
      <c r="AJ100" s="10">
        <v>-523000000</v>
      </c>
      <c r="AK100" s="10">
        <v>-1391000000</v>
      </c>
      <c r="AL100" s="10">
        <v>-689000000</v>
      </c>
      <c r="AS100" s="47" t="s">
        <v>149</v>
      </c>
      <c r="AT100" s="48">
        <f>AT99/AT103</f>
        <v>0.13631118133867859</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v>-7000000</v>
      </c>
      <c r="R101" s="1">
        <v>-8000000</v>
      </c>
      <c r="S101" s="1">
        <v>2000000</v>
      </c>
      <c r="T101" s="1">
        <v>2000000</v>
      </c>
      <c r="U101" s="1">
        <v>2000000</v>
      </c>
      <c r="V101" s="1" t="s">
        <v>91</v>
      </c>
      <c r="W101" s="1">
        <v>5000000</v>
      </c>
      <c r="X101" s="1">
        <v>4000000</v>
      </c>
      <c r="Y101" s="1">
        <v>-9000000</v>
      </c>
      <c r="Z101" s="1">
        <v>-1000000</v>
      </c>
      <c r="AA101" s="1">
        <v>8000000</v>
      </c>
      <c r="AB101" s="1">
        <v>-6000000</v>
      </c>
      <c r="AC101" s="1">
        <v>-3000000</v>
      </c>
      <c r="AD101" s="1">
        <v>-7000000</v>
      </c>
      <c r="AE101" s="1">
        <v>-19000000</v>
      </c>
      <c r="AF101" s="1">
        <v>-13000000</v>
      </c>
      <c r="AG101" s="1">
        <v>-1000000</v>
      </c>
      <c r="AH101" s="1">
        <v>-3000000</v>
      </c>
      <c r="AI101" s="1">
        <v>-2000000</v>
      </c>
      <c r="AJ101" s="1">
        <v>-5000000</v>
      </c>
      <c r="AK101" s="1">
        <v>12000000</v>
      </c>
      <c r="AL101" s="1">
        <v>-6000000</v>
      </c>
      <c r="AS101" s="50" t="s">
        <v>150</v>
      </c>
      <c r="AT101" s="52" cm="1">
        <f t="array" ref="AT101">_FV(A1,"Market cap",TRUE)</f>
        <v>19661090000</v>
      </c>
    </row>
    <row r="102" spans="1:46" ht="20" x14ac:dyDescent="0.25">
      <c r="A102" s="6" t="s">
        <v>87</v>
      </c>
      <c r="B102" s="10" t="s">
        <v>91</v>
      </c>
      <c r="C102" s="10" t="s">
        <v>91</v>
      </c>
      <c r="D102" s="10" t="s">
        <v>91</v>
      </c>
      <c r="E102" s="10">
        <v>-62900000</v>
      </c>
      <c r="F102" s="10">
        <v>-232100000</v>
      </c>
      <c r="G102" s="10">
        <v>326700000</v>
      </c>
      <c r="H102" s="10">
        <v>-221100000</v>
      </c>
      <c r="I102" s="10">
        <v>-136900000</v>
      </c>
      <c r="J102" s="10">
        <v>-171500000</v>
      </c>
      <c r="K102" s="10">
        <v>21400000</v>
      </c>
      <c r="L102" s="10">
        <v>-46500000</v>
      </c>
      <c r="M102" s="10">
        <v>220800000</v>
      </c>
      <c r="N102" s="10">
        <v>-13800000</v>
      </c>
      <c r="O102" s="10">
        <v>30000000</v>
      </c>
      <c r="P102" s="10">
        <v>113000000</v>
      </c>
      <c r="Q102" s="10">
        <v>-3000000</v>
      </c>
      <c r="R102" s="10">
        <v>-74000000</v>
      </c>
      <c r="S102" s="10">
        <v>-5000000</v>
      </c>
      <c r="T102" s="10">
        <v>60000000</v>
      </c>
      <c r="U102" s="10">
        <v>61000000</v>
      </c>
      <c r="V102" s="10">
        <v>-101000000</v>
      </c>
      <c r="W102" s="10">
        <v>-10000000</v>
      </c>
      <c r="X102" s="10">
        <v>32000000</v>
      </c>
      <c r="Y102" s="10">
        <v>-8000000</v>
      </c>
      <c r="Z102" s="10">
        <v>-119000000</v>
      </c>
      <c r="AA102" s="10">
        <v>172000000</v>
      </c>
      <c r="AB102" s="10">
        <v>8000000</v>
      </c>
      <c r="AC102" s="10">
        <v>32000000</v>
      </c>
      <c r="AD102" s="10">
        <v>30000000</v>
      </c>
      <c r="AE102" s="10">
        <v>53000000</v>
      </c>
      <c r="AF102" s="10">
        <v>19000000</v>
      </c>
      <c r="AG102" s="10">
        <v>17000000</v>
      </c>
      <c r="AH102" s="10">
        <v>-287000000</v>
      </c>
      <c r="AI102" s="10">
        <v>-21000000</v>
      </c>
      <c r="AJ102" s="10">
        <v>766000000</v>
      </c>
      <c r="AK102" s="10">
        <v>-555000000</v>
      </c>
      <c r="AL102" s="10">
        <v>-138000000</v>
      </c>
      <c r="AS102" s="47" t="s">
        <v>151</v>
      </c>
      <c r="AT102" s="48">
        <f>AT101/AT103</f>
        <v>0.86368881866132141</v>
      </c>
    </row>
    <row r="103" spans="1:46" ht="20" x14ac:dyDescent="0.25">
      <c r="A103" s="5" t="s">
        <v>88</v>
      </c>
      <c r="B103" s="1" t="s">
        <v>91</v>
      </c>
      <c r="C103" s="1" t="s">
        <v>91</v>
      </c>
      <c r="D103" s="1" t="s">
        <v>91</v>
      </c>
      <c r="E103" s="1">
        <v>259300000</v>
      </c>
      <c r="F103" s="1">
        <v>233300000</v>
      </c>
      <c r="G103" s="1">
        <v>124600000</v>
      </c>
      <c r="H103" s="1">
        <v>113900000</v>
      </c>
      <c r="I103" s="1">
        <v>69000000</v>
      </c>
      <c r="J103" s="1">
        <v>71200000</v>
      </c>
      <c r="K103" s="1">
        <v>115900000</v>
      </c>
      <c r="L103" s="1">
        <v>137300000</v>
      </c>
      <c r="M103" s="1">
        <v>90800000</v>
      </c>
      <c r="N103" s="1">
        <v>101000000</v>
      </c>
      <c r="O103" s="1">
        <v>102000000</v>
      </c>
      <c r="P103" s="1">
        <v>132000000</v>
      </c>
      <c r="Q103" s="1">
        <v>254000000</v>
      </c>
      <c r="R103" s="1">
        <v>251000000</v>
      </c>
      <c r="S103" s="1">
        <v>177000000</v>
      </c>
      <c r="T103" s="1">
        <v>172000000</v>
      </c>
      <c r="U103" s="1">
        <v>232000000</v>
      </c>
      <c r="V103" s="1">
        <v>293000000</v>
      </c>
      <c r="W103" s="1">
        <v>192000000</v>
      </c>
      <c r="X103" s="1">
        <v>182000000</v>
      </c>
      <c r="Y103" s="1">
        <v>214000000</v>
      </c>
      <c r="Z103" s="1">
        <v>206000000</v>
      </c>
      <c r="AA103" s="1">
        <v>87000000</v>
      </c>
      <c r="AB103" s="1">
        <v>259000000</v>
      </c>
      <c r="AC103" s="1">
        <v>267000000</v>
      </c>
      <c r="AD103" s="1">
        <v>299000000</v>
      </c>
      <c r="AE103" s="1">
        <v>329000000</v>
      </c>
      <c r="AF103" s="1">
        <v>382000000</v>
      </c>
      <c r="AG103" s="1">
        <v>401000000</v>
      </c>
      <c r="AH103" s="1">
        <v>418000000</v>
      </c>
      <c r="AI103" s="1">
        <v>134000000</v>
      </c>
      <c r="AJ103" s="1">
        <v>113000000</v>
      </c>
      <c r="AK103" s="1">
        <v>879000000</v>
      </c>
      <c r="AL103" s="1">
        <v>324000000</v>
      </c>
      <c r="AS103" s="47" t="s">
        <v>152</v>
      </c>
      <c r="AT103" s="53">
        <f>AT99+AT101</f>
        <v>22764090000</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v>137300000</v>
      </c>
      <c r="L104" s="11">
        <v>90800000</v>
      </c>
      <c r="M104" s="11" t="s">
        <v>91</v>
      </c>
      <c r="N104" s="11" t="s">
        <v>91</v>
      </c>
      <c r="O104" s="11">
        <v>132000000</v>
      </c>
      <c r="P104" s="11">
        <v>245000000</v>
      </c>
      <c r="Q104" s="11">
        <v>251000000</v>
      </c>
      <c r="R104" s="11">
        <v>177000000</v>
      </c>
      <c r="S104" s="11">
        <v>172000000</v>
      </c>
      <c r="T104" s="11">
        <v>232000000</v>
      </c>
      <c r="U104" s="11">
        <v>293000000</v>
      </c>
      <c r="V104" s="11">
        <v>192000000</v>
      </c>
      <c r="W104" s="11">
        <v>182000000</v>
      </c>
      <c r="X104" s="11">
        <v>214000000</v>
      </c>
      <c r="Y104" s="11">
        <v>206000000</v>
      </c>
      <c r="Z104" s="11">
        <v>87000000</v>
      </c>
      <c r="AA104" s="11">
        <v>259000000</v>
      </c>
      <c r="AB104" s="11">
        <v>267000000</v>
      </c>
      <c r="AC104" s="11">
        <v>299000000</v>
      </c>
      <c r="AD104" s="11">
        <v>329000000</v>
      </c>
      <c r="AE104" s="11">
        <v>382000000</v>
      </c>
      <c r="AF104" s="11">
        <v>401000000</v>
      </c>
      <c r="AG104" s="11">
        <v>418000000</v>
      </c>
      <c r="AH104" s="11">
        <v>131000000</v>
      </c>
      <c r="AI104" s="11">
        <v>113000000</v>
      </c>
      <c r="AJ104" s="11">
        <v>879000000</v>
      </c>
      <c r="AK104" s="11">
        <v>324000000</v>
      </c>
      <c r="AL104" s="11">
        <v>186000000</v>
      </c>
      <c r="AS104" s="68" t="s">
        <v>153</v>
      </c>
      <c r="AT104" s="68"/>
    </row>
    <row r="105" spans="1:46" ht="21" thickTop="1" x14ac:dyDescent="0.25">
      <c r="A105" s="14" t="s">
        <v>109</v>
      </c>
      <c r="B105" s="1" t="e">
        <f t="shared" ref="B105" si="11">(B22*(1-$AV$91))+B77+B88+B81</f>
        <v>#VALUE!</v>
      </c>
      <c r="C105" s="1" t="e">
        <f t="shared" ref="C105:AK105" si="12">(C22*(1-$AT$91))+C77+C88+C81</f>
        <v>#VALUE!</v>
      </c>
      <c r="D105" s="1" t="e">
        <f t="shared" si="12"/>
        <v>#VALUE!</v>
      </c>
      <c r="E105" s="1">
        <f t="shared" si="12"/>
        <v>80688303.130148292</v>
      </c>
      <c r="F105" s="1">
        <f t="shared" si="12"/>
        <v>14092586.490939051</v>
      </c>
      <c r="G105" s="1">
        <f t="shared" si="12"/>
        <v>93649258.649093926</v>
      </c>
      <c r="H105" s="1">
        <f t="shared" si="12"/>
        <v>215320098.84678745</v>
      </c>
      <c r="I105" s="1">
        <f t="shared" si="12"/>
        <v>177013179.57166398</v>
      </c>
      <c r="J105" s="1">
        <f t="shared" si="12"/>
        <v>272703624.38220763</v>
      </c>
      <c r="K105" s="1">
        <f t="shared" si="12"/>
        <v>282942668.86326194</v>
      </c>
      <c r="L105" s="1">
        <f t="shared" si="12"/>
        <v>403718121.91103792</v>
      </c>
      <c r="M105" s="1">
        <f t="shared" si="12"/>
        <v>381101812.19110382</v>
      </c>
      <c r="N105" s="1">
        <f t="shared" si="12"/>
        <v>150037232.28995061</v>
      </c>
      <c r="O105" s="1">
        <f t="shared" si="12"/>
        <v>520092257.00164747</v>
      </c>
      <c r="P105" s="1">
        <f t="shared" si="12"/>
        <v>704238879.73640859</v>
      </c>
      <c r="Q105" s="1">
        <f t="shared" si="12"/>
        <v>668327841.84513998</v>
      </c>
      <c r="R105" s="1">
        <f t="shared" si="12"/>
        <v>774512355.84843493</v>
      </c>
      <c r="S105" s="1">
        <f t="shared" si="12"/>
        <v>587434925.86490941</v>
      </c>
      <c r="T105" s="1">
        <f t="shared" si="12"/>
        <v>792626029.65403628</v>
      </c>
      <c r="U105" s="1">
        <f t="shared" si="12"/>
        <v>680948929.15980232</v>
      </c>
      <c r="V105" s="1">
        <f t="shared" si="12"/>
        <v>402462932.45469522</v>
      </c>
      <c r="W105" s="1">
        <f t="shared" si="12"/>
        <v>674746293.24546957</v>
      </c>
      <c r="X105" s="1">
        <f t="shared" si="12"/>
        <v>731041186.16144979</v>
      </c>
      <c r="Y105" s="1">
        <f t="shared" si="12"/>
        <v>700914332.78418458</v>
      </c>
      <c r="Z105" s="1">
        <f t="shared" si="12"/>
        <v>783110378.91268539</v>
      </c>
      <c r="AA105" s="1">
        <f t="shared" si="12"/>
        <v>539647446.45799017</v>
      </c>
      <c r="AB105" s="1">
        <f t="shared" si="12"/>
        <v>614680395.38714993</v>
      </c>
      <c r="AC105" s="1">
        <f t="shared" si="12"/>
        <v>855892915.98023069</v>
      </c>
      <c r="AD105" s="1">
        <f t="shared" si="12"/>
        <v>779133443.16309726</v>
      </c>
      <c r="AE105" s="1">
        <f t="shared" si="12"/>
        <v>948723228.9950577</v>
      </c>
      <c r="AF105" s="1">
        <f t="shared" si="12"/>
        <v>748400329.48929167</v>
      </c>
      <c r="AG105" s="1">
        <f t="shared" si="12"/>
        <v>777733113.67380571</v>
      </c>
      <c r="AH105" s="1">
        <f t="shared" si="12"/>
        <v>772940691.92751241</v>
      </c>
      <c r="AI105" s="1">
        <f t="shared" si="12"/>
        <v>840973640.85667217</v>
      </c>
      <c r="AJ105" s="1">
        <f t="shared" si="12"/>
        <v>1255469522.2405272</v>
      </c>
      <c r="AK105" s="1">
        <f t="shared" si="12"/>
        <v>783535420.09884691</v>
      </c>
      <c r="AL105" s="1">
        <f>(AL22*(1-$AT$91))+AL77+AL88+AL81</f>
        <v>453906095.55189455</v>
      </c>
      <c r="AM105" s="31">
        <f>AL105*(1+$AT$106)</f>
        <v>468344411.7071985</v>
      </c>
      <c r="AN105" s="31">
        <f t="shared" ref="AN105:AQ105" si="13">AM105*(1+$AT$106)</f>
        <v>483241996.80698985</v>
      </c>
      <c r="AO105" s="31">
        <f t="shared" si="13"/>
        <v>498613459.75448847</v>
      </c>
      <c r="AP105" s="31">
        <f t="shared" si="13"/>
        <v>514473874.14806908</v>
      </c>
      <c r="AQ105" s="31">
        <f t="shared" si="13"/>
        <v>530838793.06276703</v>
      </c>
      <c r="AR105" s="28" t="s">
        <v>110</v>
      </c>
      <c r="AS105" s="32" t="s">
        <v>111</v>
      </c>
      <c r="AT105" s="33">
        <f>(AT100*AT92)+(AT102*AT97)</f>
        <v>4.7620412844420958E-2</v>
      </c>
    </row>
    <row r="106" spans="1:46" ht="21" customHeight="1" x14ac:dyDescent="0.25">
      <c r="A106" s="14" t="s">
        <v>106</v>
      </c>
      <c r="B106" s="1"/>
      <c r="C106" s="15" t="e">
        <f t="shared" ref="C106:AL106" si="14">(C107/B107)-1</f>
        <v>#VALUE!</v>
      </c>
      <c r="D106" s="15" t="e">
        <f t="shared" si="14"/>
        <v>#VALUE!</v>
      </c>
      <c r="E106" s="15" t="e">
        <f t="shared" si="14"/>
        <v>#VALUE!</v>
      </c>
      <c r="F106" s="15">
        <f t="shared" si="14"/>
        <v>-0.85106382978723405</v>
      </c>
      <c r="G106" s="15">
        <f t="shared" si="14"/>
        <v>12.104761904761904</v>
      </c>
      <c r="H106" s="15">
        <f t="shared" si="14"/>
        <v>0.32267441860465107</v>
      </c>
      <c r="I106" s="15">
        <f t="shared" si="14"/>
        <v>-7.7472527472527419E-2</v>
      </c>
      <c r="J106" s="15">
        <f t="shared" si="14"/>
        <v>0.25193567599761768</v>
      </c>
      <c r="K106" s="15">
        <f t="shared" si="14"/>
        <v>8.4205518553758241E-2</v>
      </c>
      <c r="L106" s="15">
        <f t="shared" si="14"/>
        <v>0.41246160596752968</v>
      </c>
      <c r="M106" s="15">
        <f t="shared" si="14"/>
        <v>-0.1708605156881019</v>
      </c>
      <c r="N106" s="15">
        <f t="shared" si="14"/>
        <v>-0.75533907830648184</v>
      </c>
      <c r="O106" s="15">
        <f t="shared" si="14"/>
        <v>3.5329249617151612</v>
      </c>
      <c r="P106" s="15">
        <f t="shared" si="14"/>
        <v>0.68918918918918926</v>
      </c>
      <c r="Q106" s="15">
        <f t="shared" si="14"/>
        <v>0.1100000000000001</v>
      </c>
      <c r="R106" s="15">
        <f t="shared" si="14"/>
        <v>0.25945945945945947</v>
      </c>
      <c r="S106" s="15">
        <f t="shared" si="14"/>
        <v>-0.14449213161659513</v>
      </c>
      <c r="T106" s="15">
        <f t="shared" si="14"/>
        <v>0.21571906354515047</v>
      </c>
      <c r="U106" s="15">
        <f t="shared" si="14"/>
        <v>-0.15543328748280605</v>
      </c>
      <c r="V106" s="15">
        <f t="shared" si="14"/>
        <v>-0.44299674267100975</v>
      </c>
      <c r="W106" s="15">
        <f t="shared" si="14"/>
        <v>0.64327485380116967</v>
      </c>
      <c r="X106" s="15">
        <f t="shared" si="14"/>
        <v>-3.558718861209953E-3</v>
      </c>
      <c r="Y106" s="15">
        <f t="shared" si="14"/>
        <v>-3.3928571428571419E-2</v>
      </c>
      <c r="Z106" s="15">
        <f t="shared" si="14"/>
        <v>0.1386321626617375</v>
      </c>
      <c r="AA106" s="15">
        <f t="shared" si="14"/>
        <v>-0.23701298701298701</v>
      </c>
      <c r="AB106" s="15">
        <f t="shared" si="14"/>
        <v>-0.1063829787234043</v>
      </c>
      <c r="AC106" s="15">
        <f t="shared" si="14"/>
        <v>0.3833333333333333</v>
      </c>
      <c r="AD106" s="15">
        <f t="shared" si="14"/>
        <v>8.2616179001721246E-2</v>
      </c>
      <c r="AE106" s="15">
        <f t="shared" si="14"/>
        <v>0.19077901430842603</v>
      </c>
      <c r="AF106" s="15">
        <f t="shared" si="14"/>
        <v>-0.19092122830440583</v>
      </c>
      <c r="AG106" s="15">
        <f t="shared" si="14"/>
        <v>5.1155115511551053E-2</v>
      </c>
      <c r="AH106" s="15">
        <f t="shared" si="14"/>
        <v>0.22448979591836737</v>
      </c>
      <c r="AI106" s="15">
        <f t="shared" si="14"/>
        <v>7.692307692307665E-3</v>
      </c>
      <c r="AJ106" s="15">
        <f t="shared" si="14"/>
        <v>0.64376590330788797</v>
      </c>
      <c r="AK106" s="15">
        <f t="shared" si="14"/>
        <v>-0.26857585139318885</v>
      </c>
      <c r="AL106" s="15">
        <f t="shared" si="14"/>
        <v>-0.43386243386243384</v>
      </c>
      <c r="AM106" s="27">
        <v>709800000</v>
      </c>
      <c r="AN106" s="27">
        <v>827800000</v>
      </c>
      <c r="AO106" s="27">
        <v>910400000</v>
      </c>
      <c r="AP106" s="27">
        <v>965100000</v>
      </c>
      <c r="AQ106" s="27">
        <v>1040000000</v>
      </c>
      <c r="AR106" s="28" t="s">
        <v>107</v>
      </c>
      <c r="AS106" s="29" t="s">
        <v>108</v>
      </c>
      <c r="AT106" s="30">
        <f>(SUM(AM4:AQ4)/5)</f>
        <v>3.1809037809348607E-2</v>
      </c>
    </row>
    <row r="107" spans="1:46" ht="19" x14ac:dyDescent="0.25">
      <c r="A107" s="65" t="s">
        <v>166</v>
      </c>
      <c r="B107" s="1" t="s">
        <v>91</v>
      </c>
      <c r="C107" s="1" t="s">
        <v>91</v>
      </c>
      <c r="D107" s="1" t="s">
        <v>91</v>
      </c>
      <c r="E107" s="1">
        <v>70500000</v>
      </c>
      <c r="F107" s="1">
        <v>10500000</v>
      </c>
      <c r="G107" s="1">
        <v>137600000</v>
      </c>
      <c r="H107" s="1">
        <v>182000000</v>
      </c>
      <c r="I107" s="1">
        <v>167900000</v>
      </c>
      <c r="J107" s="1">
        <v>210200000</v>
      </c>
      <c r="K107" s="1">
        <v>227900000</v>
      </c>
      <c r="L107" s="1">
        <v>321900000</v>
      </c>
      <c r="M107" s="1">
        <v>266900000</v>
      </c>
      <c r="N107" s="1">
        <v>65300000</v>
      </c>
      <c r="O107" s="1">
        <v>296000000</v>
      </c>
      <c r="P107" s="1">
        <v>500000000</v>
      </c>
      <c r="Q107" s="1">
        <v>555000000</v>
      </c>
      <c r="R107" s="1">
        <v>699000000</v>
      </c>
      <c r="S107" s="1">
        <v>598000000</v>
      </c>
      <c r="T107" s="1">
        <v>727000000</v>
      </c>
      <c r="U107" s="1">
        <v>614000000</v>
      </c>
      <c r="V107" s="1">
        <v>342000000</v>
      </c>
      <c r="W107" s="1">
        <v>562000000</v>
      </c>
      <c r="X107" s="1">
        <v>560000000</v>
      </c>
      <c r="Y107" s="1">
        <v>541000000</v>
      </c>
      <c r="Z107" s="1">
        <v>616000000</v>
      </c>
      <c r="AA107" s="1">
        <v>470000000</v>
      </c>
      <c r="AB107" s="1">
        <v>420000000</v>
      </c>
      <c r="AC107" s="1">
        <v>581000000</v>
      </c>
      <c r="AD107" s="1">
        <v>629000000</v>
      </c>
      <c r="AE107" s="1">
        <v>749000000</v>
      </c>
      <c r="AF107" s="1">
        <v>606000000</v>
      </c>
      <c r="AG107" s="1">
        <v>637000000</v>
      </c>
      <c r="AH107" s="1">
        <v>780000000</v>
      </c>
      <c r="AI107" s="1">
        <v>786000000</v>
      </c>
      <c r="AJ107" s="1">
        <v>1292000000</v>
      </c>
      <c r="AK107" s="1">
        <v>945000000</v>
      </c>
      <c r="AL107" s="1">
        <v>535000000</v>
      </c>
      <c r="AM107" s="28"/>
      <c r="AN107" s="28"/>
      <c r="AO107" s="28"/>
      <c r="AP107" s="28"/>
      <c r="AQ107" s="54">
        <f>AQ106*(1+AT107)/(AT108-AT107)</f>
        <v>32360105466.308907</v>
      </c>
      <c r="AR107" s="55" t="s">
        <v>154</v>
      </c>
      <c r="AS107" s="56" t="s">
        <v>155</v>
      </c>
      <c r="AT107" s="57">
        <v>1.4999999999999999E-2</v>
      </c>
    </row>
    <row r="108" spans="1:46"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54">
        <f t="shared" ref="AM108:AP108" si="15">AM107+AM106</f>
        <v>709800000</v>
      </c>
      <c r="AN108" s="54">
        <f t="shared" si="15"/>
        <v>827800000</v>
      </c>
      <c r="AO108" s="54">
        <f t="shared" si="15"/>
        <v>910400000</v>
      </c>
      <c r="AP108" s="54">
        <f t="shared" si="15"/>
        <v>965100000</v>
      </c>
      <c r="AQ108" s="54">
        <f>AQ107+AQ106</f>
        <v>33400105466.308907</v>
      </c>
      <c r="AR108" s="55" t="s">
        <v>152</v>
      </c>
      <c r="AS108" s="58" t="s">
        <v>156</v>
      </c>
      <c r="AT108" s="30">
        <f>AT105</f>
        <v>4.7620412844420958E-2</v>
      </c>
    </row>
    <row r="109" spans="1:46" ht="19" x14ac:dyDescent="0.25">
      <c r="AM109" s="69" t="s">
        <v>157</v>
      </c>
      <c r="AN109" s="69"/>
    </row>
    <row r="110" spans="1:46" ht="20" x14ac:dyDescent="0.25">
      <c r="AM110" s="59" t="s">
        <v>158</v>
      </c>
      <c r="AN110" s="52">
        <f>NPV(AT108,AM108,AN108,AO108,AP108,AQ108)</f>
        <v>29493250633.531231</v>
      </c>
    </row>
    <row r="111" spans="1:46" ht="20" x14ac:dyDescent="0.25">
      <c r="AM111" s="59" t="s">
        <v>159</v>
      </c>
      <c r="AN111" s="52">
        <f>AL40</f>
        <v>183000000</v>
      </c>
    </row>
    <row r="112" spans="1:46" ht="20" x14ac:dyDescent="0.25">
      <c r="AM112" s="59" t="s">
        <v>148</v>
      </c>
      <c r="AN112" s="52">
        <f>AT99</f>
        <v>3103000000</v>
      </c>
    </row>
    <row r="113" spans="39:40" ht="20" x14ac:dyDescent="0.25">
      <c r="AM113" s="59" t="s">
        <v>160</v>
      </c>
      <c r="AN113" s="52">
        <f>AN110+AN111-AN112</f>
        <v>26573250633.531231</v>
      </c>
    </row>
    <row r="114" spans="39:40" ht="20" x14ac:dyDescent="0.25">
      <c r="AM114" s="59" t="s">
        <v>161</v>
      </c>
      <c r="AN114" s="59">
        <f>AL34*(1+(AR16*5))</f>
        <v>116547070.18400173</v>
      </c>
    </row>
    <row r="115" spans="39:40" ht="20" x14ac:dyDescent="0.25">
      <c r="AM115" s="60" t="s">
        <v>162</v>
      </c>
      <c r="AN115" s="61">
        <f>AN113/AN114</f>
        <v>228.00444997525906</v>
      </c>
    </row>
    <row r="116" spans="39:40" ht="20" x14ac:dyDescent="0.25">
      <c r="AM116" s="59" t="s">
        <v>163</v>
      </c>
      <c r="AN116" s="62" cm="1">
        <f t="array" ref="AN116">_FV(A1,"Price")</f>
        <v>160.34</v>
      </c>
    </row>
    <row r="117" spans="39:40" ht="20" x14ac:dyDescent="0.25">
      <c r="AM117" s="60" t="s">
        <v>164</v>
      </c>
      <c r="AN117" s="63">
        <f>AN115/AN116-1</f>
        <v>0.42200604949020248</v>
      </c>
    </row>
    <row r="118" spans="39:40" ht="20" x14ac:dyDescent="0.25">
      <c r="AM118" s="60" t="s">
        <v>165</v>
      </c>
      <c r="AN118" s="64" t="str">
        <f>IF(AN115&gt;AN116,"BUY","SELL")</f>
        <v>BUY</v>
      </c>
    </row>
  </sheetData>
  <mergeCells count="6">
    <mergeCell ref="AM109:AN109"/>
    <mergeCell ref="AS83:AT83"/>
    <mergeCell ref="AS84:AT84"/>
    <mergeCell ref="AS93:AT93"/>
    <mergeCell ref="AS98:AT98"/>
    <mergeCell ref="AS104:AT104"/>
  </mergeCells>
  <hyperlinks>
    <hyperlink ref="A1" r:id="rId1" tooltip="https://roic.ai/company/CLX" display="ROIC.AI | C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21076/000002107694000006/0000021076-94-000006-index.html" xr:uid="{00000000-0004-0000-0000-000019000000}"/>
    <hyperlink ref="J74" r:id="rId19" tooltip="https://www.sec.gov/Archives/edgar/data/21076/000002107694000006/0000021076-94-000006-index.html" xr:uid="{00000000-0004-0000-0000-00001A000000}"/>
    <hyperlink ref="K36" r:id="rId20" tooltip="https://www.sec.gov/Archives/edgar/data/21076/000002107695000005/0000021076-95-000005-index.html" xr:uid="{00000000-0004-0000-0000-00001C000000}"/>
    <hyperlink ref="K74" r:id="rId21" tooltip="https://www.sec.gov/Archives/edgar/data/21076/000002107695000005/0000021076-95-000005-index.html" xr:uid="{00000000-0004-0000-0000-00001D000000}"/>
    <hyperlink ref="L36" r:id="rId22" tooltip="https://www.sec.gov/Archives/edgar/data/21076/000002107696000004/0000021076-96-000004-index.html" xr:uid="{00000000-0004-0000-0000-00001F000000}"/>
    <hyperlink ref="L74" r:id="rId23" tooltip="https://www.sec.gov/Archives/edgar/data/21076/000002107696000004/0000021076-96-000004-index.html" xr:uid="{00000000-0004-0000-0000-000020000000}"/>
    <hyperlink ref="M36" r:id="rId24" tooltip="https://www.sec.gov/Archives/edgar/data/21076/000002107697000008/0000021076-97-000008-index.html" xr:uid="{00000000-0004-0000-0000-000022000000}"/>
    <hyperlink ref="M74" r:id="rId25" tooltip="https://www.sec.gov/Archives/edgar/data/21076/000002107697000008/0000021076-97-000008-index.html" xr:uid="{00000000-0004-0000-0000-000023000000}"/>
    <hyperlink ref="N36" r:id="rId26" tooltip="https://www.sec.gov/Archives/edgar/data/21076/000002107698000006/0000021076-98-000006-index.html" xr:uid="{00000000-0004-0000-0000-000025000000}"/>
    <hyperlink ref="N74" r:id="rId27" tooltip="https://www.sec.gov/Archives/edgar/data/21076/000002107698000006/0000021076-98-000006-index.html" xr:uid="{00000000-0004-0000-0000-000026000000}"/>
    <hyperlink ref="O36" r:id="rId28" tooltip="https://www.sec.gov/Archives/edgar/data/21076/000002107699000008/0000021076-99-000008-index.html" xr:uid="{00000000-0004-0000-0000-000028000000}"/>
    <hyperlink ref="O74" r:id="rId29" tooltip="https://www.sec.gov/Archives/edgar/data/21076/000002107699000008/0000021076-99-000008-index.html" xr:uid="{00000000-0004-0000-0000-000029000000}"/>
    <hyperlink ref="P36" r:id="rId30" tooltip="https://www.sec.gov/Archives/edgar/data/21076/000002107600000003/0000021076-00-000003-index.html" xr:uid="{00000000-0004-0000-0000-00002B000000}"/>
    <hyperlink ref="P74" r:id="rId31" tooltip="https://www.sec.gov/Archives/edgar/data/21076/000002107600000003/0000021076-00-000003-index.html" xr:uid="{00000000-0004-0000-0000-00002C000000}"/>
    <hyperlink ref="Q36" r:id="rId32" tooltip="https://www.sec.gov/Archives/edgar/data/21076/000095014901501457/0000950149-01-501457-index.html" xr:uid="{00000000-0004-0000-0000-00002E000000}"/>
    <hyperlink ref="Q74" r:id="rId33" tooltip="https://www.sec.gov/Archives/edgar/data/21076/000095014901501457/0000950149-01-501457-index.html" xr:uid="{00000000-0004-0000-0000-00002F000000}"/>
    <hyperlink ref="R36" r:id="rId34" tooltip="https://www.sec.gov/Archives/edgar/data/21076/000002107602000019/0000021076-02-000019-index.html" xr:uid="{00000000-0004-0000-0000-000031000000}"/>
    <hyperlink ref="R74" r:id="rId35" tooltip="https://www.sec.gov/Archives/edgar/data/21076/000002107602000019/0000021076-02-000019-index.html" xr:uid="{00000000-0004-0000-0000-000032000000}"/>
    <hyperlink ref="S36" r:id="rId36" tooltip="https://www.sec.gov/Archives/edgar/data/21076/000002107603000124/text.htm" xr:uid="{00000000-0004-0000-0000-000034000000}"/>
    <hyperlink ref="S74" r:id="rId37" tooltip="https://www.sec.gov/Archives/edgar/data/21076/000002107603000124/text.htm" xr:uid="{00000000-0004-0000-0000-000035000000}"/>
    <hyperlink ref="T36" r:id="rId38" tooltip="https://www.sec.gov/Archives/edgar/data/21076/000002107604000063/f10ktext.htm" xr:uid="{00000000-0004-0000-0000-000037000000}"/>
    <hyperlink ref="T74" r:id="rId39" tooltip="https://www.sec.gov/Archives/edgar/data/21076/000002107604000063/f10ktext.htm" xr:uid="{00000000-0004-0000-0000-000038000000}"/>
    <hyperlink ref="U36" r:id="rId40" tooltip="https://www.sec.gov/Archives/edgar/data/21076/000110465905042311/a05-15203_110k.htm" xr:uid="{00000000-0004-0000-0000-00003A000000}"/>
    <hyperlink ref="U74" r:id="rId41" tooltip="https://www.sec.gov/Archives/edgar/data/21076/000110465905042311/a05-15203_110k.htm" xr:uid="{00000000-0004-0000-0000-00003B000000}"/>
    <hyperlink ref="V36" r:id="rId42" tooltip="https://www.sec.gov/Archives/edgar/data/21076/000095013406016835/f23136e10vk.htm" xr:uid="{00000000-0004-0000-0000-00003D000000}"/>
    <hyperlink ref="V74" r:id="rId43" tooltip="https://www.sec.gov/Archives/edgar/data/21076/000095013406016835/f23136e10vk.htm" xr:uid="{00000000-0004-0000-0000-00003E000000}"/>
    <hyperlink ref="W36" r:id="rId44" tooltip="https://www.sec.gov/Archives/edgar/data/21076/000089161807000521/0000891618-07-000521-index.html" xr:uid="{00000000-0004-0000-0000-000040000000}"/>
    <hyperlink ref="W74" r:id="rId45" tooltip="https://www.sec.gov/Archives/edgar/data/21076/000089161807000521/0000891618-07-000521-index.html" xr:uid="{00000000-0004-0000-0000-000041000000}"/>
    <hyperlink ref="X36" r:id="rId46" tooltip="https://www.sec.gov/Archives/edgar/data/21076/000119312508180293/0001193125-08-180293-index.html" xr:uid="{00000000-0004-0000-0000-000043000000}"/>
    <hyperlink ref="X74" r:id="rId47" tooltip="https://www.sec.gov/Archives/edgar/data/21076/000119312508180293/0001193125-08-180293-index.html" xr:uid="{00000000-0004-0000-0000-000044000000}"/>
    <hyperlink ref="Y36" r:id="rId48" tooltip="https://www.sec.gov/Archives/edgar/data/21076/000120677409001622/0001206774-09-001622-index.html" xr:uid="{00000000-0004-0000-0000-000046000000}"/>
    <hyperlink ref="Y74" r:id="rId49" tooltip="https://www.sec.gov/Archives/edgar/data/21076/000120677409001622/0001206774-09-001622-index.html" xr:uid="{00000000-0004-0000-0000-000047000000}"/>
    <hyperlink ref="Z36" r:id="rId50" tooltip="https://www.sec.gov/Archives/edgar/data/21076/000120677410001891/0001206774-10-001891-index.html" xr:uid="{00000000-0004-0000-0000-000049000000}"/>
    <hyperlink ref="Z74" r:id="rId51" tooltip="https://www.sec.gov/Archives/edgar/data/21076/000120677410001891/0001206774-10-001891-index.html" xr:uid="{00000000-0004-0000-0000-00004A000000}"/>
    <hyperlink ref="AA36" r:id="rId52" tooltip="https://www.sec.gov/Archives/edgar/data/21076/000120677411001954/0001206774-11-001954-index.html" xr:uid="{00000000-0004-0000-0000-00004C000000}"/>
    <hyperlink ref="AA74" r:id="rId53" tooltip="https://www.sec.gov/Archives/edgar/data/21076/000120677411001954/0001206774-11-001954-index.html" xr:uid="{00000000-0004-0000-0000-00004D000000}"/>
    <hyperlink ref="AB36" r:id="rId54" tooltip="https://www.sec.gov/Archives/edgar/data/21076/000120677412003688/0001206774-12-003688-index.html" xr:uid="{00000000-0004-0000-0000-00004F000000}"/>
    <hyperlink ref="AB74" r:id="rId55" tooltip="https://www.sec.gov/Archives/edgar/data/21076/000120677412003688/0001206774-12-003688-index.html" xr:uid="{00000000-0004-0000-0000-000050000000}"/>
    <hyperlink ref="AC36" r:id="rId56" tooltip="https://www.sec.gov/Archives/edgar/data/21076/000120677413003034/0001206774-13-003034-index.html" xr:uid="{00000000-0004-0000-0000-000052000000}"/>
    <hyperlink ref="AC74" r:id="rId57" tooltip="https://www.sec.gov/Archives/edgar/data/21076/000120677413003034/0001206774-13-003034-index.html" xr:uid="{00000000-0004-0000-0000-000053000000}"/>
    <hyperlink ref="AD36" r:id="rId58" tooltip="https://www.sec.gov/Archives/edgar/data/21076/000120677414002682/0001206774-14-002682-index.html" xr:uid="{00000000-0004-0000-0000-000055000000}"/>
    <hyperlink ref="AD74" r:id="rId59" tooltip="https://www.sec.gov/Archives/edgar/data/21076/000120677414002682/0001206774-14-002682-index.html" xr:uid="{00000000-0004-0000-0000-000056000000}"/>
    <hyperlink ref="AE36" r:id="rId60" tooltip="https://www.sec.gov/Archives/edgar/data/21076/000120677415002800/0001206774-15-002800-index.html" xr:uid="{00000000-0004-0000-0000-000058000000}"/>
    <hyperlink ref="AE74" r:id="rId61" tooltip="https://www.sec.gov/Archives/edgar/data/21076/000120677415002800/0001206774-15-002800-index.html" xr:uid="{00000000-0004-0000-0000-000059000000}"/>
    <hyperlink ref="AF36" r:id="rId62" tooltip="https://www.sec.gov/Archives/edgar/data/21076/000120677416006893/clorox3118951_1-10k.htm" xr:uid="{00000000-0004-0000-0000-00005B000000}"/>
    <hyperlink ref="AF74" r:id="rId63" tooltip="https://www.sec.gov/Archives/edgar/data/21076/000120677416006893/clorox3118951_1-10k.htm" xr:uid="{00000000-0004-0000-0000-00005C000000}"/>
    <hyperlink ref="AG36" r:id="rId64" tooltip="https://www.sec.gov/Archives/edgar/data/21076/000162828017008700/0001628280-17-008700-index.html" xr:uid="{00000000-0004-0000-0000-00005E000000}"/>
    <hyperlink ref="AG74" r:id="rId65" tooltip="https://www.sec.gov/Archives/edgar/data/21076/000162828017008700/0001628280-17-008700-index.html" xr:uid="{00000000-0004-0000-0000-00005F000000}"/>
    <hyperlink ref="AH36" r:id="rId66" tooltip="https://www.sec.gov/Archives/edgar/data/21076/000002107618000011/0000021076-18-000011-index.html" xr:uid="{00000000-0004-0000-0000-000061000000}"/>
    <hyperlink ref="AH74" r:id="rId67" tooltip="https://www.sec.gov/Archives/edgar/data/21076/000002107618000011/0000021076-18-000011-index.html" xr:uid="{00000000-0004-0000-0000-000062000000}"/>
    <hyperlink ref="AI36" r:id="rId68" tooltip="https://www.sec.gov/Archives/edgar/data/21076/000002107619000012/fy19clx10k.htm" xr:uid="{00000000-0004-0000-0000-000064000000}"/>
    <hyperlink ref="AI74" r:id="rId69" tooltip="https://www.sec.gov/Archives/edgar/data/21076/000002107619000012/fy19clx10k.htm" xr:uid="{00000000-0004-0000-0000-000065000000}"/>
    <hyperlink ref="AJ36" r:id="rId70" tooltip="https://www.sec.gov/Archives/edgar/data/21076/000002107620000016/0000021076-20-000016-index.htm" xr:uid="{00000000-0004-0000-0000-000067000000}"/>
    <hyperlink ref="AJ74" r:id="rId71" tooltip="https://www.sec.gov/Archives/edgar/data/21076/000002107620000016/0000021076-20-000016-index.htm" xr:uid="{00000000-0004-0000-0000-000068000000}"/>
    <hyperlink ref="AK36" r:id="rId72" tooltip="https://www.sec.gov/Archives/edgar/data/21076/000002107621000016/0000021076-21-000016-index.htm" xr:uid="{00000000-0004-0000-0000-00006A000000}"/>
    <hyperlink ref="AK74" r:id="rId73" tooltip="https://www.sec.gov/Archives/edgar/data/21076/000002107621000016/0000021076-21-000016-index.htm" xr:uid="{00000000-0004-0000-0000-00006B000000}"/>
    <hyperlink ref="AL36" r:id="rId74" tooltip="https://www.sec.gov/Archives/edgar/data/21076/000002107622000026/0000021076-22-000026-index.htm" xr:uid="{00000000-0004-0000-0000-00006D000000}"/>
    <hyperlink ref="AL74" r:id="rId75" tooltip="https://www.sec.gov/Archives/edgar/data/21076/000002107622000026/0000021076-22-000026-index.htm" xr:uid="{00000000-0004-0000-0000-00006E000000}"/>
    <hyperlink ref="AM1" r:id="rId76" display="https://finbox.com/NYSE:CLX/explorer/revenue_proj" xr:uid="{E0EA803D-58F9-5C45-A37A-2CEEA9EDF005}"/>
    <hyperlink ref="AR106" r:id="rId77" xr:uid="{6ED607E1-EAB1-9A4D-8135-5F2D1D00C06A}"/>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2023-05-04T19:26:52Z</dcterms:created>
  <dcterms:modified xsi:type="dcterms:W3CDTF">2023-07-04T08:09:02Z</dcterms:modified>
</cp:coreProperties>
</file>