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242BAC84-BEF1-7D44-911E-0140278F947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80" i="1" l="1"/>
  <c r="AN89" i="1"/>
  <c r="AN9" i="1"/>
  <c r="AT10" i="1" s="1"/>
  <c r="AN35" i="1"/>
  <c r="AN13" i="1"/>
  <c r="AP116" i="1" a="1"/>
  <c r="AP116" i="1" s="1"/>
  <c r="AV101" i="1" a="1"/>
  <c r="AV101" i="1" s="1"/>
  <c r="AV95" i="1" a="1"/>
  <c r="AV95" i="1" s="1"/>
  <c r="AP105" i="1"/>
  <c r="AQ105" i="1" s="1"/>
  <c r="AR105" i="1" s="1"/>
  <c r="AS105" i="1" s="1"/>
  <c r="AO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P111" i="1"/>
  <c r="AR108" i="1"/>
  <c r="AQ108" i="1"/>
  <c r="AP108" i="1"/>
  <c r="AO108" i="1"/>
  <c r="AV94" i="1"/>
  <c r="AV91" i="1"/>
  <c r="AV90" i="1"/>
  <c r="AV89" i="1"/>
  <c r="AV87" i="1"/>
  <c r="AV86" i="1"/>
  <c r="AV99" i="1" s="1"/>
  <c r="AV85" i="1"/>
  <c r="AS30" i="1"/>
  <c r="AR30" i="1"/>
  <c r="AQ30" i="1"/>
  <c r="AP30" i="1"/>
  <c r="AO30" i="1"/>
  <c r="AS29" i="1"/>
  <c r="AR29" i="1"/>
  <c r="AQ29" i="1"/>
  <c r="AP29" i="1"/>
  <c r="AO29" i="1"/>
  <c r="AS21" i="1"/>
  <c r="AR21" i="1"/>
  <c r="AQ21" i="1"/>
  <c r="AP21" i="1"/>
  <c r="AO21" i="1"/>
  <c r="AS20" i="1"/>
  <c r="AR20" i="1"/>
  <c r="AQ20" i="1"/>
  <c r="AP20" i="1"/>
  <c r="AO20" i="1"/>
  <c r="AT19" i="1"/>
  <c r="AT16" i="1"/>
  <c r="AP114" i="1" s="1"/>
  <c r="AW13" i="1"/>
  <c r="AV13" i="1"/>
  <c r="AU13" i="1"/>
  <c r="AT13" i="1"/>
  <c r="AW10" i="1"/>
  <c r="AV10" i="1"/>
  <c r="AU10" i="1"/>
  <c r="AW7" i="1"/>
  <c r="AV7" i="1"/>
  <c r="AU7" i="1"/>
  <c r="AT7" i="1"/>
  <c r="AW4" i="1"/>
  <c r="AV4" i="1"/>
  <c r="AU4" i="1"/>
  <c r="AT4" i="1"/>
  <c r="AS4" i="1"/>
  <c r="AR4" i="1"/>
  <c r="AQ4" i="1"/>
  <c r="AP4" i="1"/>
  <c r="AO4" i="1"/>
  <c r="AN106"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N29"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N4"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W22" i="1"/>
  <c r="AV97" i="1"/>
  <c r="AV106" i="1"/>
  <c r="AU19" i="1"/>
  <c r="AV16" i="1"/>
  <c r="AW16" i="1"/>
  <c r="AU16" i="1"/>
  <c r="AW19" i="1"/>
  <c r="AV19" i="1"/>
  <c r="AV103" i="1"/>
  <c r="AV100" i="1" s="1"/>
  <c r="AP112" i="1"/>
  <c r="AV88" i="1"/>
  <c r="AV92" i="1" s="1"/>
  <c r="AV102" i="1" l="1"/>
  <c r="AV105" i="1" s="1"/>
  <c r="AV108" i="1" s="1"/>
  <c r="AS107" i="1" l="1"/>
  <c r="AS108" i="1" s="1"/>
  <c r="AP110" i="1" s="1"/>
  <c r="AP113" i="1" s="1"/>
  <c r="AP115" i="1" s="1"/>
  <c r="AP118" i="1" l="1"/>
  <c r="A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<sst xmlns="http://schemas.openxmlformats.org/spreadsheetml/2006/main" count="1110" uniqueCount="167">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</sst>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 fillId="0" borderId="0" xfId="0" applyFont="1" applyAlignment="1">
      <alignment indent="1"/>
    </xf>
    <xf numFmtId="164" fontId="10" fillId="5" borderId="0" xfId="0" applyNumberFormat="1" applyFont="1" applyFill="1"/>
    <xf numFmtId="0" fontId="0" fillId="6" borderId="0" xfId="0" applyFill="1"/>
    <xf numFmtId="164" fontId="10" fillId="6" borderId="0" xfId="0" applyNumberFormat="1" applyFont="1" applyFill="1"/>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0"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164" fontId="1" fillId="5" borderId="0" xfId="0" applyNumberFormat="1" applyFont="1" applyFill="1"/>
    <xf numFmtId="0" fontId="0" fillId="6"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64" fontId="1" fillId="6" borderId="0" xfId="0" applyNumberFormat="1" applyFont="1" applyFill="1"/>
    <xf numFmtId="164" fontId="12" fillId="4" borderId="0" xfId="0" applyNumberFormat="1" applyFont="1" applyFill="1"/>
    <xf numFmtId="0" fontId="12" fillId="7" borderId="0" xfId="0" applyFont="1" applyFill="1" applyAlignment="1">
      <alignment horizontal="left" vertical="center" wrapText="1"/>
    </xf>
    <xf numFmtId="10" fontId="12" fillId="7" borderId="0" xfId="0" applyNumberFormat="1" applyFont="1" applyFill="1"/>
    <xf numFmtId="9" fontId="13" fillId="6" borderId="0" xfId="0" applyNumberFormat="1" applyFont="1" applyFill="1" applyAlignment="1">
      <alignment wrapText="1"/>
    </xf>
    <xf numFmtId="10" fontId="1" fillId="6" borderId="0" xfId="0" applyNumberFormat="1" applyFont="1" applyFill="1" applyAlignment="1">
      <alignment horizontal="right" vertical="center"/>
    </xf>
    <xf numFmtId="0" fontId="13" fillId="5" borderId="0" xfId="0" applyFont="1" applyFill="1" applyAlignment="1">
      <alignment wrapText="1"/>
    </xf>
    <xf numFmtId="10" fontId="1" fillId="5" borderId="0" xfId="0" applyNumberFormat="1" applyFont="1" applyFill="1" applyAlignment="1">
      <alignment horizontal="right" vertical="center"/>
    </xf>
    <xf numFmtId="0" fontId="13" fillId="6" borderId="0" xfId="0" applyFont="1" applyFill="1"/>
    <xf numFmtId="164" fontId="1" fillId="6" borderId="0" xfId="0" applyNumberFormat="1" applyFont="1" applyFill="1" applyAlignment="1">
      <alignment wrapText="1"/>
    </xf>
    <xf numFmtId="164" fontId="1" fillId="7" borderId="0" xfId="0" applyNumberFormat="1" applyFont="1" applyFill="1" applyAlignment="1">
      <alignment wrapText="1"/>
    </xf>
    <xf numFmtId="168" fontId="12" fillId="7" borderId="0" xfId="0" applyNumberFormat="1" applyFont="1" applyFill="1"/>
    <xf numFmtId="168" fontId="1" fillId="6" borderId="0" xfId="0" applyNumberFormat="1" applyFont="1" applyFill="1"/>
    <xf numFmtId="9" fontId="12" fillId="7" borderId="0" xfId="1" applyFont="1" applyFill="1" applyBorder="1"/>
    <xf numFmtId="0" fontId="12" fillId="7" borderId="0" xfId="0" applyFont="1" applyFill="1" applyAlignment="1">
      <alignment horizontal="right"/>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7" borderId="0" xfId="0" applyFont="1" applyFill="1" applyAlignment="1">
      <alignment horizontal="center"/>
    </xf>
    <xf numFmtId="0" fontId="15" fillId="7" borderId="0" xfId="0" applyFont="1" applyFill="1" applyAlignment="1">
      <alignment horizontal="center"/>
    </xf>
    <xf numFmtId="0" fontId="16" fillId="7" borderId="0" xfId="0" applyFont="1" applyFill="1" applyAlignment="1">
      <alignment horizontal="center"/>
    </xf>
    <xf numFmtId="0" fontId="12" fillId="8"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GIS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881578947368408E-2"/>
          <c:y val="0.119599787258268"/>
          <c:w val="0.86211842105263159"/>
          <c:h val="0.715733221562413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1'!$B$3:$AN$3</c:f>
              <c:numCache>
                <c:formatCode>#,###,,;\(#,###,,\);\ \-\ \-</c:formatCode>
                <c:ptCount val="39"/>
                <c:pt idx="0">
                  <c:v>4118000000</c:v>
                </c:pt>
                <c:pt idx="1">
                  <c:v>4285000000</c:v>
                </c:pt>
                <c:pt idx="2">
                  <c:v>4586600000</c:v>
                </c:pt>
                <c:pt idx="3">
                  <c:v>5189300000</c:v>
                </c:pt>
                <c:pt idx="4">
                  <c:v>5178800000</c:v>
                </c:pt>
                <c:pt idx="5">
                  <c:v>5620600000</c:v>
                </c:pt>
                <c:pt idx="6">
                  <c:v>6448300000</c:v>
                </c:pt>
                <c:pt idx="7">
                  <c:v>7153200000</c:v>
                </c:pt>
                <c:pt idx="8">
                  <c:v>7777800000</c:v>
                </c:pt>
                <c:pt idx="9">
                  <c:v>8134600000</c:v>
                </c:pt>
                <c:pt idx="10">
                  <c:v>8516900000</c:v>
                </c:pt>
                <c:pt idx="11">
                  <c:v>5026700000</c:v>
                </c:pt>
                <c:pt idx="12">
                  <c:v>5416000000</c:v>
                </c:pt>
                <c:pt idx="13">
                  <c:v>5609300000</c:v>
                </c:pt>
                <c:pt idx="14">
                  <c:v>6033000000</c:v>
                </c:pt>
                <c:pt idx="15">
                  <c:v>6246100000</c:v>
                </c:pt>
                <c:pt idx="16">
                  <c:v>6700200000</c:v>
                </c:pt>
                <c:pt idx="17">
                  <c:v>7077700000</c:v>
                </c:pt>
                <c:pt idx="18">
                  <c:v>7949000000</c:v>
                </c:pt>
                <c:pt idx="19">
                  <c:v>10506000000</c:v>
                </c:pt>
                <c:pt idx="20">
                  <c:v>11070000000</c:v>
                </c:pt>
                <c:pt idx="21">
                  <c:v>11244000000</c:v>
                </c:pt>
                <c:pt idx="22">
                  <c:v>11640000000</c:v>
                </c:pt>
                <c:pt idx="23">
                  <c:v>12442000000</c:v>
                </c:pt>
                <c:pt idx="24">
                  <c:v>13652100000</c:v>
                </c:pt>
                <c:pt idx="25">
                  <c:v>14691300000</c:v>
                </c:pt>
                <c:pt idx="26">
                  <c:v>14796500000</c:v>
                </c:pt>
                <c:pt idx="27">
                  <c:v>14880200000</c:v>
                </c:pt>
                <c:pt idx="28">
                  <c:v>16657900000</c:v>
                </c:pt>
                <c:pt idx="29">
                  <c:v>17774100000</c:v>
                </c:pt>
                <c:pt idx="30">
                  <c:v>17909600000</c:v>
                </c:pt>
                <c:pt idx="31">
                  <c:v>17630300000</c:v>
                </c:pt>
                <c:pt idx="32">
                  <c:v>16563100000</c:v>
                </c:pt>
                <c:pt idx="33">
                  <c:v>15619800000</c:v>
                </c:pt>
                <c:pt idx="34">
                  <c:v>15740400000</c:v>
                </c:pt>
                <c:pt idx="35">
                  <c:v>16865200000</c:v>
                </c:pt>
                <c:pt idx="36">
                  <c:v>17626600000</c:v>
                </c:pt>
                <c:pt idx="37">
                  <c:v>18127000000</c:v>
                </c:pt>
                <c:pt idx="38">
                  <c:v>18992800000</c:v>
                </c:pt>
              </c:numCache>
            </c:numRef>
          </c:val>
          <c:extLst>
            <c:ext xmlns:c16="http://schemas.microsoft.com/office/drawing/2014/chart" uri="{C3380CC4-5D6E-409C-BE32-E72D297353CC}">
              <c16:uniqueId val="{00000000-7B72-6842-A244-E060E45197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1'!$B$28:$AN$28</c:f>
              <c:numCache>
                <c:formatCode>#,###,,;\(#,###,,\);\ \-\ \-</c:formatCode>
                <c:ptCount val="39"/>
                <c:pt idx="0">
                  <c:v>233000000</c:v>
                </c:pt>
                <c:pt idx="1">
                  <c:v>-73000000</c:v>
                </c:pt>
                <c:pt idx="2">
                  <c:v>183500000</c:v>
                </c:pt>
                <c:pt idx="3">
                  <c:v>222000000</c:v>
                </c:pt>
                <c:pt idx="4">
                  <c:v>283100000</c:v>
                </c:pt>
                <c:pt idx="5">
                  <c:v>484300000</c:v>
                </c:pt>
                <c:pt idx="6">
                  <c:v>381400000</c:v>
                </c:pt>
                <c:pt idx="7">
                  <c:v>472700000</c:v>
                </c:pt>
                <c:pt idx="8">
                  <c:v>495600000</c:v>
                </c:pt>
                <c:pt idx="9">
                  <c:v>506100000</c:v>
                </c:pt>
                <c:pt idx="10">
                  <c:v>469900000</c:v>
                </c:pt>
                <c:pt idx="11">
                  <c:v>367400000</c:v>
                </c:pt>
                <c:pt idx="12">
                  <c:v>476400000</c:v>
                </c:pt>
                <c:pt idx="13">
                  <c:v>445400000</c:v>
                </c:pt>
                <c:pt idx="14">
                  <c:v>421800000</c:v>
                </c:pt>
                <c:pt idx="15">
                  <c:v>534500000</c:v>
                </c:pt>
                <c:pt idx="16">
                  <c:v>614400000</c:v>
                </c:pt>
                <c:pt idx="17">
                  <c:v>665100000</c:v>
                </c:pt>
                <c:pt idx="18">
                  <c:v>458000000</c:v>
                </c:pt>
                <c:pt idx="19">
                  <c:v>917000000</c:v>
                </c:pt>
                <c:pt idx="20">
                  <c:v>1055000000</c:v>
                </c:pt>
                <c:pt idx="21">
                  <c:v>1240000000</c:v>
                </c:pt>
                <c:pt idx="22">
                  <c:v>1090000000</c:v>
                </c:pt>
                <c:pt idx="23">
                  <c:v>1144000000</c:v>
                </c:pt>
                <c:pt idx="24">
                  <c:v>1294700000</c:v>
                </c:pt>
                <c:pt idx="25">
                  <c:v>1304400000</c:v>
                </c:pt>
                <c:pt idx="26">
                  <c:v>1530500000</c:v>
                </c:pt>
                <c:pt idx="27">
                  <c:v>1798300000</c:v>
                </c:pt>
                <c:pt idx="28">
                  <c:v>1567300000</c:v>
                </c:pt>
                <c:pt idx="29">
                  <c:v>1855200000</c:v>
                </c:pt>
                <c:pt idx="30">
                  <c:v>1824400000</c:v>
                </c:pt>
                <c:pt idx="31">
                  <c:v>1221300000</c:v>
                </c:pt>
                <c:pt idx="32">
                  <c:v>1697400000</c:v>
                </c:pt>
                <c:pt idx="33">
                  <c:v>1657500000</c:v>
                </c:pt>
                <c:pt idx="34">
                  <c:v>2131000000</c:v>
                </c:pt>
                <c:pt idx="35">
                  <c:v>1752700000</c:v>
                </c:pt>
                <c:pt idx="36">
                  <c:v>2181200000</c:v>
                </c:pt>
                <c:pt idx="37">
                  <c:v>2339800000</c:v>
                </c:pt>
                <c:pt idx="38">
                  <c:v>2707300000</c:v>
                </c:pt>
              </c:numCache>
            </c:numRef>
          </c:val>
          <c:extLst>
            <c:ext xmlns:c16="http://schemas.microsoft.com/office/drawing/2014/chart" uri="{C3380CC4-5D6E-409C-BE32-E72D297353CC}">
              <c16:uniqueId val="{00000001-7B72-6842-A244-E060E45197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1'!$B$107:$AN$107</c:f>
              <c:numCache>
                <c:formatCode>#,###,,;\(#,###,,\);\ \-\ \-</c:formatCode>
                <c:ptCount val="39"/>
                <c:pt idx="0">
                  <c:v>-46300000</c:v>
                </c:pt>
                <c:pt idx="1">
                  <c:v>-145400000</c:v>
                </c:pt>
                <c:pt idx="2">
                  <c:v>106400000</c:v>
                </c:pt>
                <c:pt idx="3">
                  <c:v>85100000</c:v>
                </c:pt>
                <c:pt idx="4">
                  <c:v>-70000000</c:v>
                </c:pt>
                <c:pt idx="5">
                  <c:v>-86500000</c:v>
                </c:pt>
                <c:pt idx="6">
                  <c:v>87800000</c:v>
                </c:pt>
                <c:pt idx="7">
                  <c:v>-10200000</c:v>
                </c:pt>
                <c:pt idx="8">
                  <c:v>76300000</c:v>
                </c:pt>
                <c:pt idx="9">
                  <c:v>236100000</c:v>
                </c:pt>
                <c:pt idx="10">
                  <c:v>271200000</c:v>
                </c:pt>
                <c:pt idx="11">
                  <c:v>511000000</c:v>
                </c:pt>
                <c:pt idx="12">
                  <c:v>531000000</c:v>
                </c:pt>
                <c:pt idx="13">
                  <c:v>424800000</c:v>
                </c:pt>
                <c:pt idx="14">
                  <c:v>576400000</c:v>
                </c:pt>
                <c:pt idx="15">
                  <c:v>405300000</c:v>
                </c:pt>
                <c:pt idx="16">
                  <c:v>420000000</c:v>
                </c:pt>
                <c:pt idx="17">
                  <c:v>429400000</c:v>
                </c:pt>
                <c:pt idx="18">
                  <c:v>407000000</c:v>
                </c:pt>
                <c:pt idx="19">
                  <c:v>920000000</c:v>
                </c:pt>
                <c:pt idx="20">
                  <c:v>833000000</c:v>
                </c:pt>
                <c:pt idx="21">
                  <c:v>1297000000</c:v>
                </c:pt>
                <c:pt idx="22">
                  <c:v>1411000000</c:v>
                </c:pt>
                <c:pt idx="23">
                  <c:v>1305000000</c:v>
                </c:pt>
                <c:pt idx="24">
                  <c:v>1207900000</c:v>
                </c:pt>
                <c:pt idx="25">
                  <c:v>1265600000</c:v>
                </c:pt>
                <c:pt idx="26">
                  <c:v>1531300000</c:v>
                </c:pt>
                <c:pt idx="27">
                  <c:v>878000000</c:v>
                </c:pt>
                <c:pt idx="28">
                  <c:v>1726100000</c:v>
                </c:pt>
                <c:pt idx="29">
                  <c:v>2312100000</c:v>
                </c:pt>
                <c:pt idx="30">
                  <c:v>1877500000</c:v>
                </c:pt>
                <c:pt idx="31">
                  <c:v>1830400000</c:v>
                </c:pt>
                <c:pt idx="32">
                  <c:v>1900500000</c:v>
                </c:pt>
                <c:pt idx="33">
                  <c:v>1628900000</c:v>
                </c:pt>
                <c:pt idx="34">
                  <c:v>2218300000</c:v>
                </c:pt>
                <c:pt idx="35">
                  <c:v>2269400000</c:v>
                </c:pt>
                <c:pt idx="36">
                  <c:v>3215400000</c:v>
                </c:pt>
                <c:pt idx="37">
                  <c:v>2452400000</c:v>
                </c:pt>
                <c:pt idx="38">
                  <c:v>2747400000</c:v>
                </c:pt>
              </c:numCache>
            </c:numRef>
          </c:val>
          <c:extLst>
            <c:ext xmlns:c16="http://schemas.microsoft.com/office/drawing/2014/chart" uri="{C3380CC4-5D6E-409C-BE32-E72D297353CC}">
              <c16:uniqueId val="{00000002-7B72-6842-A244-E060E45197E6}"/>
            </c:ext>
          </c:extLst>
        </c:ser>
        <c:dLbls>
          <c:showLegendKey val="0"/>
          <c:showVal val="0"/>
          <c:showCatName val="0"/>
          <c:showSerName val="0"/>
          <c:showPercent val="0"/>
          <c:showBubbleSize val="0"/>
        </c:dLbls>
        <c:gapWidth val="100"/>
        <c:overlap val="-24"/>
        <c:axId val="158669919"/>
        <c:axId val="158671647"/>
      </c:barChart>
      <c:catAx>
        <c:axId val="15866991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671647"/>
        <c:crosses val="autoZero"/>
        <c:auto val="1"/>
        <c:lblAlgn val="ctr"/>
        <c:lblOffset val="100"/>
        <c:noMultiLvlLbl val="0"/>
      </c:catAx>
      <c:valAx>
        <c:axId val="1586716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669919"/>
        <c:crosses val="autoZero"/>
        <c:crossBetween val="between"/>
      </c:valAx>
      <c:spPr>
        <a:noFill/>
        <a:ln>
          <a:noFill/>
        </a:ln>
        <a:effectLst/>
      </c:spPr>
    </c:plotArea>
    <c:legend>
      <c:legendPos val="b"/>
      <c:layout>
        <c:manualLayout>
          <c:xMode val="edge"/>
          <c:yMode val="edge"/>
          <c:x val="0.34519975134687114"/>
          <c:y val="0.91144720925487666"/>
          <c:w val="0.3122320762536262"/>
          <c:h val="4.973353792404111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42</xdr:col>
      <xdr:colOff>21167</xdr:colOff>
      <xdr:row>108</xdr:row>
      <xdr:rowOff>35984</xdr:rowOff>
    </xdr:from>
    <xdr:to>
      <xdr:col>48</xdr:col>
      <xdr:colOff>21167</xdr:colOff>
      <xdr:row>131</xdr:row>
      <xdr:rowOff>0</xdr:rowOff>
    </xdr:to>
    <xdr:graphicFrame macro="">
      <xdr:nvGraphicFramePr>
        <xdr:cNvPr id="2" name="Chart 1">
          <a:extLst>
            <a:ext uri="{FF2B5EF4-FFF2-40B4-BE49-F238E27FC236}">
              <a16:creationId xmlns:a16="http://schemas.microsoft.com/office/drawing/2014/main" id="{7C5DB1C3-A8D5-0293-8BAA-07A57DB85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3.8190000000000002E-2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https://www.bing.com/financeapi/forcetrigger?t=a1tvzr&amp;q=XNYS%3aGIS&amp;form=skydnc</v>
    <v>Learn more on Bing</v>
  </rv>
  <rv s="1">
    <v>0</v>
    <v>GENERAL MILLS, INC. (XNYS:GIS)</v>
    <v>2</v>
    <v>3</v>
    <v>Finance</v>
    <v>4</v>
    <v>en-US</v>
    <v>a1tvzr</v>
    <v>268435456</v>
    <v>1</v>
    <v>Powered by Refinitiv</v>
    <v>90.89</v>
    <v>72.16</v>
    <v>0.22109999999999999</v>
    <v>0.42</v>
    <v>5.476E-3</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34000</v>
    <v>New York Stock Exchange</v>
    <v>XNYS</v>
    <v>XNYS</v>
    <v>Number One General Mills Blvd, MINNEAPOLIS, MN, 55426 US</v>
    <v>77.254999999999995</v>
    <v>Food &amp; Tobacco</v>
    <v>Stock</v>
    <v>45110.875000022657</v>
    <v>0</v>
    <v>75.8</v>
    <v>45129289824</v>
    <v>GENERAL MILLS, INC.</v>
    <v>GENERAL MILLS, INC.</v>
    <v>76.3</v>
    <v>17.787800000000001</v>
    <v>76.7</v>
    <v>77.12</v>
    <v>585182700</v>
    <v>GIS</v>
    <v>GENERAL MILLS, INC. (XNYS:GIS)</v>
    <v>2756220</v>
    <v>4296416</v>
    <v>1928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40704/000091205796018678/0000912057-96-018678-index.html"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40704/000089710104001455/0000897101-04-001455-index.htm" TargetMode="External"/><Relationship Id="rId47" Type="http://schemas.openxmlformats.org/officeDocument/2006/relationships/hyperlink" Target="https://www.sec.gov/Archives/edgar/data/40704/000089710106001513/0000897101-06-001513-index.htm" TargetMode="External"/><Relationship Id="rId63" Type="http://schemas.openxmlformats.org/officeDocument/2006/relationships/hyperlink" Target="https://www.sec.gov/Archives/edgar/data/40704/000119312514260716/0001193125-14-260716-index.htm" TargetMode="External"/><Relationship Id="rId68" Type="http://schemas.openxmlformats.org/officeDocument/2006/relationships/hyperlink" Target="https://www.sec.gov/Archives/edgar/data/40704/000119312517217396/0001193125-17-217396-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40704/000089710101500527/0000897101-01-500527-index.htm" TargetMode="External"/><Relationship Id="rId53" Type="http://schemas.openxmlformats.org/officeDocument/2006/relationships/hyperlink" Target="https://www.sec.gov/Archives/edgar/data/40704/000095012309021887/0000950123-09-021887-index.htm" TargetMode="External"/><Relationship Id="rId58" Type="http://schemas.openxmlformats.org/officeDocument/2006/relationships/hyperlink" Target="https://www.sec.gov/Archives/edgar/data/40704/000119312512293636/0001193125-12-293636-index.htm" TargetMode="External"/><Relationship Id="rId74" Type="http://schemas.openxmlformats.org/officeDocument/2006/relationships/hyperlink" Target="https://www.sec.gov/Archives/edgar/data/40704/000119312520186469/0001193125-20-186469-index.htm" TargetMode="External"/><Relationship Id="rId79" Type="http://schemas.openxmlformats.org/officeDocument/2006/relationships/hyperlink" Target="https://www.sec.gov/Archives/edgar/data/40704/000119312522185257/0001193125-22-18525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0704/000119312513282371/0001193125-13-282371-index.htm" TargetMode="External"/><Relationship Id="rId82" Type="http://schemas.openxmlformats.org/officeDocument/2006/relationships/drawing" Target="../drawings/drawing1.xm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0704/000004070494000020/0000040704-94-000020-index.html" TargetMode="External"/><Relationship Id="rId27" Type="http://schemas.openxmlformats.org/officeDocument/2006/relationships/hyperlink" Target="https://www.sec.gov/Archives/edgar/data/40704/000091205796018678/0000912057-96-018678-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0704/000089710100000853/0000897101-00-000853-index.html" TargetMode="External"/><Relationship Id="rId43" Type="http://schemas.openxmlformats.org/officeDocument/2006/relationships/hyperlink" Target="https://www.sec.gov/Archives/edgar/data/40704/000089710104001455/0000897101-04-001455-index.htm" TargetMode="External"/><Relationship Id="rId48" Type="http://schemas.openxmlformats.org/officeDocument/2006/relationships/hyperlink" Target="https://www.sec.gov/Archives/edgar/data/40704/000089710107001522/0000897101-07-001522-index.htm" TargetMode="External"/><Relationship Id="rId56" Type="http://schemas.openxmlformats.org/officeDocument/2006/relationships/hyperlink" Target="https://www.sec.gov/Archives/edgar/data/40704/000095012311064606/0000950123-11-064606-index.htm" TargetMode="External"/><Relationship Id="rId64" Type="http://schemas.openxmlformats.org/officeDocument/2006/relationships/hyperlink" Target="https://www.sec.gov/Archives/edgar/data/40704/000119312515245476/0001193125-15-245476-index.htm" TargetMode="External"/><Relationship Id="rId69" Type="http://schemas.openxmlformats.org/officeDocument/2006/relationships/hyperlink" Target="https://www.sec.gov/Archives/edgar/data/40704/000119312517217396/0001193125-17-217396-index.htm" TargetMode="External"/><Relationship Id="rId77" Type="http://schemas.openxmlformats.org/officeDocument/2006/relationships/hyperlink" Target="https://www.sec.gov/Archives/edgar/data/40704/000119312521204830/0001193125-21-20483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0704/000095013708009268/0000950137-08-009268-index.htm" TargetMode="External"/><Relationship Id="rId72" Type="http://schemas.openxmlformats.org/officeDocument/2006/relationships/hyperlink" Target="https://www.sec.gov/Archives/edgar/data/40704/000119312519184675/0001193125-19-184675-index.htm" TargetMode="External"/><Relationship Id="rId80" Type="http://schemas.openxmlformats.org/officeDocument/2006/relationships/hyperlink" Target="https://finbox.com/NYSE:GIS/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0704/000004070495000016/0000040704-95-000016-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40704/000089710102000567/0000897101-02-000567-index.html" TargetMode="External"/><Relationship Id="rId46" Type="http://schemas.openxmlformats.org/officeDocument/2006/relationships/hyperlink" Target="https://www.sec.gov/Archives/edgar/data/40704/000089710106001513/0000897101-06-001513-index.htm" TargetMode="External"/><Relationship Id="rId59" Type="http://schemas.openxmlformats.org/officeDocument/2006/relationships/hyperlink" Target="https://www.sec.gov/Archives/edgar/data/40704/000119312512293636/0001193125-12-293636-index.htm" TargetMode="External"/><Relationship Id="rId67" Type="http://schemas.openxmlformats.org/officeDocument/2006/relationships/hyperlink" Target="https://www.sec.gov/Archives/edgar/data/40704/000119312516638404/0001193125-16-63840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40704/000089710103000909/0000897101-03-000909-index.htm" TargetMode="External"/><Relationship Id="rId54" Type="http://schemas.openxmlformats.org/officeDocument/2006/relationships/hyperlink" Target="https://www.sec.gov/Archives/edgar/data/40704/000095012310064517/0000950123-10-064517-index.htm" TargetMode="External"/><Relationship Id="rId62" Type="http://schemas.openxmlformats.org/officeDocument/2006/relationships/hyperlink" Target="https://www.sec.gov/Archives/edgar/data/40704/000119312514260716/0001193125-14-260716-index.htm" TargetMode="External"/><Relationship Id="rId70" Type="http://schemas.openxmlformats.org/officeDocument/2006/relationships/hyperlink" Target="https://www.sec.gov/Archives/edgar/data/40704/000119312518209377/0001193125-18-209377-index.htm" TargetMode="External"/><Relationship Id="rId75" Type="http://schemas.openxmlformats.org/officeDocument/2006/relationships/hyperlink" Target="https://www.sec.gov/Archives/edgar/data/40704/000119312520186469/0001193125-20-186469-index.htm" TargetMode="External"/><Relationship Id="rId1" Type="http://schemas.openxmlformats.org/officeDocument/2006/relationships/hyperlink" Target="https://roic.ai/company/GI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0704/000004070494000020/0000040704-94-00002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40704/000089710101500527/0000897101-01-500527-index.htm" TargetMode="External"/><Relationship Id="rId49" Type="http://schemas.openxmlformats.org/officeDocument/2006/relationships/hyperlink" Target="https://www.sec.gov/Archives/edgar/data/40704/000089710107001522/0000897101-07-001522-index.htm" TargetMode="External"/><Relationship Id="rId57" Type="http://schemas.openxmlformats.org/officeDocument/2006/relationships/hyperlink" Target="https://www.sec.gov/Archives/edgar/data/40704/000095012311064606/0000950123-11-06460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0704/000089710105001694/0000897101-05-001694-index.htm" TargetMode="External"/><Relationship Id="rId52" Type="http://schemas.openxmlformats.org/officeDocument/2006/relationships/hyperlink" Target="https://www.sec.gov/Archives/edgar/data/40704/000095012309021887/0000950123-09-021887-index.htm" TargetMode="External"/><Relationship Id="rId60" Type="http://schemas.openxmlformats.org/officeDocument/2006/relationships/hyperlink" Target="https://www.sec.gov/Archives/edgar/data/40704/000119312513282371/0001193125-13-282371-index.htm" TargetMode="External"/><Relationship Id="rId65" Type="http://schemas.openxmlformats.org/officeDocument/2006/relationships/hyperlink" Target="https://www.sec.gov/Archives/edgar/data/40704/000119312515245476/0001193125-15-245476-index.htm" TargetMode="External"/><Relationship Id="rId73" Type="http://schemas.openxmlformats.org/officeDocument/2006/relationships/hyperlink" Target="https://www.sec.gov/Archives/edgar/data/40704/000119312519184675/0001193125-19-184675-index.htm" TargetMode="External"/><Relationship Id="rId78" Type="http://schemas.openxmlformats.org/officeDocument/2006/relationships/hyperlink" Target="https://www.sec.gov/Archives/edgar/data/40704/000119312522185257/0001193125-22-185257-index.htm" TargetMode="External"/><Relationship Id="rId81" Type="http://schemas.openxmlformats.org/officeDocument/2006/relationships/hyperlink" Target="https://finbox.com/NYSE:GI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40704/000089710102000567/0000897101-02-000567-index.html" TargetMode="External"/><Relationship Id="rId34" Type="http://schemas.openxmlformats.org/officeDocument/2006/relationships/hyperlink" Target="https://www.sec.gov/Archives/edgar/data/40704/000089710100000853/0000897101-00-000853-index.html" TargetMode="External"/><Relationship Id="rId50" Type="http://schemas.openxmlformats.org/officeDocument/2006/relationships/hyperlink" Target="https://www.sec.gov/Archives/edgar/data/40704/000095013708009268/0000950137-08-009268-index.htm" TargetMode="External"/><Relationship Id="rId55" Type="http://schemas.openxmlformats.org/officeDocument/2006/relationships/hyperlink" Target="https://www.sec.gov/Archives/edgar/data/40704/000095012310064517/0000950123-10-064517-index.htm" TargetMode="External"/><Relationship Id="rId76" Type="http://schemas.openxmlformats.org/officeDocument/2006/relationships/hyperlink" Target="https://www.sec.gov/Archives/edgar/data/40704/000119312521204830/0001193125-21-20483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0704/000119312518209377/0001193125-18-209377-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 Id="rId24" Type="http://schemas.openxmlformats.org/officeDocument/2006/relationships/hyperlink" Target="https://www.sec.gov/Archives/edgar/data/40704/000004070495000016/0000040704-95-000016-index.html" TargetMode="External"/><Relationship Id="rId40" Type="http://schemas.openxmlformats.org/officeDocument/2006/relationships/hyperlink" Target="https://www.sec.gov/Archives/edgar/data/40704/000089710103000909/0000897101-03-000909-index.htm" TargetMode="External"/><Relationship Id="rId45" Type="http://schemas.openxmlformats.org/officeDocument/2006/relationships/hyperlink" Target="https://www.sec.gov/Archives/edgar/data/40704/000089710105001694/0000897101-05-001694-index.htm" TargetMode="External"/><Relationship Id="rId66" Type="http://schemas.openxmlformats.org/officeDocument/2006/relationships/hyperlink" Target="https://www.sec.gov/Archives/edgar/data/40704/000119312516638404/0001193125-16-63840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18"/>
  <sheetViews>
    <sheetView tabSelected="1" zoomScale="80" zoomScaleNormal="80" workbookViewId="0">
      <pane xSplit="1" ySplit="1" topLeftCell="AL88" activePane="bottomRight" state="frozen"/>
      <selection pane="topRight"/>
      <selection pane="bottomLeft"/>
      <selection pane="bottomRight" activeCell="AS96" sqref="AS96"/>
    </sheetView>
  </sheetViews>
  <sheetFormatPr baseColWidth="10" defaultRowHeight="16" x14ac:dyDescent="0.2"/>
  <cols>
    <col min="1" max="1" width="50" customWidth="1"/>
    <col min="2" max="40" width="15" customWidth="1"/>
    <col min="41" max="49" width="21" customWidth="1"/>
  </cols>
  <sheetData>
    <row r="1" spans="1:49" ht="22" thickBot="1" x14ac:dyDescent="0.3">
      <c r="A1" s="3" t="e" vm="1">
        <v>#VALUE!</v>
      </c>
      <c r="B1" s="8">
        <v>1984</v>
      </c>
      <c r="C1" s="8">
        <v>1985</v>
      </c>
      <c r="D1" s="8">
        <v>1986</v>
      </c>
      <c r="E1" s="8">
        <v>1987</v>
      </c>
      <c r="F1" s="8">
        <v>1988</v>
      </c>
      <c r="G1" s="8">
        <v>1989</v>
      </c>
      <c r="H1" s="8">
        <v>1990</v>
      </c>
      <c r="I1" s="8">
        <v>1991</v>
      </c>
      <c r="J1" s="8">
        <v>1992</v>
      </c>
      <c r="K1" s="8">
        <v>1993</v>
      </c>
      <c r="L1" s="8">
        <v>1994</v>
      </c>
      <c r="M1" s="8">
        <v>1995</v>
      </c>
      <c r="N1" s="8">
        <v>1996</v>
      </c>
      <c r="O1" s="8">
        <v>1997</v>
      </c>
      <c r="P1" s="8">
        <v>1998</v>
      </c>
      <c r="Q1" s="8">
        <v>1999</v>
      </c>
      <c r="R1" s="8">
        <v>2000</v>
      </c>
      <c r="S1" s="8">
        <v>2001</v>
      </c>
      <c r="T1" s="8">
        <v>2002</v>
      </c>
      <c r="U1" s="8">
        <v>2003</v>
      </c>
      <c r="V1" s="8">
        <v>2004</v>
      </c>
      <c r="W1" s="8">
        <v>2005</v>
      </c>
      <c r="X1" s="8">
        <v>2006</v>
      </c>
      <c r="Y1" s="8">
        <v>2007</v>
      </c>
      <c r="Z1" s="8">
        <v>2008</v>
      </c>
      <c r="AA1" s="8">
        <v>2009</v>
      </c>
      <c r="AB1" s="8">
        <v>2010</v>
      </c>
      <c r="AC1" s="8">
        <v>2011</v>
      </c>
      <c r="AD1" s="8">
        <v>2012</v>
      </c>
      <c r="AE1" s="8">
        <v>2013</v>
      </c>
      <c r="AF1" s="8">
        <v>2014</v>
      </c>
      <c r="AG1" s="8">
        <v>2015</v>
      </c>
      <c r="AH1" s="8">
        <v>2016</v>
      </c>
      <c r="AI1" s="8">
        <v>2017</v>
      </c>
      <c r="AJ1" s="8">
        <v>2018</v>
      </c>
      <c r="AK1" s="8">
        <v>2019</v>
      </c>
      <c r="AL1" s="8">
        <v>2020</v>
      </c>
      <c r="AM1" s="8">
        <v>2021</v>
      </c>
      <c r="AN1" s="8">
        <v>2022</v>
      </c>
      <c r="AO1" s="27">
        <v>2023</v>
      </c>
      <c r="AP1" s="27">
        <v>2024</v>
      </c>
      <c r="AQ1" s="27">
        <v>2025</v>
      </c>
      <c r="AR1" s="27">
        <v>2026</v>
      </c>
      <c r="AS1" s="27">
        <v>2027</v>
      </c>
    </row>
    <row r="2" spans="1:4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t="s">
        <v>90</v>
      </c>
      <c r="AR2" s="9"/>
      <c r="AS2" s="9"/>
    </row>
    <row r="3" spans="1:49" ht="40" x14ac:dyDescent="0.25">
      <c r="A3" s="5" t="s">
        <v>1</v>
      </c>
      <c r="B3" s="1">
        <v>4118000000</v>
      </c>
      <c r="C3" s="1">
        <v>4285000000</v>
      </c>
      <c r="D3" s="1">
        <v>4586600000</v>
      </c>
      <c r="E3" s="1">
        <v>5189300000</v>
      </c>
      <c r="F3" s="1">
        <v>5178800000</v>
      </c>
      <c r="G3" s="1">
        <v>5620600000</v>
      </c>
      <c r="H3" s="1">
        <v>6448300000</v>
      </c>
      <c r="I3" s="1">
        <v>7153200000</v>
      </c>
      <c r="J3" s="1">
        <v>7777800000</v>
      </c>
      <c r="K3" s="1">
        <v>8134600000</v>
      </c>
      <c r="L3" s="1">
        <v>8516900000</v>
      </c>
      <c r="M3" s="1">
        <v>5026700000</v>
      </c>
      <c r="N3" s="1">
        <v>5416000000</v>
      </c>
      <c r="O3" s="1">
        <v>5609300000</v>
      </c>
      <c r="P3" s="1">
        <v>6033000000</v>
      </c>
      <c r="Q3" s="1">
        <v>6246100000</v>
      </c>
      <c r="R3" s="1">
        <v>6700200000</v>
      </c>
      <c r="S3" s="1">
        <v>7077700000</v>
      </c>
      <c r="T3" s="1">
        <v>7949000000</v>
      </c>
      <c r="U3" s="1">
        <v>10506000000</v>
      </c>
      <c r="V3" s="1">
        <v>11070000000</v>
      </c>
      <c r="W3" s="1">
        <v>11244000000</v>
      </c>
      <c r="X3" s="1">
        <v>11640000000</v>
      </c>
      <c r="Y3" s="1">
        <v>12442000000</v>
      </c>
      <c r="Z3" s="1">
        <v>13652100000</v>
      </c>
      <c r="AA3" s="1">
        <v>14691300000</v>
      </c>
      <c r="AB3" s="1">
        <v>14796500000</v>
      </c>
      <c r="AC3" s="1">
        <v>14880200000</v>
      </c>
      <c r="AD3" s="1">
        <v>16657900000</v>
      </c>
      <c r="AE3" s="1">
        <v>17774100000</v>
      </c>
      <c r="AF3" s="1">
        <v>17909600000</v>
      </c>
      <c r="AG3" s="1">
        <v>17630300000</v>
      </c>
      <c r="AH3" s="1">
        <v>16563100000</v>
      </c>
      <c r="AI3" s="1">
        <v>15619800000</v>
      </c>
      <c r="AJ3" s="1">
        <v>15740400000</v>
      </c>
      <c r="AK3" s="1">
        <v>16865200000</v>
      </c>
      <c r="AL3" s="1">
        <v>17626600000</v>
      </c>
      <c r="AM3" s="1">
        <v>18127000000</v>
      </c>
      <c r="AN3" s="1">
        <v>18992800000</v>
      </c>
      <c r="AO3" s="28">
        <v>20228000000</v>
      </c>
      <c r="AP3" s="28">
        <v>20833000000</v>
      </c>
      <c r="AQ3" s="28">
        <v>21192000000</v>
      </c>
      <c r="AR3" s="28">
        <v>21977000000</v>
      </c>
      <c r="AS3" s="28">
        <v>22305000000</v>
      </c>
      <c r="AT3" s="18" t="s">
        <v>113</v>
      </c>
      <c r="AU3" s="19" t="s">
        <v>114</v>
      </c>
      <c r="AV3" s="19" t="s">
        <v>115</v>
      </c>
      <c r="AW3" s="19" t="s">
        <v>116</v>
      </c>
    </row>
    <row r="4" spans="1:49" ht="19" x14ac:dyDescent="0.25">
      <c r="A4" s="14" t="s">
        <v>93</v>
      </c>
      <c r="B4" s="1"/>
      <c r="C4" s="15">
        <f>(C3/B3)-1</f>
        <v>4.0553666828557544E-2</v>
      </c>
      <c r="D4" s="15">
        <f>(D3/C3)-1</f>
        <v>7.0385064177362899E-2</v>
      </c>
      <c r="E4" s="15">
        <f>(E3/D3)-1</f>
        <v>0.13140452622857901</v>
      </c>
      <c r="F4" s="15">
        <f t="shared" ref="F4:AS4" si="0">(F3/E3)-1</f>
        <v>-2.0233942921010772E-3</v>
      </c>
      <c r="G4" s="15">
        <f t="shared" si="0"/>
        <v>8.5309338070595597E-2</v>
      </c>
      <c r="H4" s="16">
        <f t="shared" si="0"/>
        <v>0.14726185816460879</v>
      </c>
      <c r="I4" s="16">
        <f t="shared" si="0"/>
        <v>0.10931563357784224</v>
      </c>
      <c r="J4" s="16">
        <f t="shared" si="0"/>
        <v>8.7317564167086026E-2</v>
      </c>
      <c r="K4" s="16">
        <f t="shared" si="0"/>
        <v>4.5874154645272336E-2</v>
      </c>
      <c r="L4" s="16">
        <f t="shared" si="0"/>
        <v>4.6996779190126237E-2</v>
      </c>
      <c r="M4" s="16">
        <f t="shared" si="0"/>
        <v>-0.40979699186323659</v>
      </c>
      <c r="N4" s="16">
        <f t="shared" si="0"/>
        <v>7.7446436031591404E-2</v>
      </c>
      <c r="O4" s="16">
        <f t="shared" si="0"/>
        <v>3.5690546528803546E-2</v>
      </c>
      <c r="P4" s="16">
        <f t="shared" si="0"/>
        <v>7.5535271780792668E-2</v>
      </c>
      <c r="Q4" s="16">
        <f t="shared" si="0"/>
        <v>3.5322393502403404E-2</v>
      </c>
      <c r="R4" s="16">
        <f t="shared" si="0"/>
        <v>7.2701365652166894E-2</v>
      </c>
      <c r="S4" s="16">
        <f t="shared" si="0"/>
        <v>5.634160174323144E-2</v>
      </c>
      <c r="T4" s="16">
        <f t="shared" si="0"/>
        <v>0.12310496347683575</v>
      </c>
      <c r="U4" s="16">
        <f t="shared" si="0"/>
        <v>0.32167568247578315</v>
      </c>
      <c r="V4" s="16">
        <f t="shared" si="0"/>
        <v>5.3683609366076634E-2</v>
      </c>
      <c r="W4" s="16">
        <f t="shared" si="0"/>
        <v>1.5718157181571879E-2</v>
      </c>
      <c r="X4" s="16">
        <f t="shared" si="0"/>
        <v>3.5218783351120608E-2</v>
      </c>
      <c r="Y4" s="16">
        <f t="shared" si="0"/>
        <v>6.8900343642611661E-2</v>
      </c>
      <c r="Z4" s="16">
        <f t="shared" si="0"/>
        <v>9.7259283073460878E-2</v>
      </c>
      <c r="AA4" s="16">
        <f t="shared" si="0"/>
        <v>7.612015733843136E-2</v>
      </c>
      <c r="AB4" s="16">
        <f t="shared" si="0"/>
        <v>7.1607005506659771E-3</v>
      </c>
      <c r="AC4" s="16">
        <f t="shared" si="0"/>
        <v>5.6567431487175579E-3</v>
      </c>
      <c r="AD4" s="16">
        <f t="shared" si="0"/>
        <v>0.11946748027580267</v>
      </c>
      <c r="AE4" s="16">
        <f t="shared" si="0"/>
        <v>6.700724581129669E-2</v>
      </c>
      <c r="AF4" s="16">
        <f t="shared" si="0"/>
        <v>7.623452101653605E-3</v>
      </c>
      <c r="AG4" s="16">
        <f t="shared" si="0"/>
        <v>-1.5594988162773049E-2</v>
      </c>
      <c r="AH4" s="16">
        <f t="shared" si="0"/>
        <v>-6.0532152033714648E-2</v>
      </c>
      <c r="AI4" s="16">
        <f t="shared" si="0"/>
        <v>-5.6951899101013725E-2</v>
      </c>
      <c r="AJ4" s="16">
        <f t="shared" si="0"/>
        <v>7.7209695386624144E-3</v>
      </c>
      <c r="AK4" s="16">
        <f t="shared" si="0"/>
        <v>7.1459429239409511E-2</v>
      </c>
      <c r="AL4" s="16">
        <f t="shared" si="0"/>
        <v>4.5146218248227177E-2</v>
      </c>
      <c r="AM4" s="16">
        <f t="shared" si="0"/>
        <v>2.8388912212224726E-2</v>
      </c>
      <c r="AN4" s="16">
        <f t="shared" si="0"/>
        <v>4.776300546146639E-2</v>
      </c>
      <c r="AO4" s="16">
        <f t="shared" si="0"/>
        <v>6.5035171222779242E-2</v>
      </c>
      <c r="AP4" s="16">
        <f t="shared" si="0"/>
        <v>2.9909036978445824E-2</v>
      </c>
      <c r="AQ4" s="16">
        <f t="shared" si="0"/>
        <v>1.7232275716411394E-2</v>
      </c>
      <c r="AR4" s="16">
        <f t="shared" si="0"/>
        <v>3.7042280105700209E-2</v>
      </c>
      <c r="AS4" s="16">
        <f t="shared" si="0"/>
        <v>1.492469399827101E-2</v>
      </c>
      <c r="AT4" s="17">
        <f>(AN4+AM4+AL4)/3</f>
        <v>4.0432711973972767E-2</v>
      </c>
      <c r="AU4" s="17">
        <f>(AN20+AM20+AL20)/3</f>
        <v>9.1852086480770145E-2</v>
      </c>
      <c r="AV4" s="17">
        <f>(AN29+AM29+AL29)/3</f>
        <v>0.15808564002953096</v>
      </c>
      <c r="AW4" s="17">
        <f>(AN106+AM106+AL106)/3</f>
        <v>9.9948360434388331E-2</v>
      </c>
    </row>
    <row r="5" spans="1:49" ht="19" x14ac:dyDescent="0.25">
      <c r="A5" s="5" t="s">
        <v>2</v>
      </c>
      <c r="B5" s="1">
        <v>2433000000</v>
      </c>
      <c r="C5" s="1">
        <v>2475000000</v>
      </c>
      <c r="D5" s="1">
        <v>2563900000</v>
      </c>
      <c r="E5" s="1">
        <v>2834000000</v>
      </c>
      <c r="F5" s="1">
        <v>2847800000</v>
      </c>
      <c r="G5" s="1">
        <v>3114800000</v>
      </c>
      <c r="H5" s="1">
        <v>3485100000</v>
      </c>
      <c r="I5" s="1">
        <v>3722100000</v>
      </c>
      <c r="J5" s="1">
        <v>4123200000</v>
      </c>
      <c r="K5" s="1">
        <v>4297600000</v>
      </c>
      <c r="L5" s="1">
        <v>4458200000</v>
      </c>
      <c r="M5" s="1">
        <v>2023000000</v>
      </c>
      <c r="N5" s="1">
        <v>2241000000</v>
      </c>
      <c r="O5" s="1">
        <v>2328400000</v>
      </c>
      <c r="P5" s="1">
        <v>2389300000</v>
      </c>
      <c r="Q5" s="1">
        <v>2399300000</v>
      </c>
      <c r="R5" s="1">
        <v>2488800000</v>
      </c>
      <c r="S5" s="1">
        <v>2841200000</v>
      </c>
      <c r="T5" s="1">
        <v>4767000000</v>
      </c>
      <c r="U5" s="1">
        <v>6109000000</v>
      </c>
      <c r="V5" s="1">
        <v>6584000000</v>
      </c>
      <c r="W5" s="1">
        <v>6834000000</v>
      </c>
      <c r="X5" s="1">
        <v>6966000000</v>
      </c>
      <c r="Y5" s="1">
        <v>7955000000</v>
      </c>
      <c r="Z5" s="1">
        <v>8778300000</v>
      </c>
      <c r="AA5" s="1">
        <v>9457800000</v>
      </c>
      <c r="AB5" s="1">
        <v>8922900000</v>
      </c>
      <c r="AC5" s="1">
        <v>8926700000</v>
      </c>
      <c r="AD5" s="1">
        <v>10613200000</v>
      </c>
      <c r="AE5" s="1">
        <v>11350200000</v>
      </c>
      <c r="AF5" s="1">
        <v>11539800000</v>
      </c>
      <c r="AG5" s="1">
        <v>11681100000</v>
      </c>
      <c r="AH5" s="1">
        <v>10733600000</v>
      </c>
      <c r="AI5" s="1">
        <v>10056000000</v>
      </c>
      <c r="AJ5" s="1">
        <v>10312900000</v>
      </c>
      <c r="AK5" s="1">
        <v>11108400000</v>
      </c>
      <c r="AL5" s="1">
        <v>11496700000</v>
      </c>
      <c r="AM5" s="1">
        <v>11678700000</v>
      </c>
      <c r="AN5" s="1">
        <v>12590600000</v>
      </c>
    </row>
    <row r="6" spans="1:49" ht="20" x14ac:dyDescent="0.25">
      <c r="A6" s="6" t="s">
        <v>3</v>
      </c>
      <c r="B6" s="10">
        <v>1685000000</v>
      </c>
      <c r="C6" s="10">
        <v>1810000000</v>
      </c>
      <c r="D6" s="10">
        <v>2022700000</v>
      </c>
      <c r="E6" s="10">
        <v>2355300000</v>
      </c>
      <c r="F6" s="10">
        <v>2331000000</v>
      </c>
      <c r="G6" s="10">
        <v>2505800000</v>
      </c>
      <c r="H6" s="10">
        <v>2963200000</v>
      </c>
      <c r="I6" s="10">
        <v>3431100000</v>
      </c>
      <c r="J6" s="10">
        <v>3654600000</v>
      </c>
      <c r="K6" s="10">
        <v>3837000000</v>
      </c>
      <c r="L6" s="10">
        <v>4058700000</v>
      </c>
      <c r="M6" s="10">
        <v>3003700000</v>
      </c>
      <c r="N6" s="10">
        <v>3175000000</v>
      </c>
      <c r="O6" s="10">
        <v>3280900000</v>
      </c>
      <c r="P6" s="10">
        <v>3643700000</v>
      </c>
      <c r="Q6" s="10">
        <v>3846800000</v>
      </c>
      <c r="R6" s="10">
        <v>4211400000</v>
      </c>
      <c r="S6" s="10">
        <v>4236500000</v>
      </c>
      <c r="T6" s="10">
        <v>3182000000</v>
      </c>
      <c r="U6" s="10">
        <v>4397000000</v>
      </c>
      <c r="V6" s="10">
        <v>4486000000</v>
      </c>
      <c r="W6" s="10">
        <v>4410000000</v>
      </c>
      <c r="X6" s="10">
        <v>4674000000</v>
      </c>
      <c r="Y6" s="10">
        <v>4487000000</v>
      </c>
      <c r="Z6" s="10">
        <v>4873800000</v>
      </c>
      <c r="AA6" s="10">
        <v>5233500000</v>
      </c>
      <c r="AB6" s="10">
        <v>5873600000</v>
      </c>
      <c r="AC6" s="10">
        <v>5953500000</v>
      </c>
      <c r="AD6" s="10">
        <v>6044700000</v>
      </c>
      <c r="AE6" s="10">
        <v>6423900000</v>
      </c>
      <c r="AF6" s="10">
        <v>6369800000</v>
      </c>
      <c r="AG6" s="10">
        <v>5949200000</v>
      </c>
      <c r="AH6" s="10">
        <v>5829500000</v>
      </c>
      <c r="AI6" s="10">
        <v>5563800000</v>
      </c>
      <c r="AJ6" s="10">
        <v>5427500000</v>
      </c>
      <c r="AK6" s="10">
        <v>5756800000</v>
      </c>
      <c r="AL6" s="10">
        <v>6129900000</v>
      </c>
      <c r="AM6" s="10">
        <v>6448300000</v>
      </c>
      <c r="AN6" s="10">
        <v>6402200000</v>
      </c>
      <c r="AT6" s="18" t="s">
        <v>117</v>
      </c>
      <c r="AU6" s="19" t="s">
        <v>118</v>
      </c>
      <c r="AV6" s="19" t="s">
        <v>119</v>
      </c>
      <c r="AW6" s="19" t="s">
        <v>120</v>
      </c>
    </row>
    <row r="7" spans="1:49" ht="19" x14ac:dyDescent="0.25">
      <c r="A7" s="5" t="s">
        <v>4</v>
      </c>
      <c r="B7" s="2">
        <v>0.40920000000000001</v>
      </c>
      <c r="C7" s="2">
        <v>0.4224</v>
      </c>
      <c r="D7" s="2">
        <v>0.441</v>
      </c>
      <c r="E7" s="2">
        <v>0.45390000000000003</v>
      </c>
      <c r="F7" s="2">
        <v>0.4501</v>
      </c>
      <c r="G7" s="2">
        <v>0.44579999999999997</v>
      </c>
      <c r="H7" s="2">
        <v>0.45950000000000002</v>
      </c>
      <c r="I7" s="2">
        <v>0.47970000000000002</v>
      </c>
      <c r="J7" s="2">
        <v>0.46989999999999998</v>
      </c>
      <c r="K7" s="2">
        <v>0.47170000000000001</v>
      </c>
      <c r="L7" s="2">
        <v>0.47649999999999998</v>
      </c>
      <c r="M7" s="2">
        <v>0.59750000000000003</v>
      </c>
      <c r="N7" s="2">
        <v>0.58620000000000005</v>
      </c>
      <c r="O7" s="2">
        <v>0.58489999999999998</v>
      </c>
      <c r="P7" s="2">
        <v>0.60399999999999998</v>
      </c>
      <c r="Q7" s="2">
        <v>0.6159</v>
      </c>
      <c r="R7" s="2">
        <v>0.62849999999999995</v>
      </c>
      <c r="S7" s="2">
        <v>0.59860000000000002</v>
      </c>
      <c r="T7" s="2">
        <v>0.40029999999999999</v>
      </c>
      <c r="U7" s="2">
        <v>0.41849999999999998</v>
      </c>
      <c r="V7" s="2">
        <v>0.4052</v>
      </c>
      <c r="W7" s="2">
        <v>0.39219999999999999</v>
      </c>
      <c r="X7" s="2">
        <v>0.40150000000000002</v>
      </c>
      <c r="Y7" s="2">
        <v>0.36059999999999998</v>
      </c>
      <c r="Z7" s="2">
        <v>0.35699999999999998</v>
      </c>
      <c r="AA7" s="2">
        <v>0.35620000000000002</v>
      </c>
      <c r="AB7" s="2">
        <v>0.39700000000000002</v>
      </c>
      <c r="AC7" s="2">
        <v>0.40010000000000001</v>
      </c>
      <c r="AD7" s="2">
        <v>0.3629</v>
      </c>
      <c r="AE7" s="2">
        <v>0.3614</v>
      </c>
      <c r="AF7" s="2">
        <v>0.35570000000000002</v>
      </c>
      <c r="AG7" s="2">
        <v>0.33739999999999998</v>
      </c>
      <c r="AH7" s="2">
        <v>0.35199999999999998</v>
      </c>
      <c r="AI7" s="2">
        <v>0.35620000000000002</v>
      </c>
      <c r="AJ7" s="2">
        <v>0.3448</v>
      </c>
      <c r="AK7" s="2">
        <v>0.34129999999999999</v>
      </c>
      <c r="AL7" s="2">
        <v>0.3478</v>
      </c>
      <c r="AM7" s="2">
        <v>0.35570000000000002</v>
      </c>
      <c r="AN7" s="2">
        <v>0.33710000000000001</v>
      </c>
      <c r="AT7" s="17">
        <f>AN7</f>
        <v>0.33710000000000001</v>
      </c>
      <c r="AU7" s="20">
        <f>AN21</f>
        <v>0.22359999999999999</v>
      </c>
      <c r="AV7" s="20">
        <f>AN30</f>
        <v>0.14249999999999999</v>
      </c>
      <c r="AW7" s="20">
        <f>AN107/AN3</f>
        <v>0.14465481656206564</v>
      </c>
    </row>
    <row r="8" spans="1:49"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t="s">
        <v>91</v>
      </c>
      <c r="S8" s="1" t="s">
        <v>91</v>
      </c>
      <c r="T8" s="1" t="s">
        <v>91</v>
      </c>
      <c r="U8" s="1" t="s">
        <v>91</v>
      </c>
      <c r="V8" s="1" t="s">
        <v>91</v>
      </c>
      <c r="W8" s="1" t="s">
        <v>91</v>
      </c>
      <c r="X8" s="1" t="s">
        <v>91</v>
      </c>
      <c r="Y8" s="1" t="s">
        <v>91</v>
      </c>
      <c r="Z8" s="1" t="s">
        <v>91</v>
      </c>
      <c r="AA8" s="1" t="s">
        <v>91</v>
      </c>
      <c r="AB8" s="1" t="s">
        <v>91</v>
      </c>
      <c r="AC8" s="1" t="s">
        <v>91</v>
      </c>
      <c r="AD8" s="1" t="s">
        <v>91</v>
      </c>
      <c r="AE8" s="1" t="s">
        <v>91</v>
      </c>
      <c r="AF8" s="1" t="s">
        <v>91</v>
      </c>
      <c r="AG8" s="1" t="s">
        <v>91</v>
      </c>
      <c r="AH8" s="1" t="s">
        <v>91</v>
      </c>
      <c r="AI8" s="1" t="s">
        <v>91</v>
      </c>
      <c r="AJ8" s="1" t="s">
        <v>91</v>
      </c>
      <c r="AK8" s="1" t="s">
        <v>91</v>
      </c>
      <c r="AL8" s="1" t="s">
        <v>91</v>
      </c>
      <c r="AM8" s="1" t="s">
        <v>91</v>
      </c>
      <c r="AN8" s="1">
        <v>0</v>
      </c>
    </row>
    <row r="9" spans="1:49" ht="19" customHeight="1" x14ac:dyDescent="0.25">
      <c r="A9" s="14" t="s">
        <v>94</v>
      </c>
      <c r="B9" s="15" t="e">
        <f>B8/B3</f>
        <v>#VALUE!</v>
      </c>
      <c r="C9" s="15" t="e">
        <f t="shared" ref="C9:AN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t="e">
        <f t="shared" si="1"/>
        <v>#VALUE!</v>
      </c>
      <c r="AN9" s="15">
        <f t="shared" si="1"/>
        <v>0</v>
      </c>
      <c r="AT9" s="18" t="s">
        <v>95</v>
      </c>
      <c r="AU9" s="19" t="s">
        <v>96</v>
      </c>
      <c r="AV9" s="19" t="s">
        <v>97</v>
      </c>
      <c r="AW9" s="19" t="s">
        <v>98</v>
      </c>
    </row>
    <row r="10" spans="1:49" ht="19" x14ac:dyDescent="0.25">
      <c r="A10" s="5" t="s">
        <v>6</v>
      </c>
      <c r="B10" s="1">
        <v>1264000000</v>
      </c>
      <c r="C10" s="1">
        <v>1368000000</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N10" s="1" t="s">
        <v>91</v>
      </c>
      <c r="AT10" s="17">
        <f>AN9</f>
        <v>0</v>
      </c>
      <c r="AU10" s="20">
        <f>AN13</f>
        <v>0.16569436839223284</v>
      </c>
      <c r="AV10" s="20">
        <f>AN80</f>
        <v>5.1967061202139756E-3</v>
      </c>
      <c r="AW10" s="20">
        <f>AN89</f>
        <v>2.9942925740280527E-2</v>
      </c>
    </row>
    <row r="11" spans="1:49"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c r="AN11" s="1" t="s">
        <v>91</v>
      </c>
    </row>
    <row r="12" spans="1:49" ht="20" x14ac:dyDescent="0.25">
      <c r="A12" s="5" t="s">
        <v>8</v>
      </c>
      <c r="B12" s="1">
        <v>1264000000</v>
      </c>
      <c r="C12" s="1">
        <v>1368000000</v>
      </c>
      <c r="D12" s="1">
        <v>1545700000</v>
      </c>
      <c r="E12" s="1">
        <v>1756400000</v>
      </c>
      <c r="F12" s="1">
        <v>1710500000</v>
      </c>
      <c r="G12" s="1">
        <v>1808500000</v>
      </c>
      <c r="H12" s="1">
        <v>2138000000</v>
      </c>
      <c r="I12" s="1">
        <v>2386000000</v>
      </c>
      <c r="J12" s="1">
        <v>2504500000</v>
      </c>
      <c r="K12" s="1">
        <v>2645200000</v>
      </c>
      <c r="L12" s="1">
        <v>2755500000</v>
      </c>
      <c r="M12" s="1">
        <v>2123300000</v>
      </c>
      <c r="N12" s="1">
        <v>2128300000</v>
      </c>
      <c r="O12" s="1">
        <v>2239200000</v>
      </c>
      <c r="P12" s="1">
        <v>2498600000</v>
      </c>
      <c r="Q12" s="1">
        <v>2634900000</v>
      </c>
      <c r="R12" s="1">
        <v>2903700000</v>
      </c>
      <c r="S12" s="1">
        <v>3067200000</v>
      </c>
      <c r="T12" s="1">
        <v>1909000000</v>
      </c>
      <c r="U12" s="1">
        <v>2472000000</v>
      </c>
      <c r="V12" s="1">
        <v>2443000000</v>
      </c>
      <c r="W12" s="1">
        <v>2418000000</v>
      </c>
      <c r="X12" s="1">
        <v>2678000000</v>
      </c>
      <c r="Y12" s="1">
        <v>2390000000</v>
      </c>
      <c r="Z12" s="1">
        <v>2625000000</v>
      </c>
      <c r="AA12" s="1">
        <v>2953900000</v>
      </c>
      <c r="AB12" s="1">
        <v>3236100000</v>
      </c>
      <c r="AC12" s="1">
        <v>3192000000</v>
      </c>
      <c r="AD12" s="1">
        <v>3380700000</v>
      </c>
      <c r="AE12" s="1">
        <v>3552300000</v>
      </c>
      <c r="AF12" s="1">
        <v>3474300000</v>
      </c>
      <c r="AG12" s="1">
        <v>3328000000</v>
      </c>
      <c r="AH12" s="1">
        <v>3118900000</v>
      </c>
      <c r="AI12" s="1">
        <v>2801300000</v>
      </c>
      <c r="AJ12" s="1">
        <v>2752600000</v>
      </c>
      <c r="AK12" s="1">
        <v>2935800000</v>
      </c>
      <c r="AL12" s="1">
        <v>3151600000</v>
      </c>
      <c r="AM12" s="1">
        <v>3079600000</v>
      </c>
      <c r="AN12" s="1">
        <v>3147000000</v>
      </c>
      <c r="AT12" s="18" t="s">
        <v>121</v>
      </c>
      <c r="AU12" s="19" t="s">
        <v>122</v>
      </c>
      <c r="AV12" s="19" t="s">
        <v>123</v>
      </c>
      <c r="AW12" s="19" t="s">
        <v>124</v>
      </c>
    </row>
    <row r="13" spans="1:49" ht="19" x14ac:dyDescent="0.25">
      <c r="A13" s="14" t="s">
        <v>99</v>
      </c>
      <c r="B13" s="15">
        <f>B12/B3</f>
        <v>0.30694511898980087</v>
      </c>
      <c r="C13" s="15">
        <f t="shared" ref="C13:AN13" si="2">C12/C3</f>
        <v>0.31925320886814468</v>
      </c>
      <c r="D13" s="15">
        <f t="shared" si="2"/>
        <v>0.33700344481751188</v>
      </c>
      <c r="E13" s="15">
        <f t="shared" si="2"/>
        <v>0.33846568901393254</v>
      </c>
      <c r="F13" s="15">
        <f t="shared" si="2"/>
        <v>0.33028887000849616</v>
      </c>
      <c r="G13" s="15">
        <f t="shared" si="2"/>
        <v>0.32176280112443512</v>
      </c>
      <c r="H13" s="15">
        <f t="shared" si="2"/>
        <v>0.33156025619155438</v>
      </c>
      <c r="I13" s="15">
        <f t="shared" si="2"/>
        <v>0.33355700945031597</v>
      </c>
      <c r="J13" s="15">
        <f t="shared" si="2"/>
        <v>0.32200622283936331</v>
      </c>
      <c r="K13" s="15">
        <f t="shared" si="2"/>
        <v>0.32517886558650699</v>
      </c>
      <c r="L13" s="15">
        <f t="shared" si="2"/>
        <v>0.32353321044041844</v>
      </c>
      <c r="M13" s="15">
        <f t="shared" si="2"/>
        <v>0.4224043607137884</v>
      </c>
      <c r="N13" s="15">
        <f t="shared" si="2"/>
        <v>0.3929652880354505</v>
      </c>
      <c r="O13" s="15">
        <f t="shared" si="2"/>
        <v>0.39919419535414402</v>
      </c>
      <c r="P13" s="15">
        <f t="shared" si="2"/>
        <v>0.41415547820321563</v>
      </c>
      <c r="Q13" s="15">
        <f t="shared" si="2"/>
        <v>0.42184723267318808</v>
      </c>
      <c r="R13" s="15">
        <f t="shared" si="2"/>
        <v>0.4333751231306528</v>
      </c>
      <c r="S13" s="15">
        <f t="shared" si="2"/>
        <v>0.4333611201378979</v>
      </c>
      <c r="T13" s="15">
        <f t="shared" si="2"/>
        <v>0.24015599446471253</v>
      </c>
      <c r="U13" s="15">
        <f t="shared" si="2"/>
        <v>0.23529411764705882</v>
      </c>
      <c r="V13" s="15">
        <f t="shared" si="2"/>
        <v>0.22068654019873532</v>
      </c>
      <c r="W13" s="15">
        <f t="shared" si="2"/>
        <v>0.21504802561366063</v>
      </c>
      <c r="X13" s="15">
        <f t="shared" si="2"/>
        <v>0.23006872852233676</v>
      </c>
      <c r="Y13" s="15">
        <f t="shared" si="2"/>
        <v>0.19209130364893104</v>
      </c>
      <c r="Z13" s="15">
        <f t="shared" si="2"/>
        <v>0.19227811105983694</v>
      </c>
      <c r="AA13" s="15">
        <f t="shared" si="2"/>
        <v>0.20106457563319788</v>
      </c>
      <c r="AB13" s="15">
        <f t="shared" si="2"/>
        <v>0.21870712668536479</v>
      </c>
      <c r="AC13" s="15">
        <f t="shared" si="2"/>
        <v>0.21451324578970712</v>
      </c>
      <c r="AD13" s="15">
        <f t="shared" si="2"/>
        <v>0.20294875104304863</v>
      </c>
      <c r="AE13" s="15">
        <f t="shared" si="2"/>
        <v>0.19985822066940098</v>
      </c>
      <c r="AF13" s="15">
        <f t="shared" si="2"/>
        <v>0.19399093223745925</v>
      </c>
      <c r="AG13" s="15">
        <f t="shared" si="2"/>
        <v>0.18876593137950007</v>
      </c>
      <c r="AH13" s="15">
        <f t="shared" si="2"/>
        <v>0.18830412181294565</v>
      </c>
      <c r="AI13" s="15">
        <f t="shared" si="2"/>
        <v>0.17934288531223191</v>
      </c>
      <c r="AJ13" s="15">
        <f t="shared" si="2"/>
        <v>0.17487484434957179</v>
      </c>
      <c r="AK13" s="15">
        <f t="shared" si="2"/>
        <v>0.17407442544410975</v>
      </c>
      <c r="AL13" s="15">
        <f t="shared" si="2"/>
        <v>0.17879795309361987</v>
      </c>
      <c r="AM13" s="15">
        <f t="shared" si="2"/>
        <v>0.16989021901031609</v>
      </c>
      <c r="AN13" s="15">
        <f t="shared" si="2"/>
        <v>0.16569436839223284</v>
      </c>
      <c r="AT13" s="17">
        <f>AN28/AN72</f>
        <v>0.25680110790711791</v>
      </c>
      <c r="AU13" s="20">
        <f>AN28/AN54</f>
        <v>8.707916668006857E-2</v>
      </c>
      <c r="AV13" s="20">
        <f>AN22/(AN72+AN56+AN61)</f>
        <v>0.15435788576148646</v>
      </c>
      <c r="AW13" s="21">
        <f>AN67/AN72</f>
        <v>1.9257569433904993</v>
      </c>
    </row>
    <row r="14" spans="1:49" ht="19" x14ac:dyDescent="0.25">
      <c r="A14" s="5" t="s">
        <v>9</v>
      </c>
      <c r="B14" s="1">
        <v>46000000</v>
      </c>
      <c r="C14" s="1">
        <v>186000000</v>
      </c>
      <c r="D14" s="1">
        <v>113100000</v>
      </c>
      <c r="E14" s="1">
        <v>131700000</v>
      </c>
      <c r="F14" s="1">
        <v>140000000</v>
      </c>
      <c r="G14" s="1">
        <v>152300000</v>
      </c>
      <c r="H14" s="1">
        <v>180100000</v>
      </c>
      <c r="I14" s="1">
        <v>218400000</v>
      </c>
      <c r="J14" s="1">
        <v>247400000</v>
      </c>
      <c r="K14" s="1">
        <v>274200000</v>
      </c>
      <c r="L14" s="1">
        <v>303800000</v>
      </c>
      <c r="M14" s="1">
        <v>191400000</v>
      </c>
      <c r="N14" s="1">
        <v>186700000</v>
      </c>
      <c r="O14" s="1">
        <v>182800000</v>
      </c>
      <c r="P14" s="1">
        <v>194900000</v>
      </c>
      <c r="Q14" s="1">
        <v>194200000</v>
      </c>
      <c r="R14" s="1">
        <v>208800000</v>
      </c>
      <c r="S14" s="1" t="s">
        <v>91</v>
      </c>
      <c r="T14" s="1" t="s">
        <v>91</v>
      </c>
      <c r="U14" s="1" t="s">
        <v>91</v>
      </c>
      <c r="V14" s="1" t="s">
        <v>91</v>
      </c>
      <c r="W14" s="1" t="s">
        <v>91</v>
      </c>
      <c r="X14" s="1" t="s">
        <v>91</v>
      </c>
      <c r="Y14" s="1" t="s">
        <v>91</v>
      </c>
      <c r="Z14" s="1" t="s">
        <v>91</v>
      </c>
      <c r="AA14" s="1">
        <v>-84900000</v>
      </c>
      <c r="AB14" s="1" t="s">
        <v>91</v>
      </c>
      <c r="AC14" s="1">
        <v>-17400000</v>
      </c>
      <c r="AD14" s="1" t="s">
        <v>91</v>
      </c>
      <c r="AE14" s="1" t="s">
        <v>91</v>
      </c>
      <c r="AF14" s="1" t="s">
        <v>91</v>
      </c>
      <c r="AG14" s="1" t="s">
        <v>91</v>
      </c>
      <c r="AH14" s="1" t="s">
        <v>91</v>
      </c>
      <c r="AI14" s="1" t="s">
        <v>91</v>
      </c>
      <c r="AJ14" s="1" t="s">
        <v>91</v>
      </c>
      <c r="AK14" s="1" t="s">
        <v>91</v>
      </c>
      <c r="AL14" s="1" t="s">
        <v>91</v>
      </c>
      <c r="AM14" s="1" t="s">
        <v>91</v>
      </c>
      <c r="AN14" s="1" t="s">
        <v>91</v>
      </c>
    </row>
    <row r="15" spans="1:49" ht="20" x14ac:dyDescent="0.25">
      <c r="A15" s="5" t="s">
        <v>10</v>
      </c>
      <c r="B15" s="1">
        <v>1310000000</v>
      </c>
      <c r="C15" s="1">
        <v>1554000000</v>
      </c>
      <c r="D15" s="1">
        <v>1658800000</v>
      </c>
      <c r="E15" s="1">
        <v>1888100000</v>
      </c>
      <c r="F15" s="1">
        <v>1850500000</v>
      </c>
      <c r="G15" s="1">
        <v>1960800000</v>
      </c>
      <c r="H15" s="1">
        <v>2318100000</v>
      </c>
      <c r="I15" s="1">
        <v>2604400000</v>
      </c>
      <c r="J15" s="1">
        <v>2751900000</v>
      </c>
      <c r="K15" s="1">
        <v>2919400000</v>
      </c>
      <c r="L15" s="1">
        <v>3059300000</v>
      </c>
      <c r="M15" s="1">
        <v>2314700000</v>
      </c>
      <c r="N15" s="1">
        <v>2315000000</v>
      </c>
      <c r="O15" s="1">
        <v>2422000000</v>
      </c>
      <c r="P15" s="1">
        <v>2693500000</v>
      </c>
      <c r="Q15" s="1">
        <v>2829100000</v>
      </c>
      <c r="R15" s="1">
        <v>3112500000</v>
      </c>
      <c r="S15" s="1">
        <v>3067200000</v>
      </c>
      <c r="T15" s="1">
        <v>1909000000</v>
      </c>
      <c r="U15" s="1">
        <v>2472000000</v>
      </c>
      <c r="V15" s="1">
        <v>2443000000</v>
      </c>
      <c r="W15" s="1">
        <v>2418000000</v>
      </c>
      <c r="X15" s="1">
        <v>2678000000</v>
      </c>
      <c r="Y15" s="1">
        <v>2390000000</v>
      </c>
      <c r="Z15" s="1">
        <v>2625000000</v>
      </c>
      <c r="AA15" s="1">
        <v>2869000000</v>
      </c>
      <c r="AB15" s="1">
        <v>3236100000</v>
      </c>
      <c r="AC15" s="1">
        <v>3174600000</v>
      </c>
      <c r="AD15" s="1">
        <v>3380700000</v>
      </c>
      <c r="AE15" s="1">
        <v>3552300000</v>
      </c>
      <c r="AF15" s="1">
        <v>3474300000</v>
      </c>
      <c r="AG15" s="1">
        <v>3328000000</v>
      </c>
      <c r="AH15" s="1">
        <v>3118900000</v>
      </c>
      <c r="AI15" s="1">
        <v>2801300000</v>
      </c>
      <c r="AJ15" s="1">
        <v>2752600000</v>
      </c>
      <c r="AK15" s="1">
        <v>2935800000</v>
      </c>
      <c r="AL15" s="1">
        <v>3151600000</v>
      </c>
      <c r="AM15" s="1">
        <v>3079600000</v>
      </c>
      <c r="AN15" s="1">
        <v>3147000000</v>
      </c>
      <c r="AT15" s="18" t="s">
        <v>125</v>
      </c>
      <c r="AU15" s="19" t="s">
        <v>126</v>
      </c>
      <c r="AV15" s="19" t="s">
        <v>127</v>
      </c>
      <c r="AW15" s="19" t="s">
        <v>128</v>
      </c>
    </row>
    <row r="16" spans="1:49" ht="19" x14ac:dyDescent="0.25">
      <c r="A16" s="5" t="s">
        <v>11</v>
      </c>
      <c r="B16" s="1">
        <v>3743000000</v>
      </c>
      <c r="C16" s="1">
        <v>4029000000</v>
      </c>
      <c r="D16" s="1">
        <v>4222700000</v>
      </c>
      <c r="E16" s="1">
        <v>4722100000</v>
      </c>
      <c r="F16" s="1">
        <v>4698300000</v>
      </c>
      <c r="G16" s="1">
        <v>5075600000</v>
      </c>
      <c r="H16" s="1">
        <v>5803200000</v>
      </c>
      <c r="I16" s="1">
        <v>6326500000</v>
      </c>
      <c r="J16" s="1">
        <v>6875100000</v>
      </c>
      <c r="K16" s="1">
        <v>7217000000</v>
      </c>
      <c r="L16" s="1">
        <v>7517500000</v>
      </c>
      <c r="M16" s="1">
        <v>4337700000</v>
      </c>
      <c r="N16" s="1">
        <v>4556000000</v>
      </c>
      <c r="O16" s="1">
        <v>4750400000</v>
      </c>
      <c r="P16" s="1">
        <v>5082800000</v>
      </c>
      <c r="Q16" s="1">
        <v>5228400000</v>
      </c>
      <c r="R16" s="1">
        <v>5601300000</v>
      </c>
      <c r="S16" s="1">
        <v>5908400000</v>
      </c>
      <c r="T16" s="1">
        <v>6676000000</v>
      </c>
      <c r="U16" s="1">
        <v>8581000000</v>
      </c>
      <c r="V16" s="1">
        <v>9027000000</v>
      </c>
      <c r="W16" s="1">
        <v>9252000000</v>
      </c>
      <c r="X16" s="1">
        <v>9644000000</v>
      </c>
      <c r="Y16" s="1">
        <v>10345000000</v>
      </c>
      <c r="Z16" s="1">
        <v>11403300000</v>
      </c>
      <c r="AA16" s="1">
        <v>12326800000</v>
      </c>
      <c r="AB16" s="1">
        <v>12159000000</v>
      </c>
      <c r="AC16" s="1">
        <v>12101300000</v>
      </c>
      <c r="AD16" s="1">
        <v>13993900000</v>
      </c>
      <c r="AE16" s="1">
        <v>14902500000</v>
      </c>
      <c r="AF16" s="1">
        <v>15014100000</v>
      </c>
      <c r="AG16" s="1">
        <v>15009100000</v>
      </c>
      <c r="AH16" s="1">
        <v>13852500000</v>
      </c>
      <c r="AI16" s="1">
        <v>12857300000</v>
      </c>
      <c r="AJ16" s="1">
        <v>13065500000</v>
      </c>
      <c r="AK16" s="1">
        <v>14044200000</v>
      </c>
      <c r="AL16" s="1">
        <v>14648300000</v>
      </c>
      <c r="AM16" s="1">
        <v>14758300000</v>
      </c>
      <c r="AN16" s="1">
        <v>15737600000</v>
      </c>
      <c r="AT16" s="29">
        <f>(AN35+AM35+AL35+AK35+AJ35)/5</f>
        <v>5.0147105164415375E-3</v>
      </c>
      <c r="AU16" s="30">
        <f>AV101/AN3</f>
        <v>2.3761262069836993</v>
      </c>
      <c r="AV16" s="30">
        <f>AV101/AN28</f>
        <v>16.669482445240646</v>
      </c>
      <c r="AW16" s="31">
        <f>AV101/AN107</f>
        <v>16.426181052631581</v>
      </c>
    </row>
    <row r="17" spans="1:49" ht="19" x14ac:dyDescent="0.25">
      <c r="A17" s="5" t="s">
        <v>12</v>
      </c>
      <c r="B17" s="1">
        <v>-19000000</v>
      </c>
      <c r="C17" s="1">
        <v>-60000000</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458000000</v>
      </c>
      <c r="Z17" s="1">
        <v>449000000</v>
      </c>
      <c r="AA17" s="1">
        <v>390000000</v>
      </c>
      <c r="AB17" s="1">
        <v>408400000</v>
      </c>
      <c r="AC17" s="1">
        <v>353700000</v>
      </c>
      <c r="AD17" s="1">
        <v>361800000</v>
      </c>
      <c r="AE17" s="1">
        <v>329500000</v>
      </c>
      <c r="AF17" s="1">
        <v>318500000</v>
      </c>
      <c r="AG17" s="1">
        <v>328600000</v>
      </c>
      <c r="AH17" s="1">
        <v>311900000</v>
      </c>
      <c r="AI17" s="1">
        <v>302100000</v>
      </c>
      <c r="AJ17" s="1">
        <v>385400000</v>
      </c>
      <c r="AK17" s="1">
        <v>527400000</v>
      </c>
      <c r="AL17" s="1">
        <v>472500000</v>
      </c>
      <c r="AM17" s="1">
        <v>427700000</v>
      </c>
      <c r="AN17" s="1">
        <v>383400000</v>
      </c>
    </row>
    <row r="18" spans="1:49" ht="20" x14ac:dyDescent="0.25">
      <c r="A18" s="5" t="s">
        <v>13</v>
      </c>
      <c r="B18" s="1">
        <v>99000000</v>
      </c>
      <c r="C18" s="1">
        <v>109000000</v>
      </c>
      <c r="D18" s="1">
        <v>113100000</v>
      </c>
      <c r="E18" s="1">
        <v>131700000</v>
      </c>
      <c r="F18" s="1">
        <v>140000000</v>
      </c>
      <c r="G18" s="1">
        <v>152300000</v>
      </c>
      <c r="H18" s="1">
        <v>180100000</v>
      </c>
      <c r="I18" s="1">
        <v>218400000</v>
      </c>
      <c r="J18" s="1">
        <v>247400000</v>
      </c>
      <c r="K18" s="1">
        <v>274200000</v>
      </c>
      <c r="L18" s="1">
        <v>303800000</v>
      </c>
      <c r="M18" s="1">
        <v>191400000</v>
      </c>
      <c r="N18" s="1">
        <v>186700000</v>
      </c>
      <c r="O18" s="1">
        <v>182800000</v>
      </c>
      <c r="P18" s="1">
        <v>194900000</v>
      </c>
      <c r="Q18" s="1">
        <v>194200000</v>
      </c>
      <c r="R18" s="1">
        <v>208800000</v>
      </c>
      <c r="S18" s="1">
        <v>223100000</v>
      </c>
      <c r="T18" s="1">
        <v>296000000</v>
      </c>
      <c r="U18" s="1">
        <v>365000000</v>
      </c>
      <c r="V18" s="1">
        <v>399000000</v>
      </c>
      <c r="W18" s="1">
        <v>443000000</v>
      </c>
      <c r="X18" s="1">
        <v>424000000</v>
      </c>
      <c r="Y18" s="1">
        <v>418000000</v>
      </c>
      <c r="Z18" s="1">
        <v>459200000</v>
      </c>
      <c r="AA18" s="1">
        <v>453600000</v>
      </c>
      <c r="AB18" s="1">
        <v>457100000</v>
      </c>
      <c r="AC18" s="1">
        <v>472600000</v>
      </c>
      <c r="AD18" s="1">
        <v>541500000</v>
      </c>
      <c r="AE18" s="1">
        <v>588000000</v>
      </c>
      <c r="AF18" s="1">
        <v>585400000</v>
      </c>
      <c r="AG18" s="1">
        <v>588300000</v>
      </c>
      <c r="AH18" s="1">
        <v>608100000</v>
      </c>
      <c r="AI18" s="1">
        <v>603600000</v>
      </c>
      <c r="AJ18" s="1">
        <v>618800000</v>
      </c>
      <c r="AK18" s="1">
        <v>620100000</v>
      </c>
      <c r="AL18" s="1">
        <v>594700000</v>
      </c>
      <c r="AM18" s="1">
        <v>601300000</v>
      </c>
      <c r="AN18" s="1">
        <v>570300000</v>
      </c>
      <c r="AT18" s="18" t="s">
        <v>129</v>
      </c>
      <c r="AU18" s="19" t="s">
        <v>130</v>
      </c>
      <c r="AV18" s="19" t="s">
        <v>131</v>
      </c>
      <c r="AW18" s="19" t="s">
        <v>132</v>
      </c>
    </row>
    <row r="19" spans="1:49" ht="19" x14ac:dyDescent="0.25">
      <c r="A19" s="6" t="s">
        <v>14</v>
      </c>
      <c r="B19" s="10">
        <v>467000000</v>
      </c>
      <c r="C19" s="10">
        <v>57000000</v>
      </c>
      <c r="D19" s="10">
        <v>436700000</v>
      </c>
      <c r="E19" s="10">
        <v>564900000</v>
      </c>
      <c r="F19" s="10">
        <v>600500000</v>
      </c>
      <c r="G19" s="10">
        <v>838800000</v>
      </c>
      <c r="H19" s="10">
        <v>800500000</v>
      </c>
      <c r="I19" s="10">
        <v>992500000</v>
      </c>
      <c r="J19" s="10">
        <v>1081900000</v>
      </c>
      <c r="K19" s="10">
        <v>1118200000</v>
      </c>
      <c r="L19" s="10">
        <v>1057300000</v>
      </c>
      <c r="M19" s="10">
        <v>703700000</v>
      </c>
      <c r="N19" s="10">
        <v>942500000</v>
      </c>
      <c r="O19" s="10">
        <v>886500000</v>
      </c>
      <c r="P19" s="10">
        <v>858600000</v>
      </c>
      <c r="Q19" s="10">
        <v>1032700000</v>
      </c>
      <c r="R19" s="10">
        <v>1159100000</v>
      </c>
      <c r="S19" s="10">
        <v>1238100000</v>
      </c>
      <c r="T19" s="10">
        <v>993000000</v>
      </c>
      <c r="U19" s="10">
        <v>1742000000</v>
      </c>
      <c r="V19" s="10">
        <v>1982000000</v>
      </c>
      <c r="W19" s="10">
        <v>2347000000</v>
      </c>
      <c r="X19" s="10">
        <v>2055000000</v>
      </c>
      <c r="Y19" s="10">
        <v>2580000000</v>
      </c>
      <c r="Z19" s="10">
        <v>2825100000</v>
      </c>
      <c r="AA19" s="10">
        <v>2868400000</v>
      </c>
      <c r="AB19" s="10">
        <v>3167200000</v>
      </c>
      <c r="AC19" s="10">
        <v>3345700000</v>
      </c>
      <c r="AD19" s="10">
        <v>3180200000</v>
      </c>
      <c r="AE19" s="10">
        <v>3513900000</v>
      </c>
      <c r="AF19" s="10">
        <v>3611600000</v>
      </c>
      <c r="AG19" s="10">
        <v>2725000000</v>
      </c>
      <c r="AH19" s="10">
        <v>3372600000</v>
      </c>
      <c r="AI19" s="10">
        <v>3218400000</v>
      </c>
      <c r="AJ19" s="10">
        <v>3192500000</v>
      </c>
      <c r="AK19" s="10">
        <v>3268000000</v>
      </c>
      <c r="AL19" s="10">
        <v>3728900000</v>
      </c>
      <c r="AM19" s="10">
        <v>3997900000</v>
      </c>
      <c r="AN19" s="10">
        <v>4247300000</v>
      </c>
      <c r="AO19" s="32">
        <v>4002000000</v>
      </c>
      <c r="AP19" s="32">
        <v>4238000000</v>
      </c>
      <c r="AQ19" s="32">
        <v>4320000000</v>
      </c>
      <c r="AR19" s="32">
        <v>4618000000</v>
      </c>
      <c r="AS19" s="32">
        <v>4758000000</v>
      </c>
      <c r="AT19" s="33">
        <f>AN40-AN56-AN61</f>
        <v>-11156200000</v>
      </c>
      <c r="AU19" s="30">
        <f>AV101/AO3</f>
        <v>2.2310307407553887</v>
      </c>
      <c r="AV19" s="30">
        <f>AV101/AO28</f>
        <v>17.704703736367204</v>
      </c>
      <c r="AW19" s="31">
        <f>AV101/AO106</f>
        <v>15.251534242649544</v>
      </c>
    </row>
    <row r="20" spans="1:49" ht="19" customHeight="1" x14ac:dyDescent="0.25">
      <c r="A20" s="14" t="s">
        <v>100</v>
      </c>
      <c r="B20" s="1"/>
      <c r="C20" s="15">
        <f>(C19/B19)-1</f>
        <v>-0.87794432548179868</v>
      </c>
      <c r="D20" s="15">
        <f>(D19/C19)-1</f>
        <v>6.6614035087719294</v>
      </c>
      <c r="E20" s="15">
        <f>(E19/D19)-1</f>
        <v>0.29356537668880245</v>
      </c>
      <c r="F20" s="15">
        <f t="shared" ref="F20:AS20" si="3">(F19/E19)-1</f>
        <v>6.3020003540449565E-2</v>
      </c>
      <c r="G20" s="15">
        <f t="shared" si="3"/>
        <v>0.39683597002497928</v>
      </c>
      <c r="H20" s="15">
        <f t="shared" si="3"/>
        <v>-4.566046733428708E-2</v>
      </c>
      <c r="I20" s="15">
        <f t="shared" si="3"/>
        <v>0.23985009369144294</v>
      </c>
      <c r="J20" s="15">
        <f t="shared" si="3"/>
        <v>9.0075566750629665E-2</v>
      </c>
      <c r="K20" s="15">
        <f t="shared" si="3"/>
        <v>3.3552084296145646E-2</v>
      </c>
      <c r="L20" s="15">
        <f t="shared" si="3"/>
        <v>-5.4462529064568055E-2</v>
      </c>
      <c r="M20" s="15">
        <f t="shared" si="3"/>
        <v>-0.33443677291213469</v>
      </c>
      <c r="N20" s="15">
        <f t="shared" si="3"/>
        <v>0.33934915446923397</v>
      </c>
      <c r="O20" s="15">
        <f t="shared" si="3"/>
        <v>-5.941644562334214E-2</v>
      </c>
      <c r="P20" s="15">
        <f t="shared" si="3"/>
        <v>-3.1472081218274162E-2</v>
      </c>
      <c r="Q20" s="15">
        <f t="shared" si="3"/>
        <v>0.20277195434428141</v>
      </c>
      <c r="R20" s="15">
        <f t="shared" si="3"/>
        <v>0.12239759852813004</v>
      </c>
      <c r="S20" s="15">
        <f t="shared" si="3"/>
        <v>6.8156328185661197E-2</v>
      </c>
      <c r="T20" s="15">
        <f t="shared" si="3"/>
        <v>-0.19796462321298769</v>
      </c>
      <c r="U20" s="15">
        <f t="shared" si="3"/>
        <v>0.75427995971802608</v>
      </c>
      <c r="V20" s="15">
        <f t="shared" si="3"/>
        <v>0.13777267508610791</v>
      </c>
      <c r="W20" s="15">
        <f t="shared" si="3"/>
        <v>0.18415741675075692</v>
      </c>
      <c r="X20" s="15">
        <f t="shared" si="3"/>
        <v>-0.12441414571793774</v>
      </c>
      <c r="Y20" s="15">
        <f t="shared" si="3"/>
        <v>0.25547445255474455</v>
      </c>
      <c r="Z20" s="15">
        <f t="shared" si="3"/>
        <v>9.4999999999999973E-2</v>
      </c>
      <c r="AA20" s="15">
        <f t="shared" si="3"/>
        <v>1.5326891083501382E-2</v>
      </c>
      <c r="AB20" s="15">
        <f t="shared" si="3"/>
        <v>0.10416957188676612</v>
      </c>
      <c r="AC20" s="15">
        <f t="shared" si="3"/>
        <v>5.6358929022480408E-2</v>
      </c>
      <c r="AD20" s="15">
        <f t="shared" si="3"/>
        <v>-4.9466479361568561E-2</v>
      </c>
      <c r="AE20" s="15">
        <f t="shared" si="3"/>
        <v>0.10493050751525068</v>
      </c>
      <c r="AF20" s="15">
        <f t="shared" si="3"/>
        <v>2.7803864651811283E-2</v>
      </c>
      <c r="AG20" s="15">
        <f t="shared" si="3"/>
        <v>-0.2454867648687562</v>
      </c>
      <c r="AH20" s="15">
        <f t="shared" si="3"/>
        <v>0.23765137614678888</v>
      </c>
      <c r="AI20" s="15">
        <f t="shared" si="3"/>
        <v>-4.572140188578544E-2</v>
      </c>
      <c r="AJ20" s="15">
        <f t="shared" si="3"/>
        <v>-8.0474770072085366E-3</v>
      </c>
      <c r="AK20" s="15">
        <f t="shared" si="3"/>
        <v>2.3649177760375784E-2</v>
      </c>
      <c r="AL20" s="15">
        <f t="shared" si="3"/>
        <v>0.14103427172582617</v>
      </c>
      <c r="AM20" s="15">
        <f t="shared" si="3"/>
        <v>7.2139236772238435E-2</v>
      </c>
      <c r="AN20" s="16">
        <f t="shared" si="3"/>
        <v>6.2382750944245835E-2</v>
      </c>
      <c r="AO20" s="16">
        <f t="shared" si="3"/>
        <v>-5.7754338050055365E-2</v>
      </c>
      <c r="AP20" s="16">
        <f t="shared" si="3"/>
        <v>5.897051474262871E-2</v>
      </c>
      <c r="AQ20" s="16">
        <f t="shared" si="3"/>
        <v>1.9348749410099009E-2</v>
      </c>
      <c r="AR20" s="16">
        <f t="shared" si="3"/>
        <v>6.8981481481481532E-2</v>
      </c>
      <c r="AS20" s="16">
        <f t="shared" si="3"/>
        <v>3.0316154179298449E-2</v>
      </c>
    </row>
    <row r="21" spans="1:49" ht="20" x14ac:dyDescent="0.25">
      <c r="A21" s="5" t="s">
        <v>15</v>
      </c>
      <c r="B21" s="2">
        <v>0.1134</v>
      </c>
      <c r="C21" s="2">
        <v>1.3299999999999999E-2</v>
      </c>
      <c r="D21" s="2">
        <v>9.5200000000000007E-2</v>
      </c>
      <c r="E21" s="2">
        <v>0.1089</v>
      </c>
      <c r="F21" s="2">
        <v>0.11600000000000001</v>
      </c>
      <c r="G21" s="2">
        <v>0.1492</v>
      </c>
      <c r="H21" s="2">
        <v>0.1241</v>
      </c>
      <c r="I21" s="2">
        <v>0.13869999999999999</v>
      </c>
      <c r="J21" s="2">
        <v>0.1391</v>
      </c>
      <c r="K21" s="2">
        <v>0.13750000000000001</v>
      </c>
      <c r="L21" s="2">
        <v>0.1241</v>
      </c>
      <c r="M21" s="2">
        <v>0.14000000000000001</v>
      </c>
      <c r="N21" s="2">
        <v>0.17399999999999999</v>
      </c>
      <c r="O21" s="2">
        <v>0.158</v>
      </c>
      <c r="P21" s="2">
        <v>0.14230000000000001</v>
      </c>
      <c r="Q21" s="2">
        <v>0.1653</v>
      </c>
      <c r="R21" s="2">
        <v>0.17299999999999999</v>
      </c>
      <c r="S21" s="2">
        <v>0.1749</v>
      </c>
      <c r="T21" s="2">
        <v>0.1249</v>
      </c>
      <c r="U21" s="2">
        <v>0.1658</v>
      </c>
      <c r="V21" s="2">
        <v>0.17899999999999999</v>
      </c>
      <c r="W21" s="2">
        <v>0.2087</v>
      </c>
      <c r="X21" s="2">
        <v>0.17649999999999999</v>
      </c>
      <c r="Y21" s="2">
        <v>0.2074</v>
      </c>
      <c r="Z21" s="2">
        <v>0.2069</v>
      </c>
      <c r="AA21" s="2">
        <v>0.19520000000000001</v>
      </c>
      <c r="AB21" s="2">
        <v>0.21410000000000001</v>
      </c>
      <c r="AC21" s="2">
        <v>0.2248</v>
      </c>
      <c r="AD21" s="2">
        <v>0.19089999999999999</v>
      </c>
      <c r="AE21" s="2">
        <v>0.19769999999999999</v>
      </c>
      <c r="AF21" s="2">
        <v>0.20169999999999999</v>
      </c>
      <c r="AG21" s="2">
        <v>0.15459999999999999</v>
      </c>
      <c r="AH21" s="2">
        <v>0.2036</v>
      </c>
      <c r="AI21" s="2">
        <v>0.20599999999999999</v>
      </c>
      <c r="AJ21" s="2">
        <v>0.20280000000000001</v>
      </c>
      <c r="AK21" s="2">
        <v>0.1938</v>
      </c>
      <c r="AL21" s="2">
        <v>0.21149999999999999</v>
      </c>
      <c r="AM21" s="2">
        <v>0.2205</v>
      </c>
      <c r="AN21" s="2">
        <v>0.22359999999999999</v>
      </c>
      <c r="AO21" s="34">
        <f>AO19/AO3</f>
        <v>0.19784457188056159</v>
      </c>
      <c r="AP21" s="34">
        <f t="shared" ref="AP21:AS21" si="4">AP19/AP3</f>
        <v>0.20342725483607738</v>
      </c>
      <c r="AQ21" s="34">
        <f t="shared" si="4"/>
        <v>0.20385050962627407</v>
      </c>
      <c r="AR21" s="34">
        <f t="shared" si="4"/>
        <v>0.21012877098785093</v>
      </c>
      <c r="AS21" s="34">
        <f t="shared" si="4"/>
        <v>0.21331540013449898</v>
      </c>
      <c r="AV21" s="18" t="s">
        <v>165</v>
      </c>
      <c r="AW21" s="19" t="s">
        <v>166</v>
      </c>
    </row>
    <row r="22" spans="1:49" ht="19" x14ac:dyDescent="0.25">
      <c r="A22" s="6" t="s">
        <v>16</v>
      </c>
      <c r="B22" s="10">
        <v>376000000</v>
      </c>
      <c r="C22" s="10">
        <v>256000000</v>
      </c>
      <c r="D22" s="10">
        <v>363900000</v>
      </c>
      <c r="E22" s="10">
        <v>467200000</v>
      </c>
      <c r="F22" s="10">
        <v>480500000</v>
      </c>
      <c r="G22" s="10">
        <v>545000000</v>
      </c>
      <c r="H22" s="10">
        <v>645100000</v>
      </c>
      <c r="I22" s="10">
        <v>826700000</v>
      </c>
      <c r="J22" s="10">
        <v>902700000</v>
      </c>
      <c r="K22" s="10">
        <v>917600000</v>
      </c>
      <c r="L22" s="10">
        <v>999400000</v>
      </c>
      <c r="M22" s="10">
        <v>689000000</v>
      </c>
      <c r="N22" s="10">
        <v>860000000</v>
      </c>
      <c r="O22" s="10">
        <v>858900000</v>
      </c>
      <c r="P22" s="10">
        <v>950200000</v>
      </c>
      <c r="Q22" s="10">
        <v>1017700000</v>
      </c>
      <c r="R22" s="10">
        <v>1098900000</v>
      </c>
      <c r="S22" s="10">
        <v>1169300000</v>
      </c>
      <c r="T22" s="10">
        <v>1273000000</v>
      </c>
      <c r="U22" s="10">
        <v>1863000000</v>
      </c>
      <c r="V22" s="10">
        <v>2017000000</v>
      </c>
      <c r="W22" s="10">
        <v>1908000000</v>
      </c>
      <c r="X22" s="10">
        <v>1966000000</v>
      </c>
      <c r="Y22" s="10">
        <v>2058000000</v>
      </c>
      <c r="Z22" s="10">
        <v>2227800000</v>
      </c>
      <c r="AA22" s="10">
        <v>2322900000</v>
      </c>
      <c r="AB22" s="10">
        <v>2606100000</v>
      </c>
      <c r="AC22" s="10">
        <v>2774500000</v>
      </c>
      <c r="AD22" s="10">
        <v>2562400000</v>
      </c>
      <c r="AE22" s="10">
        <v>2851800000</v>
      </c>
      <c r="AF22" s="10">
        <v>2957400000</v>
      </c>
      <c r="AG22" s="10">
        <v>2077300000</v>
      </c>
      <c r="AH22" s="10">
        <v>2707400000</v>
      </c>
      <c r="AI22" s="10">
        <v>2566400000</v>
      </c>
      <c r="AJ22" s="10">
        <v>2509300000</v>
      </c>
      <c r="AK22" s="10">
        <v>2515900000</v>
      </c>
      <c r="AL22" s="10">
        <v>2953900000</v>
      </c>
      <c r="AM22" s="10">
        <v>3144800000</v>
      </c>
      <c r="AN22" s="10">
        <v>3475800000</v>
      </c>
      <c r="AV22" s="62">
        <f>(-1*AN98)/AV101</f>
        <v>3.2008037477066771E-2</v>
      </c>
      <c r="AW22" s="63">
        <f>AN107/AV101</f>
        <v>6.0878423097606951E-2</v>
      </c>
    </row>
    <row r="23" spans="1:49" ht="19" x14ac:dyDescent="0.25">
      <c r="A23" s="5" t="s">
        <v>17</v>
      </c>
      <c r="B23" s="2">
        <v>9.1300000000000006E-2</v>
      </c>
      <c r="C23" s="2">
        <v>5.9700000000000003E-2</v>
      </c>
      <c r="D23" s="2">
        <v>7.9299999999999995E-2</v>
      </c>
      <c r="E23" s="2">
        <v>0.09</v>
      </c>
      <c r="F23" s="2">
        <v>9.2799999999999994E-2</v>
      </c>
      <c r="G23" s="2">
        <v>9.7000000000000003E-2</v>
      </c>
      <c r="H23" s="2">
        <v>0.1</v>
      </c>
      <c r="I23" s="2">
        <v>0.11559999999999999</v>
      </c>
      <c r="J23" s="2">
        <v>0.11609999999999999</v>
      </c>
      <c r="K23" s="2">
        <v>0.1128</v>
      </c>
      <c r="L23" s="2">
        <v>0.1173</v>
      </c>
      <c r="M23" s="2">
        <v>0.1371</v>
      </c>
      <c r="N23" s="2">
        <v>0.1588</v>
      </c>
      <c r="O23" s="2">
        <v>0.15310000000000001</v>
      </c>
      <c r="P23" s="2">
        <v>0.1575</v>
      </c>
      <c r="Q23" s="2">
        <v>0.16289999999999999</v>
      </c>
      <c r="R23" s="2">
        <v>0.16400000000000001</v>
      </c>
      <c r="S23" s="2">
        <v>0.16520000000000001</v>
      </c>
      <c r="T23" s="2">
        <v>0.16009999999999999</v>
      </c>
      <c r="U23" s="2">
        <v>0.17730000000000001</v>
      </c>
      <c r="V23" s="2">
        <v>0.1822</v>
      </c>
      <c r="W23" s="2">
        <v>0.16969999999999999</v>
      </c>
      <c r="X23" s="2">
        <v>0.16889999999999999</v>
      </c>
      <c r="Y23" s="2">
        <v>0.16539999999999999</v>
      </c>
      <c r="Z23" s="2">
        <v>0.16320000000000001</v>
      </c>
      <c r="AA23" s="2">
        <v>0.15809999999999999</v>
      </c>
      <c r="AB23" s="2">
        <v>0.17610000000000001</v>
      </c>
      <c r="AC23" s="2">
        <v>0.1865</v>
      </c>
      <c r="AD23" s="2">
        <v>0.15379999999999999</v>
      </c>
      <c r="AE23" s="2">
        <v>0.16039999999999999</v>
      </c>
      <c r="AF23" s="2">
        <v>0.1651</v>
      </c>
      <c r="AG23" s="2">
        <v>0.1178</v>
      </c>
      <c r="AH23" s="2">
        <v>0.16350000000000001</v>
      </c>
      <c r="AI23" s="2">
        <v>0.1643</v>
      </c>
      <c r="AJ23" s="2">
        <v>0.15939999999999999</v>
      </c>
      <c r="AK23" s="2">
        <v>0.1492</v>
      </c>
      <c r="AL23" s="2">
        <v>0.1676</v>
      </c>
      <c r="AM23" s="2">
        <v>0.17349999999999999</v>
      </c>
      <c r="AN23" s="2">
        <v>0.183</v>
      </c>
    </row>
    <row r="24" spans="1:49" ht="19" x14ac:dyDescent="0.25">
      <c r="A24" s="5" t="s">
        <v>18</v>
      </c>
      <c r="B24" s="1">
        <v>-19000000</v>
      </c>
      <c r="C24" s="1">
        <v>-60000000</v>
      </c>
      <c r="D24" s="1">
        <v>-40300000</v>
      </c>
      <c r="E24" s="1">
        <v>-34000000</v>
      </c>
      <c r="F24" s="1">
        <v>-37700000</v>
      </c>
      <c r="G24" s="1">
        <v>-27500000</v>
      </c>
      <c r="H24" s="1">
        <v>-32400000</v>
      </c>
      <c r="I24" s="1">
        <v>-61100000</v>
      </c>
      <c r="J24" s="1">
        <v>-58200000</v>
      </c>
      <c r="K24" s="1">
        <v>-73600000</v>
      </c>
      <c r="L24" s="1">
        <v>-246100000</v>
      </c>
      <c r="M24" s="1">
        <v>-284400000</v>
      </c>
      <c r="N24" s="1">
        <v>-104200000</v>
      </c>
      <c r="O24" s="1">
        <v>-155200000</v>
      </c>
      <c r="P24" s="1">
        <v>-286500000</v>
      </c>
      <c r="Q24" s="1">
        <v>-179200000</v>
      </c>
      <c r="R24" s="1">
        <v>-148600000</v>
      </c>
      <c r="S24" s="1">
        <v>-171000000</v>
      </c>
      <c r="T24" s="1">
        <v>-573000000</v>
      </c>
      <c r="U24" s="1">
        <v>-486000000</v>
      </c>
      <c r="V24" s="1">
        <v>-508000000</v>
      </c>
      <c r="W24" s="1">
        <v>-93000000</v>
      </c>
      <c r="X24" s="1">
        <v>-399000000</v>
      </c>
      <c r="Y24" s="1">
        <v>-427000000</v>
      </c>
      <c r="Z24" s="1">
        <v>-421700000</v>
      </c>
      <c r="AA24" s="1">
        <v>-390000000</v>
      </c>
      <c r="AB24" s="1">
        <v>-401600000</v>
      </c>
      <c r="AC24" s="1">
        <v>-346300000</v>
      </c>
      <c r="AD24" s="1">
        <v>-351900000</v>
      </c>
      <c r="AE24" s="1">
        <v>-316900000</v>
      </c>
      <c r="AF24" s="1">
        <v>-302400000</v>
      </c>
      <c r="AG24" s="1">
        <v>-315400000</v>
      </c>
      <c r="AH24" s="1">
        <v>-303800000</v>
      </c>
      <c r="AI24" s="1">
        <v>-295100000</v>
      </c>
      <c r="AJ24" s="1">
        <v>-373700000</v>
      </c>
      <c r="AK24" s="1">
        <v>-433900000</v>
      </c>
      <c r="AL24" s="1">
        <v>-353700000</v>
      </c>
      <c r="AM24" s="1">
        <v>-287400000</v>
      </c>
      <c r="AN24" s="1">
        <v>-266200000</v>
      </c>
    </row>
    <row r="25" spans="1:49" ht="19" x14ac:dyDescent="0.25">
      <c r="A25" s="6" t="s">
        <v>19</v>
      </c>
      <c r="B25" s="10">
        <v>357000000</v>
      </c>
      <c r="C25" s="10">
        <v>196000000</v>
      </c>
      <c r="D25" s="10">
        <v>323600000</v>
      </c>
      <c r="E25" s="10">
        <v>433200000</v>
      </c>
      <c r="F25" s="10">
        <v>442800000</v>
      </c>
      <c r="G25" s="10">
        <v>517500000</v>
      </c>
      <c r="H25" s="10">
        <v>612700000</v>
      </c>
      <c r="I25" s="10">
        <v>765600000</v>
      </c>
      <c r="J25" s="10">
        <v>844500000</v>
      </c>
      <c r="K25" s="10">
        <v>844000000</v>
      </c>
      <c r="L25" s="10">
        <v>753300000</v>
      </c>
      <c r="M25" s="10">
        <v>404600000</v>
      </c>
      <c r="N25" s="10">
        <v>755800000</v>
      </c>
      <c r="O25" s="10">
        <v>703700000</v>
      </c>
      <c r="P25" s="10">
        <v>663700000</v>
      </c>
      <c r="Q25" s="10">
        <v>838500000</v>
      </c>
      <c r="R25" s="10">
        <v>950300000</v>
      </c>
      <c r="S25" s="10">
        <v>998300000</v>
      </c>
      <c r="T25" s="10">
        <v>700000000</v>
      </c>
      <c r="U25" s="10">
        <v>1377000000</v>
      </c>
      <c r="V25" s="10">
        <v>1509000000</v>
      </c>
      <c r="W25" s="10">
        <v>1815000000</v>
      </c>
      <c r="X25" s="10">
        <v>1567000000</v>
      </c>
      <c r="Y25" s="10">
        <v>1631000000</v>
      </c>
      <c r="Z25" s="10">
        <v>1806100000</v>
      </c>
      <c r="AA25" s="10">
        <v>1932900000</v>
      </c>
      <c r="AB25" s="10">
        <v>2204500000</v>
      </c>
      <c r="AC25" s="10">
        <v>2428200000</v>
      </c>
      <c r="AD25" s="10">
        <v>2210500000</v>
      </c>
      <c r="AE25" s="10">
        <v>2534900000</v>
      </c>
      <c r="AF25" s="10">
        <v>2655000000</v>
      </c>
      <c r="AG25" s="10">
        <v>1761900000</v>
      </c>
      <c r="AH25" s="10">
        <v>2403600000</v>
      </c>
      <c r="AI25" s="10">
        <v>2271300000</v>
      </c>
      <c r="AJ25" s="10">
        <v>2135600000</v>
      </c>
      <c r="AK25" s="10">
        <v>2082000000</v>
      </c>
      <c r="AL25" s="10">
        <v>2600200000</v>
      </c>
      <c r="AM25" s="10">
        <v>2857400000</v>
      </c>
      <c r="AN25" s="10">
        <v>3209600000</v>
      </c>
    </row>
    <row r="26" spans="1:49" ht="19" x14ac:dyDescent="0.25">
      <c r="A26" s="5" t="s">
        <v>20</v>
      </c>
      <c r="B26" s="2">
        <v>8.6699999999999999E-2</v>
      </c>
      <c r="C26" s="2">
        <v>4.5699999999999998E-2</v>
      </c>
      <c r="D26" s="2">
        <v>7.0599999999999996E-2</v>
      </c>
      <c r="E26" s="2">
        <v>8.3500000000000005E-2</v>
      </c>
      <c r="F26" s="2">
        <v>8.5500000000000007E-2</v>
      </c>
      <c r="G26" s="2">
        <v>9.2100000000000001E-2</v>
      </c>
      <c r="H26" s="2">
        <v>9.5000000000000001E-2</v>
      </c>
      <c r="I26" s="2">
        <v>0.107</v>
      </c>
      <c r="J26" s="2">
        <v>0.1086</v>
      </c>
      <c r="K26" s="2">
        <v>0.1038</v>
      </c>
      <c r="L26" s="2">
        <v>8.8400000000000006E-2</v>
      </c>
      <c r="M26" s="2">
        <v>8.0500000000000002E-2</v>
      </c>
      <c r="N26" s="2">
        <v>0.13950000000000001</v>
      </c>
      <c r="O26" s="2">
        <v>0.1255</v>
      </c>
      <c r="P26" s="2">
        <v>0.11</v>
      </c>
      <c r="Q26" s="2">
        <v>0.13420000000000001</v>
      </c>
      <c r="R26" s="2">
        <v>0.14180000000000001</v>
      </c>
      <c r="S26" s="2">
        <v>0.14099999999999999</v>
      </c>
      <c r="T26" s="2">
        <v>8.8099999999999998E-2</v>
      </c>
      <c r="U26" s="2">
        <v>0.13109999999999999</v>
      </c>
      <c r="V26" s="2">
        <v>0.1363</v>
      </c>
      <c r="W26" s="2">
        <v>0.16139999999999999</v>
      </c>
      <c r="X26" s="2">
        <v>0.1346</v>
      </c>
      <c r="Y26" s="2">
        <v>0.13109999999999999</v>
      </c>
      <c r="Z26" s="2">
        <v>0.1323</v>
      </c>
      <c r="AA26" s="2">
        <v>0.13159999999999999</v>
      </c>
      <c r="AB26" s="2">
        <v>0.14899999999999999</v>
      </c>
      <c r="AC26" s="2">
        <v>0.16320000000000001</v>
      </c>
      <c r="AD26" s="2">
        <v>0.13270000000000001</v>
      </c>
      <c r="AE26" s="2">
        <v>0.1426</v>
      </c>
      <c r="AF26" s="2">
        <v>0.1482</v>
      </c>
      <c r="AG26" s="2">
        <v>9.9900000000000003E-2</v>
      </c>
      <c r="AH26" s="2">
        <v>0.14510000000000001</v>
      </c>
      <c r="AI26" s="2">
        <v>0.1454</v>
      </c>
      <c r="AJ26" s="2">
        <v>0.13569999999999999</v>
      </c>
      <c r="AK26" s="2">
        <v>0.1234</v>
      </c>
      <c r="AL26" s="2">
        <v>0.14749999999999999</v>
      </c>
      <c r="AM26" s="2">
        <v>0.15759999999999999</v>
      </c>
      <c r="AN26" s="2">
        <v>0.16900000000000001</v>
      </c>
    </row>
    <row r="27" spans="1:49" ht="19" x14ac:dyDescent="0.25">
      <c r="A27" s="5" t="s">
        <v>21</v>
      </c>
      <c r="B27" s="1">
        <v>154000000</v>
      </c>
      <c r="C27" s="1">
        <v>81000000</v>
      </c>
      <c r="D27" s="1">
        <v>140100000</v>
      </c>
      <c r="E27" s="1">
        <v>211200000</v>
      </c>
      <c r="F27" s="1">
        <v>177400000</v>
      </c>
      <c r="G27" s="1">
        <v>202200000</v>
      </c>
      <c r="H27" s="1">
        <v>239000000</v>
      </c>
      <c r="I27" s="1">
        <v>301400000</v>
      </c>
      <c r="J27" s="1">
        <v>338900000</v>
      </c>
      <c r="K27" s="1">
        <v>337900000</v>
      </c>
      <c r="L27" s="1">
        <v>283600000</v>
      </c>
      <c r="M27" s="1">
        <v>144900000</v>
      </c>
      <c r="N27" s="1">
        <v>279400000</v>
      </c>
      <c r="O27" s="1">
        <v>258300000</v>
      </c>
      <c r="P27" s="1">
        <v>241900000</v>
      </c>
      <c r="Q27" s="1">
        <v>304000000</v>
      </c>
      <c r="R27" s="1">
        <v>335900000</v>
      </c>
      <c r="S27" s="1">
        <v>349900000</v>
      </c>
      <c r="T27" s="1">
        <v>239000000</v>
      </c>
      <c r="U27" s="1">
        <v>460000000</v>
      </c>
      <c r="V27" s="1">
        <v>528000000</v>
      </c>
      <c r="W27" s="1">
        <v>664000000</v>
      </c>
      <c r="X27" s="1">
        <v>541000000</v>
      </c>
      <c r="Y27" s="1">
        <v>560000000</v>
      </c>
      <c r="Z27" s="1">
        <v>622200000</v>
      </c>
      <c r="AA27" s="1">
        <v>720400000</v>
      </c>
      <c r="AB27" s="1">
        <v>771200000</v>
      </c>
      <c r="AC27" s="1">
        <v>721100000</v>
      </c>
      <c r="AD27" s="1">
        <v>709600000</v>
      </c>
      <c r="AE27" s="1">
        <v>741200000</v>
      </c>
      <c r="AF27" s="1">
        <v>883300000</v>
      </c>
      <c r="AG27" s="1">
        <v>586800000</v>
      </c>
      <c r="AH27" s="1">
        <v>755200000</v>
      </c>
      <c r="AI27" s="1">
        <v>655200000</v>
      </c>
      <c r="AJ27" s="1">
        <v>57300000</v>
      </c>
      <c r="AK27" s="1">
        <v>367800000</v>
      </c>
      <c r="AL27" s="1">
        <v>480500000</v>
      </c>
      <c r="AM27" s="1">
        <v>629100000</v>
      </c>
      <c r="AN27" s="1">
        <v>586300000</v>
      </c>
    </row>
    <row r="28" spans="1:49" ht="20" thickBot="1" x14ac:dyDescent="0.3">
      <c r="A28" s="7" t="s">
        <v>22</v>
      </c>
      <c r="B28" s="11">
        <v>233000000</v>
      </c>
      <c r="C28" s="11">
        <v>-73000000</v>
      </c>
      <c r="D28" s="11">
        <v>183500000</v>
      </c>
      <c r="E28" s="11">
        <v>222000000</v>
      </c>
      <c r="F28" s="11">
        <v>283100000</v>
      </c>
      <c r="G28" s="11">
        <v>484300000</v>
      </c>
      <c r="H28" s="11">
        <v>381400000</v>
      </c>
      <c r="I28" s="11">
        <v>472700000</v>
      </c>
      <c r="J28" s="11">
        <v>495600000</v>
      </c>
      <c r="K28" s="11">
        <v>506100000</v>
      </c>
      <c r="L28" s="11">
        <v>469900000</v>
      </c>
      <c r="M28" s="11">
        <v>367400000</v>
      </c>
      <c r="N28" s="11">
        <v>476400000</v>
      </c>
      <c r="O28" s="11">
        <v>445400000</v>
      </c>
      <c r="P28" s="11">
        <v>421800000</v>
      </c>
      <c r="Q28" s="11">
        <v>534500000</v>
      </c>
      <c r="R28" s="11">
        <v>614400000</v>
      </c>
      <c r="S28" s="11">
        <v>665100000</v>
      </c>
      <c r="T28" s="11">
        <v>458000000</v>
      </c>
      <c r="U28" s="11">
        <v>917000000</v>
      </c>
      <c r="V28" s="11">
        <v>1055000000</v>
      </c>
      <c r="W28" s="11">
        <v>1240000000</v>
      </c>
      <c r="X28" s="11">
        <v>1090000000</v>
      </c>
      <c r="Y28" s="11">
        <v>1144000000</v>
      </c>
      <c r="Z28" s="11">
        <v>1294700000</v>
      </c>
      <c r="AA28" s="11">
        <v>1304400000</v>
      </c>
      <c r="AB28" s="11">
        <v>1530500000</v>
      </c>
      <c r="AC28" s="11">
        <v>1798300000</v>
      </c>
      <c r="AD28" s="11">
        <v>1567300000</v>
      </c>
      <c r="AE28" s="11">
        <v>1855200000</v>
      </c>
      <c r="AF28" s="11">
        <v>1824400000</v>
      </c>
      <c r="AG28" s="11">
        <v>1221300000</v>
      </c>
      <c r="AH28" s="11">
        <v>1697400000</v>
      </c>
      <c r="AI28" s="11">
        <v>1657500000</v>
      </c>
      <c r="AJ28" s="11">
        <v>2131000000</v>
      </c>
      <c r="AK28" s="11">
        <v>1752700000</v>
      </c>
      <c r="AL28" s="11">
        <v>2181200000</v>
      </c>
      <c r="AM28" s="11">
        <v>2339800000</v>
      </c>
      <c r="AN28" s="11">
        <v>2707300000</v>
      </c>
      <c r="AO28" s="35">
        <v>2549000000</v>
      </c>
      <c r="AP28" s="35">
        <v>2670000000</v>
      </c>
      <c r="AQ28" s="35">
        <v>2767000000</v>
      </c>
      <c r="AR28" s="35">
        <v>2996000000</v>
      </c>
      <c r="AS28" s="35">
        <v>3104000000</v>
      </c>
    </row>
    <row r="29" spans="1:49" ht="20" customHeight="1" thickTop="1" x14ac:dyDescent="0.25">
      <c r="A29" s="14" t="s">
        <v>101</v>
      </c>
      <c r="B29" s="1"/>
      <c r="C29" s="15">
        <f>(C28/B28)-1</f>
        <v>-1.3133047210300428</v>
      </c>
      <c r="D29" s="15">
        <f>(D28/C28)-1</f>
        <v>-3.5136986301369864</v>
      </c>
      <c r="E29" s="15">
        <f>(E28/D28)-1</f>
        <v>0.20980926430517721</v>
      </c>
      <c r="F29" s="15">
        <f t="shared" ref="F29:AS29" si="5">(F28/E28)-1</f>
        <v>0.27522522522522519</v>
      </c>
      <c r="G29" s="15">
        <f t="shared" si="5"/>
        <v>0.71070293182620992</v>
      </c>
      <c r="H29" s="15">
        <f t="shared" si="5"/>
        <v>-0.21247160850712365</v>
      </c>
      <c r="I29" s="15">
        <f t="shared" si="5"/>
        <v>0.23938122705820652</v>
      </c>
      <c r="J29" s="15">
        <f t="shared" si="5"/>
        <v>4.8445102602073131E-2</v>
      </c>
      <c r="K29" s="15">
        <f t="shared" si="5"/>
        <v>2.1186440677966045E-2</v>
      </c>
      <c r="L29" s="15">
        <f t="shared" si="5"/>
        <v>-7.152736613317523E-2</v>
      </c>
      <c r="M29" s="15">
        <f t="shared" si="5"/>
        <v>-0.21813151734411573</v>
      </c>
      <c r="N29" s="15">
        <f t="shared" si="5"/>
        <v>0.29667936853565591</v>
      </c>
      <c r="O29" s="15">
        <f t="shared" si="5"/>
        <v>-6.5071368597816925E-2</v>
      </c>
      <c r="P29" s="15">
        <f t="shared" si="5"/>
        <v>-5.2986079928154517E-2</v>
      </c>
      <c r="Q29" s="15">
        <f t="shared" si="5"/>
        <v>0.2671882408724513</v>
      </c>
      <c r="R29" s="15">
        <f t="shared" si="5"/>
        <v>0.14948550046772691</v>
      </c>
      <c r="S29" s="15">
        <f t="shared" si="5"/>
        <v>8.251953125E-2</v>
      </c>
      <c r="T29" s="15">
        <f t="shared" si="5"/>
        <v>-0.31138174710569844</v>
      </c>
      <c r="U29" s="15">
        <f t="shared" si="5"/>
        <v>1.0021834061135371</v>
      </c>
      <c r="V29" s="15">
        <f t="shared" si="5"/>
        <v>0.15049073064340246</v>
      </c>
      <c r="W29" s="15">
        <f t="shared" si="5"/>
        <v>0.17535545023696675</v>
      </c>
      <c r="X29" s="15">
        <f t="shared" si="5"/>
        <v>-0.12096774193548387</v>
      </c>
      <c r="Y29" s="15">
        <f t="shared" si="5"/>
        <v>4.9541284403669783E-2</v>
      </c>
      <c r="Z29" s="15">
        <f t="shared" si="5"/>
        <v>0.13173076923076921</v>
      </c>
      <c r="AA29" s="15">
        <f t="shared" si="5"/>
        <v>7.4920831080558248E-3</v>
      </c>
      <c r="AB29" s="15">
        <f t="shared" si="5"/>
        <v>0.17333639987733829</v>
      </c>
      <c r="AC29" s="15">
        <f t="shared" si="5"/>
        <v>0.17497549820320146</v>
      </c>
      <c r="AD29" s="15">
        <f t="shared" si="5"/>
        <v>-0.12845465161541458</v>
      </c>
      <c r="AE29" s="15">
        <f t="shared" si="5"/>
        <v>0.18369169910036365</v>
      </c>
      <c r="AF29" s="15">
        <f t="shared" si="5"/>
        <v>-1.6601983613626525E-2</v>
      </c>
      <c r="AG29" s="15">
        <f t="shared" si="5"/>
        <v>-0.33057443543082654</v>
      </c>
      <c r="AH29" s="15">
        <f t="shared" si="5"/>
        <v>0.38983050847457634</v>
      </c>
      <c r="AI29" s="15">
        <f t="shared" si="5"/>
        <v>-2.3506539413220229E-2</v>
      </c>
      <c r="AJ29" s="15">
        <f t="shared" si="5"/>
        <v>0.28567119155354459</v>
      </c>
      <c r="AK29" s="15">
        <f t="shared" si="5"/>
        <v>-0.17752229000469266</v>
      </c>
      <c r="AL29" s="15">
        <f t="shared" si="5"/>
        <v>0.2444799452273636</v>
      </c>
      <c r="AM29" s="15">
        <f t="shared" si="5"/>
        <v>7.2712268476068154E-2</v>
      </c>
      <c r="AN29" s="16">
        <f t="shared" si="5"/>
        <v>0.15706470638516112</v>
      </c>
      <c r="AO29" s="16">
        <f t="shared" si="5"/>
        <v>-5.8471539910612047E-2</v>
      </c>
      <c r="AP29" s="16">
        <f t="shared" si="5"/>
        <v>4.7469595919968688E-2</v>
      </c>
      <c r="AQ29" s="16">
        <f t="shared" si="5"/>
        <v>3.6329588014981207E-2</v>
      </c>
      <c r="AR29" s="16">
        <f t="shared" si="5"/>
        <v>8.2761113118901442E-2</v>
      </c>
      <c r="AS29" s="16">
        <f t="shared" si="5"/>
        <v>3.6048064085447251E-2</v>
      </c>
    </row>
    <row r="30" spans="1:49" ht="19" x14ac:dyDescent="0.25">
      <c r="A30" s="5" t="s">
        <v>23</v>
      </c>
      <c r="B30" s="2">
        <v>5.6599999999999998E-2</v>
      </c>
      <c r="C30" s="2">
        <v>-1.7000000000000001E-2</v>
      </c>
      <c r="D30" s="2">
        <v>0.04</v>
      </c>
      <c r="E30" s="2">
        <v>4.2799999999999998E-2</v>
      </c>
      <c r="F30" s="2">
        <v>5.4699999999999999E-2</v>
      </c>
      <c r="G30" s="2">
        <v>8.6199999999999999E-2</v>
      </c>
      <c r="H30" s="2">
        <v>5.91E-2</v>
      </c>
      <c r="I30" s="2">
        <v>6.6100000000000006E-2</v>
      </c>
      <c r="J30" s="2">
        <v>6.3700000000000007E-2</v>
      </c>
      <c r="K30" s="2">
        <v>6.2199999999999998E-2</v>
      </c>
      <c r="L30" s="2">
        <v>5.5199999999999999E-2</v>
      </c>
      <c r="M30" s="2">
        <v>7.3099999999999998E-2</v>
      </c>
      <c r="N30" s="2">
        <v>8.7999999999999995E-2</v>
      </c>
      <c r="O30" s="2">
        <v>7.9399999999999998E-2</v>
      </c>
      <c r="P30" s="2">
        <v>6.9900000000000004E-2</v>
      </c>
      <c r="Q30" s="2">
        <v>8.5599999999999996E-2</v>
      </c>
      <c r="R30" s="2">
        <v>9.1700000000000004E-2</v>
      </c>
      <c r="S30" s="2">
        <v>9.4E-2</v>
      </c>
      <c r="T30" s="2">
        <v>5.7599999999999998E-2</v>
      </c>
      <c r="U30" s="2">
        <v>8.7300000000000003E-2</v>
      </c>
      <c r="V30" s="2">
        <v>9.5299999999999996E-2</v>
      </c>
      <c r="W30" s="2">
        <v>0.1103</v>
      </c>
      <c r="X30" s="2">
        <v>9.3600000000000003E-2</v>
      </c>
      <c r="Y30" s="2">
        <v>9.1899999999999996E-2</v>
      </c>
      <c r="Z30" s="2">
        <v>9.4799999999999995E-2</v>
      </c>
      <c r="AA30" s="2">
        <v>8.8800000000000004E-2</v>
      </c>
      <c r="AB30" s="2">
        <v>0.10340000000000001</v>
      </c>
      <c r="AC30" s="2">
        <v>0.12089999999999999</v>
      </c>
      <c r="AD30" s="2">
        <v>9.4100000000000003E-2</v>
      </c>
      <c r="AE30" s="2">
        <v>0.10440000000000001</v>
      </c>
      <c r="AF30" s="2">
        <v>0.1019</v>
      </c>
      <c r="AG30" s="2">
        <v>6.93E-2</v>
      </c>
      <c r="AH30" s="2">
        <v>0.10249999999999999</v>
      </c>
      <c r="AI30" s="2">
        <v>0.1061</v>
      </c>
      <c r="AJ30" s="2">
        <v>0.13539999999999999</v>
      </c>
      <c r="AK30" s="2">
        <v>0.10390000000000001</v>
      </c>
      <c r="AL30" s="2">
        <v>0.1237</v>
      </c>
      <c r="AM30" s="2">
        <v>0.12909999999999999</v>
      </c>
      <c r="AN30" s="2">
        <v>0.14249999999999999</v>
      </c>
      <c r="AO30" s="36">
        <f>AO28/AO3</f>
        <v>0.12601344670753412</v>
      </c>
      <c r="AP30" s="36">
        <f t="shared" ref="AP30:AS30" si="6">AP28/AP3</f>
        <v>0.1281620505928095</v>
      </c>
      <c r="AQ30" s="36">
        <f t="shared" si="6"/>
        <v>0.1305681389203473</v>
      </c>
      <c r="AR30" s="36">
        <f t="shared" si="6"/>
        <v>0.1363243390817673</v>
      </c>
      <c r="AS30" s="36">
        <f t="shared" si="6"/>
        <v>0.1391616229544945</v>
      </c>
    </row>
    <row r="31" spans="1:49" ht="19" x14ac:dyDescent="0.25">
      <c r="A31" s="5" t="s">
        <v>24</v>
      </c>
      <c r="B31" s="12">
        <v>0.31</v>
      </c>
      <c r="C31" s="12">
        <v>-0.1</v>
      </c>
      <c r="D31" s="12">
        <v>0.26</v>
      </c>
      <c r="E31" s="12">
        <v>0.32</v>
      </c>
      <c r="F31" s="12">
        <v>0.42</v>
      </c>
      <c r="G31" s="12">
        <v>0.74</v>
      </c>
      <c r="H31" s="12">
        <v>0.57999999999999996</v>
      </c>
      <c r="I31" s="12">
        <v>0.72</v>
      </c>
      <c r="J31" s="12">
        <v>0.75</v>
      </c>
      <c r="K31" s="12">
        <v>0.78</v>
      </c>
      <c r="L31" s="12">
        <v>0.74</v>
      </c>
      <c r="M31" s="12">
        <v>0.57999999999999996</v>
      </c>
      <c r="N31" s="12">
        <v>0.75</v>
      </c>
      <c r="O31" s="12">
        <v>0.7</v>
      </c>
      <c r="P31" s="12">
        <v>0.67</v>
      </c>
      <c r="Q31" s="12">
        <v>0.88</v>
      </c>
      <c r="R31" s="12">
        <v>1.02</v>
      </c>
      <c r="S31" s="12">
        <v>1.17</v>
      </c>
      <c r="T31" s="12">
        <v>0.69</v>
      </c>
      <c r="U31" s="12">
        <v>1.25</v>
      </c>
      <c r="V31" s="12">
        <v>1.41</v>
      </c>
      <c r="W31" s="12">
        <v>1.67</v>
      </c>
      <c r="X31" s="12">
        <v>1.52</v>
      </c>
      <c r="Y31" s="12">
        <v>1.65</v>
      </c>
      <c r="Z31" s="12">
        <v>1.93</v>
      </c>
      <c r="AA31" s="12">
        <v>1.97</v>
      </c>
      <c r="AB31" s="12">
        <v>2.3199999999999998</v>
      </c>
      <c r="AC31" s="12">
        <v>2.8</v>
      </c>
      <c r="AD31" s="12">
        <v>2.42</v>
      </c>
      <c r="AE31" s="12">
        <v>2.86</v>
      </c>
      <c r="AF31" s="12">
        <v>2.9</v>
      </c>
      <c r="AG31" s="12">
        <v>2.02</v>
      </c>
      <c r="AH31" s="12">
        <v>2.83</v>
      </c>
      <c r="AI31" s="12">
        <v>2.82</v>
      </c>
      <c r="AJ31" s="12">
        <v>3.69</v>
      </c>
      <c r="AK31" s="12">
        <v>2.92</v>
      </c>
      <c r="AL31" s="12">
        <v>3.59</v>
      </c>
      <c r="AM31" s="12">
        <v>3.81</v>
      </c>
      <c r="AN31" s="12">
        <v>4.46</v>
      </c>
      <c r="AO31" s="37">
        <v>4.34</v>
      </c>
      <c r="AP31" s="37">
        <v>4.55</v>
      </c>
      <c r="AQ31" s="37">
        <v>4.71</v>
      </c>
      <c r="AR31" s="37">
        <v>5.0999999999999996</v>
      </c>
      <c r="AS31" s="37">
        <v>5.29</v>
      </c>
    </row>
    <row r="32" spans="1:49" ht="19" x14ac:dyDescent="0.25">
      <c r="A32" s="5" t="s">
        <v>25</v>
      </c>
      <c r="B32" s="12">
        <v>0.31</v>
      </c>
      <c r="C32" s="12">
        <v>-0.1</v>
      </c>
      <c r="D32" s="12">
        <v>0.26</v>
      </c>
      <c r="E32" s="12">
        <v>0.32</v>
      </c>
      <c r="F32" s="12">
        <v>0.42</v>
      </c>
      <c r="G32" s="12">
        <v>0.74</v>
      </c>
      <c r="H32" s="12">
        <v>0.57999999999999996</v>
      </c>
      <c r="I32" s="12">
        <v>0.72</v>
      </c>
      <c r="J32" s="12">
        <v>0.75</v>
      </c>
      <c r="K32" s="12">
        <v>0.78</v>
      </c>
      <c r="L32" s="12">
        <v>0.74</v>
      </c>
      <c r="M32" s="12">
        <v>0.57999999999999996</v>
      </c>
      <c r="N32" s="12">
        <v>0.73</v>
      </c>
      <c r="O32" s="12">
        <v>0.69</v>
      </c>
      <c r="P32" s="12">
        <v>0.65</v>
      </c>
      <c r="Q32" s="12">
        <v>0.85</v>
      </c>
      <c r="R32" s="12">
        <v>1</v>
      </c>
      <c r="S32" s="12">
        <v>1.1399999999999999</v>
      </c>
      <c r="T32" s="12">
        <v>0.67</v>
      </c>
      <c r="U32" s="12">
        <v>1.22</v>
      </c>
      <c r="V32" s="12">
        <v>1.38</v>
      </c>
      <c r="W32" s="12">
        <v>1.54</v>
      </c>
      <c r="X32" s="12">
        <v>1.45</v>
      </c>
      <c r="Y32" s="12">
        <v>1.59</v>
      </c>
      <c r="Z32" s="12">
        <v>1.85</v>
      </c>
      <c r="AA32" s="12">
        <v>1.9</v>
      </c>
      <c r="AB32" s="12">
        <v>2.2400000000000002</v>
      </c>
      <c r="AC32" s="12">
        <v>2.7</v>
      </c>
      <c r="AD32" s="12">
        <v>2.35</v>
      </c>
      <c r="AE32" s="12">
        <v>2.79</v>
      </c>
      <c r="AF32" s="12">
        <v>2.83</v>
      </c>
      <c r="AG32" s="12">
        <v>1.97</v>
      </c>
      <c r="AH32" s="12">
        <v>2.77</v>
      </c>
      <c r="AI32" s="12">
        <v>2.77</v>
      </c>
      <c r="AJ32" s="12">
        <v>3.64</v>
      </c>
      <c r="AK32" s="12">
        <v>2.9</v>
      </c>
      <c r="AL32" s="12">
        <v>3.56</v>
      </c>
      <c r="AM32" s="12">
        <v>3.78</v>
      </c>
      <c r="AN32" s="12">
        <v>4.42</v>
      </c>
    </row>
    <row r="33" spans="1:40" ht="19" x14ac:dyDescent="0.25">
      <c r="A33" s="5" t="s">
        <v>26</v>
      </c>
      <c r="B33" s="1">
        <v>750000000</v>
      </c>
      <c r="C33" s="1">
        <v>715000000</v>
      </c>
      <c r="D33" s="1">
        <v>705769231</v>
      </c>
      <c r="E33" s="1">
        <v>704761905</v>
      </c>
      <c r="F33" s="1">
        <v>674047619</v>
      </c>
      <c r="G33" s="1">
        <v>650067114</v>
      </c>
      <c r="H33" s="1">
        <v>651965812</v>
      </c>
      <c r="I33" s="1">
        <v>656527778</v>
      </c>
      <c r="J33" s="1">
        <v>660800000</v>
      </c>
      <c r="K33" s="1">
        <v>653032258</v>
      </c>
      <c r="L33" s="1">
        <v>635000000</v>
      </c>
      <c r="M33" s="1">
        <v>628034188</v>
      </c>
      <c r="N33" s="1">
        <v>635200000</v>
      </c>
      <c r="O33" s="1">
        <v>631773050</v>
      </c>
      <c r="P33" s="1">
        <v>632400000</v>
      </c>
      <c r="Q33" s="1">
        <v>610857143</v>
      </c>
      <c r="R33" s="1">
        <v>598200000</v>
      </c>
      <c r="S33" s="1">
        <v>567800000</v>
      </c>
      <c r="T33" s="1">
        <v>662000000</v>
      </c>
      <c r="U33" s="1">
        <v>738000000</v>
      </c>
      <c r="V33" s="1">
        <v>750000000</v>
      </c>
      <c r="W33" s="1">
        <v>742000000</v>
      </c>
      <c r="X33" s="1">
        <v>716000000</v>
      </c>
      <c r="Y33" s="1">
        <v>694000000</v>
      </c>
      <c r="Z33" s="1">
        <v>666000000</v>
      </c>
      <c r="AA33" s="1">
        <v>663800000</v>
      </c>
      <c r="AB33" s="1">
        <v>659600000</v>
      </c>
      <c r="AC33" s="1">
        <v>642500000</v>
      </c>
      <c r="AD33" s="1">
        <v>648100000</v>
      </c>
      <c r="AE33" s="1">
        <v>648600000</v>
      </c>
      <c r="AF33" s="1">
        <v>628600000</v>
      </c>
      <c r="AG33" s="1">
        <v>599900000</v>
      </c>
      <c r="AH33" s="1">
        <v>598400000</v>
      </c>
      <c r="AI33" s="1">
        <v>587100000</v>
      </c>
      <c r="AJ33" s="1">
        <v>576800000</v>
      </c>
      <c r="AK33" s="1">
        <v>600400000</v>
      </c>
      <c r="AL33" s="1">
        <v>608100000</v>
      </c>
      <c r="AM33" s="1">
        <v>614100000</v>
      </c>
      <c r="AN33" s="1">
        <v>607500000</v>
      </c>
    </row>
    <row r="34" spans="1:40" ht="19" x14ac:dyDescent="0.25">
      <c r="A34" s="5" t="s">
        <v>27</v>
      </c>
      <c r="B34" s="1">
        <v>750000000</v>
      </c>
      <c r="C34" s="1">
        <v>715000000</v>
      </c>
      <c r="D34" s="1">
        <v>705769231</v>
      </c>
      <c r="E34" s="1">
        <v>704761905</v>
      </c>
      <c r="F34" s="1">
        <v>674047619</v>
      </c>
      <c r="G34" s="1">
        <v>650067114</v>
      </c>
      <c r="H34" s="1">
        <v>651965812</v>
      </c>
      <c r="I34" s="1">
        <v>656527778</v>
      </c>
      <c r="J34" s="1">
        <v>660800000</v>
      </c>
      <c r="K34" s="1">
        <v>653032258</v>
      </c>
      <c r="L34" s="1">
        <v>635000000</v>
      </c>
      <c r="M34" s="1">
        <v>628034188</v>
      </c>
      <c r="N34" s="1">
        <v>648163265</v>
      </c>
      <c r="O34" s="1">
        <v>645507246</v>
      </c>
      <c r="P34" s="1">
        <v>649200000</v>
      </c>
      <c r="Q34" s="1">
        <v>628823529</v>
      </c>
      <c r="R34" s="1">
        <v>614600000</v>
      </c>
      <c r="S34" s="1">
        <v>584000000</v>
      </c>
      <c r="T34" s="1">
        <v>684000000</v>
      </c>
      <c r="U34" s="1">
        <v>756000000</v>
      </c>
      <c r="V34" s="1">
        <v>768000000</v>
      </c>
      <c r="W34" s="1">
        <v>818000000</v>
      </c>
      <c r="X34" s="1">
        <v>758000000</v>
      </c>
      <c r="Y34" s="1">
        <v>720000000</v>
      </c>
      <c r="Z34" s="1">
        <v>693800000</v>
      </c>
      <c r="AA34" s="1">
        <v>687000000</v>
      </c>
      <c r="AB34" s="1">
        <v>683300000</v>
      </c>
      <c r="AC34" s="1">
        <v>664400000</v>
      </c>
      <c r="AD34" s="1">
        <v>666700000</v>
      </c>
      <c r="AE34" s="1">
        <v>665600000</v>
      </c>
      <c r="AF34" s="1">
        <v>645700000</v>
      </c>
      <c r="AG34" s="1">
        <v>614900000</v>
      </c>
      <c r="AH34" s="1">
        <v>611200000</v>
      </c>
      <c r="AI34" s="1">
        <v>598000000</v>
      </c>
      <c r="AJ34" s="1">
        <v>585700000</v>
      </c>
      <c r="AK34" s="1">
        <v>605400000</v>
      </c>
      <c r="AL34" s="1">
        <v>613300000</v>
      </c>
      <c r="AM34" s="1">
        <v>619100000</v>
      </c>
      <c r="AN34" s="1">
        <v>612600000</v>
      </c>
    </row>
    <row r="35" spans="1:40" ht="20" customHeight="1" x14ac:dyDescent="0.25">
      <c r="A35" s="14" t="s">
        <v>102</v>
      </c>
      <c r="B35" s="1"/>
      <c r="C35" s="22">
        <f>(C34-B34)/B34</f>
        <v>-4.6666666666666669E-2</v>
      </c>
      <c r="D35" s="22">
        <f t="shared" ref="D35:AN35" si="7">(D34-C34)/C34</f>
        <v>-1.2910166433566433E-2</v>
      </c>
      <c r="E35" s="22">
        <f t="shared" si="7"/>
        <v>-1.4272738959910821E-3</v>
      </c>
      <c r="F35" s="22">
        <f t="shared" si="7"/>
        <v>-4.358108147176315E-2</v>
      </c>
      <c r="G35" s="22">
        <f t="shared" si="7"/>
        <v>-3.5576870719574487E-2</v>
      </c>
      <c r="H35" s="22">
        <f t="shared" si="7"/>
        <v>2.9207722696767582E-3</v>
      </c>
      <c r="I35" s="22">
        <f t="shared" si="7"/>
        <v>6.9972472728370609E-3</v>
      </c>
      <c r="J35" s="22">
        <f t="shared" si="7"/>
        <v>6.5072981573066051E-3</v>
      </c>
      <c r="K35" s="22">
        <f t="shared" si="7"/>
        <v>-1.1755057506053268E-2</v>
      </c>
      <c r="L35" s="22">
        <f t="shared" si="7"/>
        <v>-2.7613119840704716E-2</v>
      </c>
      <c r="M35" s="22">
        <f t="shared" si="7"/>
        <v>-1.0969782677165354E-2</v>
      </c>
      <c r="N35" s="22">
        <f t="shared" si="7"/>
        <v>3.2050925546110554E-2</v>
      </c>
      <c r="O35" s="22">
        <f t="shared" si="7"/>
        <v>-4.0977623130184649E-3</v>
      </c>
      <c r="P35" s="22">
        <f t="shared" si="7"/>
        <v>5.7207010810224118E-3</v>
      </c>
      <c r="Q35" s="22">
        <f t="shared" si="7"/>
        <v>-3.1387047134935307E-2</v>
      </c>
      <c r="R35" s="22">
        <f t="shared" si="7"/>
        <v>-2.2619269706111778E-2</v>
      </c>
      <c r="S35" s="22">
        <f t="shared" si="7"/>
        <v>-4.9788480312398305E-2</v>
      </c>
      <c r="T35" s="22">
        <f t="shared" si="7"/>
        <v>0.17123287671232876</v>
      </c>
      <c r="U35" s="22">
        <f t="shared" si="7"/>
        <v>0.10526315789473684</v>
      </c>
      <c r="V35" s="22">
        <f t="shared" si="7"/>
        <v>1.5873015873015872E-2</v>
      </c>
      <c r="W35" s="22">
        <f t="shared" si="7"/>
        <v>6.5104166666666671E-2</v>
      </c>
      <c r="X35" s="22">
        <f t="shared" si="7"/>
        <v>-7.3349633251833746E-2</v>
      </c>
      <c r="Y35" s="22">
        <f t="shared" si="7"/>
        <v>-5.0131926121372031E-2</v>
      </c>
      <c r="Z35" s="22">
        <f t="shared" si="7"/>
        <v>-3.6388888888888887E-2</v>
      </c>
      <c r="AA35" s="22">
        <f t="shared" si="7"/>
        <v>-9.8010954165465552E-3</v>
      </c>
      <c r="AB35" s="22">
        <f t="shared" si="7"/>
        <v>-5.3857350800582239E-3</v>
      </c>
      <c r="AC35" s="22">
        <f t="shared" si="7"/>
        <v>-2.7659885848090152E-2</v>
      </c>
      <c r="AD35" s="22">
        <f t="shared" si="7"/>
        <v>3.461770018061409E-3</v>
      </c>
      <c r="AE35" s="22">
        <f t="shared" si="7"/>
        <v>-1.6499175041247937E-3</v>
      </c>
      <c r="AF35" s="22">
        <f t="shared" si="7"/>
        <v>-2.989783653846154E-2</v>
      </c>
      <c r="AG35" s="22">
        <f t="shared" si="7"/>
        <v>-4.770017035775128E-2</v>
      </c>
      <c r="AH35" s="22">
        <f t="shared" si="7"/>
        <v>-6.01723857537811E-3</v>
      </c>
      <c r="AI35" s="22">
        <f t="shared" si="7"/>
        <v>-2.1596858638743454E-2</v>
      </c>
      <c r="AJ35" s="22">
        <f t="shared" si="7"/>
        <v>-2.0568561872909698E-2</v>
      </c>
      <c r="AK35" s="22">
        <f t="shared" si="7"/>
        <v>3.3634966706505037E-2</v>
      </c>
      <c r="AL35" s="22">
        <f t="shared" si="7"/>
        <v>1.3049223653782622E-2</v>
      </c>
      <c r="AM35" s="22">
        <f t="shared" si="7"/>
        <v>9.4570357084624163E-3</v>
      </c>
      <c r="AN35" s="22">
        <f t="shared" si="7"/>
        <v>-1.0499111613632693E-2</v>
      </c>
    </row>
    <row r="36" spans="1:4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c r="AN36" s="13" t="s">
        <v>92</v>
      </c>
    </row>
    <row r="37" spans="1:4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c r="AN37" s="9" t="s">
        <v>90</v>
      </c>
    </row>
    <row r="38" spans="1:40" ht="19" x14ac:dyDescent="0.25">
      <c r="A38" s="5" t="s">
        <v>30</v>
      </c>
      <c r="B38" s="1">
        <v>66000000</v>
      </c>
      <c r="C38" s="1">
        <v>67000000</v>
      </c>
      <c r="D38" s="1">
        <v>190000000</v>
      </c>
      <c r="E38" s="1">
        <v>179700000</v>
      </c>
      <c r="F38" s="1">
        <v>15000000</v>
      </c>
      <c r="G38" s="1">
        <v>11000000</v>
      </c>
      <c r="H38" s="1">
        <v>1000000</v>
      </c>
      <c r="I38" s="1">
        <v>40000000</v>
      </c>
      <c r="J38" s="1">
        <v>500000</v>
      </c>
      <c r="K38" s="1">
        <v>100000000</v>
      </c>
      <c r="L38" s="1" t="s">
        <v>91</v>
      </c>
      <c r="M38" s="1">
        <v>13000000</v>
      </c>
      <c r="N38" s="1">
        <v>21000000</v>
      </c>
      <c r="O38" s="1">
        <v>13000000</v>
      </c>
      <c r="P38" s="1">
        <v>6400000</v>
      </c>
      <c r="Q38" s="1">
        <v>4000000</v>
      </c>
      <c r="R38" s="1">
        <v>26000000</v>
      </c>
      <c r="S38" s="1">
        <v>64000000</v>
      </c>
      <c r="T38" s="1">
        <v>975000000</v>
      </c>
      <c r="U38" s="1">
        <v>703000000</v>
      </c>
      <c r="V38" s="1">
        <v>751000000</v>
      </c>
      <c r="W38" s="1">
        <v>573000000</v>
      </c>
      <c r="X38" s="1">
        <v>647000000</v>
      </c>
      <c r="Y38" s="1">
        <v>417000000</v>
      </c>
      <c r="Z38" s="1">
        <v>661000000</v>
      </c>
      <c r="AA38" s="1">
        <v>749800000</v>
      </c>
      <c r="AB38" s="1">
        <v>673200000</v>
      </c>
      <c r="AC38" s="1">
        <v>619600000</v>
      </c>
      <c r="AD38" s="1">
        <v>471200000</v>
      </c>
      <c r="AE38" s="1">
        <v>741400000</v>
      </c>
      <c r="AF38" s="1">
        <v>867300000</v>
      </c>
      <c r="AG38" s="1">
        <v>334200000</v>
      </c>
      <c r="AH38" s="1">
        <v>763700000</v>
      </c>
      <c r="AI38" s="1">
        <v>766100000</v>
      </c>
      <c r="AJ38" s="1">
        <v>399000000</v>
      </c>
      <c r="AK38" s="1">
        <v>450000000</v>
      </c>
      <c r="AL38" s="1">
        <v>1677800000</v>
      </c>
      <c r="AM38" s="1">
        <v>1505200000</v>
      </c>
      <c r="AN38" s="1">
        <v>569400000</v>
      </c>
    </row>
    <row r="39" spans="1:40" ht="19" x14ac:dyDescent="0.25">
      <c r="A39" s="5" t="s">
        <v>31</v>
      </c>
      <c r="B39" s="1" t="s">
        <v>91</v>
      </c>
      <c r="C39" s="1" t="s">
        <v>91</v>
      </c>
      <c r="D39" s="1" t="s">
        <v>91</v>
      </c>
      <c r="E39" s="1" t="s">
        <v>91</v>
      </c>
      <c r="F39" s="1" t="s">
        <v>91</v>
      </c>
      <c r="G39" s="1" t="s">
        <v>91</v>
      </c>
      <c r="H39" s="1">
        <v>70000000</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v>13300000</v>
      </c>
      <c r="AA39" s="1" t="s">
        <v>91</v>
      </c>
      <c r="AB39" s="1">
        <v>4800000</v>
      </c>
      <c r="AC39" s="1" t="s">
        <v>91</v>
      </c>
      <c r="AD39" s="1" t="s">
        <v>91</v>
      </c>
      <c r="AE39" s="1" t="s">
        <v>91</v>
      </c>
      <c r="AF39" s="1" t="s">
        <v>91</v>
      </c>
      <c r="AG39" s="1" t="s">
        <v>91</v>
      </c>
      <c r="AH39" s="1" t="s">
        <v>91</v>
      </c>
      <c r="AI39" s="1" t="s">
        <v>91</v>
      </c>
      <c r="AJ39" s="1" t="s">
        <v>91</v>
      </c>
      <c r="AK39" s="1" t="s">
        <v>91</v>
      </c>
      <c r="AL39" s="1" t="s">
        <v>91</v>
      </c>
      <c r="AM39" s="1">
        <v>360000000</v>
      </c>
      <c r="AN39" s="1">
        <v>249800000</v>
      </c>
    </row>
    <row r="40" spans="1:40" ht="19" x14ac:dyDescent="0.25">
      <c r="A40" s="5" t="s">
        <v>32</v>
      </c>
      <c r="B40" s="1">
        <v>66000000</v>
      </c>
      <c r="C40" s="1">
        <v>67000000</v>
      </c>
      <c r="D40" s="1">
        <v>190000000</v>
      </c>
      <c r="E40" s="1">
        <v>179700000</v>
      </c>
      <c r="F40" s="1">
        <v>15000000</v>
      </c>
      <c r="G40" s="1">
        <v>11000000</v>
      </c>
      <c r="H40" s="1">
        <v>71000000</v>
      </c>
      <c r="I40" s="1">
        <v>40000000</v>
      </c>
      <c r="J40" s="1">
        <v>500000</v>
      </c>
      <c r="K40" s="1">
        <v>100000000</v>
      </c>
      <c r="L40" s="1" t="s">
        <v>91</v>
      </c>
      <c r="M40" s="1">
        <v>13000000</v>
      </c>
      <c r="N40" s="1">
        <v>21000000</v>
      </c>
      <c r="O40" s="1">
        <v>13000000</v>
      </c>
      <c r="P40" s="1">
        <v>6400000</v>
      </c>
      <c r="Q40" s="1">
        <v>4000000</v>
      </c>
      <c r="R40" s="1">
        <v>26000000</v>
      </c>
      <c r="S40" s="1">
        <v>64000000</v>
      </c>
      <c r="T40" s="1">
        <v>975000000</v>
      </c>
      <c r="U40" s="1">
        <v>703000000</v>
      </c>
      <c r="V40" s="1">
        <v>751000000</v>
      </c>
      <c r="W40" s="1">
        <v>573000000</v>
      </c>
      <c r="X40" s="1">
        <v>647000000</v>
      </c>
      <c r="Y40" s="1">
        <v>417000000</v>
      </c>
      <c r="Z40" s="1">
        <v>674300000</v>
      </c>
      <c r="AA40" s="1">
        <v>749800000</v>
      </c>
      <c r="AB40" s="1">
        <v>678000000</v>
      </c>
      <c r="AC40" s="1">
        <v>619600000</v>
      </c>
      <c r="AD40" s="1">
        <v>471200000</v>
      </c>
      <c r="AE40" s="1">
        <v>741400000</v>
      </c>
      <c r="AF40" s="1">
        <v>867300000</v>
      </c>
      <c r="AG40" s="1">
        <v>334200000</v>
      </c>
      <c r="AH40" s="1">
        <v>763700000</v>
      </c>
      <c r="AI40" s="1">
        <v>766100000</v>
      </c>
      <c r="AJ40" s="1">
        <v>399000000</v>
      </c>
      <c r="AK40" s="1">
        <v>450000000</v>
      </c>
      <c r="AL40" s="1">
        <v>1677800000</v>
      </c>
      <c r="AM40" s="1">
        <v>1865200000</v>
      </c>
      <c r="AN40" s="1">
        <v>819200000</v>
      </c>
    </row>
    <row r="41" spans="1:40" ht="19" x14ac:dyDescent="0.25">
      <c r="A41" s="5" t="s">
        <v>33</v>
      </c>
      <c r="B41" s="1">
        <v>551000000</v>
      </c>
      <c r="C41" s="1">
        <v>285000000</v>
      </c>
      <c r="D41" s="1">
        <v>220000000</v>
      </c>
      <c r="E41" s="1">
        <v>236700000</v>
      </c>
      <c r="F41" s="1">
        <v>230000000</v>
      </c>
      <c r="G41" s="1">
        <v>255000000</v>
      </c>
      <c r="H41" s="1">
        <v>259000000</v>
      </c>
      <c r="I41" s="1">
        <v>306000000</v>
      </c>
      <c r="J41" s="1">
        <v>291900000</v>
      </c>
      <c r="K41" s="1">
        <v>287000000</v>
      </c>
      <c r="L41" s="1">
        <v>310000000</v>
      </c>
      <c r="M41" s="1">
        <v>277000000</v>
      </c>
      <c r="N41" s="1">
        <v>338000000</v>
      </c>
      <c r="O41" s="1">
        <v>419000000</v>
      </c>
      <c r="P41" s="1">
        <v>395100000</v>
      </c>
      <c r="Q41" s="1">
        <v>491000000</v>
      </c>
      <c r="R41" s="1">
        <v>501000000</v>
      </c>
      <c r="S41" s="1">
        <v>664000000</v>
      </c>
      <c r="T41" s="1">
        <v>1010000000</v>
      </c>
      <c r="U41" s="1">
        <v>980000000</v>
      </c>
      <c r="V41" s="1">
        <v>1010000000</v>
      </c>
      <c r="W41" s="1">
        <v>1034000000</v>
      </c>
      <c r="X41" s="1">
        <v>1076000000</v>
      </c>
      <c r="Y41" s="1">
        <v>1119000000</v>
      </c>
      <c r="Z41" s="1">
        <v>1368900000</v>
      </c>
      <c r="AA41" s="1">
        <v>953400000</v>
      </c>
      <c r="AB41" s="1">
        <v>1256700000</v>
      </c>
      <c r="AC41" s="1">
        <v>1162300000</v>
      </c>
      <c r="AD41" s="1">
        <v>1476900000</v>
      </c>
      <c r="AE41" s="1">
        <v>1687100000</v>
      </c>
      <c r="AF41" s="1">
        <v>1670800000</v>
      </c>
      <c r="AG41" s="1">
        <v>1616400000</v>
      </c>
      <c r="AH41" s="1">
        <v>1564700000</v>
      </c>
      <c r="AI41" s="1">
        <v>1628800000</v>
      </c>
      <c r="AJ41" s="1">
        <v>1899100000</v>
      </c>
      <c r="AK41" s="1">
        <v>1972100000</v>
      </c>
      <c r="AL41" s="1">
        <v>1770900000</v>
      </c>
      <c r="AM41" s="1">
        <v>1815100000</v>
      </c>
      <c r="AN41" s="1">
        <v>1961000000</v>
      </c>
    </row>
    <row r="42" spans="1:40" ht="19" x14ac:dyDescent="0.25">
      <c r="A42" s="5" t="s">
        <v>34</v>
      </c>
      <c r="B42" s="1">
        <v>662000000</v>
      </c>
      <c r="C42" s="1">
        <v>378000000</v>
      </c>
      <c r="D42" s="1">
        <v>351000000</v>
      </c>
      <c r="E42" s="1">
        <v>388600000</v>
      </c>
      <c r="F42" s="1">
        <v>424000000</v>
      </c>
      <c r="G42" s="1">
        <v>370000000</v>
      </c>
      <c r="H42" s="1">
        <v>394000000</v>
      </c>
      <c r="I42" s="1">
        <v>494000000</v>
      </c>
      <c r="J42" s="1">
        <v>487200000</v>
      </c>
      <c r="K42" s="1">
        <v>439000000</v>
      </c>
      <c r="L42" s="1">
        <v>488000000</v>
      </c>
      <c r="M42" s="1">
        <v>372000000</v>
      </c>
      <c r="N42" s="1">
        <v>396000000</v>
      </c>
      <c r="O42" s="1">
        <v>364000000</v>
      </c>
      <c r="P42" s="1">
        <v>389700000</v>
      </c>
      <c r="Q42" s="1">
        <v>427000000</v>
      </c>
      <c r="R42" s="1">
        <v>511000000</v>
      </c>
      <c r="S42" s="1">
        <v>519000000</v>
      </c>
      <c r="T42" s="1">
        <v>1055000000</v>
      </c>
      <c r="U42" s="1">
        <v>1082000000</v>
      </c>
      <c r="V42" s="1">
        <v>1063000000</v>
      </c>
      <c r="W42" s="1">
        <v>1037000000</v>
      </c>
      <c r="X42" s="1">
        <v>1055000000</v>
      </c>
      <c r="Y42" s="1">
        <v>1174000000</v>
      </c>
      <c r="Z42" s="1">
        <v>1366800000</v>
      </c>
      <c r="AA42" s="1">
        <v>1346800000</v>
      </c>
      <c r="AB42" s="1">
        <v>1344000000</v>
      </c>
      <c r="AC42" s="1">
        <v>1609300000</v>
      </c>
      <c r="AD42" s="1">
        <v>1478800000</v>
      </c>
      <c r="AE42" s="1">
        <v>1545500000</v>
      </c>
      <c r="AF42" s="1">
        <v>1559400000</v>
      </c>
      <c r="AG42" s="1">
        <v>1540900000</v>
      </c>
      <c r="AH42" s="1">
        <v>1413700000</v>
      </c>
      <c r="AI42" s="1">
        <v>1483600000</v>
      </c>
      <c r="AJ42" s="1">
        <v>1642200000</v>
      </c>
      <c r="AK42" s="1">
        <v>1559300000</v>
      </c>
      <c r="AL42" s="1">
        <v>1426300000</v>
      </c>
      <c r="AM42" s="1">
        <v>1820500000</v>
      </c>
      <c r="AN42" s="1">
        <v>1867300000</v>
      </c>
    </row>
    <row r="43" spans="1:40" ht="19" x14ac:dyDescent="0.25">
      <c r="A43" s="5" t="s">
        <v>35</v>
      </c>
      <c r="B43" s="1">
        <v>111000000</v>
      </c>
      <c r="C43" s="1">
        <v>557000000</v>
      </c>
      <c r="D43" s="1">
        <v>51000000</v>
      </c>
      <c r="E43" s="1">
        <v>60900000</v>
      </c>
      <c r="F43" s="1">
        <v>317000000</v>
      </c>
      <c r="G43" s="1">
        <v>205000000</v>
      </c>
      <c r="H43" s="1">
        <v>186000000</v>
      </c>
      <c r="I43" s="1">
        <v>242000000</v>
      </c>
      <c r="J43" s="1">
        <v>255000000</v>
      </c>
      <c r="K43" s="1">
        <v>251000000</v>
      </c>
      <c r="L43" s="1">
        <v>331000000</v>
      </c>
      <c r="M43" s="1">
        <v>235000000</v>
      </c>
      <c r="N43" s="1">
        <v>240000000</v>
      </c>
      <c r="O43" s="1">
        <v>215000000</v>
      </c>
      <c r="P43" s="1">
        <v>244100000</v>
      </c>
      <c r="Q43" s="1">
        <v>181000000</v>
      </c>
      <c r="R43" s="1">
        <v>152000000</v>
      </c>
      <c r="S43" s="1">
        <v>161000000</v>
      </c>
      <c r="T43" s="1">
        <v>397000000</v>
      </c>
      <c r="U43" s="1">
        <v>414000000</v>
      </c>
      <c r="V43" s="1">
        <v>391000000</v>
      </c>
      <c r="W43" s="1">
        <v>411000000</v>
      </c>
      <c r="X43" s="1">
        <v>398000000</v>
      </c>
      <c r="Y43" s="1">
        <v>344000000</v>
      </c>
      <c r="Z43" s="1">
        <v>210000000</v>
      </c>
      <c r="AA43" s="1">
        <v>484900000</v>
      </c>
      <c r="AB43" s="1">
        <v>201300000</v>
      </c>
      <c r="AC43" s="1">
        <v>510800000</v>
      </c>
      <c r="AD43" s="1">
        <v>264500000</v>
      </c>
      <c r="AE43" s="1">
        <v>324900000</v>
      </c>
      <c r="AF43" s="1">
        <v>296000000</v>
      </c>
      <c r="AG43" s="1">
        <v>294200000</v>
      </c>
      <c r="AH43" s="1">
        <v>195100000</v>
      </c>
      <c r="AI43" s="1">
        <v>182900000</v>
      </c>
      <c r="AJ43" s="1">
        <v>183400000</v>
      </c>
      <c r="AK43" s="1">
        <v>205100000</v>
      </c>
      <c r="AL43" s="1">
        <v>246300000</v>
      </c>
      <c r="AM43" s="1">
        <v>253700000</v>
      </c>
      <c r="AN43" s="1">
        <v>442300000</v>
      </c>
    </row>
    <row r="44" spans="1:40" ht="19" x14ac:dyDescent="0.25">
      <c r="A44" s="6" t="s">
        <v>36</v>
      </c>
      <c r="B44" s="10">
        <v>1390000000</v>
      </c>
      <c r="C44" s="10">
        <v>1287000000</v>
      </c>
      <c r="D44" s="10">
        <v>812000000</v>
      </c>
      <c r="E44" s="10">
        <v>865900000</v>
      </c>
      <c r="F44" s="10">
        <v>986000000</v>
      </c>
      <c r="G44" s="10">
        <v>841000000</v>
      </c>
      <c r="H44" s="10">
        <v>910000000</v>
      </c>
      <c r="I44" s="10">
        <v>1082000000</v>
      </c>
      <c r="J44" s="10">
        <v>1034600000</v>
      </c>
      <c r="K44" s="10">
        <v>1077000000</v>
      </c>
      <c r="L44" s="10">
        <v>1129000000</v>
      </c>
      <c r="M44" s="10">
        <v>897000000</v>
      </c>
      <c r="N44" s="10">
        <v>995000000</v>
      </c>
      <c r="O44" s="10">
        <v>1011000000</v>
      </c>
      <c r="P44" s="10">
        <v>1035300000</v>
      </c>
      <c r="Q44" s="10">
        <v>1103000000</v>
      </c>
      <c r="R44" s="10">
        <v>1190000000</v>
      </c>
      <c r="S44" s="10">
        <v>1408000000</v>
      </c>
      <c r="T44" s="10">
        <v>3437000000</v>
      </c>
      <c r="U44" s="10">
        <v>3179000000</v>
      </c>
      <c r="V44" s="10">
        <v>3215000000</v>
      </c>
      <c r="W44" s="10">
        <v>3055000000</v>
      </c>
      <c r="X44" s="10">
        <v>3176000000</v>
      </c>
      <c r="Y44" s="10">
        <v>3054000000</v>
      </c>
      <c r="Z44" s="10">
        <v>3620000000</v>
      </c>
      <c r="AA44" s="10">
        <v>3534900000</v>
      </c>
      <c r="AB44" s="10">
        <v>3480000000</v>
      </c>
      <c r="AC44" s="10">
        <v>3902000000</v>
      </c>
      <c r="AD44" s="10">
        <v>3691400000</v>
      </c>
      <c r="AE44" s="10">
        <v>4298900000</v>
      </c>
      <c r="AF44" s="10">
        <v>4393500000</v>
      </c>
      <c r="AG44" s="10">
        <v>3785700000</v>
      </c>
      <c r="AH44" s="10">
        <v>3937200000</v>
      </c>
      <c r="AI44" s="10">
        <v>4061400000</v>
      </c>
      <c r="AJ44" s="10">
        <v>4123700000</v>
      </c>
      <c r="AK44" s="10">
        <v>4186500000</v>
      </c>
      <c r="AL44" s="10">
        <v>5121300000</v>
      </c>
      <c r="AM44" s="10">
        <v>5754500000</v>
      </c>
      <c r="AN44" s="10">
        <v>5089800000</v>
      </c>
    </row>
    <row r="45" spans="1:40" ht="19" x14ac:dyDescent="0.25">
      <c r="A45" s="5" t="s">
        <v>37</v>
      </c>
      <c r="B45" s="1">
        <v>1229000000</v>
      </c>
      <c r="C45" s="1">
        <v>956000000</v>
      </c>
      <c r="D45" s="1">
        <v>1085000000</v>
      </c>
      <c r="E45" s="1">
        <v>1249500000</v>
      </c>
      <c r="F45" s="1">
        <v>1376000000</v>
      </c>
      <c r="G45" s="1">
        <v>1588000000</v>
      </c>
      <c r="H45" s="1">
        <v>1935000000</v>
      </c>
      <c r="I45" s="1">
        <v>2241000000</v>
      </c>
      <c r="J45" s="1">
        <v>2648600000</v>
      </c>
      <c r="K45" s="1">
        <v>2860000000</v>
      </c>
      <c r="L45" s="1">
        <v>3093000000</v>
      </c>
      <c r="M45" s="1">
        <v>1457000000</v>
      </c>
      <c r="N45" s="1">
        <v>1312000000</v>
      </c>
      <c r="O45" s="1">
        <v>1279000000</v>
      </c>
      <c r="P45" s="1">
        <v>1186300000</v>
      </c>
      <c r="Q45" s="1">
        <v>1295000000</v>
      </c>
      <c r="R45" s="1">
        <v>1405000000</v>
      </c>
      <c r="S45" s="1">
        <v>1501000000</v>
      </c>
      <c r="T45" s="1">
        <v>2764000000</v>
      </c>
      <c r="U45" s="1">
        <v>2980000000</v>
      </c>
      <c r="V45" s="1">
        <v>3111000000</v>
      </c>
      <c r="W45" s="1">
        <v>3007000000</v>
      </c>
      <c r="X45" s="1">
        <v>2997000000</v>
      </c>
      <c r="Y45" s="1">
        <v>3014000000</v>
      </c>
      <c r="Z45" s="1">
        <v>3108100000</v>
      </c>
      <c r="AA45" s="1">
        <v>3034900000</v>
      </c>
      <c r="AB45" s="1">
        <v>3127700000</v>
      </c>
      <c r="AC45" s="1">
        <v>3345900000</v>
      </c>
      <c r="AD45" s="1">
        <v>3652700000</v>
      </c>
      <c r="AE45" s="1">
        <v>3878100000</v>
      </c>
      <c r="AF45" s="1">
        <v>3941900000</v>
      </c>
      <c r="AG45" s="1">
        <v>3783300000</v>
      </c>
      <c r="AH45" s="1">
        <v>3743600000</v>
      </c>
      <c r="AI45" s="1">
        <v>3687700000</v>
      </c>
      <c r="AJ45" s="1">
        <v>4047200000</v>
      </c>
      <c r="AK45" s="1">
        <v>3787200000</v>
      </c>
      <c r="AL45" s="1">
        <v>3945800000</v>
      </c>
      <c r="AM45" s="1">
        <v>3985400000</v>
      </c>
      <c r="AN45" s="1">
        <v>3730600000</v>
      </c>
    </row>
    <row r="46" spans="1:40"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v>804000000</v>
      </c>
      <c r="T46" s="1">
        <v>8473000000</v>
      </c>
      <c r="U46" s="1" t="s">
        <v>91</v>
      </c>
      <c r="V46" s="1" t="s">
        <v>91</v>
      </c>
      <c r="W46" s="1" t="s">
        <v>91</v>
      </c>
      <c r="X46" s="1">
        <v>6652000000</v>
      </c>
      <c r="Y46" s="1">
        <v>6835000000</v>
      </c>
      <c r="Z46" s="1">
        <v>6786100000</v>
      </c>
      <c r="AA46" s="1">
        <v>6663000000</v>
      </c>
      <c r="AB46" s="1">
        <v>6592800000</v>
      </c>
      <c r="AC46" s="1">
        <v>6750800000</v>
      </c>
      <c r="AD46" s="1">
        <v>8182500000</v>
      </c>
      <c r="AE46" s="1">
        <v>8622200000</v>
      </c>
      <c r="AF46" s="1">
        <v>8650500000</v>
      </c>
      <c r="AG46" s="1">
        <v>8874900000</v>
      </c>
      <c r="AH46" s="1">
        <v>8741200000</v>
      </c>
      <c r="AI46" s="1">
        <v>8747200000</v>
      </c>
      <c r="AJ46" s="1">
        <v>14065000000</v>
      </c>
      <c r="AK46" s="1">
        <v>13995800000</v>
      </c>
      <c r="AL46" s="1">
        <v>13923200000</v>
      </c>
      <c r="AM46" s="1">
        <v>14062400000</v>
      </c>
      <c r="AN46" s="1">
        <v>14378500000</v>
      </c>
    </row>
    <row r="47" spans="1:40" ht="19" x14ac:dyDescent="0.25">
      <c r="A47" s="5" t="s">
        <v>39</v>
      </c>
      <c r="B47" s="1" t="s">
        <v>91</v>
      </c>
      <c r="C47" s="1" t="s">
        <v>91</v>
      </c>
      <c r="D47" s="1" t="s">
        <v>91</v>
      </c>
      <c r="E47" s="1">
        <v>56400000</v>
      </c>
      <c r="F47" s="1" t="s">
        <v>91</v>
      </c>
      <c r="G47" s="1" t="s">
        <v>91</v>
      </c>
      <c r="H47" s="1" t="s">
        <v>91</v>
      </c>
      <c r="I47" s="1" t="s">
        <v>91</v>
      </c>
      <c r="J47" s="1" t="s">
        <v>91</v>
      </c>
      <c r="K47" s="1" t="s">
        <v>91</v>
      </c>
      <c r="L47" s="1" t="s">
        <v>91</v>
      </c>
      <c r="M47" s="1">
        <v>120000000</v>
      </c>
      <c r="N47" s="1">
        <v>110000000</v>
      </c>
      <c r="O47" s="1">
        <v>655000000</v>
      </c>
      <c r="P47" s="1" t="s">
        <v>91</v>
      </c>
      <c r="Q47" s="1">
        <v>722000000</v>
      </c>
      <c r="R47" s="1">
        <v>870000000</v>
      </c>
      <c r="S47" s="1">
        <v>66000000</v>
      </c>
      <c r="T47" s="1">
        <v>90000000</v>
      </c>
      <c r="U47" s="1">
        <v>10272000000</v>
      </c>
      <c r="V47" s="1">
        <v>10325000000</v>
      </c>
      <c r="W47" s="1">
        <v>10320000000</v>
      </c>
      <c r="X47" s="1">
        <v>3607000000</v>
      </c>
      <c r="Y47" s="1">
        <v>3694000000</v>
      </c>
      <c r="Z47" s="1">
        <v>3777200000</v>
      </c>
      <c r="AA47" s="1">
        <v>3747000000</v>
      </c>
      <c r="AB47" s="1">
        <v>3715000000</v>
      </c>
      <c r="AC47" s="1">
        <v>3813300000</v>
      </c>
      <c r="AD47" s="1">
        <v>4704900000</v>
      </c>
      <c r="AE47" s="1">
        <v>5015100000</v>
      </c>
      <c r="AF47" s="1">
        <v>5014300000</v>
      </c>
      <c r="AG47" s="1">
        <v>4677000000</v>
      </c>
      <c r="AH47" s="1">
        <v>4538600000</v>
      </c>
      <c r="AI47" s="1">
        <v>4530400000</v>
      </c>
      <c r="AJ47" s="1">
        <v>7445100000</v>
      </c>
      <c r="AK47" s="1">
        <v>7166800000</v>
      </c>
      <c r="AL47" s="1">
        <v>7095800000</v>
      </c>
      <c r="AM47" s="1">
        <v>7150600000</v>
      </c>
      <c r="AN47" s="1">
        <v>6999900000</v>
      </c>
    </row>
    <row r="48" spans="1:40" ht="19" x14ac:dyDescent="0.25">
      <c r="A48" s="5" t="s">
        <v>40</v>
      </c>
      <c r="B48" s="1" t="s">
        <v>91</v>
      </c>
      <c r="C48" s="1" t="s">
        <v>91</v>
      </c>
      <c r="D48" s="1" t="s">
        <v>91</v>
      </c>
      <c r="E48" s="1">
        <v>56400000</v>
      </c>
      <c r="F48" s="1" t="s">
        <v>91</v>
      </c>
      <c r="G48" s="1" t="s">
        <v>91</v>
      </c>
      <c r="H48" s="1" t="s">
        <v>91</v>
      </c>
      <c r="I48" s="1" t="s">
        <v>91</v>
      </c>
      <c r="J48" s="1" t="s">
        <v>91</v>
      </c>
      <c r="K48" s="1" t="s">
        <v>91</v>
      </c>
      <c r="L48" s="1" t="s">
        <v>91</v>
      </c>
      <c r="M48" s="1">
        <v>120000000</v>
      </c>
      <c r="N48" s="1">
        <v>110000000</v>
      </c>
      <c r="O48" s="1">
        <v>655000000</v>
      </c>
      <c r="P48" s="1" t="s">
        <v>91</v>
      </c>
      <c r="Q48" s="1">
        <v>722000000</v>
      </c>
      <c r="R48" s="1">
        <v>870000000</v>
      </c>
      <c r="S48" s="1">
        <v>870000000</v>
      </c>
      <c r="T48" s="1">
        <v>8563000000</v>
      </c>
      <c r="U48" s="1">
        <v>10272000000</v>
      </c>
      <c r="V48" s="1">
        <v>10325000000</v>
      </c>
      <c r="W48" s="1">
        <v>10320000000</v>
      </c>
      <c r="X48" s="1">
        <v>10259000000</v>
      </c>
      <c r="Y48" s="1">
        <v>10529000000</v>
      </c>
      <c r="Z48" s="1">
        <v>10563300000</v>
      </c>
      <c r="AA48" s="1">
        <v>10410000000</v>
      </c>
      <c r="AB48" s="1">
        <v>10307800000</v>
      </c>
      <c r="AC48" s="1">
        <v>10564100000</v>
      </c>
      <c r="AD48" s="1">
        <v>12887400000</v>
      </c>
      <c r="AE48" s="1">
        <v>13637300000</v>
      </c>
      <c r="AF48" s="1">
        <v>13664800000</v>
      </c>
      <c r="AG48" s="1">
        <v>13551900000</v>
      </c>
      <c r="AH48" s="1">
        <v>13279800000</v>
      </c>
      <c r="AI48" s="1">
        <v>13277600000</v>
      </c>
      <c r="AJ48" s="1">
        <v>21510100000</v>
      </c>
      <c r="AK48" s="1">
        <v>21162600000</v>
      </c>
      <c r="AL48" s="1">
        <v>21019000000</v>
      </c>
      <c r="AM48" s="1">
        <v>21213000000</v>
      </c>
      <c r="AN48" s="1">
        <v>21378400000</v>
      </c>
    </row>
    <row r="49" spans="1:40" ht="19" x14ac:dyDescent="0.25">
      <c r="A49" s="5" t="s">
        <v>41</v>
      </c>
      <c r="B49" s="1" t="s">
        <v>91</v>
      </c>
      <c r="C49" s="1" t="s">
        <v>91</v>
      </c>
      <c r="D49" s="1" t="s">
        <v>91</v>
      </c>
      <c r="E49" s="1" t="s">
        <v>91</v>
      </c>
      <c r="F49" s="1" t="s">
        <v>91</v>
      </c>
      <c r="G49" s="1" t="s">
        <v>91</v>
      </c>
      <c r="H49" s="1" t="s">
        <v>91</v>
      </c>
      <c r="I49" s="1" t="s">
        <v>91</v>
      </c>
      <c r="J49" s="1" t="s">
        <v>91</v>
      </c>
      <c r="K49" s="1" t="s">
        <v>91</v>
      </c>
      <c r="L49" s="1" t="s">
        <v>91</v>
      </c>
      <c r="M49" s="1">
        <v>429000000</v>
      </c>
      <c r="N49" s="1">
        <v>385000000</v>
      </c>
      <c r="O49" s="1">
        <v>380000000</v>
      </c>
      <c r="P49" s="1" t="s">
        <v>91</v>
      </c>
      <c r="Q49" s="1">
        <v>325000000</v>
      </c>
      <c r="R49" s="1">
        <v>344000000</v>
      </c>
      <c r="S49" s="1">
        <v>401000000</v>
      </c>
      <c r="T49" s="1">
        <v>480000000</v>
      </c>
      <c r="U49" s="1" t="s">
        <v>91</v>
      </c>
      <c r="V49" s="1" t="s">
        <v>91</v>
      </c>
      <c r="W49" s="1" t="s">
        <v>91</v>
      </c>
      <c r="X49" s="1" t="s">
        <v>91</v>
      </c>
      <c r="Y49" s="1">
        <v>318000000</v>
      </c>
      <c r="Z49" s="1">
        <v>278600000</v>
      </c>
      <c r="AA49" s="1" t="s">
        <v>91</v>
      </c>
      <c r="AB49" s="1">
        <v>398100000</v>
      </c>
      <c r="AC49" s="1" t="s">
        <v>91</v>
      </c>
      <c r="AD49" s="1">
        <v>627900000</v>
      </c>
      <c r="AE49" s="1">
        <v>567300000</v>
      </c>
      <c r="AF49" s="1">
        <v>575700000</v>
      </c>
      <c r="AG49" s="1">
        <v>561300000</v>
      </c>
      <c r="AH49" s="1">
        <v>531600000</v>
      </c>
      <c r="AI49" s="1">
        <v>505300000</v>
      </c>
      <c r="AJ49" s="1">
        <v>499600000</v>
      </c>
      <c r="AK49" s="1">
        <v>452900000</v>
      </c>
      <c r="AL49" s="1">
        <v>566700000</v>
      </c>
      <c r="AM49" s="1">
        <v>566400000</v>
      </c>
      <c r="AN49" s="1">
        <v>513800000</v>
      </c>
    </row>
    <row r="50" spans="1:40" ht="19" x14ac:dyDescent="0.25">
      <c r="A50" s="5" t="s">
        <v>42</v>
      </c>
      <c r="B50" s="1" t="s">
        <v>91</v>
      </c>
      <c r="C50" s="1" t="s">
        <v>91</v>
      </c>
      <c r="D50" s="1" t="s">
        <v>91</v>
      </c>
      <c r="E50" s="1" t="s">
        <v>91</v>
      </c>
      <c r="F50" s="1" t="s">
        <v>91</v>
      </c>
      <c r="G50" s="1">
        <v>399000000</v>
      </c>
      <c r="H50" s="1">
        <v>428000000</v>
      </c>
      <c r="I50" s="1">
        <v>455000000</v>
      </c>
      <c r="J50" s="1" t="s">
        <v>91</v>
      </c>
      <c r="K50" s="1">
        <v>458000000</v>
      </c>
      <c r="L50" s="1">
        <v>487000000</v>
      </c>
      <c r="M50" s="1">
        <v>418000000</v>
      </c>
      <c r="N50" s="1">
        <v>408000000</v>
      </c>
      <c r="O50" s="1">
        <v>416000000</v>
      </c>
      <c r="P50" s="1" t="s">
        <v>91</v>
      </c>
      <c r="Q50" s="1">
        <v>400000000</v>
      </c>
      <c r="R50" s="1">
        <v>387000000</v>
      </c>
      <c r="S50" s="1">
        <v>423000000</v>
      </c>
      <c r="T50" s="1">
        <v>407000000</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c r="AN50" s="1" t="s">
        <v>91</v>
      </c>
    </row>
    <row r="51" spans="1:40" ht="19" x14ac:dyDescent="0.25">
      <c r="A51" s="5" t="s">
        <v>43</v>
      </c>
      <c r="B51" s="1">
        <v>239000000</v>
      </c>
      <c r="C51" s="1">
        <v>420000000</v>
      </c>
      <c r="D51" s="1">
        <v>189000000</v>
      </c>
      <c r="E51" s="1">
        <v>108600000</v>
      </c>
      <c r="F51" s="1">
        <v>310000000</v>
      </c>
      <c r="G51" s="1">
        <v>60000000</v>
      </c>
      <c r="H51" s="1">
        <v>17000000</v>
      </c>
      <c r="I51" s="1">
        <v>124000000</v>
      </c>
      <c r="J51" s="1">
        <v>621800000</v>
      </c>
      <c r="K51" s="1">
        <v>256000000</v>
      </c>
      <c r="L51" s="1">
        <v>489000000</v>
      </c>
      <c r="M51" s="1">
        <v>37000000</v>
      </c>
      <c r="N51" s="1">
        <v>85000000</v>
      </c>
      <c r="O51" s="1">
        <v>161000000</v>
      </c>
      <c r="P51" s="1">
        <v>1639800000</v>
      </c>
      <c r="Q51" s="1">
        <v>296000000</v>
      </c>
      <c r="R51" s="1">
        <v>378000000</v>
      </c>
      <c r="S51" s="1">
        <v>488000000</v>
      </c>
      <c r="T51" s="1">
        <v>889000000</v>
      </c>
      <c r="U51" s="1">
        <v>1796000000</v>
      </c>
      <c r="V51" s="1">
        <v>1797000000</v>
      </c>
      <c r="W51" s="1">
        <v>1684000000</v>
      </c>
      <c r="X51" s="1">
        <v>1775000000</v>
      </c>
      <c r="Y51" s="1">
        <v>1269000000</v>
      </c>
      <c r="Z51" s="1">
        <v>1471600000</v>
      </c>
      <c r="AA51" s="1">
        <v>895000000</v>
      </c>
      <c r="AB51" s="1">
        <v>365300000</v>
      </c>
      <c r="AC51" s="1">
        <v>862500000</v>
      </c>
      <c r="AD51" s="1">
        <v>237400000</v>
      </c>
      <c r="AE51" s="1">
        <v>276400000</v>
      </c>
      <c r="AF51" s="1">
        <v>569800000</v>
      </c>
      <c r="AG51" s="1">
        <v>282300000</v>
      </c>
      <c r="AH51" s="1">
        <v>220100000</v>
      </c>
      <c r="AI51" s="1">
        <v>280600000</v>
      </c>
      <c r="AJ51" s="1">
        <v>443400000</v>
      </c>
      <c r="AK51" s="1">
        <v>522000000</v>
      </c>
      <c r="AL51" s="1">
        <v>153900000</v>
      </c>
      <c r="AM51" s="1">
        <v>322600000</v>
      </c>
      <c r="AN51" s="1">
        <v>377500000</v>
      </c>
    </row>
    <row r="52" spans="1:40" ht="19" x14ac:dyDescent="0.25">
      <c r="A52" s="5" t="s">
        <v>44</v>
      </c>
      <c r="B52" s="1">
        <v>1468000000</v>
      </c>
      <c r="C52" s="1">
        <v>1376000000</v>
      </c>
      <c r="D52" s="1">
        <v>1274000000</v>
      </c>
      <c r="E52" s="1">
        <v>1414500000</v>
      </c>
      <c r="F52" s="1">
        <v>1686000000</v>
      </c>
      <c r="G52" s="1">
        <v>2047000000</v>
      </c>
      <c r="H52" s="1">
        <v>2380000000</v>
      </c>
      <c r="I52" s="1">
        <v>2820000000</v>
      </c>
      <c r="J52" s="1">
        <v>3270400000</v>
      </c>
      <c r="K52" s="1">
        <v>3574000000</v>
      </c>
      <c r="L52" s="1">
        <v>4069000000</v>
      </c>
      <c r="M52" s="1">
        <v>2461000000</v>
      </c>
      <c r="N52" s="1">
        <v>2300000000</v>
      </c>
      <c r="O52" s="1">
        <v>2891000000</v>
      </c>
      <c r="P52" s="1">
        <v>2826100000</v>
      </c>
      <c r="Q52" s="1">
        <v>3038000000</v>
      </c>
      <c r="R52" s="1">
        <v>3384000000</v>
      </c>
      <c r="S52" s="1">
        <v>3683000000</v>
      </c>
      <c r="T52" s="1">
        <v>13103000000</v>
      </c>
      <c r="U52" s="1">
        <v>15048000000</v>
      </c>
      <c r="V52" s="1">
        <v>15233000000</v>
      </c>
      <c r="W52" s="1">
        <v>15011000000</v>
      </c>
      <c r="X52" s="1">
        <v>15031000000</v>
      </c>
      <c r="Y52" s="1">
        <v>15130000000</v>
      </c>
      <c r="Z52" s="1">
        <v>15421600000</v>
      </c>
      <c r="AA52" s="1">
        <v>14339900000</v>
      </c>
      <c r="AB52" s="1">
        <v>14198900000</v>
      </c>
      <c r="AC52" s="1">
        <v>14772500000</v>
      </c>
      <c r="AD52" s="1">
        <v>17405400000</v>
      </c>
      <c r="AE52" s="1">
        <v>18359100000</v>
      </c>
      <c r="AF52" s="1">
        <v>18752200000</v>
      </c>
      <c r="AG52" s="1">
        <v>18178800000</v>
      </c>
      <c r="AH52" s="1">
        <v>17775100000</v>
      </c>
      <c r="AI52" s="1">
        <v>17751200000</v>
      </c>
      <c r="AJ52" s="1">
        <v>26500300000</v>
      </c>
      <c r="AK52" s="1">
        <v>25924700000</v>
      </c>
      <c r="AL52" s="1">
        <v>25685400000</v>
      </c>
      <c r="AM52" s="1">
        <v>26087400000</v>
      </c>
      <c r="AN52" s="1">
        <v>26000300000</v>
      </c>
    </row>
    <row r="53" spans="1:4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c r="AN53" s="1" t="s">
        <v>91</v>
      </c>
    </row>
    <row r="54" spans="1:40" ht="20" thickBot="1" x14ac:dyDescent="0.3">
      <c r="A54" s="7" t="s">
        <v>46</v>
      </c>
      <c r="B54" s="11">
        <v>2858000000</v>
      </c>
      <c r="C54" s="11">
        <v>2663000000</v>
      </c>
      <c r="D54" s="11">
        <v>2086000000</v>
      </c>
      <c r="E54" s="11">
        <v>2280400000</v>
      </c>
      <c r="F54" s="11">
        <v>2672000000</v>
      </c>
      <c r="G54" s="11">
        <v>2888000000</v>
      </c>
      <c r="H54" s="11">
        <v>3290000000</v>
      </c>
      <c r="I54" s="11">
        <v>3902000000</v>
      </c>
      <c r="J54" s="11">
        <v>4305000000</v>
      </c>
      <c r="K54" s="11">
        <v>4651000000</v>
      </c>
      <c r="L54" s="11">
        <v>5198000000</v>
      </c>
      <c r="M54" s="11">
        <v>3358000000</v>
      </c>
      <c r="N54" s="11">
        <v>3295000000</v>
      </c>
      <c r="O54" s="11">
        <v>3902000000</v>
      </c>
      <c r="P54" s="11">
        <v>3861400000</v>
      </c>
      <c r="Q54" s="11">
        <v>4141000000</v>
      </c>
      <c r="R54" s="11">
        <v>4574000000</v>
      </c>
      <c r="S54" s="11">
        <v>5091000000</v>
      </c>
      <c r="T54" s="11">
        <v>16540000000</v>
      </c>
      <c r="U54" s="11">
        <v>18227000000</v>
      </c>
      <c r="V54" s="11">
        <v>18448000000</v>
      </c>
      <c r="W54" s="11">
        <v>18066000000</v>
      </c>
      <c r="X54" s="11">
        <v>18207000000</v>
      </c>
      <c r="Y54" s="11">
        <v>18184000000</v>
      </c>
      <c r="Z54" s="11">
        <v>19041600000</v>
      </c>
      <c r="AA54" s="11">
        <v>17874800000</v>
      </c>
      <c r="AB54" s="11">
        <v>17678900000</v>
      </c>
      <c r="AC54" s="11">
        <v>18674500000</v>
      </c>
      <c r="AD54" s="11">
        <v>21096800000</v>
      </c>
      <c r="AE54" s="11">
        <v>22658000000</v>
      </c>
      <c r="AF54" s="11">
        <v>23145700000</v>
      </c>
      <c r="AG54" s="11">
        <v>21964500000</v>
      </c>
      <c r="AH54" s="11">
        <v>21712300000</v>
      </c>
      <c r="AI54" s="11">
        <v>21812600000</v>
      </c>
      <c r="AJ54" s="11">
        <v>30624000000</v>
      </c>
      <c r="AK54" s="11">
        <v>30111200000</v>
      </c>
      <c r="AL54" s="11">
        <v>30806700000</v>
      </c>
      <c r="AM54" s="11">
        <v>31841900000</v>
      </c>
      <c r="AN54" s="11">
        <v>31090100000</v>
      </c>
    </row>
    <row r="55" spans="1:40" ht="20" thickTop="1" x14ac:dyDescent="0.25">
      <c r="A55" s="5" t="s">
        <v>47</v>
      </c>
      <c r="B55" s="1">
        <v>478000000</v>
      </c>
      <c r="C55" s="1">
        <v>361000000</v>
      </c>
      <c r="D55" s="1">
        <v>382000000</v>
      </c>
      <c r="E55" s="1" t="s">
        <v>91</v>
      </c>
      <c r="F55" s="1">
        <v>461000000</v>
      </c>
      <c r="G55" s="1">
        <v>437000000</v>
      </c>
      <c r="H55" s="1">
        <v>518000000</v>
      </c>
      <c r="I55" s="1">
        <v>579000000</v>
      </c>
      <c r="J55" s="1">
        <v>632500000</v>
      </c>
      <c r="K55" s="1">
        <v>617000000</v>
      </c>
      <c r="L55" s="1">
        <v>650000000</v>
      </c>
      <c r="M55" s="1">
        <v>494000000</v>
      </c>
      <c r="N55" s="1">
        <v>591000000</v>
      </c>
      <c r="O55" s="1">
        <v>600000000</v>
      </c>
      <c r="P55" s="1">
        <v>593100000</v>
      </c>
      <c r="Q55" s="1">
        <v>647000000</v>
      </c>
      <c r="R55" s="1">
        <v>642000000</v>
      </c>
      <c r="S55" s="1">
        <v>619000000</v>
      </c>
      <c r="T55" s="1">
        <v>1217000000</v>
      </c>
      <c r="U55" s="1">
        <v>1303000000</v>
      </c>
      <c r="V55" s="1">
        <v>1145000000</v>
      </c>
      <c r="W55" s="1">
        <v>1136000000</v>
      </c>
      <c r="X55" s="1">
        <v>1151000000</v>
      </c>
      <c r="Y55" s="1">
        <v>778000000</v>
      </c>
      <c r="Z55" s="1">
        <v>937300000</v>
      </c>
      <c r="AA55" s="1">
        <v>803400000</v>
      </c>
      <c r="AB55" s="1">
        <v>849500000</v>
      </c>
      <c r="AC55" s="1">
        <v>995100000</v>
      </c>
      <c r="AD55" s="1">
        <v>1148900000</v>
      </c>
      <c r="AE55" s="1">
        <v>1423200000</v>
      </c>
      <c r="AF55" s="1">
        <v>1611300000</v>
      </c>
      <c r="AG55" s="1">
        <v>1684000000</v>
      </c>
      <c r="AH55" s="1">
        <v>2046500000</v>
      </c>
      <c r="AI55" s="1">
        <v>2119800000</v>
      </c>
      <c r="AJ55" s="1">
        <v>2746200000</v>
      </c>
      <c r="AK55" s="1">
        <v>2854100000</v>
      </c>
      <c r="AL55" s="1">
        <v>3247700000</v>
      </c>
      <c r="AM55" s="1">
        <v>3653500000</v>
      </c>
      <c r="AN55" s="1">
        <v>3982300000</v>
      </c>
    </row>
    <row r="56" spans="1:40" ht="19" x14ac:dyDescent="0.25">
      <c r="A56" s="5" t="s">
        <v>48</v>
      </c>
      <c r="B56" s="1">
        <v>251000000</v>
      </c>
      <c r="C56" s="1">
        <v>380000000</v>
      </c>
      <c r="D56" s="1">
        <v>5000000</v>
      </c>
      <c r="E56" s="1">
        <v>94400000</v>
      </c>
      <c r="F56" s="1">
        <v>370000000</v>
      </c>
      <c r="G56" s="1">
        <v>127000000</v>
      </c>
      <c r="H56" s="1">
        <v>103000000</v>
      </c>
      <c r="I56" s="1">
        <v>23000000</v>
      </c>
      <c r="J56" s="1">
        <v>201900000</v>
      </c>
      <c r="K56" s="1">
        <v>340000000</v>
      </c>
      <c r="L56" s="1">
        <v>433000000</v>
      </c>
      <c r="M56" s="1">
        <v>113000000</v>
      </c>
      <c r="N56" s="1">
        <v>142000000</v>
      </c>
      <c r="O56" s="1">
        <v>204000000</v>
      </c>
      <c r="P56" s="1">
        <v>417300000</v>
      </c>
      <c r="Q56" s="1">
        <v>524000000</v>
      </c>
      <c r="R56" s="1">
        <v>1086000000</v>
      </c>
      <c r="S56" s="1">
        <v>858000000</v>
      </c>
      <c r="T56" s="1">
        <v>3600000000</v>
      </c>
      <c r="U56" s="1">
        <v>1341000000</v>
      </c>
      <c r="V56" s="1">
        <v>816000000</v>
      </c>
      <c r="W56" s="1">
        <v>1937000000</v>
      </c>
      <c r="X56" s="1">
        <v>3634000000</v>
      </c>
      <c r="Y56" s="1">
        <v>2988000000</v>
      </c>
      <c r="Z56" s="1">
        <v>2650800000</v>
      </c>
      <c r="AA56" s="1">
        <v>1320700000</v>
      </c>
      <c r="AB56" s="1">
        <v>1157400000</v>
      </c>
      <c r="AC56" s="1">
        <v>1342600000</v>
      </c>
      <c r="AD56" s="1">
        <v>1267700000</v>
      </c>
      <c r="AE56" s="1">
        <v>2043000000</v>
      </c>
      <c r="AF56" s="1">
        <v>2362300000</v>
      </c>
      <c r="AG56" s="1">
        <v>1616200000</v>
      </c>
      <c r="AH56" s="1">
        <v>1373200000</v>
      </c>
      <c r="AI56" s="1">
        <v>1838800000</v>
      </c>
      <c r="AJ56" s="1">
        <v>3149900000</v>
      </c>
      <c r="AK56" s="1">
        <v>2865200000</v>
      </c>
      <c r="AL56" s="1">
        <v>2712500000</v>
      </c>
      <c r="AM56" s="1">
        <v>2936300000</v>
      </c>
      <c r="AN56" s="1">
        <v>2592300000</v>
      </c>
    </row>
    <row r="57" spans="1:40"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861000000</v>
      </c>
      <c r="Z57" s="1">
        <v>66900000</v>
      </c>
      <c r="AA57" s="1" t="s">
        <v>91</v>
      </c>
      <c r="AB57" s="1">
        <v>440200000</v>
      </c>
      <c r="AC57" s="1" t="s">
        <v>91</v>
      </c>
      <c r="AD57" s="1">
        <v>39200000</v>
      </c>
      <c r="AE57" s="1">
        <v>88000000</v>
      </c>
      <c r="AF57" s="1">
        <v>63100000</v>
      </c>
      <c r="AG57" s="1">
        <v>20700000</v>
      </c>
      <c r="AH57" s="1">
        <v>110500000</v>
      </c>
      <c r="AI57" s="1">
        <v>58000000</v>
      </c>
      <c r="AJ57" s="1">
        <v>94800000</v>
      </c>
      <c r="AK57" s="1">
        <v>37500000</v>
      </c>
      <c r="AL57" s="1">
        <v>80300000</v>
      </c>
      <c r="AM57" s="1">
        <v>37400000</v>
      </c>
      <c r="AN57" s="1">
        <v>31400000</v>
      </c>
    </row>
    <row r="58" spans="1:40"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v>289000000</v>
      </c>
      <c r="Z58" s="1">
        <v>17300000</v>
      </c>
      <c r="AA58" s="1" t="s">
        <v>91</v>
      </c>
      <c r="AB58" s="1">
        <v>25500000</v>
      </c>
      <c r="AC58" s="1" t="s">
        <v>91</v>
      </c>
      <c r="AD58" s="1" t="s">
        <v>91</v>
      </c>
      <c r="AE58" s="1" t="s">
        <v>91</v>
      </c>
      <c r="AF58" s="1" t="s">
        <v>91</v>
      </c>
      <c r="AG58" s="1" t="s">
        <v>91</v>
      </c>
      <c r="AH58" s="1" t="s">
        <v>91</v>
      </c>
      <c r="AI58" s="1" t="s">
        <v>91</v>
      </c>
      <c r="AJ58" s="1" t="s">
        <v>91</v>
      </c>
      <c r="AK58" s="1" t="s">
        <v>91</v>
      </c>
      <c r="AL58" s="1" t="s">
        <v>91</v>
      </c>
      <c r="AM58" s="1" t="s">
        <v>91</v>
      </c>
      <c r="AN58" s="1" t="s">
        <v>91</v>
      </c>
    </row>
    <row r="59" spans="1:40" ht="19" x14ac:dyDescent="0.25">
      <c r="A59" s="5" t="s">
        <v>51</v>
      </c>
      <c r="B59" s="1">
        <v>416000000</v>
      </c>
      <c r="C59" s="1">
        <v>316000000</v>
      </c>
      <c r="D59" s="1">
        <v>386000000</v>
      </c>
      <c r="E59" s="1">
        <v>828600000</v>
      </c>
      <c r="F59" s="1">
        <v>360000000</v>
      </c>
      <c r="G59" s="1">
        <v>474000000</v>
      </c>
      <c r="H59" s="1">
        <v>552000000</v>
      </c>
      <c r="I59" s="1">
        <v>670000000</v>
      </c>
      <c r="J59" s="1">
        <v>537300000</v>
      </c>
      <c r="K59" s="1">
        <v>602000000</v>
      </c>
      <c r="L59" s="1">
        <v>749000000</v>
      </c>
      <c r="M59" s="1">
        <v>614000000</v>
      </c>
      <c r="N59" s="1">
        <v>459000000</v>
      </c>
      <c r="O59" s="1">
        <v>489000000</v>
      </c>
      <c r="P59" s="1">
        <v>433300000</v>
      </c>
      <c r="Q59" s="1">
        <v>529000000</v>
      </c>
      <c r="R59" s="1">
        <v>801000000</v>
      </c>
      <c r="S59" s="1">
        <v>732000000</v>
      </c>
      <c r="T59" s="1">
        <v>930000000</v>
      </c>
      <c r="U59" s="1">
        <v>800000000</v>
      </c>
      <c r="V59" s="1">
        <v>796000000</v>
      </c>
      <c r="W59" s="1">
        <v>1111000000</v>
      </c>
      <c r="X59" s="1">
        <v>1353000000</v>
      </c>
      <c r="Y59" s="1">
        <v>929000000</v>
      </c>
      <c r="Z59" s="1">
        <v>1184000000</v>
      </c>
      <c r="AA59" s="1">
        <v>1481900000</v>
      </c>
      <c r="AB59" s="1">
        <v>1296500000</v>
      </c>
      <c r="AC59" s="1">
        <v>1321500000</v>
      </c>
      <c r="AD59" s="1">
        <v>1387400000</v>
      </c>
      <c r="AE59" s="1">
        <v>1739700000</v>
      </c>
      <c r="AF59" s="1">
        <v>1386800000</v>
      </c>
      <c r="AG59" s="1">
        <v>1569200000</v>
      </c>
      <c r="AH59" s="1">
        <v>1484500000</v>
      </c>
      <c r="AI59" s="1">
        <v>1314200000</v>
      </c>
      <c r="AJ59" s="1">
        <v>1351000000</v>
      </c>
      <c r="AK59" s="1">
        <v>1330300000</v>
      </c>
      <c r="AL59" s="1">
        <v>1451000000</v>
      </c>
      <c r="AM59" s="1">
        <v>1638600000</v>
      </c>
      <c r="AN59" s="1">
        <v>1413900000</v>
      </c>
    </row>
    <row r="60" spans="1:40" ht="19" x14ac:dyDescent="0.25">
      <c r="A60" s="6" t="s">
        <v>52</v>
      </c>
      <c r="B60" s="10">
        <v>1145000000</v>
      </c>
      <c r="C60" s="10">
        <v>1057000000</v>
      </c>
      <c r="D60" s="10">
        <v>773000000</v>
      </c>
      <c r="E60" s="10">
        <v>923000000</v>
      </c>
      <c r="F60" s="10">
        <v>1191000000</v>
      </c>
      <c r="G60" s="10">
        <v>1038000000</v>
      </c>
      <c r="H60" s="10">
        <v>1173000000</v>
      </c>
      <c r="I60" s="10">
        <v>1272000000</v>
      </c>
      <c r="J60" s="10">
        <v>1371700000</v>
      </c>
      <c r="K60" s="10">
        <v>1559000000</v>
      </c>
      <c r="L60" s="10">
        <v>1832000000</v>
      </c>
      <c r="M60" s="10">
        <v>1221000000</v>
      </c>
      <c r="N60" s="10">
        <v>1192000000</v>
      </c>
      <c r="O60" s="10">
        <v>1293000000</v>
      </c>
      <c r="P60" s="10">
        <v>1443700000</v>
      </c>
      <c r="Q60" s="10">
        <v>1700000000</v>
      </c>
      <c r="R60" s="10">
        <v>2529000000</v>
      </c>
      <c r="S60" s="10">
        <v>2209000000</v>
      </c>
      <c r="T60" s="10">
        <v>5747000000</v>
      </c>
      <c r="U60" s="10">
        <v>3444000000</v>
      </c>
      <c r="V60" s="10">
        <v>2757000000</v>
      </c>
      <c r="W60" s="10">
        <v>4184000000</v>
      </c>
      <c r="X60" s="10">
        <v>6138000000</v>
      </c>
      <c r="Y60" s="10">
        <v>5845000000</v>
      </c>
      <c r="Z60" s="10">
        <v>4856300000</v>
      </c>
      <c r="AA60" s="10">
        <v>3606000000</v>
      </c>
      <c r="AB60" s="10">
        <v>3769100000</v>
      </c>
      <c r="AC60" s="10">
        <v>3659200000</v>
      </c>
      <c r="AD60" s="10">
        <v>3843200000</v>
      </c>
      <c r="AE60" s="10">
        <v>5293900000</v>
      </c>
      <c r="AF60" s="10">
        <v>5423500000</v>
      </c>
      <c r="AG60" s="10">
        <v>4890100000</v>
      </c>
      <c r="AH60" s="10">
        <v>5014700000</v>
      </c>
      <c r="AI60" s="10">
        <v>5330800000</v>
      </c>
      <c r="AJ60" s="10">
        <v>7341900000</v>
      </c>
      <c r="AK60" s="10">
        <v>7087100000</v>
      </c>
      <c r="AL60" s="10">
        <v>7491500000</v>
      </c>
      <c r="AM60" s="10">
        <v>8265800000</v>
      </c>
      <c r="AN60" s="10">
        <v>8019900000</v>
      </c>
    </row>
    <row r="61" spans="1:40" ht="19" x14ac:dyDescent="0.25">
      <c r="A61" s="5" t="s">
        <v>53</v>
      </c>
      <c r="B61" s="1">
        <v>363000000</v>
      </c>
      <c r="C61" s="1">
        <v>450000000</v>
      </c>
      <c r="D61" s="1">
        <v>458000000</v>
      </c>
      <c r="E61" s="1">
        <v>285500000</v>
      </c>
      <c r="F61" s="1">
        <v>362000000</v>
      </c>
      <c r="G61" s="1">
        <v>536000000</v>
      </c>
      <c r="H61" s="1">
        <v>689000000</v>
      </c>
      <c r="I61" s="1">
        <v>879000000</v>
      </c>
      <c r="J61" s="1">
        <v>920500000</v>
      </c>
      <c r="K61" s="1">
        <v>1268000000</v>
      </c>
      <c r="L61" s="1">
        <v>1417000000</v>
      </c>
      <c r="M61" s="1">
        <v>1401000000</v>
      </c>
      <c r="N61" s="1">
        <v>1221000000</v>
      </c>
      <c r="O61" s="1">
        <v>1530000000</v>
      </c>
      <c r="P61" s="1">
        <v>1640400000</v>
      </c>
      <c r="Q61" s="1">
        <v>1702000000</v>
      </c>
      <c r="R61" s="1">
        <v>1760000000</v>
      </c>
      <c r="S61" s="1">
        <v>2221000000</v>
      </c>
      <c r="T61" s="1">
        <v>5591000000</v>
      </c>
      <c r="U61" s="1">
        <v>7516000000</v>
      </c>
      <c r="V61" s="1">
        <v>7410000000</v>
      </c>
      <c r="W61" s="1">
        <v>4255000000</v>
      </c>
      <c r="X61" s="1">
        <v>2415000000</v>
      </c>
      <c r="Y61" s="1">
        <v>3218000000</v>
      </c>
      <c r="Z61" s="1">
        <v>4348700000</v>
      </c>
      <c r="AA61" s="1">
        <v>5754800000</v>
      </c>
      <c r="AB61" s="1">
        <v>5268500000</v>
      </c>
      <c r="AC61" s="1">
        <v>5542500000</v>
      </c>
      <c r="AD61" s="1">
        <v>6161900000</v>
      </c>
      <c r="AE61" s="1">
        <v>5926100000</v>
      </c>
      <c r="AF61" s="1">
        <v>6423500000</v>
      </c>
      <c r="AG61" s="1">
        <v>7607700000</v>
      </c>
      <c r="AH61" s="1">
        <v>7057700000</v>
      </c>
      <c r="AI61" s="1">
        <v>7642900000</v>
      </c>
      <c r="AJ61" s="1">
        <v>12668700000</v>
      </c>
      <c r="AK61" s="1">
        <v>11624800000</v>
      </c>
      <c r="AL61" s="1">
        <v>11206000000</v>
      </c>
      <c r="AM61" s="1">
        <v>10070100000</v>
      </c>
      <c r="AN61" s="1">
        <v>9383100000</v>
      </c>
    </row>
    <row r="62" spans="1:4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c r="AN62" s="1" t="s">
        <v>91</v>
      </c>
    </row>
    <row r="63" spans="1:40" ht="19" x14ac:dyDescent="0.25">
      <c r="A63" s="5" t="s">
        <v>54</v>
      </c>
      <c r="B63" s="1" t="s">
        <v>91</v>
      </c>
      <c r="C63" s="1" t="s">
        <v>91</v>
      </c>
      <c r="D63" s="1" t="s">
        <v>91</v>
      </c>
      <c r="E63" s="1">
        <v>282600000</v>
      </c>
      <c r="F63" s="1" t="s">
        <v>91</v>
      </c>
      <c r="G63" s="1" t="s">
        <v>91</v>
      </c>
      <c r="H63" s="1" t="s">
        <v>91</v>
      </c>
      <c r="I63" s="1" t="s">
        <v>91</v>
      </c>
      <c r="J63" s="1">
        <v>434500000</v>
      </c>
      <c r="K63" s="1" t="s">
        <v>91</v>
      </c>
      <c r="L63" s="1" t="s">
        <v>91</v>
      </c>
      <c r="M63" s="1" t="s">
        <v>91</v>
      </c>
      <c r="N63" s="1" t="s">
        <v>91</v>
      </c>
      <c r="O63" s="1" t="s">
        <v>91</v>
      </c>
      <c r="P63" s="1">
        <v>413900000</v>
      </c>
      <c r="Q63" s="1" t="s">
        <v>91</v>
      </c>
      <c r="R63" s="1" t="s">
        <v>91</v>
      </c>
      <c r="S63" s="1" t="s">
        <v>91</v>
      </c>
      <c r="T63" s="1" t="s">
        <v>91</v>
      </c>
      <c r="U63" s="1">
        <v>1661000000</v>
      </c>
      <c r="V63" s="1">
        <v>1773000000</v>
      </c>
      <c r="W63" s="1">
        <v>1851000000</v>
      </c>
      <c r="X63" s="1">
        <v>1822000000</v>
      </c>
      <c r="Y63" s="1">
        <v>1433000000</v>
      </c>
      <c r="Z63" s="1">
        <v>1454600000</v>
      </c>
      <c r="AA63" s="1">
        <v>1165300000</v>
      </c>
      <c r="AB63" s="1">
        <v>874600000</v>
      </c>
      <c r="AC63" s="1">
        <v>1127400000</v>
      </c>
      <c r="AD63" s="1">
        <v>1171400000</v>
      </c>
      <c r="AE63" s="1">
        <v>1389100000</v>
      </c>
      <c r="AF63" s="1">
        <v>1666000000</v>
      </c>
      <c r="AG63" s="1">
        <v>1550300000</v>
      </c>
      <c r="AH63" s="1">
        <v>1399600000</v>
      </c>
      <c r="AI63" s="1">
        <v>1719400000</v>
      </c>
      <c r="AJ63" s="1">
        <v>2003800000</v>
      </c>
      <c r="AK63" s="1">
        <v>2031000000</v>
      </c>
      <c r="AL63" s="1">
        <v>1947100000</v>
      </c>
      <c r="AM63" s="1">
        <v>2118400000</v>
      </c>
      <c r="AN63" s="1">
        <v>2218300000</v>
      </c>
    </row>
    <row r="64" spans="1:40" ht="19" x14ac:dyDescent="0.25">
      <c r="A64" s="5" t="s">
        <v>55</v>
      </c>
      <c r="B64" s="1">
        <v>126000000</v>
      </c>
      <c r="C64" s="1">
        <v>132000000</v>
      </c>
      <c r="D64" s="1">
        <v>173000000</v>
      </c>
      <c r="E64" s="1">
        <v>58900000</v>
      </c>
      <c r="F64" s="1">
        <v>470000000</v>
      </c>
      <c r="G64" s="1">
        <v>582000000</v>
      </c>
      <c r="H64" s="1">
        <v>618000000</v>
      </c>
      <c r="I64" s="1">
        <v>637000000</v>
      </c>
      <c r="J64" s="1">
        <v>207400000</v>
      </c>
      <c r="K64" s="1">
        <v>605000000</v>
      </c>
      <c r="L64" s="1">
        <v>798000000</v>
      </c>
      <c r="M64" s="1">
        <v>595000000</v>
      </c>
      <c r="N64" s="1">
        <v>574000000</v>
      </c>
      <c r="O64" s="1">
        <v>585000000</v>
      </c>
      <c r="P64" s="1">
        <v>173200000</v>
      </c>
      <c r="Q64" s="1">
        <v>575000000</v>
      </c>
      <c r="R64" s="1">
        <v>574000000</v>
      </c>
      <c r="S64" s="1">
        <v>609000000</v>
      </c>
      <c r="T64" s="1">
        <v>1626000000</v>
      </c>
      <c r="U64" s="1">
        <v>1131000000</v>
      </c>
      <c r="V64" s="1">
        <v>961000000</v>
      </c>
      <c r="W64" s="1">
        <v>967000000</v>
      </c>
      <c r="X64" s="1">
        <v>924000000</v>
      </c>
      <c r="Y64" s="1">
        <v>1230000000</v>
      </c>
      <c r="Z64" s="1">
        <v>1923900000</v>
      </c>
      <c r="AA64" s="1">
        <v>1931700000</v>
      </c>
      <c r="AB64" s="1">
        <v>2118700000</v>
      </c>
      <c r="AC64" s="1">
        <v>1733200000</v>
      </c>
      <c r="AD64" s="1">
        <v>2189800000</v>
      </c>
      <c r="AE64" s="1">
        <v>1952900000</v>
      </c>
      <c r="AF64" s="1">
        <v>1643200000</v>
      </c>
      <c r="AG64" s="1">
        <v>1744800000</v>
      </c>
      <c r="AH64" s="1">
        <v>2087600000</v>
      </c>
      <c r="AI64" s="1">
        <v>1523100000</v>
      </c>
      <c r="AJ64" s="1">
        <v>1341000000</v>
      </c>
      <c r="AK64" s="1">
        <v>1448900000</v>
      </c>
      <c r="AL64" s="1">
        <v>1268000000</v>
      </c>
      <c r="AM64" s="1">
        <v>1009500000</v>
      </c>
      <c r="AN64" s="1">
        <v>680800000</v>
      </c>
    </row>
    <row r="65" spans="1:40" ht="19" x14ac:dyDescent="0.25">
      <c r="A65" s="5" t="s">
        <v>56</v>
      </c>
      <c r="B65" s="1">
        <v>489000000</v>
      </c>
      <c r="C65" s="1">
        <v>582000000</v>
      </c>
      <c r="D65" s="1">
        <v>631000000</v>
      </c>
      <c r="E65" s="1">
        <v>627000000</v>
      </c>
      <c r="F65" s="1">
        <v>832000000</v>
      </c>
      <c r="G65" s="1">
        <v>1118000000</v>
      </c>
      <c r="H65" s="1">
        <v>1307000000</v>
      </c>
      <c r="I65" s="1">
        <v>1516000000</v>
      </c>
      <c r="J65" s="1">
        <v>1562400000</v>
      </c>
      <c r="K65" s="1">
        <v>1873000000</v>
      </c>
      <c r="L65" s="1">
        <v>2215000000</v>
      </c>
      <c r="M65" s="1">
        <v>1996000000</v>
      </c>
      <c r="N65" s="1">
        <v>1795000000</v>
      </c>
      <c r="O65" s="1">
        <v>2115000000</v>
      </c>
      <c r="P65" s="1">
        <v>2227500000</v>
      </c>
      <c r="Q65" s="1">
        <v>2277000000</v>
      </c>
      <c r="R65" s="1">
        <v>2334000000</v>
      </c>
      <c r="S65" s="1">
        <v>2830000000</v>
      </c>
      <c r="T65" s="1">
        <v>7217000000</v>
      </c>
      <c r="U65" s="1">
        <v>10308000000</v>
      </c>
      <c r="V65" s="1">
        <v>10144000000</v>
      </c>
      <c r="W65" s="1">
        <v>7073000000</v>
      </c>
      <c r="X65" s="1">
        <v>5161000000</v>
      </c>
      <c r="Y65" s="1">
        <v>5881000000</v>
      </c>
      <c r="Z65" s="1">
        <v>7727200000</v>
      </c>
      <c r="AA65" s="1">
        <v>8851800000</v>
      </c>
      <c r="AB65" s="1">
        <v>8261800000</v>
      </c>
      <c r="AC65" s="1">
        <v>8403100000</v>
      </c>
      <c r="AD65" s="1">
        <v>9523100000</v>
      </c>
      <c r="AE65" s="1">
        <v>9268100000</v>
      </c>
      <c r="AF65" s="1">
        <v>9732700000</v>
      </c>
      <c r="AG65" s="1">
        <v>10902800000</v>
      </c>
      <c r="AH65" s="1">
        <v>10544900000</v>
      </c>
      <c r="AI65" s="1">
        <v>10885400000</v>
      </c>
      <c r="AJ65" s="1">
        <v>16013500000</v>
      </c>
      <c r="AK65" s="1">
        <v>15104700000</v>
      </c>
      <c r="AL65" s="1">
        <v>14421100000</v>
      </c>
      <c r="AM65" s="1">
        <v>13198000000</v>
      </c>
      <c r="AN65" s="1">
        <v>12282200000</v>
      </c>
    </row>
    <row r="66" spans="1:4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c r="AN66" s="1" t="s">
        <v>91</v>
      </c>
    </row>
    <row r="67" spans="1:40" ht="19" x14ac:dyDescent="0.25">
      <c r="A67" s="6" t="s">
        <v>58</v>
      </c>
      <c r="B67" s="10">
        <v>1634000000</v>
      </c>
      <c r="C67" s="10">
        <v>1639000000</v>
      </c>
      <c r="D67" s="10">
        <v>1404000000</v>
      </c>
      <c r="E67" s="10">
        <v>1550000000</v>
      </c>
      <c r="F67" s="10">
        <v>2023000000</v>
      </c>
      <c r="G67" s="10">
        <v>2156000000</v>
      </c>
      <c r="H67" s="10">
        <v>2480000000</v>
      </c>
      <c r="I67" s="10">
        <v>2788000000</v>
      </c>
      <c r="J67" s="10">
        <v>2934100000</v>
      </c>
      <c r="K67" s="10">
        <v>3432000000</v>
      </c>
      <c r="L67" s="10">
        <v>4047000000</v>
      </c>
      <c r="M67" s="10">
        <v>3217000000</v>
      </c>
      <c r="N67" s="10">
        <v>2987000000</v>
      </c>
      <c r="O67" s="10">
        <v>3408000000</v>
      </c>
      <c r="P67" s="10">
        <v>3671200000</v>
      </c>
      <c r="Q67" s="10">
        <v>3977000000</v>
      </c>
      <c r="R67" s="10">
        <v>4863000000</v>
      </c>
      <c r="S67" s="10">
        <v>5039000000</v>
      </c>
      <c r="T67" s="10">
        <v>12964000000</v>
      </c>
      <c r="U67" s="10">
        <v>13752000000</v>
      </c>
      <c r="V67" s="10">
        <v>12901000000</v>
      </c>
      <c r="W67" s="10">
        <v>11257000000</v>
      </c>
      <c r="X67" s="10">
        <v>11299000000</v>
      </c>
      <c r="Y67" s="10">
        <v>11726000000</v>
      </c>
      <c r="Z67" s="10">
        <v>12583500000</v>
      </c>
      <c r="AA67" s="10">
        <v>12457800000</v>
      </c>
      <c r="AB67" s="10">
        <v>12030900000</v>
      </c>
      <c r="AC67" s="10">
        <v>12062300000</v>
      </c>
      <c r="AD67" s="10">
        <v>13366300000</v>
      </c>
      <c r="AE67" s="10">
        <v>14562000000</v>
      </c>
      <c r="AF67" s="10">
        <v>15156200000</v>
      </c>
      <c r="AG67" s="10">
        <v>15792900000</v>
      </c>
      <c r="AH67" s="10">
        <v>15559600000</v>
      </c>
      <c r="AI67" s="10">
        <v>16216200000</v>
      </c>
      <c r="AJ67" s="10">
        <v>23355400000</v>
      </c>
      <c r="AK67" s="10">
        <v>22191800000</v>
      </c>
      <c r="AL67" s="10">
        <v>21912600000</v>
      </c>
      <c r="AM67" s="10">
        <v>21463800000</v>
      </c>
      <c r="AN67" s="10">
        <v>20302100000</v>
      </c>
    </row>
    <row r="68" spans="1:40" ht="19" x14ac:dyDescent="0.25">
      <c r="A68" s="5" t="s">
        <v>59</v>
      </c>
      <c r="B68" s="1">
        <v>215000000</v>
      </c>
      <c r="C68" s="1">
        <v>214000000</v>
      </c>
      <c r="D68" s="1">
        <v>216000000</v>
      </c>
      <c r="E68" s="1" t="s">
        <v>91</v>
      </c>
      <c r="F68" s="1">
        <v>223000000</v>
      </c>
      <c r="G68" s="1">
        <v>222000000</v>
      </c>
      <c r="H68" s="1">
        <v>297000000</v>
      </c>
      <c r="I68" s="1">
        <v>320000000</v>
      </c>
      <c r="J68" s="1" t="s">
        <v>91</v>
      </c>
      <c r="K68" s="1">
        <v>359000000</v>
      </c>
      <c r="L68" s="1">
        <v>251000000</v>
      </c>
      <c r="M68" s="1">
        <v>380000000</v>
      </c>
      <c r="N68" s="1">
        <v>384000000</v>
      </c>
      <c r="O68" s="1">
        <v>578000000</v>
      </c>
      <c r="P68" s="1" t="s">
        <v>91</v>
      </c>
      <c r="Q68" s="1">
        <v>658000000</v>
      </c>
      <c r="R68" s="1">
        <v>681000000</v>
      </c>
      <c r="S68" s="1">
        <v>745000000</v>
      </c>
      <c r="T68" s="1">
        <v>5733000000</v>
      </c>
      <c r="U68" s="1">
        <v>5684000000</v>
      </c>
      <c r="V68" s="1">
        <v>5680000000</v>
      </c>
      <c r="W68" s="1">
        <v>5741000000</v>
      </c>
      <c r="X68" s="1">
        <v>50000000</v>
      </c>
      <c r="Y68" s="1">
        <v>50000000</v>
      </c>
      <c r="Z68" s="1">
        <v>37700000</v>
      </c>
      <c r="AA68" s="1">
        <v>37700000</v>
      </c>
      <c r="AB68" s="1">
        <v>75500000</v>
      </c>
      <c r="AC68" s="1">
        <v>75500000</v>
      </c>
      <c r="AD68" s="1">
        <v>75500000</v>
      </c>
      <c r="AE68" s="1">
        <v>75500000</v>
      </c>
      <c r="AF68" s="1">
        <v>75500000</v>
      </c>
      <c r="AG68" s="1">
        <v>75500000</v>
      </c>
      <c r="AH68" s="1">
        <v>75500000</v>
      </c>
      <c r="AI68" s="1">
        <v>75500000</v>
      </c>
      <c r="AJ68" s="1">
        <v>75500000</v>
      </c>
      <c r="AK68" s="1">
        <v>75500000</v>
      </c>
      <c r="AL68" s="1">
        <v>75500000</v>
      </c>
      <c r="AM68" s="1">
        <v>75500000</v>
      </c>
      <c r="AN68" s="1">
        <v>75500000</v>
      </c>
    </row>
    <row r="69" spans="1:40" ht="19" x14ac:dyDescent="0.25">
      <c r="A69" s="5" t="s">
        <v>60</v>
      </c>
      <c r="B69" s="1">
        <v>1375000000</v>
      </c>
      <c r="C69" s="1">
        <v>1202000000</v>
      </c>
      <c r="D69" s="1">
        <v>813000000</v>
      </c>
      <c r="E69" s="1">
        <v>924100000</v>
      </c>
      <c r="F69" s="1">
        <v>1068000000</v>
      </c>
      <c r="G69" s="1">
        <v>1328000000</v>
      </c>
      <c r="H69" s="1">
        <v>1531000000</v>
      </c>
      <c r="I69" s="1">
        <v>1796000000</v>
      </c>
      <c r="J69" s="1">
        <v>2049000000</v>
      </c>
      <c r="K69" s="1">
        <v>2285000000</v>
      </c>
      <c r="L69" s="1">
        <v>2458000000</v>
      </c>
      <c r="M69" s="1">
        <v>1233000000</v>
      </c>
      <c r="N69" s="1">
        <v>1409000000</v>
      </c>
      <c r="O69" s="1">
        <v>1535000000</v>
      </c>
      <c r="P69" s="1">
        <v>1622800000</v>
      </c>
      <c r="Q69" s="1">
        <v>1827000000</v>
      </c>
      <c r="R69" s="1">
        <v>2114000000</v>
      </c>
      <c r="S69" s="1">
        <v>2468000000</v>
      </c>
      <c r="T69" s="1">
        <v>2568000000</v>
      </c>
      <c r="U69" s="1">
        <v>3079000000</v>
      </c>
      <c r="V69" s="1">
        <v>3722000000</v>
      </c>
      <c r="W69" s="1">
        <v>4501000000</v>
      </c>
      <c r="X69" s="1">
        <v>5107000000</v>
      </c>
      <c r="Y69" s="1">
        <v>5745000000</v>
      </c>
      <c r="Z69" s="1">
        <v>6510700000</v>
      </c>
      <c r="AA69" s="1">
        <v>7235600000</v>
      </c>
      <c r="AB69" s="1">
        <v>8122400000</v>
      </c>
      <c r="AC69" s="1">
        <v>9191300000</v>
      </c>
      <c r="AD69" s="1">
        <v>9958500000</v>
      </c>
      <c r="AE69" s="1">
        <v>10702600000</v>
      </c>
      <c r="AF69" s="1">
        <v>11787200000</v>
      </c>
      <c r="AG69" s="1">
        <v>11990800000</v>
      </c>
      <c r="AH69" s="1">
        <v>12616500000</v>
      </c>
      <c r="AI69" s="1">
        <v>13138900000</v>
      </c>
      <c r="AJ69" s="1">
        <v>14459600000</v>
      </c>
      <c r="AK69" s="1">
        <v>14996700000</v>
      </c>
      <c r="AL69" s="1">
        <v>15982100000</v>
      </c>
      <c r="AM69" s="1">
        <v>17069800000</v>
      </c>
      <c r="AN69" s="1">
        <v>18532600000</v>
      </c>
    </row>
    <row r="70" spans="1:40" ht="19" x14ac:dyDescent="0.25">
      <c r="A70" s="5" t="s">
        <v>61</v>
      </c>
      <c r="B70" s="1">
        <v>-148000000</v>
      </c>
      <c r="C70" s="1">
        <v>-116000000</v>
      </c>
      <c r="D70" s="1">
        <v>-64000000</v>
      </c>
      <c r="E70" s="1">
        <v>-689600000</v>
      </c>
      <c r="F70" s="1">
        <v>-70000000</v>
      </c>
      <c r="G70" s="1">
        <v>-72000000</v>
      </c>
      <c r="H70" s="1">
        <v>-410000000</v>
      </c>
      <c r="I70" s="1">
        <v>-450000000</v>
      </c>
      <c r="J70" s="1">
        <v>-1206700000</v>
      </c>
      <c r="K70" s="1">
        <v>-456000000</v>
      </c>
      <c r="L70" s="1">
        <v>-446000000</v>
      </c>
      <c r="M70" s="1">
        <v>-200000000</v>
      </c>
      <c r="N70" s="1">
        <v>-236000000</v>
      </c>
      <c r="O70" s="1">
        <v>-234000000</v>
      </c>
      <c r="P70" s="1">
        <v>-1302700000</v>
      </c>
      <c r="Q70" s="1">
        <v>-252000000</v>
      </c>
      <c r="R70" s="1">
        <v>-296000000</v>
      </c>
      <c r="S70" s="1">
        <v>-292000000</v>
      </c>
      <c r="T70" s="1">
        <v>-866000000</v>
      </c>
      <c r="U70" s="1">
        <v>-385000000</v>
      </c>
      <c r="V70" s="1">
        <v>-233000000</v>
      </c>
      <c r="W70" s="1">
        <v>-106000000</v>
      </c>
      <c r="X70" s="1">
        <v>41000000</v>
      </c>
      <c r="Y70" s="1">
        <v>-120000000</v>
      </c>
      <c r="Z70" s="1">
        <v>176700000</v>
      </c>
      <c r="AA70" s="1">
        <v>-875400000</v>
      </c>
      <c r="AB70" s="1">
        <v>-1486900000</v>
      </c>
      <c r="AC70" s="1">
        <v>-1010800000</v>
      </c>
      <c r="AD70" s="1">
        <v>-1743700000</v>
      </c>
      <c r="AE70" s="1">
        <v>-1585300000</v>
      </c>
      <c r="AF70" s="1">
        <v>-1340300000</v>
      </c>
      <c r="AG70" s="1">
        <v>-2310700000</v>
      </c>
      <c r="AH70" s="1">
        <v>-2612200000</v>
      </c>
      <c r="AI70" s="1">
        <v>-2244500000</v>
      </c>
      <c r="AJ70" s="1">
        <v>-2429000000</v>
      </c>
      <c r="AK70" s="1">
        <v>-2625400000</v>
      </c>
      <c r="AL70" s="1">
        <v>-2914400000</v>
      </c>
      <c r="AM70" s="1">
        <v>-2429200000</v>
      </c>
      <c r="AN70" s="1">
        <v>-1970500000</v>
      </c>
    </row>
    <row r="71" spans="1:40" ht="19" x14ac:dyDescent="0.25">
      <c r="A71" s="5" t="s">
        <v>62</v>
      </c>
      <c r="B71" s="1">
        <v>-217000000</v>
      </c>
      <c r="C71" s="1">
        <v>-277000000</v>
      </c>
      <c r="D71" s="1">
        <v>-282000000</v>
      </c>
      <c r="E71" s="1">
        <v>495900000</v>
      </c>
      <c r="F71" s="1">
        <v>-572000000</v>
      </c>
      <c r="G71" s="1">
        <v>-746000000</v>
      </c>
      <c r="H71" s="1">
        <v>-608000000</v>
      </c>
      <c r="I71" s="1">
        <v>-552000000</v>
      </c>
      <c r="J71" s="1">
        <v>528600000</v>
      </c>
      <c r="K71" s="1">
        <v>-969000000</v>
      </c>
      <c r="L71" s="1">
        <v>-1112000000</v>
      </c>
      <c r="M71" s="1">
        <v>-1272000000</v>
      </c>
      <c r="N71" s="1">
        <v>-1249000000</v>
      </c>
      <c r="O71" s="1">
        <v>-1384000000</v>
      </c>
      <c r="P71" s="1">
        <v>-129900000</v>
      </c>
      <c r="Q71" s="1">
        <v>-2069000000</v>
      </c>
      <c r="R71" s="1">
        <v>-2788000000</v>
      </c>
      <c r="S71" s="1">
        <v>-2869000000</v>
      </c>
      <c r="T71" s="1">
        <v>-3859000000</v>
      </c>
      <c r="U71" s="1">
        <v>-4203000000</v>
      </c>
      <c r="V71" s="1">
        <v>-3921000000</v>
      </c>
      <c r="W71" s="1">
        <v>-4460000000</v>
      </c>
      <c r="X71" s="1">
        <v>574000000</v>
      </c>
      <c r="Y71" s="1">
        <v>-356000000</v>
      </c>
      <c r="Z71" s="1">
        <v>-509300000</v>
      </c>
      <c r="AA71" s="1">
        <v>-1223200000</v>
      </c>
      <c r="AB71" s="1">
        <v>-1308100000</v>
      </c>
      <c r="AC71" s="1">
        <v>-1890500000</v>
      </c>
      <c r="AD71" s="1">
        <v>-1868600000</v>
      </c>
      <c r="AE71" s="1">
        <v>-2520600000</v>
      </c>
      <c r="AF71" s="1">
        <v>-3987600000</v>
      </c>
      <c r="AG71" s="1">
        <v>-4758900000</v>
      </c>
      <c r="AH71" s="1">
        <v>-5149600000</v>
      </c>
      <c r="AI71" s="1">
        <v>-6642000000</v>
      </c>
      <c r="AJ71" s="1">
        <v>-5965000000</v>
      </c>
      <c r="AK71" s="1">
        <v>-5392300000</v>
      </c>
      <c r="AL71" s="1">
        <v>-5084700000</v>
      </c>
      <c r="AM71" s="1">
        <v>-5245700000</v>
      </c>
      <c r="AN71" s="1">
        <v>-6095200000</v>
      </c>
    </row>
    <row r="72" spans="1:40" ht="19" x14ac:dyDescent="0.25">
      <c r="A72" s="6" t="s">
        <v>63</v>
      </c>
      <c r="B72" s="10">
        <v>1225000000</v>
      </c>
      <c r="C72" s="10">
        <v>1023000000</v>
      </c>
      <c r="D72" s="10">
        <v>683000000</v>
      </c>
      <c r="E72" s="10">
        <v>730400000</v>
      </c>
      <c r="F72" s="10">
        <v>649000000</v>
      </c>
      <c r="G72" s="10">
        <v>732000000</v>
      </c>
      <c r="H72" s="10">
        <v>810000000</v>
      </c>
      <c r="I72" s="10">
        <v>1114000000</v>
      </c>
      <c r="J72" s="10">
        <v>1370900000</v>
      </c>
      <c r="K72" s="10">
        <v>1219000000</v>
      </c>
      <c r="L72" s="10">
        <v>1151000000</v>
      </c>
      <c r="M72" s="10">
        <v>141000000</v>
      </c>
      <c r="N72" s="10">
        <v>308000000</v>
      </c>
      <c r="O72" s="10">
        <v>495000000</v>
      </c>
      <c r="P72" s="10">
        <v>190200000</v>
      </c>
      <c r="Q72" s="10">
        <v>164000000</v>
      </c>
      <c r="R72" s="10">
        <v>-289000000</v>
      </c>
      <c r="S72" s="10">
        <v>52000000</v>
      </c>
      <c r="T72" s="10">
        <v>3576000000</v>
      </c>
      <c r="U72" s="10">
        <v>4175000000</v>
      </c>
      <c r="V72" s="10">
        <v>5248000000</v>
      </c>
      <c r="W72" s="10">
        <v>5676000000</v>
      </c>
      <c r="X72" s="10">
        <v>5772000000</v>
      </c>
      <c r="Y72" s="10">
        <v>5319000000</v>
      </c>
      <c r="Z72" s="10">
        <v>6215800000</v>
      </c>
      <c r="AA72" s="10">
        <v>5174700000</v>
      </c>
      <c r="AB72" s="10">
        <v>5402900000</v>
      </c>
      <c r="AC72" s="10">
        <v>6365500000</v>
      </c>
      <c r="AD72" s="10">
        <v>6421700000</v>
      </c>
      <c r="AE72" s="10">
        <v>6672200000</v>
      </c>
      <c r="AF72" s="10">
        <v>6534800000</v>
      </c>
      <c r="AG72" s="10">
        <v>4996700000</v>
      </c>
      <c r="AH72" s="10">
        <v>4930200000</v>
      </c>
      <c r="AI72" s="10">
        <v>4327900000</v>
      </c>
      <c r="AJ72" s="10">
        <v>6141100000</v>
      </c>
      <c r="AK72" s="10">
        <v>7054500000</v>
      </c>
      <c r="AL72" s="10">
        <v>8058500000</v>
      </c>
      <c r="AM72" s="10">
        <v>9470400000</v>
      </c>
      <c r="AN72" s="10">
        <v>10542400000</v>
      </c>
    </row>
    <row r="73" spans="1:40" ht="20" thickBot="1" x14ac:dyDescent="0.3">
      <c r="A73" s="7" t="s">
        <v>64</v>
      </c>
      <c r="B73" s="11">
        <v>2859000000</v>
      </c>
      <c r="C73" s="11">
        <v>2662000000</v>
      </c>
      <c r="D73" s="11">
        <v>2087000000</v>
      </c>
      <c r="E73" s="11">
        <v>2280400000</v>
      </c>
      <c r="F73" s="11">
        <v>2672000000</v>
      </c>
      <c r="G73" s="11">
        <v>2888000000</v>
      </c>
      <c r="H73" s="11">
        <v>3290000000</v>
      </c>
      <c r="I73" s="11">
        <v>3902000000</v>
      </c>
      <c r="J73" s="11">
        <v>4305000000</v>
      </c>
      <c r="K73" s="11">
        <v>4651000000</v>
      </c>
      <c r="L73" s="11">
        <v>5198000000</v>
      </c>
      <c r="M73" s="11">
        <v>3358000000</v>
      </c>
      <c r="N73" s="11">
        <v>3295000000</v>
      </c>
      <c r="O73" s="11">
        <v>3903000000</v>
      </c>
      <c r="P73" s="11">
        <v>3861400000</v>
      </c>
      <c r="Q73" s="11">
        <v>4141000000</v>
      </c>
      <c r="R73" s="11">
        <v>4574000000</v>
      </c>
      <c r="S73" s="11">
        <v>5091000000</v>
      </c>
      <c r="T73" s="11">
        <v>16540000000</v>
      </c>
      <c r="U73" s="11">
        <v>17927000000</v>
      </c>
      <c r="V73" s="11">
        <v>18149000000</v>
      </c>
      <c r="W73" s="11">
        <v>16933000000</v>
      </c>
      <c r="X73" s="11">
        <v>17071000000</v>
      </c>
      <c r="Y73" s="11">
        <v>17045000000</v>
      </c>
      <c r="Z73" s="11">
        <v>18799300000</v>
      </c>
      <c r="AA73" s="11">
        <v>17632500000</v>
      </c>
      <c r="AB73" s="11">
        <v>17433800000</v>
      </c>
      <c r="AC73" s="11">
        <v>18427800000</v>
      </c>
      <c r="AD73" s="11">
        <v>19788000000</v>
      </c>
      <c r="AE73" s="11">
        <v>21234200000</v>
      </c>
      <c r="AF73" s="11">
        <v>21691000000</v>
      </c>
      <c r="AG73" s="11">
        <v>20789600000</v>
      </c>
      <c r="AH73" s="11">
        <v>20489800000</v>
      </c>
      <c r="AI73" s="11">
        <v>20544100000</v>
      </c>
      <c r="AJ73" s="11">
        <v>29496500000</v>
      </c>
      <c r="AK73" s="11">
        <v>29246300000</v>
      </c>
      <c r="AL73" s="11">
        <v>29971100000</v>
      </c>
      <c r="AM73" s="11">
        <v>30934200000</v>
      </c>
      <c r="AN73" s="11">
        <v>30844500000</v>
      </c>
    </row>
    <row r="74" spans="1:40"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c r="AN74" s="13" t="s">
        <v>92</v>
      </c>
    </row>
    <row r="75" spans="1:4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c r="AN75" s="9" t="s">
        <v>90</v>
      </c>
    </row>
    <row r="76" spans="1:40" ht="19" x14ac:dyDescent="0.25">
      <c r="A76" s="5" t="s">
        <v>66</v>
      </c>
      <c r="B76" s="1">
        <v>233000000</v>
      </c>
      <c r="C76" s="1">
        <v>-73000000</v>
      </c>
      <c r="D76" s="1">
        <v>184000000</v>
      </c>
      <c r="E76" s="1">
        <v>222000000</v>
      </c>
      <c r="F76" s="1">
        <v>283000000</v>
      </c>
      <c r="G76" s="1">
        <v>484300000</v>
      </c>
      <c r="H76" s="1">
        <v>381400000</v>
      </c>
      <c r="I76" s="1">
        <v>472700000</v>
      </c>
      <c r="J76" s="1">
        <v>495600000</v>
      </c>
      <c r="K76" s="1">
        <v>506100000</v>
      </c>
      <c r="L76" s="1">
        <v>469700000</v>
      </c>
      <c r="M76" s="1">
        <v>367400000</v>
      </c>
      <c r="N76" s="1">
        <v>476400000</v>
      </c>
      <c r="O76" s="1">
        <v>445400000</v>
      </c>
      <c r="P76" s="1">
        <v>421800000</v>
      </c>
      <c r="Q76" s="1">
        <v>534500000</v>
      </c>
      <c r="R76" s="1">
        <v>614400000</v>
      </c>
      <c r="S76" s="1">
        <v>665100000</v>
      </c>
      <c r="T76" s="1">
        <v>458000000</v>
      </c>
      <c r="U76" s="1">
        <v>917000000</v>
      </c>
      <c r="V76" s="1">
        <v>1055000000</v>
      </c>
      <c r="W76" s="1">
        <v>1240000000</v>
      </c>
      <c r="X76" s="1">
        <v>1090000000</v>
      </c>
      <c r="Y76" s="1">
        <v>1144000000</v>
      </c>
      <c r="Z76" s="1">
        <v>1294700000</v>
      </c>
      <c r="AA76" s="1">
        <v>1304400000</v>
      </c>
      <c r="AB76" s="1">
        <v>1535000000</v>
      </c>
      <c r="AC76" s="1">
        <v>1803500000</v>
      </c>
      <c r="AD76" s="1">
        <v>1589100000</v>
      </c>
      <c r="AE76" s="1">
        <v>1892500000</v>
      </c>
      <c r="AF76" s="1">
        <v>1861300000</v>
      </c>
      <c r="AG76" s="1">
        <v>1259400000</v>
      </c>
      <c r="AH76" s="1">
        <v>1736800000</v>
      </c>
      <c r="AI76" s="1">
        <v>1701100000</v>
      </c>
      <c r="AJ76" s="1">
        <v>2163000000</v>
      </c>
      <c r="AK76" s="1">
        <v>1786200000</v>
      </c>
      <c r="AL76" s="1">
        <v>2210800000</v>
      </c>
      <c r="AM76" s="1">
        <v>2346000000</v>
      </c>
      <c r="AN76" s="1">
        <v>2735000000</v>
      </c>
    </row>
    <row r="77" spans="1:40" ht="19" x14ac:dyDescent="0.25">
      <c r="A77" s="5" t="s">
        <v>13</v>
      </c>
      <c r="B77" s="1">
        <v>99000000</v>
      </c>
      <c r="C77" s="1">
        <v>109000000</v>
      </c>
      <c r="D77" s="1">
        <v>104500000</v>
      </c>
      <c r="E77" s="1">
        <v>122800000</v>
      </c>
      <c r="F77" s="1">
        <v>131100000</v>
      </c>
      <c r="G77" s="1">
        <v>152300000</v>
      </c>
      <c r="H77" s="1">
        <v>180100000</v>
      </c>
      <c r="I77" s="1">
        <v>218400000</v>
      </c>
      <c r="J77" s="1">
        <v>247400000</v>
      </c>
      <c r="K77" s="1">
        <v>274200000</v>
      </c>
      <c r="L77" s="1">
        <v>303800000</v>
      </c>
      <c r="M77" s="1">
        <v>191400000</v>
      </c>
      <c r="N77" s="1">
        <v>186700000</v>
      </c>
      <c r="O77" s="1">
        <v>182800000</v>
      </c>
      <c r="P77" s="1">
        <v>194900000</v>
      </c>
      <c r="Q77" s="1">
        <v>194200000</v>
      </c>
      <c r="R77" s="1">
        <v>208800000</v>
      </c>
      <c r="S77" s="1">
        <v>223100000</v>
      </c>
      <c r="T77" s="1">
        <v>296000000</v>
      </c>
      <c r="U77" s="1">
        <v>365000000</v>
      </c>
      <c r="V77" s="1">
        <v>399000000</v>
      </c>
      <c r="W77" s="1">
        <v>443000000</v>
      </c>
      <c r="X77" s="1">
        <v>424000000</v>
      </c>
      <c r="Y77" s="1">
        <v>418000000</v>
      </c>
      <c r="Z77" s="1">
        <v>459200000</v>
      </c>
      <c r="AA77" s="1">
        <v>453600000</v>
      </c>
      <c r="AB77" s="1">
        <v>457100000</v>
      </c>
      <c r="AC77" s="1">
        <v>472600000</v>
      </c>
      <c r="AD77" s="1">
        <v>541500000</v>
      </c>
      <c r="AE77" s="1">
        <v>588000000</v>
      </c>
      <c r="AF77" s="1">
        <v>585400000</v>
      </c>
      <c r="AG77" s="1">
        <v>588300000</v>
      </c>
      <c r="AH77" s="1">
        <v>608100000</v>
      </c>
      <c r="AI77" s="1">
        <v>603600000</v>
      </c>
      <c r="AJ77" s="1">
        <v>618800000</v>
      </c>
      <c r="AK77" s="1">
        <v>620100000</v>
      </c>
      <c r="AL77" s="1">
        <v>594700000</v>
      </c>
      <c r="AM77" s="1">
        <v>601300000</v>
      </c>
      <c r="AN77" s="1">
        <v>570300000</v>
      </c>
    </row>
    <row r="78" spans="1:40" ht="19" x14ac:dyDescent="0.25">
      <c r="A78" s="5" t="s">
        <v>67</v>
      </c>
      <c r="B78" s="1">
        <v>-17200000</v>
      </c>
      <c r="C78" s="1">
        <v>-19500000</v>
      </c>
      <c r="D78" s="1">
        <v>22800000</v>
      </c>
      <c r="E78" s="1">
        <v>9400000</v>
      </c>
      <c r="F78" s="1">
        <v>28200000</v>
      </c>
      <c r="G78" s="1">
        <v>24100000</v>
      </c>
      <c r="H78" s="1">
        <v>12500000</v>
      </c>
      <c r="I78" s="1">
        <v>900000</v>
      </c>
      <c r="J78" s="1">
        <v>13500000</v>
      </c>
      <c r="K78" s="1">
        <v>40800000</v>
      </c>
      <c r="L78" s="1">
        <v>-27800000</v>
      </c>
      <c r="M78" s="1">
        <v>59000000</v>
      </c>
      <c r="N78" s="1">
        <v>42400000</v>
      </c>
      <c r="O78" s="1">
        <v>20900000</v>
      </c>
      <c r="P78" s="1">
        <v>-29300000</v>
      </c>
      <c r="Q78" s="1">
        <v>42000000</v>
      </c>
      <c r="R78" s="1">
        <v>43500000</v>
      </c>
      <c r="S78" s="1">
        <v>48400000</v>
      </c>
      <c r="T78" s="1">
        <v>93000000</v>
      </c>
      <c r="U78" s="1">
        <v>27000000</v>
      </c>
      <c r="V78" s="1">
        <v>109000000</v>
      </c>
      <c r="W78" s="1">
        <v>9000000</v>
      </c>
      <c r="X78" s="1">
        <v>26000000</v>
      </c>
      <c r="Y78" s="1">
        <v>26000000</v>
      </c>
      <c r="Z78" s="1">
        <v>42400000</v>
      </c>
      <c r="AA78" s="1">
        <v>126700000</v>
      </c>
      <c r="AB78" s="1">
        <v>-91700000</v>
      </c>
      <c r="AC78" s="1">
        <v>205300000</v>
      </c>
      <c r="AD78" s="1">
        <v>86300000</v>
      </c>
      <c r="AE78" s="1">
        <v>-21200000</v>
      </c>
      <c r="AF78" s="1">
        <v>103200000</v>
      </c>
      <c r="AG78" s="1">
        <v>-49300000</v>
      </c>
      <c r="AH78" s="1">
        <v>26500000</v>
      </c>
      <c r="AI78" s="1">
        <v>119800000</v>
      </c>
      <c r="AJ78" s="1">
        <v>-504300000</v>
      </c>
      <c r="AK78" s="1">
        <v>93500000</v>
      </c>
      <c r="AL78" s="1">
        <v>-29600000</v>
      </c>
      <c r="AM78" s="1">
        <v>118800000</v>
      </c>
      <c r="AN78" s="1">
        <v>62200000</v>
      </c>
    </row>
    <row r="79" spans="1:40"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128000000</v>
      </c>
      <c r="Z79" s="1">
        <v>133200000</v>
      </c>
      <c r="AA79" s="1">
        <v>117700000</v>
      </c>
      <c r="AB79" s="1">
        <v>107300000</v>
      </c>
      <c r="AC79" s="1">
        <v>105300000</v>
      </c>
      <c r="AD79" s="1">
        <v>108300000</v>
      </c>
      <c r="AE79" s="1">
        <v>100400000</v>
      </c>
      <c r="AF79" s="1">
        <v>108500000</v>
      </c>
      <c r="AG79" s="1">
        <v>106400000</v>
      </c>
      <c r="AH79" s="1">
        <v>89800000</v>
      </c>
      <c r="AI79" s="1">
        <v>95700000</v>
      </c>
      <c r="AJ79" s="1">
        <v>77000000</v>
      </c>
      <c r="AK79" s="1">
        <v>84900000</v>
      </c>
      <c r="AL79" s="1">
        <v>94900000</v>
      </c>
      <c r="AM79" s="1">
        <v>89900000</v>
      </c>
      <c r="AN79" s="1">
        <v>98700000</v>
      </c>
    </row>
    <row r="80" spans="1:40" ht="19" x14ac:dyDescent="0.25">
      <c r="A80" s="14" t="s">
        <v>103</v>
      </c>
      <c r="B80" s="15" t="e">
        <f t="shared" ref="B80:AN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f t="shared" si="8"/>
        <v>1.0287735090821412E-2</v>
      </c>
      <c r="Z80" s="15">
        <f t="shared" si="8"/>
        <v>9.7567407212077271E-3</v>
      </c>
      <c r="AA80" s="15">
        <f t="shared" si="8"/>
        <v>8.0115442472755982E-3</v>
      </c>
      <c r="AB80" s="15">
        <f t="shared" si="8"/>
        <v>7.2517149325854085E-3</v>
      </c>
      <c r="AC80" s="15">
        <f t="shared" si="8"/>
        <v>7.0765177887393985E-3</v>
      </c>
      <c r="AD80" s="15">
        <f t="shared" si="8"/>
        <v>6.5014197467868099E-3</v>
      </c>
      <c r="AE80" s="15">
        <f t="shared" si="8"/>
        <v>5.6486685683100691E-3</v>
      </c>
      <c r="AF80" s="15">
        <f t="shared" si="8"/>
        <v>6.0582034216286234E-3</v>
      </c>
      <c r="AG80" s="15">
        <f t="shared" si="8"/>
        <v>6.0350646330465168E-3</v>
      </c>
      <c r="AH80" s="15">
        <f t="shared" si="8"/>
        <v>5.4216903840464646E-3</v>
      </c>
      <c r="AI80" s="15">
        <f t="shared" si="8"/>
        <v>6.1268390120232013E-3</v>
      </c>
      <c r="AJ80" s="15">
        <f t="shared" si="8"/>
        <v>4.8918706004929986E-3</v>
      </c>
      <c r="AK80" s="15">
        <f t="shared" si="8"/>
        <v>5.0340345800820628E-3</v>
      </c>
      <c r="AL80" s="15">
        <f t="shared" si="8"/>
        <v>5.383908411151328E-3</v>
      </c>
      <c r="AM80" s="15">
        <f t="shared" si="8"/>
        <v>4.959452750041375E-3</v>
      </c>
      <c r="AN80" s="15">
        <f t="shared" si="8"/>
        <v>5.1967061202139756E-3</v>
      </c>
    </row>
    <row r="81" spans="1:48" ht="19" x14ac:dyDescent="0.25">
      <c r="A81" s="5" t="s">
        <v>69</v>
      </c>
      <c r="B81" s="1">
        <v>-32500000</v>
      </c>
      <c r="C81" s="1">
        <v>-15000000</v>
      </c>
      <c r="D81" s="1">
        <v>-191000000</v>
      </c>
      <c r="E81" s="1">
        <v>-96100000</v>
      </c>
      <c r="F81" s="1">
        <v>-147900000</v>
      </c>
      <c r="G81" s="1">
        <v>53100000</v>
      </c>
      <c r="H81" s="1">
        <v>113300000</v>
      </c>
      <c r="I81" s="1">
        <v>-96700000</v>
      </c>
      <c r="J81" s="1">
        <v>20000000</v>
      </c>
      <c r="K81" s="1">
        <v>2500000</v>
      </c>
      <c r="L81" s="1">
        <v>-72000000</v>
      </c>
      <c r="M81" s="1">
        <v>-227800000</v>
      </c>
      <c r="N81" s="1" t="s">
        <v>91</v>
      </c>
      <c r="O81" s="1" t="s">
        <v>91</v>
      </c>
      <c r="P81" s="1">
        <v>54500000</v>
      </c>
      <c r="Q81" s="1">
        <v>-93300000</v>
      </c>
      <c r="R81" s="1">
        <v>-125600000</v>
      </c>
      <c r="S81" s="1">
        <v>-73000000</v>
      </c>
      <c r="T81" s="1">
        <v>276000000</v>
      </c>
      <c r="U81" s="1">
        <v>246000000</v>
      </c>
      <c r="V81" s="1">
        <v>5000000</v>
      </c>
      <c r="W81" s="1">
        <v>258000000</v>
      </c>
      <c r="X81" s="1">
        <v>184000000</v>
      </c>
      <c r="Y81" s="1">
        <v>77000000</v>
      </c>
      <c r="Z81" s="1">
        <v>-126700000</v>
      </c>
      <c r="AA81" s="1">
        <v>176900000</v>
      </c>
      <c r="AB81" s="1">
        <v>143400000</v>
      </c>
      <c r="AC81" s="1">
        <v>-720900000</v>
      </c>
      <c r="AD81" s="1">
        <v>243800000</v>
      </c>
      <c r="AE81" s="1">
        <v>471100000</v>
      </c>
      <c r="AF81" s="1">
        <v>-32200000</v>
      </c>
      <c r="AG81" s="1">
        <v>214700000</v>
      </c>
      <c r="AH81" s="1">
        <v>258200000</v>
      </c>
      <c r="AI81" s="1">
        <v>-232000000</v>
      </c>
      <c r="AJ81" s="1">
        <v>542100000</v>
      </c>
      <c r="AK81" s="1">
        <v>-7500000</v>
      </c>
      <c r="AL81" s="1">
        <v>793900000</v>
      </c>
      <c r="AM81" s="1">
        <v>-155900000</v>
      </c>
      <c r="AN81" s="1">
        <v>277400000</v>
      </c>
    </row>
    <row r="82" spans="1:48" ht="19" x14ac:dyDescent="0.25">
      <c r="A82" s="5" t="s">
        <v>70</v>
      </c>
      <c r="B82" s="1" t="s">
        <v>91</v>
      </c>
      <c r="C82" s="1">
        <v>266000000</v>
      </c>
      <c r="D82" s="1">
        <v>65000000</v>
      </c>
      <c r="E82" s="1">
        <v>-17000000</v>
      </c>
      <c r="F82" s="1">
        <v>7000000</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c r="AN82" s="1">
        <v>-166300000</v>
      </c>
    </row>
    <row r="83" spans="1:48" ht="21" x14ac:dyDescent="0.25">
      <c r="A83" s="5" t="s">
        <v>34</v>
      </c>
      <c r="B83" s="1" t="s">
        <v>91</v>
      </c>
      <c r="C83" s="1">
        <v>284000000</v>
      </c>
      <c r="D83" s="1">
        <v>27000000</v>
      </c>
      <c r="E83" s="1">
        <v>-38000000</v>
      </c>
      <c r="F83" s="1">
        <v>-35000000</v>
      </c>
      <c r="G83" s="1">
        <v>40600000</v>
      </c>
      <c r="H83" s="1">
        <v>-22400000</v>
      </c>
      <c r="I83" s="1">
        <v>-109800000</v>
      </c>
      <c r="J83" s="1">
        <v>600000</v>
      </c>
      <c r="K83" s="1">
        <v>28700000</v>
      </c>
      <c r="L83" s="1">
        <v>-111000000</v>
      </c>
      <c r="M83" s="1" t="s">
        <v>91</v>
      </c>
      <c r="N83" s="1" t="s">
        <v>91</v>
      </c>
      <c r="O83" s="1" t="s">
        <v>91</v>
      </c>
      <c r="P83" s="1" t="s">
        <v>91</v>
      </c>
      <c r="Q83" s="1">
        <v>-28700000</v>
      </c>
      <c r="R83" s="1">
        <v>-51400000</v>
      </c>
      <c r="S83" s="1">
        <v>-8800000</v>
      </c>
      <c r="T83" s="1" t="s">
        <v>91</v>
      </c>
      <c r="U83" s="1">
        <v>-20000000</v>
      </c>
      <c r="V83" s="1" t="s">
        <v>91</v>
      </c>
      <c r="W83" s="1">
        <v>30000000</v>
      </c>
      <c r="X83" s="1">
        <v>-6000000</v>
      </c>
      <c r="Y83" s="1">
        <v>-116000000</v>
      </c>
      <c r="Z83" s="1">
        <v>-165100000</v>
      </c>
      <c r="AA83" s="1">
        <v>-28100000</v>
      </c>
      <c r="AB83" s="1">
        <v>-16700000</v>
      </c>
      <c r="AC83" s="1">
        <v>-240000000</v>
      </c>
      <c r="AD83" s="1">
        <v>144500000</v>
      </c>
      <c r="AE83" s="1">
        <v>18700000</v>
      </c>
      <c r="AF83" s="1">
        <v>-88300000</v>
      </c>
      <c r="AG83" s="1">
        <v>-24200000</v>
      </c>
      <c r="AH83" s="1">
        <v>-146100000</v>
      </c>
      <c r="AI83" s="1">
        <v>-61500000</v>
      </c>
      <c r="AJ83" s="1">
        <v>15600000</v>
      </c>
      <c r="AK83" s="1">
        <v>53700000</v>
      </c>
      <c r="AL83" s="1">
        <v>103100000</v>
      </c>
      <c r="AM83" s="1">
        <v>-354700000</v>
      </c>
      <c r="AN83" s="1">
        <v>-85800000</v>
      </c>
      <c r="AU83" s="65" t="s">
        <v>133</v>
      </c>
      <c r="AV83" s="66"/>
    </row>
    <row r="84" spans="1:48" ht="19" x14ac:dyDescent="0.25">
      <c r="A84" s="5" t="s">
        <v>47</v>
      </c>
      <c r="B84" s="1" t="s">
        <v>91</v>
      </c>
      <c r="C84" s="1">
        <v>117000000</v>
      </c>
      <c r="D84" s="1">
        <v>-21000000</v>
      </c>
      <c r="E84" s="1">
        <v>-52000000</v>
      </c>
      <c r="F84" s="1">
        <v>-27000000</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88000000</v>
      </c>
      <c r="Z84" s="1">
        <v>125100000</v>
      </c>
      <c r="AA84" s="1">
        <v>-116400000</v>
      </c>
      <c r="AB84" s="1">
        <v>69600000</v>
      </c>
      <c r="AC84" s="1">
        <v>109000000</v>
      </c>
      <c r="AD84" s="1">
        <v>12100000</v>
      </c>
      <c r="AE84" s="1">
        <v>263600000</v>
      </c>
      <c r="AF84" s="1">
        <v>191500000</v>
      </c>
      <c r="AG84" s="1">
        <v>145800000</v>
      </c>
      <c r="AH84" s="1">
        <v>318700000</v>
      </c>
      <c r="AI84" s="1">
        <v>99500000</v>
      </c>
      <c r="AJ84" s="1">
        <v>575300000</v>
      </c>
      <c r="AK84" s="1">
        <v>162400000</v>
      </c>
      <c r="AL84" s="1">
        <v>392500000</v>
      </c>
      <c r="AM84" s="1">
        <v>343100000</v>
      </c>
      <c r="AN84" s="1">
        <v>456700000</v>
      </c>
      <c r="AU84" s="67" t="s">
        <v>134</v>
      </c>
      <c r="AV84" s="67"/>
    </row>
    <row r="85" spans="1:48" ht="20" x14ac:dyDescent="0.25">
      <c r="A85" s="5" t="s">
        <v>71</v>
      </c>
      <c r="B85" s="1">
        <v>245000000</v>
      </c>
      <c r="C85" s="1">
        <v>230000000</v>
      </c>
      <c r="D85" s="1">
        <v>39000000</v>
      </c>
      <c r="E85" s="1">
        <v>-57100000</v>
      </c>
      <c r="F85" s="1">
        <v>-205000000</v>
      </c>
      <c r="G85" s="1" t="s">
        <v>91</v>
      </c>
      <c r="H85" s="1" t="s">
        <v>91</v>
      </c>
      <c r="I85" s="1" t="s">
        <v>91</v>
      </c>
      <c r="J85" s="1" t="s">
        <v>91</v>
      </c>
      <c r="K85" s="1" t="s">
        <v>91</v>
      </c>
      <c r="L85" s="1" t="s">
        <v>91</v>
      </c>
      <c r="M85" s="1" t="s">
        <v>91</v>
      </c>
      <c r="N85" s="1" t="s">
        <v>91</v>
      </c>
      <c r="O85" s="1" t="s">
        <v>91</v>
      </c>
      <c r="P85" s="1" t="s">
        <v>91</v>
      </c>
      <c r="Q85" s="1" t="s">
        <v>91</v>
      </c>
      <c r="R85" s="1" t="s">
        <v>91</v>
      </c>
      <c r="S85" s="1" t="s">
        <v>91</v>
      </c>
      <c r="T85" s="1">
        <v>193000000</v>
      </c>
      <c r="U85" s="1" t="s">
        <v>91</v>
      </c>
      <c r="V85" s="1">
        <v>5000000</v>
      </c>
      <c r="W85" s="1" t="s">
        <v>91</v>
      </c>
      <c r="X85" s="1" t="s">
        <v>91</v>
      </c>
      <c r="Y85" s="1" t="s">
        <v>91</v>
      </c>
      <c r="Z85" s="1" t="s">
        <v>91</v>
      </c>
      <c r="AA85" s="1" t="s">
        <v>91</v>
      </c>
      <c r="AB85" s="1" t="s">
        <v>91</v>
      </c>
      <c r="AC85" s="1" t="s">
        <v>91</v>
      </c>
      <c r="AD85" s="1" t="s">
        <v>91</v>
      </c>
      <c r="AE85" s="1" t="s">
        <v>91</v>
      </c>
      <c r="AF85" s="1" t="s">
        <v>91</v>
      </c>
      <c r="AG85" s="1" t="s">
        <v>91</v>
      </c>
      <c r="AH85" s="1" t="s">
        <v>91</v>
      </c>
      <c r="AI85" s="1" t="s">
        <v>91</v>
      </c>
      <c r="AJ85" s="1" t="s">
        <v>91</v>
      </c>
      <c r="AK85" s="1" t="s">
        <v>91</v>
      </c>
      <c r="AL85" s="1" t="s">
        <v>91</v>
      </c>
      <c r="AM85" s="1" t="s">
        <v>91</v>
      </c>
      <c r="AN85" s="1" t="s">
        <v>91</v>
      </c>
      <c r="AU85" s="40" t="s">
        <v>135</v>
      </c>
      <c r="AV85" s="41">
        <f>AN17</f>
        <v>383400000</v>
      </c>
    </row>
    <row r="86" spans="1:48" ht="20" x14ac:dyDescent="0.25">
      <c r="A86" s="5" t="s">
        <v>72</v>
      </c>
      <c r="B86" s="1">
        <v>-46200000</v>
      </c>
      <c r="C86" s="1">
        <v>62800000</v>
      </c>
      <c r="D86" s="1">
        <v>231000000</v>
      </c>
      <c r="E86" s="1">
        <v>156100000</v>
      </c>
      <c r="F86" s="1">
        <v>46300000</v>
      </c>
      <c r="G86" s="1">
        <v>-357900000</v>
      </c>
      <c r="H86" s="1">
        <v>-59500000</v>
      </c>
      <c r="I86" s="1">
        <v>-50900000</v>
      </c>
      <c r="J86" s="1">
        <v>-4900000</v>
      </c>
      <c r="K86" s="1">
        <v>36300000</v>
      </c>
      <c r="L86" s="1">
        <v>157000000</v>
      </c>
      <c r="M86" s="1">
        <v>277500000</v>
      </c>
      <c r="N86" s="1">
        <v>-45700000</v>
      </c>
      <c r="O86" s="1">
        <v>-61800000</v>
      </c>
      <c r="P86" s="1">
        <v>127600000</v>
      </c>
      <c r="Q86" s="1">
        <v>8800000</v>
      </c>
      <c r="R86" s="1">
        <v>-53400000</v>
      </c>
      <c r="S86" s="1">
        <v>-126700000</v>
      </c>
      <c r="T86" s="1">
        <v>-210000000</v>
      </c>
      <c r="U86" s="1">
        <v>76000000</v>
      </c>
      <c r="V86" s="1">
        <v>-107000000</v>
      </c>
      <c r="W86" s="1">
        <v>-239000000</v>
      </c>
      <c r="X86" s="1">
        <v>47000000</v>
      </c>
      <c r="Y86" s="1">
        <v>-28000000</v>
      </c>
      <c r="Z86" s="1">
        <v>-72900000</v>
      </c>
      <c r="AA86" s="1">
        <v>-351100000</v>
      </c>
      <c r="AB86" s="1">
        <v>30100000</v>
      </c>
      <c r="AC86" s="1">
        <v>-339000000</v>
      </c>
      <c r="AD86" s="1">
        <v>-167000000</v>
      </c>
      <c r="AE86" s="1">
        <v>-104800000</v>
      </c>
      <c r="AF86" s="1">
        <v>-85200000</v>
      </c>
      <c r="AG86" s="1">
        <v>423300000</v>
      </c>
      <c r="AH86" s="1">
        <v>-89600000</v>
      </c>
      <c r="AI86" s="1">
        <v>25100000</v>
      </c>
      <c r="AJ86" s="1">
        <v>-55600000</v>
      </c>
      <c r="AK86" s="1">
        <v>229800000</v>
      </c>
      <c r="AL86" s="1">
        <v>11500000</v>
      </c>
      <c r="AM86" s="1">
        <v>-16900000</v>
      </c>
      <c r="AN86" s="1">
        <v>-427500000</v>
      </c>
      <c r="AU86" s="40" t="s">
        <v>136</v>
      </c>
      <c r="AV86" s="41">
        <f>AN56</f>
        <v>2592300000</v>
      </c>
    </row>
    <row r="87" spans="1:48" ht="20" x14ac:dyDescent="0.25">
      <c r="A87" s="6" t="s">
        <v>73</v>
      </c>
      <c r="B87" s="10">
        <v>236100000</v>
      </c>
      <c r="C87" s="10">
        <v>64300000</v>
      </c>
      <c r="D87" s="10">
        <v>351300000</v>
      </c>
      <c r="E87" s="10">
        <v>414200000</v>
      </c>
      <c r="F87" s="10">
        <v>340700000</v>
      </c>
      <c r="G87" s="10">
        <v>355900000</v>
      </c>
      <c r="H87" s="10">
        <v>627800000</v>
      </c>
      <c r="I87" s="10">
        <v>544400000</v>
      </c>
      <c r="J87" s="10">
        <v>771600000</v>
      </c>
      <c r="K87" s="10">
        <v>859900000</v>
      </c>
      <c r="L87" s="10">
        <v>830700000</v>
      </c>
      <c r="M87" s="10">
        <v>667500000</v>
      </c>
      <c r="N87" s="10">
        <v>659800000</v>
      </c>
      <c r="O87" s="10">
        <v>587300000</v>
      </c>
      <c r="P87" s="10">
        <v>769500000</v>
      </c>
      <c r="Q87" s="10">
        <v>686200000</v>
      </c>
      <c r="R87" s="10">
        <v>687700000</v>
      </c>
      <c r="S87" s="10">
        <v>736900000</v>
      </c>
      <c r="T87" s="10">
        <v>913000000</v>
      </c>
      <c r="U87" s="10">
        <v>1631000000</v>
      </c>
      <c r="V87" s="10">
        <v>1461000000</v>
      </c>
      <c r="W87" s="10">
        <v>1711000000</v>
      </c>
      <c r="X87" s="10">
        <v>1771000000</v>
      </c>
      <c r="Y87" s="10">
        <v>1765000000</v>
      </c>
      <c r="Z87" s="10">
        <v>1729900000</v>
      </c>
      <c r="AA87" s="10">
        <v>1828200000</v>
      </c>
      <c r="AB87" s="10">
        <v>2181200000</v>
      </c>
      <c r="AC87" s="10">
        <v>1526800000</v>
      </c>
      <c r="AD87" s="10">
        <v>2402000000</v>
      </c>
      <c r="AE87" s="10">
        <v>2926000000</v>
      </c>
      <c r="AF87" s="10">
        <v>2541000000</v>
      </c>
      <c r="AG87" s="10">
        <v>2542800000</v>
      </c>
      <c r="AH87" s="10">
        <v>2629800000</v>
      </c>
      <c r="AI87" s="10">
        <v>2313300000</v>
      </c>
      <c r="AJ87" s="10">
        <v>2841000000</v>
      </c>
      <c r="AK87" s="10">
        <v>2807000000</v>
      </c>
      <c r="AL87" s="10">
        <v>3676200000</v>
      </c>
      <c r="AM87" s="10">
        <v>2983200000</v>
      </c>
      <c r="AN87" s="10">
        <v>3316100000</v>
      </c>
      <c r="AU87" s="40" t="s">
        <v>137</v>
      </c>
      <c r="AV87" s="41">
        <f>AN61</f>
        <v>9383100000</v>
      </c>
    </row>
    <row r="88" spans="1:48" ht="20" x14ac:dyDescent="0.25">
      <c r="A88" s="5" t="s">
        <v>74</v>
      </c>
      <c r="B88" s="1">
        <v>-282400000</v>
      </c>
      <c r="C88" s="1">
        <v>-209700000</v>
      </c>
      <c r="D88" s="1">
        <v>-244900000</v>
      </c>
      <c r="E88" s="1">
        <v>-329100000</v>
      </c>
      <c r="F88" s="1">
        <v>-410700000</v>
      </c>
      <c r="G88" s="1">
        <v>-442400000</v>
      </c>
      <c r="H88" s="1">
        <v>-540000000</v>
      </c>
      <c r="I88" s="1">
        <v>-554600000</v>
      </c>
      <c r="J88" s="1">
        <v>-695300000</v>
      </c>
      <c r="K88" s="1">
        <v>-623800000</v>
      </c>
      <c r="L88" s="1">
        <v>-559500000</v>
      </c>
      <c r="M88" s="1">
        <v>-156500000</v>
      </c>
      <c r="N88" s="1">
        <v>-128800000</v>
      </c>
      <c r="O88" s="1">
        <v>-162500000</v>
      </c>
      <c r="P88" s="1">
        <v>-193100000</v>
      </c>
      <c r="Q88" s="1">
        <v>-280900000</v>
      </c>
      <c r="R88" s="1">
        <v>-267700000</v>
      </c>
      <c r="S88" s="1">
        <v>-307500000</v>
      </c>
      <c r="T88" s="1">
        <v>-506000000</v>
      </c>
      <c r="U88" s="1">
        <v>-711000000</v>
      </c>
      <c r="V88" s="1">
        <v>-628000000</v>
      </c>
      <c r="W88" s="1">
        <v>-414000000</v>
      </c>
      <c r="X88" s="1">
        <v>-360000000</v>
      </c>
      <c r="Y88" s="1">
        <v>-460000000</v>
      </c>
      <c r="Z88" s="1">
        <v>-522000000</v>
      </c>
      <c r="AA88" s="1">
        <v>-562600000</v>
      </c>
      <c r="AB88" s="1">
        <v>-649900000</v>
      </c>
      <c r="AC88" s="1">
        <v>-648800000</v>
      </c>
      <c r="AD88" s="1">
        <v>-675900000</v>
      </c>
      <c r="AE88" s="1">
        <v>-613900000</v>
      </c>
      <c r="AF88" s="1">
        <v>-663500000</v>
      </c>
      <c r="AG88" s="1">
        <v>-712400000</v>
      </c>
      <c r="AH88" s="1">
        <v>-729300000</v>
      </c>
      <c r="AI88" s="1">
        <v>-684400000</v>
      </c>
      <c r="AJ88" s="1">
        <v>-622700000</v>
      </c>
      <c r="AK88" s="1">
        <v>-537600000</v>
      </c>
      <c r="AL88" s="1">
        <v>-460800000</v>
      </c>
      <c r="AM88" s="1">
        <v>-530800000</v>
      </c>
      <c r="AN88" s="1">
        <v>-568700000</v>
      </c>
      <c r="AU88" s="42" t="s">
        <v>138</v>
      </c>
      <c r="AV88" s="43">
        <f>AV85/(AV86+AV87)</f>
        <v>3.2015632045693673E-2</v>
      </c>
    </row>
    <row r="89" spans="1:48" ht="20" customHeight="1" x14ac:dyDescent="0.25">
      <c r="A89" s="14" t="s">
        <v>104</v>
      </c>
      <c r="B89" s="15">
        <f t="shared" ref="B89:AF89" si="9">(-1*B88)/B3</f>
        <v>6.857697911607577E-2</v>
      </c>
      <c r="C89" s="15">
        <f t="shared" si="9"/>
        <v>4.8938156359393234E-2</v>
      </c>
      <c r="D89" s="15">
        <f t="shared" si="9"/>
        <v>5.3394671434177823E-2</v>
      </c>
      <c r="E89" s="15">
        <f t="shared" si="9"/>
        <v>6.3418958240995901E-2</v>
      </c>
      <c r="F89" s="15">
        <f t="shared" si="9"/>
        <v>7.9304085888622852E-2</v>
      </c>
      <c r="G89" s="15">
        <f t="shared" si="9"/>
        <v>7.8710457958225094E-2</v>
      </c>
      <c r="H89" s="15">
        <f t="shared" si="9"/>
        <v>8.3743002031543196E-2</v>
      </c>
      <c r="I89" s="15">
        <f t="shared" si="9"/>
        <v>7.7531734049096912E-2</v>
      </c>
      <c r="J89" s="15">
        <f t="shared" si="9"/>
        <v>8.9395458870117517E-2</v>
      </c>
      <c r="K89" s="15">
        <f t="shared" si="9"/>
        <v>7.6684778600054085E-2</v>
      </c>
      <c r="L89" s="15">
        <f t="shared" si="9"/>
        <v>6.5692916436731669E-2</v>
      </c>
      <c r="M89" s="15">
        <f t="shared" si="9"/>
        <v>3.1133745797441662E-2</v>
      </c>
      <c r="N89" s="15">
        <f t="shared" si="9"/>
        <v>2.378138847858198E-2</v>
      </c>
      <c r="O89" s="15">
        <f t="shared" si="9"/>
        <v>2.8969746670707574E-2</v>
      </c>
      <c r="P89" s="15">
        <f t="shared" si="9"/>
        <v>3.2007293220619924E-2</v>
      </c>
      <c r="Q89" s="15">
        <f t="shared" si="9"/>
        <v>4.4972062567041837E-2</v>
      </c>
      <c r="R89" s="15">
        <f t="shared" si="9"/>
        <v>3.995403122294857E-2</v>
      </c>
      <c r="S89" s="15">
        <f t="shared" si="9"/>
        <v>4.3446317306469619E-2</v>
      </c>
      <c r="T89" s="15">
        <f t="shared" si="9"/>
        <v>6.3655805761731035E-2</v>
      </c>
      <c r="U89" s="15">
        <f t="shared" si="9"/>
        <v>6.7675613934894352E-2</v>
      </c>
      <c r="V89" s="15">
        <f t="shared" si="9"/>
        <v>5.672990063233966E-2</v>
      </c>
      <c r="W89" s="15">
        <f t="shared" si="9"/>
        <v>3.6819637139807897E-2</v>
      </c>
      <c r="X89" s="15">
        <f t="shared" si="9"/>
        <v>3.0927835051546393E-2</v>
      </c>
      <c r="Y89" s="15">
        <f t="shared" si="9"/>
        <v>3.6971547982639449E-2</v>
      </c>
      <c r="Z89" s="15">
        <f t="shared" si="9"/>
        <v>3.8235875799327579E-2</v>
      </c>
      <c r="AA89" s="15">
        <f t="shared" si="9"/>
        <v>3.8294773097002986E-2</v>
      </c>
      <c r="AB89" s="15">
        <f t="shared" si="9"/>
        <v>4.3922549251512184E-2</v>
      </c>
      <c r="AC89" s="15">
        <f t="shared" si="9"/>
        <v>4.3601564495100872E-2</v>
      </c>
      <c r="AD89" s="15">
        <f t="shared" si="9"/>
        <v>4.0575342630223499E-2</v>
      </c>
      <c r="AE89" s="15">
        <f t="shared" si="9"/>
        <v>3.4539020259816249E-2</v>
      </c>
      <c r="AF89" s="15">
        <f t="shared" si="9"/>
        <v>3.7047170232724351E-2</v>
      </c>
      <c r="AG89" s="15">
        <f>(-1*AG88)/AG3</f>
        <v>4.0407707185924235E-2</v>
      </c>
      <c r="AH89" s="15">
        <f t="shared" ref="AH89:AN89" si="10">(-1*AH88)/AH3</f>
        <v>4.4031612439700295E-2</v>
      </c>
      <c r="AI89" s="15">
        <f t="shared" si="10"/>
        <v>4.3816182025378049E-2</v>
      </c>
      <c r="AJ89" s="15">
        <f t="shared" si="10"/>
        <v>3.9560621076973904E-2</v>
      </c>
      <c r="AK89" s="15">
        <f t="shared" si="10"/>
        <v>3.1876289637834121E-2</v>
      </c>
      <c r="AL89" s="15">
        <f t="shared" si="10"/>
        <v>2.6142307648667356E-2</v>
      </c>
      <c r="AM89" s="15">
        <f t="shared" si="10"/>
        <v>2.9282286092569096E-2</v>
      </c>
      <c r="AN89" s="15">
        <f t="shared" si="10"/>
        <v>2.9942925740280527E-2</v>
      </c>
      <c r="AU89" s="40" t="s">
        <v>105</v>
      </c>
      <c r="AV89" s="41">
        <f>AN27</f>
        <v>586300000</v>
      </c>
    </row>
    <row r="90" spans="1:48"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v>-261000000</v>
      </c>
      <c r="V90" s="1">
        <v>-2000000</v>
      </c>
      <c r="W90" s="1" t="s">
        <v>91</v>
      </c>
      <c r="X90" s="1">
        <v>-26000000</v>
      </c>
      <c r="Y90" s="1">
        <v>-85000000</v>
      </c>
      <c r="Z90" s="1">
        <v>600000</v>
      </c>
      <c r="AA90" s="1" t="s">
        <v>91</v>
      </c>
      <c r="AB90" s="1" t="s">
        <v>91</v>
      </c>
      <c r="AC90" s="1">
        <v>-88900000</v>
      </c>
      <c r="AD90" s="1">
        <v>-1072300000</v>
      </c>
      <c r="AE90" s="1">
        <v>-938400000</v>
      </c>
      <c r="AF90" s="1">
        <v>66700000</v>
      </c>
      <c r="AG90" s="1">
        <v>-924700000</v>
      </c>
      <c r="AH90" s="1">
        <v>808400000</v>
      </c>
      <c r="AI90" s="1">
        <v>20800000</v>
      </c>
      <c r="AJ90" s="1">
        <v>-8053100000</v>
      </c>
      <c r="AK90" s="1">
        <v>26500000</v>
      </c>
      <c r="AL90" s="1">
        <v>-48000000</v>
      </c>
      <c r="AM90" s="1">
        <v>18400000</v>
      </c>
      <c r="AN90" s="1">
        <v>-1111800000</v>
      </c>
      <c r="AU90" s="40" t="s">
        <v>19</v>
      </c>
      <c r="AV90" s="41">
        <f>AN25</f>
        <v>3209600000</v>
      </c>
    </row>
    <row r="91" spans="1:48" ht="20" x14ac:dyDescent="0.25">
      <c r="A91" s="5" t="s">
        <v>76</v>
      </c>
      <c r="B91" s="1" t="s">
        <v>91</v>
      </c>
      <c r="C91" s="1" t="s">
        <v>91</v>
      </c>
      <c r="D91" s="1" t="s">
        <v>91</v>
      </c>
      <c r="E91" s="1" t="s">
        <v>91</v>
      </c>
      <c r="F91" s="1" t="s">
        <v>91</v>
      </c>
      <c r="G91" s="1" t="s">
        <v>91</v>
      </c>
      <c r="H91" s="1" t="s">
        <v>91</v>
      </c>
      <c r="I91" s="1" t="s">
        <v>91</v>
      </c>
      <c r="J91" s="1" t="s">
        <v>91</v>
      </c>
      <c r="K91" s="1">
        <v>-69700000</v>
      </c>
      <c r="L91" s="1">
        <v>-83800000</v>
      </c>
      <c r="M91" s="1">
        <v>-21700000</v>
      </c>
      <c r="N91" s="1">
        <v>-21600000</v>
      </c>
      <c r="O91" s="1">
        <v>-8000000</v>
      </c>
      <c r="P91" s="1">
        <v>-10600000</v>
      </c>
      <c r="Q91" s="1">
        <v>-11500000</v>
      </c>
      <c r="R91" s="1">
        <v>-17500000</v>
      </c>
      <c r="S91" s="1">
        <v>-97800000</v>
      </c>
      <c r="T91" s="1">
        <v>-46000000</v>
      </c>
      <c r="U91" s="1">
        <v>-63000000</v>
      </c>
      <c r="V91" s="1">
        <v>-7000000</v>
      </c>
      <c r="W91" s="1">
        <v>-1000000</v>
      </c>
      <c r="X91" s="1" t="s">
        <v>91</v>
      </c>
      <c r="Y91" s="1" t="s">
        <v>91</v>
      </c>
      <c r="Z91" s="1" t="s">
        <v>91</v>
      </c>
      <c r="AA91" s="1" t="s">
        <v>91</v>
      </c>
      <c r="AB91" s="1">
        <v>-130700000</v>
      </c>
      <c r="AC91" s="1">
        <v>-1800000</v>
      </c>
      <c r="AD91" s="1" t="s">
        <v>91</v>
      </c>
      <c r="AE91" s="1" t="s">
        <v>91</v>
      </c>
      <c r="AF91" s="1" t="s">
        <v>91</v>
      </c>
      <c r="AG91" s="1" t="s">
        <v>91</v>
      </c>
      <c r="AH91" s="1" t="s">
        <v>91</v>
      </c>
      <c r="AI91" s="1" t="s">
        <v>91</v>
      </c>
      <c r="AJ91" s="1" t="s">
        <v>91</v>
      </c>
      <c r="AK91" s="1" t="s">
        <v>91</v>
      </c>
      <c r="AL91" s="1" t="s">
        <v>91</v>
      </c>
      <c r="AM91" s="1" t="s">
        <v>91</v>
      </c>
      <c r="AN91" s="1" t="s">
        <v>91</v>
      </c>
      <c r="AU91" s="42" t="s">
        <v>139</v>
      </c>
      <c r="AV91" s="43">
        <f>AV89/AV90</f>
        <v>0.18267073778664009</v>
      </c>
    </row>
    <row r="92" spans="1:48" ht="20" x14ac:dyDescent="0.25">
      <c r="A92" s="5" t="s">
        <v>77</v>
      </c>
      <c r="B92" s="1" t="s">
        <v>91</v>
      </c>
      <c r="C92" s="1" t="s">
        <v>91</v>
      </c>
      <c r="D92" s="1" t="s">
        <v>91</v>
      </c>
      <c r="E92" s="1" t="s">
        <v>91</v>
      </c>
      <c r="F92" s="1" t="s">
        <v>91</v>
      </c>
      <c r="G92" s="1" t="s">
        <v>91</v>
      </c>
      <c r="H92" s="1">
        <v>32600000</v>
      </c>
      <c r="I92" s="1" t="s">
        <v>91</v>
      </c>
      <c r="J92" s="1" t="s">
        <v>91</v>
      </c>
      <c r="K92" s="1" t="s">
        <v>91</v>
      </c>
      <c r="L92" s="1">
        <v>33700000</v>
      </c>
      <c r="M92" s="1">
        <v>49100000</v>
      </c>
      <c r="N92" s="1">
        <v>22500000</v>
      </c>
      <c r="O92" s="1">
        <v>47700000</v>
      </c>
      <c r="P92" s="1">
        <v>40300000</v>
      </c>
      <c r="Q92" s="1">
        <v>19200000</v>
      </c>
      <c r="R92" s="1">
        <v>11700000</v>
      </c>
      <c r="S92" s="1">
        <v>70000000</v>
      </c>
      <c r="T92" s="1">
        <v>70000000</v>
      </c>
      <c r="U92" s="1">
        <v>57000000</v>
      </c>
      <c r="V92" s="1">
        <v>129000000</v>
      </c>
      <c r="W92" s="1">
        <v>33000000</v>
      </c>
      <c r="X92" s="1">
        <v>79000000</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N92" s="1" t="s">
        <v>91</v>
      </c>
      <c r="AU92" s="42" t="s">
        <v>140</v>
      </c>
      <c r="AV92" s="43">
        <f>AV88*(1-AV91)</f>
        <v>2.6167312919201213E-2</v>
      </c>
    </row>
    <row r="93" spans="1:48" ht="19" x14ac:dyDescent="0.25">
      <c r="A93" s="5" t="s">
        <v>78</v>
      </c>
      <c r="B93" s="1">
        <v>292400000</v>
      </c>
      <c r="C93" s="1">
        <v>20800000</v>
      </c>
      <c r="D93" s="1">
        <v>392900000</v>
      </c>
      <c r="E93" s="1">
        <v>111600000</v>
      </c>
      <c r="F93" s="1">
        <v>-9300000</v>
      </c>
      <c r="G93" s="1">
        <v>592600000</v>
      </c>
      <c r="H93" s="1">
        <v>-22800000</v>
      </c>
      <c r="I93" s="1">
        <v>-1100000</v>
      </c>
      <c r="J93" s="1">
        <v>47300000</v>
      </c>
      <c r="K93" s="1">
        <v>-90600000</v>
      </c>
      <c r="L93" s="1">
        <v>-172600000</v>
      </c>
      <c r="M93" s="1">
        <v>-244400000</v>
      </c>
      <c r="N93" s="1">
        <v>-45100000</v>
      </c>
      <c r="O93" s="1">
        <v>-62800000</v>
      </c>
      <c r="P93" s="1">
        <v>-39900000</v>
      </c>
      <c r="Q93" s="1">
        <v>-101700000</v>
      </c>
      <c r="R93" s="1">
        <v>-290200000</v>
      </c>
      <c r="S93" s="1">
        <v>-124800000</v>
      </c>
      <c r="T93" s="1">
        <v>-2789000000</v>
      </c>
      <c r="U93" s="1">
        <v>-40000000</v>
      </c>
      <c r="V93" s="1">
        <v>38000000</v>
      </c>
      <c r="W93" s="1">
        <v>878000000</v>
      </c>
      <c r="X93" s="1">
        <v>15000000</v>
      </c>
      <c r="Y93" s="1">
        <v>-52000000</v>
      </c>
      <c r="Z93" s="1">
        <v>79000000</v>
      </c>
      <c r="AA93" s="1">
        <v>273700000</v>
      </c>
      <c r="AB93" s="1">
        <v>59400000</v>
      </c>
      <c r="AC93" s="1">
        <v>24400000</v>
      </c>
      <c r="AD93" s="1">
        <v>-122600000</v>
      </c>
      <c r="AE93" s="1">
        <v>36900000</v>
      </c>
      <c r="AF93" s="1">
        <v>35000000</v>
      </c>
      <c r="AG93" s="1">
        <v>34900000</v>
      </c>
      <c r="AH93" s="1">
        <v>14300000</v>
      </c>
      <c r="AI93" s="1">
        <v>16700000</v>
      </c>
      <c r="AJ93" s="1">
        <v>-9600000</v>
      </c>
      <c r="AK93" s="1">
        <v>-45400000</v>
      </c>
      <c r="AL93" s="1">
        <v>22600000</v>
      </c>
      <c r="AM93" s="1">
        <v>-400000</v>
      </c>
      <c r="AN93" s="1">
        <v>-10200000</v>
      </c>
      <c r="AU93" s="67" t="s">
        <v>141</v>
      </c>
      <c r="AV93" s="67"/>
    </row>
    <row r="94" spans="1:48" ht="20" x14ac:dyDescent="0.25">
      <c r="A94" s="6" t="s">
        <v>79</v>
      </c>
      <c r="B94" s="10">
        <v>10000000</v>
      </c>
      <c r="C94" s="10">
        <v>-188900000</v>
      </c>
      <c r="D94" s="10">
        <v>148000000</v>
      </c>
      <c r="E94" s="10">
        <v>-217500000</v>
      </c>
      <c r="F94" s="10">
        <v>-420000000</v>
      </c>
      <c r="G94" s="10">
        <v>150200000</v>
      </c>
      <c r="H94" s="10">
        <v>-530200000</v>
      </c>
      <c r="I94" s="10">
        <v>-555700000</v>
      </c>
      <c r="J94" s="10">
        <v>-648000000</v>
      </c>
      <c r="K94" s="10">
        <v>-784100000</v>
      </c>
      <c r="L94" s="10">
        <v>-782200000</v>
      </c>
      <c r="M94" s="10">
        <v>-373500000</v>
      </c>
      <c r="N94" s="10">
        <v>-173000000</v>
      </c>
      <c r="O94" s="10">
        <v>-185600000</v>
      </c>
      <c r="P94" s="10">
        <v>-203300000</v>
      </c>
      <c r="Q94" s="10">
        <v>-374900000</v>
      </c>
      <c r="R94" s="10">
        <v>-563700000</v>
      </c>
      <c r="S94" s="10">
        <v>-460100000</v>
      </c>
      <c r="T94" s="10">
        <v>-3271000000</v>
      </c>
      <c r="U94" s="10">
        <v>-1018000000</v>
      </c>
      <c r="V94" s="10">
        <v>-470000000</v>
      </c>
      <c r="W94" s="10">
        <v>496000000</v>
      </c>
      <c r="X94" s="10">
        <v>-292000000</v>
      </c>
      <c r="Y94" s="10">
        <v>-597000000</v>
      </c>
      <c r="Z94" s="10">
        <v>-442400000</v>
      </c>
      <c r="AA94" s="10">
        <v>-288900000</v>
      </c>
      <c r="AB94" s="10">
        <v>-721200000</v>
      </c>
      <c r="AC94" s="10">
        <v>-715100000</v>
      </c>
      <c r="AD94" s="10">
        <v>-1870800000</v>
      </c>
      <c r="AE94" s="10">
        <v>-1515400000</v>
      </c>
      <c r="AF94" s="10">
        <v>-561800000</v>
      </c>
      <c r="AG94" s="10">
        <v>-1602200000</v>
      </c>
      <c r="AH94" s="10">
        <v>93400000</v>
      </c>
      <c r="AI94" s="10">
        <v>-646900000</v>
      </c>
      <c r="AJ94" s="10">
        <v>-8685400000</v>
      </c>
      <c r="AK94" s="10">
        <v>-556500000</v>
      </c>
      <c r="AL94" s="10">
        <v>-486200000</v>
      </c>
      <c r="AM94" s="10">
        <v>-512800000</v>
      </c>
      <c r="AN94" s="10">
        <v>-1690700000</v>
      </c>
      <c r="AU94" s="40" t="s">
        <v>142</v>
      </c>
      <c r="AV94" s="44">
        <f>[1]Treasuries!$C$8</f>
        <v>3.8190000000000002E-2</v>
      </c>
    </row>
    <row r="95" spans="1:48"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-2323000000</v>
      </c>
      <c r="Z95" s="1">
        <v>-1623400000</v>
      </c>
      <c r="AA95" s="1">
        <v>-370300000</v>
      </c>
      <c r="AB95" s="1">
        <v>-906900000</v>
      </c>
      <c r="AC95" s="1">
        <v>-7400000</v>
      </c>
      <c r="AD95" s="1">
        <v>-1450100000</v>
      </c>
      <c r="AE95" s="1">
        <v>-542300000</v>
      </c>
      <c r="AF95" s="1">
        <v>-1444800000</v>
      </c>
      <c r="AG95" s="1">
        <v>-1145800000</v>
      </c>
      <c r="AH95" s="1">
        <v>-1000400000</v>
      </c>
      <c r="AI95" s="1">
        <v>-1000000000</v>
      </c>
      <c r="AJ95" s="1">
        <v>-600100000</v>
      </c>
      <c r="AK95" s="1">
        <v>-1493800000</v>
      </c>
      <c r="AL95" s="1">
        <v>-1396700000</v>
      </c>
      <c r="AM95" s="1">
        <v>-2609000000</v>
      </c>
      <c r="AN95" s="1">
        <v>-3140900000</v>
      </c>
      <c r="AU95" s="45" t="s">
        <v>143</v>
      </c>
      <c r="AV95" s="46" cm="1">
        <f t="array" ref="AV95">_FV(A1,"Beta")</f>
        <v>0.22109999999999999</v>
      </c>
    </row>
    <row r="96" spans="1:48" ht="20" x14ac:dyDescent="0.25">
      <c r="A96" s="5" t="s">
        <v>81</v>
      </c>
      <c r="B96" s="1" t="s">
        <v>91</v>
      </c>
      <c r="C96" s="1" t="s">
        <v>91</v>
      </c>
      <c r="D96" s="1" t="s">
        <v>91</v>
      </c>
      <c r="E96" s="1" t="s">
        <v>91</v>
      </c>
      <c r="F96" s="1" t="s">
        <v>91</v>
      </c>
      <c r="G96" s="1">
        <v>14500000</v>
      </c>
      <c r="H96" s="1">
        <v>168900000</v>
      </c>
      <c r="I96" s="1">
        <v>41500000</v>
      </c>
      <c r="J96" s="1">
        <v>39300000</v>
      </c>
      <c r="K96" s="1">
        <v>32300000</v>
      </c>
      <c r="L96" s="1">
        <v>13300000</v>
      </c>
      <c r="M96" s="1">
        <v>24300000</v>
      </c>
      <c r="N96" s="1">
        <v>38000000</v>
      </c>
      <c r="O96" s="1">
        <v>60500000</v>
      </c>
      <c r="P96" s="1">
        <v>92500000</v>
      </c>
      <c r="Q96" s="1">
        <v>92800000</v>
      </c>
      <c r="R96" s="1">
        <v>110100000</v>
      </c>
      <c r="S96" s="1">
        <v>106900000</v>
      </c>
      <c r="T96" s="1">
        <v>139000000</v>
      </c>
      <c r="U96" s="1">
        <v>96000000</v>
      </c>
      <c r="V96" s="1">
        <v>192000000</v>
      </c>
      <c r="W96" s="1">
        <v>195000000</v>
      </c>
      <c r="X96" s="1">
        <v>157000000</v>
      </c>
      <c r="Y96" s="1" t="s">
        <v>91</v>
      </c>
      <c r="Z96" s="1">
        <v>92300000</v>
      </c>
      <c r="AA96" s="1">
        <v>305200000</v>
      </c>
      <c r="AB96" s="1">
        <v>388800000</v>
      </c>
      <c r="AC96" s="1">
        <v>410400000</v>
      </c>
      <c r="AD96" s="1" t="s">
        <v>91</v>
      </c>
      <c r="AE96" s="1" t="s">
        <v>91</v>
      </c>
      <c r="AF96" s="1" t="s">
        <v>91</v>
      </c>
      <c r="AG96" s="1" t="s">
        <v>91</v>
      </c>
      <c r="AH96" s="1" t="s">
        <v>91</v>
      </c>
      <c r="AI96" s="1" t="s">
        <v>91</v>
      </c>
      <c r="AJ96" s="1">
        <v>969900000</v>
      </c>
      <c r="AK96" s="1" t="s">
        <v>91</v>
      </c>
      <c r="AL96" s="1" t="s">
        <v>91</v>
      </c>
      <c r="AM96" s="1" t="s">
        <v>91</v>
      </c>
      <c r="AN96" s="1" t="s">
        <v>91</v>
      </c>
      <c r="AU96" s="40" t="s">
        <v>144</v>
      </c>
      <c r="AV96" s="44">
        <v>8.4000000000000005E-2</v>
      </c>
    </row>
    <row r="97" spans="1:48" ht="20" x14ac:dyDescent="0.25">
      <c r="A97" s="5" t="s">
        <v>82</v>
      </c>
      <c r="B97" s="1">
        <v>-131000000</v>
      </c>
      <c r="C97" s="1">
        <v>-43800000</v>
      </c>
      <c r="D97" s="1">
        <v>22000000</v>
      </c>
      <c r="E97" s="1">
        <v>-60300000</v>
      </c>
      <c r="F97" s="1">
        <v>-226400000</v>
      </c>
      <c r="G97" s="1">
        <v>-189200000</v>
      </c>
      <c r="H97" s="1">
        <v>-149900000</v>
      </c>
      <c r="I97" s="1" t="s">
        <v>91</v>
      </c>
      <c r="J97" s="1">
        <v>-40100000</v>
      </c>
      <c r="K97" s="1">
        <v>-420200000</v>
      </c>
      <c r="L97" s="1">
        <v>-145700000</v>
      </c>
      <c r="M97" s="1">
        <v>-57700000</v>
      </c>
      <c r="N97" s="1">
        <v>-35600000</v>
      </c>
      <c r="O97" s="1">
        <v>-361800000</v>
      </c>
      <c r="P97" s="1">
        <v>-524900000</v>
      </c>
      <c r="Q97" s="1">
        <v>-340700000</v>
      </c>
      <c r="R97" s="1">
        <v>-819700000</v>
      </c>
      <c r="S97" s="1">
        <v>-226200000</v>
      </c>
      <c r="T97" s="1">
        <v>-2436000000</v>
      </c>
      <c r="U97" s="1">
        <v>-29000000</v>
      </c>
      <c r="V97" s="1">
        <v>-24000000</v>
      </c>
      <c r="W97" s="1">
        <v>-771000000</v>
      </c>
      <c r="X97" s="1">
        <v>-885000000</v>
      </c>
      <c r="Y97" s="1">
        <v>-1004000000</v>
      </c>
      <c r="Z97" s="1">
        <v>-2234000000</v>
      </c>
      <c r="AA97" s="1">
        <v>-1296400000</v>
      </c>
      <c r="AB97" s="1">
        <v>-691800000</v>
      </c>
      <c r="AC97" s="1">
        <v>-1163500000</v>
      </c>
      <c r="AD97" s="1">
        <v>-313000000</v>
      </c>
      <c r="AE97" s="1">
        <v>-1044900000</v>
      </c>
      <c r="AF97" s="1">
        <v>-1745300000</v>
      </c>
      <c r="AG97" s="1">
        <v>-1161900000</v>
      </c>
      <c r="AH97" s="1">
        <v>-606700000</v>
      </c>
      <c r="AI97" s="1">
        <v>-1651500000</v>
      </c>
      <c r="AJ97" s="1">
        <v>-601600000</v>
      </c>
      <c r="AK97" s="1">
        <v>-1100000</v>
      </c>
      <c r="AL97" s="1">
        <v>-3400000</v>
      </c>
      <c r="AM97" s="1">
        <v>-301400000</v>
      </c>
      <c r="AN97" s="1">
        <v>-876800000</v>
      </c>
      <c r="AU97" s="42" t="s">
        <v>145</v>
      </c>
      <c r="AV97" s="43">
        <f>(AV94)+((AV95)*(AV96-AV94))</f>
        <v>4.8318591000000001E-2</v>
      </c>
    </row>
    <row r="98" spans="1:48" ht="19" x14ac:dyDescent="0.25">
      <c r="A98" s="5" t="s">
        <v>83</v>
      </c>
      <c r="B98" s="1">
        <v>-96000000</v>
      </c>
      <c r="C98" s="1">
        <v>-100400000</v>
      </c>
      <c r="D98" s="1">
        <v>-100900000</v>
      </c>
      <c r="E98" s="1">
        <v>-110800000</v>
      </c>
      <c r="F98" s="1">
        <v>-139300000</v>
      </c>
      <c r="G98" s="1">
        <v>-154400000</v>
      </c>
      <c r="H98" s="1">
        <v>-180800000</v>
      </c>
      <c r="I98" s="1">
        <v>-210600000</v>
      </c>
      <c r="J98" s="1">
        <v>-245200000</v>
      </c>
      <c r="K98" s="1">
        <v>-274800000</v>
      </c>
      <c r="L98" s="1">
        <v>-299400000</v>
      </c>
      <c r="M98" s="1">
        <v>-297200000</v>
      </c>
      <c r="N98" s="1">
        <v>-303600000</v>
      </c>
      <c r="O98" s="1">
        <v>-320700000</v>
      </c>
      <c r="P98" s="1">
        <v>-336300000</v>
      </c>
      <c r="Q98" s="1">
        <v>-331400000</v>
      </c>
      <c r="R98" s="1">
        <v>-329200000</v>
      </c>
      <c r="S98" s="1">
        <v>-312400000</v>
      </c>
      <c r="T98" s="1">
        <v>-358000000</v>
      </c>
      <c r="U98" s="1">
        <v>-406000000</v>
      </c>
      <c r="V98" s="1">
        <v>-413000000</v>
      </c>
      <c r="W98" s="1">
        <v>-461000000</v>
      </c>
      <c r="X98" s="1">
        <v>-485000000</v>
      </c>
      <c r="Y98" s="1">
        <v>-506000000</v>
      </c>
      <c r="Z98" s="1">
        <v>-529700000</v>
      </c>
      <c r="AA98" s="1">
        <v>-579500000</v>
      </c>
      <c r="AB98" s="1">
        <v>-643700000</v>
      </c>
      <c r="AC98" s="1">
        <v>-729400000</v>
      </c>
      <c r="AD98" s="1">
        <v>-800100000</v>
      </c>
      <c r="AE98" s="1">
        <v>-867600000</v>
      </c>
      <c r="AF98" s="1">
        <v>-983300000</v>
      </c>
      <c r="AG98" s="1">
        <v>-1017700000</v>
      </c>
      <c r="AH98" s="1">
        <v>-1071700000</v>
      </c>
      <c r="AI98" s="1">
        <v>-1135100000</v>
      </c>
      <c r="AJ98" s="1">
        <v>-1139700000</v>
      </c>
      <c r="AK98" s="1">
        <v>-1181700000</v>
      </c>
      <c r="AL98" s="1">
        <v>-1195800000</v>
      </c>
      <c r="AM98" s="1">
        <v>-1246400000</v>
      </c>
      <c r="AN98" s="1">
        <v>-1444500000</v>
      </c>
      <c r="AU98" s="67" t="s">
        <v>146</v>
      </c>
      <c r="AV98" s="67"/>
    </row>
    <row r="99" spans="1:48" ht="20" x14ac:dyDescent="0.25">
      <c r="A99" s="5" t="s">
        <v>84</v>
      </c>
      <c r="B99" s="1">
        <v>-11100000</v>
      </c>
      <c r="C99" s="1">
        <v>269600000</v>
      </c>
      <c r="D99" s="1">
        <v>-296900000</v>
      </c>
      <c r="E99" s="1">
        <v>-36200000</v>
      </c>
      <c r="F99" s="1">
        <v>279900000</v>
      </c>
      <c r="G99" s="1">
        <v>-181000000</v>
      </c>
      <c r="H99" s="1">
        <v>54300000</v>
      </c>
      <c r="I99" s="1">
        <v>219500000</v>
      </c>
      <c r="J99" s="1">
        <v>83100000</v>
      </c>
      <c r="K99" s="1">
        <v>578300000</v>
      </c>
      <c r="L99" s="1">
        <v>283500000</v>
      </c>
      <c r="M99" s="1">
        <v>21700000</v>
      </c>
      <c r="N99" s="1">
        <v>-178000000</v>
      </c>
      <c r="O99" s="1">
        <v>212500000</v>
      </c>
      <c r="P99" s="1">
        <v>196100000</v>
      </c>
      <c r="Q99" s="1">
        <v>265500000</v>
      </c>
      <c r="R99" s="1">
        <v>936500000</v>
      </c>
      <c r="S99" s="1">
        <v>193400000</v>
      </c>
      <c r="T99" s="1">
        <v>5924000000</v>
      </c>
      <c r="U99" s="1">
        <v>-546000000</v>
      </c>
      <c r="V99" s="1">
        <v>-698000000</v>
      </c>
      <c r="W99" s="1">
        <v>-1348000000</v>
      </c>
      <c r="X99" s="1">
        <v>-192000000</v>
      </c>
      <c r="Y99" s="1">
        <v>2435000000</v>
      </c>
      <c r="Z99" s="1">
        <v>3201800000</v>
      </c>
      <c r="AA99" s="1">
        <v>536500000</v>
      </c>
      <c r="AB99" s="1">
        <v>349800000</v>
      </c>
      <c r="AC99" s="1">
        <v>553300000</v>
      </c>
      <c r="AD99" s="1">
        <v>1901800000</v>
      </c>
      <c r="AE99" s="1">
        <v>1314600000</v>
      </c>
      <c r="AF99" s="1">
        <v>2349300000</v>
      </c>
      <c r="AG99" s="1">
        <v>1940600000</v>
      </c>
      <c r="AH99" s="1">
        <v>393200000</v>
      </c>
      <c r="AI99" s="1">
        <v>2141100000</v>
      </c>
      <c r="AJ99" s="1">
        <v>6817000000</v>
      </c>
      <c r="AK99" s="1">
        <v>500200000</v>
      </c>
      <c r="AL99" s="1">
        <v>654400000</v>
      </c>
      <c r="AM99" s="1">
        <v>1441300000</v>
      </c>
      <c r="AN99" s="1">
        <v>2959000000</v>
      </c>
      <c r="AU99" s="40" t="s">
        <v>147</v>
      </c>
      <c r="AV99" s="41">
        <f>AV86+AV87</f>
        <v>11975400000</v>
      </c>
    </row>
    <row r="100" spans="1:48" ht="20" x14ac:dyDescent="0.25">
      <c r="A100" s="6" t="s">
        <v>85</v>
      </c>
      <c r="B100" s="10">
        <v>-238100000</v>
      </c>
      <c r="C100" s="10">
        <v>125400000</v>
      </c>
      <c r="D100" s="10">
        <v>-375800000</v>
      </c>
      <c r="E100" s="10">
        <v>-207300000</v>
      </c>
      <c r="F100" s="10">
        <v>-85800000</v>
      </c>
      <c r="G100" s="10">
        <v>-510100000</v>
      </c>
      <c r="H100" s="10">
        <v>-107500000</v>
      </c>
      <c r="I100" s="10">
        <v>50400000</v>
      </c>
      <c r="J100" s="10">
        <v>-162900000</v>
      </c>
      <c r="K100" s="10">
        <v>-84400000</v>
      </c>
      <c r="L100" s="10">
        <v>-148300000</v>
      </c>
      <c r="M100" s="10">
        <v>-308900000</v>
      </c>
      <c r="N100" s="10">
        <v>-479200000</v>
      </c>
      <c r="O100" s="10">
        <v>-409500000</v>
      </c>
      <c r="P100" s="10">
        <v>-572600000</v>
      </c>
      <c r="Q100" s="10">
        <v>-313800000</v>
      </c>
      <c r="R100" s="10">
        <v>-102300000</v>
      </c>
      <c r="S100" s="10">
        <v>-238300000</v>
      </c>
      <c r="T100" s="10">
        <v>3269000000</v>
      </c>
      <c r="U100" s="10">
        <v>-885000000</v>
      </c>
      <c r="V100" s="10">
        <v>-943000000</v>
      </c>
      <c r="W100" s="10">
        <v>-2385000000</v>
      </c>
      <c r="X100" s="10">
        <v>-1405000000</v>
      </c>
      <c r="Y100" s="10">
        <v>-1398000000</v>
      </c>
      <c r="Z100" s="10">
        <v>-1093000000</v>
      </c>
      <c r="AA100" s="10">
        <v>-1404500000</v>
      </c>
      <c r="AB100" s="10">
        <v>-1503800000</v>
      </c>
      <c r="AC100" s="10">
        <v>-936600000</v>
      </c>
      <c r="AD100" s="10">
        <v>-661400000</v>
      </c>
      <c r="AE100" s="10">
        <v>-1140200000</v>
      </c>
      <c r="AF100" s="10">
        <v>-1824100000</v>
      </c>
      <c r="AG100" s="10">
        <v>-1384800000</v>
      </c>
      <c r="AH100" s="10">
        <v>-2285600000</v>
      </c>
      <c r="AI100" s="10">
        <v>-1645500000</v>
      </c>
      <c r="AJ100" s="10">
        <v>5445500000</v>
      </c>
      <c r="AK100" s="10">
        <v>-2176400000</v>
      </c>
      <c r="AL100" s="10">
        <v>-1941500000</v>
      </c>
      <c r="AM100" s="10">
        <v>-2715500000</v>
      </c>
      <c r="AN100" s="10">
        <v>-2503200000</v>
      </c>
      <c r="AU100" s="42" t="s">
        <v>148</v>
      </c>
      <c r="AV100" s="43">
        <f>AV99/AV103</f>
        <v>0.20970957091105624</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v>49400000</v>
      </c>
      <c r="AA101" s="1">
        <v>-46000000</v>
      </c>
      <c r="AB101" s="1">
        <v>-32800000</v>
      </c>
      <c r="AC101" s="1">
        <v>71300000</v>
      </c>
      <c r="AD101" s="1">
        <v>-18200000</v>
      </c>
      <c r="AE101" s="1">
        <v>-200000</v>
      </c>
      <c r="AF101" s="1">
        <v>-29200000</v>
      </c>
      <c r="AG101" s="1">
        <v>-88900000</v>
      </c>
      <c r="AH101" s="1">
        <v>-8100000</v>
      </c>
      <c r="AI101" s="1">
        <v>-18500000</v>
      </c>
      <c r="AJ101" s="1">
        <v>31800000</v>
      </c>
      <c r="AK101" s="1">
        <v>-23100000</v>
      </c>
      <c r="AL101" s="1">
        <v>-20700000</v>
      </c>
      <c r="AM101" s="1">
        <v>72500000</v>
      </c>
      <c r="AN101" s="1">
        <v>-58000000</v>
      </c>
      <c r="AU101" s="45" t="s">
        <v>149</v>
      </c>
      <c r="AV101" s="47" cm="1">
        <f t="array" ref="AV101">_FV(A1,"Market cap",TRUE)</f>
        <v>45129289824</v>
      </c>
    </row>
    <row r="102" spans="1:48" ht="20" x14ac:dyDescent="0.25">
      <c r="A102" s="6" t="s">
        <v>87</v>
      </c>
      <c r="B102" s="10">
        <v>8000000</v>
      </c>
      <c r="C102" s="10">
        <v>800000</v>
      </c>
      <c r="D102" s="10">
        <v>123500000</v>
      </c>
      <c r="E102" s="10">
        <v>-10600000</v>
      </c>
      <c r="F102" s="10">
        <v>-165100000</v>
      </c>
      <c r="G102" s="10">
        <v>-510100000</v>
      </c>
      <c r="H102" s="10">
        <v>-107500000</v>
      </c>
      <c r="I102" s="10">
        <v>50400000</v>
      </c>
      <c r="J102" s="10">
        <v>-162900000</v>
      </c>
      <c r="K102" s="10">
        <v>-84400000</v>
      </c>
      <c r="L102" s="10">
        <v>-148300000</v>
      </c>
      <c r="M102" s="10">
        <v>-308900000</v>
      </c>
      <c r="N102" s="10">
        <v>-479200000</v>
      </c>
      <c r="O102" s="10">
        <v>-409500000</v>
      </c>
      <c r="P102" s="10">
        <v>-572600000</v>
      </c>
      <c r="Q102" s="10">
        <v>-313800000</v>
      </c>
      <c r="R102" s="10">
        <v>21700000</v>
      </c>
      <c r="S102" s="10">
        <v>38500000</v>
      </c>
      <c r="T102" s="10">
        <v>911000000</v>
      </c>
      <c r="U102" s="10">
        <v>-272000000</v>
      </c>
      <c r="V102" s="10">
        <v>48000000</v>
      </c>
      <c r="W102" s="10">
        <v>-178000000</v>
      </c>
      <c r="X102" s="10">
        <v>74000000</v>
      </c>
      <c r="Y102" s="10">
        <v>-230000000</v>
      </c>
      <c r="Z102" s="10">
        <v>243900000</v>
      </c>
      <c r="AA102" s="10">
        <v>88800000</v>
      </c>
      <c r="AB102" s="10">
        <v>-76600000</v>
      </c>
      <c r="AC102" s="10">
        <v>-53600000</v>
      </c>
      <c r="AD102" s="10">
        <v>-148400000</v>
      </c>
      <c r="AE102" s="10">
        <v>270200000</v>
      </c>
      <c r="AF102" s="10">
        <v>125900000</v>
      </c>
      <c r="AG102" s="10">
        <v>-533100000</v>
      </c>
      <c r="AH102" s="10">
        <v>429500000</v>
      </c>
      <c r="AI102" s="10">
        <v>2400000</v>
      </c>
      <c r="AJ102" s="10">
        <v>-367100000</v>
      </c>
      <c r="AK102" s="10">
        <v>51000000</v>
      </c>
      <c r="AL102" s="10">
        <v>1227800000</v>
      </c>
      <c r="AM102" s="10">
        <v>-172600000</v>
      </c>
      <c r="AN102" s="10">
        <v>-935800000</v>
      </c>
      <c r="AU102" s="42" t="s">
        <v>150</v>
      </c>
      <c r="AV102" s="43">
        <f>AV101/AV103</f>
        <v>0.79029042908894376</v>
      </c>
    </row>
    <row r="103" spans="1:48" ht="20" x14ac:dyDescent="0.25">
      <c r="A103" s="5" t="s">
        <v>88</v>
      </c>
      <c r="B103" s="1" t="s">
        <v>91</v>
      </c>
      <c r="C103" s="1">
        <v>66000000</v>
      </c>
      <c r="D103" s="1">
        <v>67000000</v>
      </c>
      <c r="E103" s="1">
        <v>190000000</v>
      </c>
      <c r="F103" s="1">
        <v>180000000</v>
      </c>
      <c r="G103" s="1">
        <v>14600000</v>
      </c>
      <c r="H103" s="1">
        <v>10600000</v>
      </c>
      <c r="I103" s="1">
        <v>700000</v>
      </c>
      <c r="J103" s="1">
        <v>39800000</v>
      </c>
      <c r="K103" s="1">
        <v>108600000</v>
      </c>
      <c r="L103" s="1">
        <v>100000000</v>
      </c>
      <c r="M103" s="1">
        <v>27800000</v>
      </c>
      <c r="N103" s="1">
        <v>13000000</v>
      </c>
      <c r="O103" s="1">
        <v>20600000</v>
      </c>
      <c r="P103" s="1">
        <v>12800000</v>
      </c>
      <c r="Q103" s="1">
        <v>6400000</v>
      </c>
      <c r="R103" s="1">
        <v>3900000</v>
      </c>
      <c r="S103" s="1">
        <v>25600000</v>
      </c>
      <c r="T103" s="1">
        <v>64000000</v>
      </c>
      <c r="U103" s="1">
        <v>975000000</v>
      </c>
      <c r="V103" s="1">
        <v>703000000</v>
      </c>
      <c r="W103" s="1">
        <v>751000000</v>
      </c>
      <c r="X103" s="1">
        <v>573000000</v>
      </c>
      <c r="Y103" s="1">
        <v>647000000</v>
      </c>
      <c r="Z103" s="1">
        <v>417100000</v>
      </c>
      <c r="AA103" s="1">
        <v>661000000</v>
      </c>
      <c r="AB103" s="1">
        <v>749800000</v>
      </c>
      <c r="AC103" s="1">
        <v>673200000</v>
      </c>
      <c r="AD103" s="1">
        <v>619600000</v>
      </c>
      <c r="AE103" s="1">
        <v>471200000</v>
      </c>
      <c r="AF103" s="1">
        <v>741400000</v>
      </c>
      <c r="AG103" s="1">
        <v>867300000</v>
      </c>
      <c r="AH103" s="1">
        <v>334200000</v>
      </c>
      <c r="AI103" s="1">
        <v>763700000</v>
      </c>
      <c r="AJ103" s="1">
        <v>766100000</v>
      </c>
      <c r="AK103" s="1">
        <v>399000000</v>
      </c>
      <c r="AL103" s="1">
        <v>450000000</v>
      </c>
      <c r="AM103" s="1">
        <v>1677800000</v>
      </c>
      <c r="AN103" s="1">
        <v>1505200000</v>
      </c>
      <c r="AU103" s="42" t="s">
        <v>151</v>
      </c>
      <c r="AV103" s="48">
        <f>AV99+AV101</f>
        <v>57104689824</v>
      </c>
    </row>
    <row r="104" spans="1:48" ht="20" thickBot="1" x14ac:dyDescent="0.3">
      <c r="A104" s="7" t="s">
        <v>89</v>
      </c>
      <c r="B104" s="11">
        <v>8000000</v>
      </c>
      <c r="C104" s="11">
        <v>66800000</v>
      </c>
      <c r="D104" s="11">
        <v>190500000</v>
      </c>
      <c r="E104" s="11">
        <v>179400000</v>
      </c>
      <c r="F104" s="11">
        <v>14900000</v>
      </c>
      <c r="G104" s="11" t="s">
        <v>91</v>
      </c>
      <c r="H104" s="11" t="s">
        <v>91</v>
      </c>
      <c r="I104" s="11" t="s">
        <v>91</v>
      </c>
      <c r="J104" s="11" t="s">
        <v>91</v>
      </c>
      <c r="K104" s="11" t="s">
        <v>91</v>
      </c>
      <c r="L104" s="11" t="s">
        <v>91</v>
      </c>
      <c r="M104" s="11" t="s">
        <v>91</v>
      </c>
      <c r="N104" s="11" t="s">
        <v>91</v>
      </c>
      <c r="O104" s="11" t="s">
        <v>91</v>
      </c>
      <c r="P104" s="11" t="s">
        <v>91</v>
      </c>
      <c r="Q104" s="11" t="s">
        <v>91</v>
      </c>
      <c r="R104" s="11">
        <v>25600000</v>
      </c>
      <c r="S104" s="11">
        <v>64100000</v>
      </c>
      <c r="T104" s="11">
        <v>975000000</v>
      </c>
      <c r="U104" s="11">
        <v>703000000</v>
      </c>
      <c r="V104" s="11">
        <v>751000000</v>
      </c>
      <c r="W104" s="11">
        <v>573000000</v>
      </c>
      <c r="X104" s="11">
        <v>647000000</v>
      </c>
      <c r="Y104" s="11">
        <v>417000000</v>
      </c>
      <c r="Z104" s="11">
        <v>661000000</v>
      </c>
      <c r="AA104" s="11">
        <v>749800000</v>
      </c>
      <c r="AB104" s="11">
        <v>673200000</v>
      </c>
      <c r="AC104" s="11">
        <v>619600000</v>
      </c>
      <c r="AD104" s="11">
        <v>471200000</v>
      </c>
      <c r="AE104" s="11">
        <v>741400000</v>
      </c>
      <c r="AF104" s="11">
        <v>867300000</v>
      </c>
      <c r="AG104" s="11">
        <v>334200000</v>
      </c>
      <c r="AH104" s="11">
        <v>763700000</v>
      </c>
      <c r="AI104" s="11">
        <v>766100000</v>
      </c>
      <c r="AJ104" s="11">
        <v>399000000</v>
      </c>
      <c r="AK104" s="11">
        <v>450000000</v>
      </c>
      <c r="AL104" s="11">
        <v>1677800000</v>
      </c>
      <c r="AM104" s="11">
        <v>1505200000</v>
      </c>
      <c r="AN104" s="11">
        <v>569400000</v>
      </c>
      <c r="AU104" s="67" t="s">
        <v>152</v>
      </c>
      <c r="AV104" s="67"/>
    </row>
    <row r="105" spans="1:48" ht="21" thickTop="1" x14ac:dyDescent="0.25">
      <c r="A105" s="14" t="s">
        <v>110</v>
      </c>
      <c r="B105" s="1">
        <f t="shared" ref="B105:AM105" si="11">(B22*(1-$AV$91))+B77+B88+B81</f>
        <v>91415802.592223346</v>
      </c>
      <c r="C105" s="1">
        <f t="shared" si="11"/>
        <v>93536291.126620173</v>
      </c>
      <c r="D105" s="1">
        <f t="shared" si="11"/>
        <v>-33973881.480558336</v>
      </c>
      <c r="E105" s="1">
        <f t="shared" si="11"/>
        <v>79456231.306081712</v>
      </c>
      <c r="F105" s="1">
        <f t="shared" si="11"/>
        <v>-34773289.506480575</v>
      </c>
      <c r="G105" s="1">
        <f t="shared" si="11"/>
        <v>208444447.90628111</v>
      </c>
      <c r="H105" s="1">
        <f t="shared" si="11"/>
        <v>280659107.05383849</v>
      </c>
      <c r="I105" s="1">
        <f t="shared" si="11"/>
        <v>242786101.07178462</v>
      </c>
      <c r="J105" s="1">
        <f t="shared" si="11"/>
        <v>309903125</v>
      </c>
      <c r="K105" s="1">
        <f t="shared" si="11"/>
        <v>402881331.00697899</v>
      </c>
      <c r="L105" s="1">
        <f t="shared" si="11"/>
        <v>489138864.65603185</v>
      </c>
      <c r="M105" s="1">
        <f t="shared" si="11"/>
        <v>370239861.66500497</v>
      </c>
      <c r="N105" s="1" t="e">
        <f t="shared" si="11"/>
        <v>#VALUE!</v>
      </c>
      <c r="O105" s="1" t="e">
        <f t="shared" si="11"/>
        <v>#VALUE!</v>
      </c>
      <c r="P105" s="1">
        <f t="shared" si="11"/>
        <v>832926264.95513451</v>
      </c>
      <c r="Q105" s="1">
        <f t="shared" si="11"/>
        <v>651795990.15453637</v>
      </c>
      <c r="R105" s="1">
        <f t="shared" si="11"/>
        <v>713663126.24626112</v>
      </c>
      <c r="S105" s="1">
        <f t="shared" si="11"/>
        <v>798303106.30608177</v>
      </c>
      <c r="T105" s="1">
        <f t="shared" si="11"/>
        <v>1106460150.7976072</v>
      </c>
      <c r="U105" s="1">
        <f t="shared" si="11"/>
        <v>1422684415.5034895</v>
      </c>
      <c r="V105" s="1">
        <f t="shared" si="11"/>
        <v>1424553121.884347</v>
      </c>
      <c r="W105" s="1">
        <f t="shared" si="11"/>
        <v>1846464232.3030906</v>
      </c>
      <c r="X105" s="1">
        <f t="shared" si="11"/>
        <v>1854869329.5114655</v>
      </c>
      <c r="Y105" s="1">
        <f t="shared" si="11"/>
        <v>1717063621.6350946</v>
      </c>
      <c r="Z105" s="1">
        <f t="shared" si="11"/>
        <v>1631346130.358923</v>
      </c>
      <c r="AA105" s="1">
        <f t="shared" si="11"/>
        <v>1966474143.1954136</v>
      </c>
      <c r="AB105" s="1">
        <f t="shared" si="11"/>
        <v>2080641790.2542372</v>
      </c>
      <c r="AC105" s="1">
        <f t="shared" si="11"/>
        <v>1370580038.0109668</v>
      </c>
      <c r="AD105" s="1">
        <f t="shared" si="11"/>
        <v>2203724501.4955134</v>
      </c>
      <c r="AE105" s="1">
        <f t="shared" si="11"/>
        <v>2776059589.9800596</v>
      </c>
      <c r="AF105" s="1">
        <f t="shared" si="11"/>
        <v>2306869560.0697904</v>
      </c>
      <c r="AG105" s="1">
        <f t="shared" si="11"/>
        <v>1788438076.3958125</v>
      </c>
      <c r="AH105" s="1">
        <f t="shared" si="11"/>
        <v>2349837244.5164504</v>
      </c>
      <c r="AI105" s="1">
        <f t="shared" si="11"/>
        <v>1784793818.5443668</v>
      </c>
      <c r="AJ105" s="1">
        <f t="shared" si="11"/>
        <v>2589124317.6719837</v>
      </c>
      <c r="AK105" s="1">
        <f t="shared" si="11"/>
        <v>2131318690.8025923</v>
      </c>
      <c r="AL105" s="1">
        <f t="shared" si="11"/>
        <v>3342108907.6520438</v>
      </c>
      <c r="AM105" s="1">
        <f t="shared" si="11"/>
        <v>2484937063.8085742</v>
      </c>
      <c r="AN105" s="1">
        <f>(AN22*(1-$AV$91))+AN77+AN88+AN81</f>
        <v>3119873049.6011963</v>
      </c>
      <c r="AO105" s="26">
        <f>AN105*(1+$AV$106)</f>
        <v>3222294399.7911878</v>
      </c>
      <c r="AP105" s="26">
        <f t="shared" ref="AP105:AS105" si="12">AO105*(1+$AV$106)</f>
        <v>3328078108.9002647</v>
      </c>
      <c r="AQ105" s="26">
        <f t="shared" si="12"/>
        <v>3437334558.7724447</v>
      </c>
      <c r="AR105" s="26">
        <f t="shared" si="12"/>
        <v>3550177754.9432616</v>
      </c>
      <c r="AS105" s="26">
        <f t="shared" si="12"/>
        <v>3666725445.6008162</v>
      </c>
      <c r="AT105" s="25" t="s">
        <v>111</v>
      </c>
      <c r="AU105" s="49" t="s">
        <v>112</v>
      </c>
      <c r="AV105" s="50">
        <f>(AV100*AV92)+(AV102*AV97)</f>
        <v>4.3673255978544198E-2</v>
      </c>
    </row>
    <row r="106" spans="1:48" ht="21" customHeight="1" x14ac:dyDescent="0.25">
      <c r="A106" s="14" t="s">
        <v>107</v>
      </c>
      <c r="B106" s="1"/>
      <c r="C106" s="15">
        <f t="shared" ref="C106:AN106" si="13">(C107/B107)-1</f>
        <v>2.1403887688984882</v>
      </c>
      <c r="D106" s="15">
        <f t="shared" si="13"/>
        <v>-1.731774415405777</v>
      </c>
      <c r="E106" s="15">
        <f t="shared" si="13"/>
        <v>-0.20018796992481203</v>
      </c>
      <c r="F106" s="15">
        <f t="shared" si="13"/>
        <v>-1.8225616921269094</v>
      </c>
      <c r="G106" s="15">
        <f t="shared" si="13"/>
        <v>0.23571428571428577</v>
      </c>
      <c r="H106" s="15">
        <f t="shared" si="13"/>
        <v>-2.0150289017341043</v>
      </c>
      <c r="I106" s="15">
        <f t="shared" si="13"/>
        <v>-1.1161731207289294</v>
      </c>
      <c r="J106" s="15">
        <f t="shared" si="13"/>
        <v>-8.4803921568627452</v>
      </c>
      <c r="K106" s="15">
        <f t="shared" si="13"/>
        <v>2.0943643512450851</v>
      </c>
      <c r="L106" s="15">
        <f t="shared" si="13"/>
        <v>0.14866581956797975</v>
      </c>
      <c r="M106" s="15">
        <f t="shared" si="13"/>
        <v>0.88421828908554567</v>
      </c>
      <c r="N106" s="15">
        <f t="shared" si="13"/>
        <v>3.9138943248532287E-2</v>
      </c>
      <c r="O106" s="15">
        <f t="shared" si="13"/>
        <v>-0.19999999999999996</v>
      </c>
      <c r="P106" s="15">
        <f t="shared" si="13"/>
        <v>0.35687382297551795</v>
      </c>
      <c r="Q106" s="15">
        <f t="shared" si="13"/>
        <v>-0.29684247050659263</v>
      </c>
      <c r="R106" s="15">
        <f t="shared" si="13"/>
        <v>3.6269430051813378E-2</v>
      </c>
      <c r="S106" s="15">
        <f t="shared" si="13"/>
        <v>2.238095238095239E-2</v>
      </c>
      <c r="T106" s="15">
        <f t="shared" si="13"/>
        <v>-5.2165812761993502E-2</v>
      </c>
      <c r="U106" s="15">
        <f t="shared" si="13"/>
        <v>1.2604422604422605</v>
      </c>
      <c r="V106" s="15">
        <f t="shared" si="13"/>
        <v>-9.4565217391304301E-2</v>
      </c>
      <c r="W106" s="15">
        <f t="shared" si="13"/>
        <v>0.55702280912364954</v>
      </c>
      <c r="X106" s="15">
        <f t="shared" si="13"/>
        <v>8.7895142636854384E-2</v>
      </c>
      <c r="Y106" s="15">
        <f t="shared" si="13"/>
        <v>-7.5124025513820025E-2</v>
      </c>
      <c r="Z106" s="15">
        <f t="shared" si="13"/>
        <v>-7.44061302681992E-2</v>
      </c>
      <c r="AA106" s="15">
        <f t="shared" si="13"/>
        <v>4.77688550376687E-2</v>
      </c>
      <c r="AB106" s="15">
        <f t="shared" si="13"/>
        <v>0.20993994943109984</v>
      </c>
      <c r="AC106" s="15">
        <f t="shared" si="13"/>
        <v>-0.42663096715209303</v>
      </c>
      <c r="AD106" s="15">
        <f t="shared" si="13"/>
        <v>0.96594533029612761</v>
      </c>
      <c r="AE106" s="15">
        <f t="shared" si="13"/>
        <v>0.33949365621922256</v>
      </c>
      <c r="AF106" s="15">
        <f t="shared" si="13"/>
        <v>-0.18796764845811165</v>
      </c>
      <c r="AG106" s="15">
        <f t="shared" si="13"/>
        <v>-2.508655126498005E-2</v>
      </c>
      <c r="AH106" s="15">
        <f t="shared" si="13"/>
        <v>3.8297639860139787E-2</v>
      </c>
      <c r="AI106" s="15">
        <f t="shared" si="13"/>
        <v>-0.14290976058931859</v>
      </c>
      <c r="AJ106" s="15">
        <f t="shared" si="13"/>
        <v>0.3618392780403954</v>
      </c>
      <c r="AK106" s="15">
        <f t="shared" si="13"/>
        <v>2.3035657936257392E-2</v>
      </c>
      <c r="AL106" s="15">
        <f t="shared" si="13"/>
        <v>0.41685026879351361</v>
      </c>
      <c r="AM106" s="15">
        <f t="shared" si="13"/>
        <v>-0.23729551533246251</v>
      </c>
      <c r="AN106" s="15">
        <f t="shared" si="13"/>
        <v>0.12029032784211391</v>
      </c>
      <c r="AO106" s="24">
        <v>2959000000</v>
      </c>
      <c r="AP106" s="24">
        <v>3005000000</v>
      </c>
      <c r="AQ106" s="24">
        <v>3044000000</v>
      </c>
      <c r="AR106" s="24">
        <v>3322000000</v>
      </c>
      <c r="AS106" s="24">
        <v>3385000000</v>
      </c>
      <c r="AT106" s="25" t="s">
        <v>108</v>
      </c>
      <c r="AU106" s="51" t="s">
        <v>109</v>
      </c>
      <c r="AV106" s="52">
        <f>(SUM(AO4:AS4)/5)</f>
        <v>3.2828691604321537E-2</v>
      </c>
    </row>
    <row r="107" spans="1:48" ht="19" x14ac:dyDescent="0.25">
      <c r="A107" s="23" t="s">
        <v>106</v>
      </c>
      <c r="B107" s="1">
        <v>-46300000</v>
      </c>
      <c r="C107" s="1">
        <v>-145400000</v>
      </c>
      <c r="D107" s="1">
        <v>106400000</v>
      </c>
      <c r="E107" s="1">
        <v>85100000</v>
      </c>
      <c r="F107" s="1">
        <v>-70000000</v>
      </c>
      <c r="G107" s="1">
        <v>-86500000</v>
      </c>
      <c r="H107" s="1">
        <v>87800000</v>
      </c>
      <c r="I107" s="1">
        <v>-10200000</v>
      </c>
      <c r="J107" s="1">
        <v>76300000</v>
      </c>
      <c r="K107" s="1">
        <v>236100000</v>
      </c>
      <c r="L107" s="1">
        <v>271200000</v>
      </c>
      <c r="M107" s="1">
        <v>511000000</v>
      </c>
      <c r="N107" s="1">
        <v>531000000</v>
      </c>
      <c r="O107" s="1">
        <v>424800000</v>
      </c>
      <c r="P107" s="1">
        <v>576400000</v>
      </c>
      <c r="Q107" s="1">
        <v>405300000</v>
      </c>
      <c r="R107" s="1">
        <v>420000000</v>
      </c>
      <c r="S107" s="1">
        <v>429400000</v>
      </c>
      <c r="T107" s="1">
        <v>407000000</v>
      </c>
      <c r="U107" s="1">
        <v>920000000</v>
      </c>
      <c r="V107" s="1">
        <v>833000000</v>
      </c>
      <c r="W107" s="1">
        <v>1297000000</v>
      </c>
      <c r="X107" s="1">
        <v>1411000000</v>
      </c>
      <c r="Y107" s="1">
        <v>1305000000</v>
      </c>
      <c r="Z107" s="1">
        <v>1207900000</v>
      </c>
      <c r="AA107" s="1">
        <v>1265600000</v>
      </c>
      <c r="AB107" s="1">
        <v>1531300000</v>
      </c>
      <c r="AC107" s="1">
        <v>878000000</v>
      </c>
      <c r="AD107" s="1">
        <v>1726100000</v>
      </c>
      <c r="AE107" s="1">
        <v>2312100000</v>
      </c>
      <c r="AF107" s="1">
        <v>1877500000</v>
      </c>
      <c r="AG107" s="1">
        <v>1830400000</v>
      </c>
      <c r="AH107" s="1">
        <v>1900500000</v>
      </c>
      <c r="AI107" s="1">
        <v>1628900000</v>
      </c>
      <c r="AJ107" s="1">
        <v>2218300000</v>
      </c>
      <c r="AK107" s="1">
        <v>2269400000</v>
      </c>
      <c r="AL107" s="1">
        <v>3215400000</v>
      </c>
      <c r="AM107" s="1">
        <v>2452400000</v>
      </c>
      <c r="AN107" s="1">
        <v>2747400000</v>
      </c>
      <c r="AO107" s="25"/>
      <c r="AP107" s="25"/>
      <c r="AQ107" s="25"/>
      <c r="AR107" s="25"/>
      <c r="AS107" s="38">
        <f>AS106*(1+AV107)/(AV108-AV107)</f>
        <v>119825073321.6675</v>
      </c>
      <c r="AT107" s="39" t="s">
        <v>153</v>
      </c>
      <c r="AU107" s="53" t="s">
        <v>154</v>
      </c>
      <c r="AV107" s="54">
        <v>1.4999999999999999E-2</v>
      </c>
    </row>
    <row r="108" spans="1:48"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38">
        <f t="shared" ref="AO108:AR108" si="14">AO107+AO106</f>
        <v>2959000000</v>
      </c>
      <c r="AP108" s="38">
        <f t="shared" si="14"/>
        <v>3005000000</v>
      </c>
      <c r="AQ108" s="38">
        <f t="shared" si="14"/>
        <v>3044000000</v>
      </c>
      <c r="AR108" s="38">
        <f t="shared" si="14"/>
        <v>3322000000</v>
      </c>
      <c r="AS108" s="38">
        <f>AS107+AS106</f>
        <v>123210073321.6675</v>
      </c>
      <c r="AT108" s="39" t="s">
        <v>151</v>
      </c>
      <c r="AU108" s="55" t="s">
        <v>155</v>
      </c>
      <c r="AV108" s="52">
        <f>AV105</f>
        <v>4.3673255978544198E-2</v>
      </c>
    </row>
    <row r="109" spans="1:48" ht="19" x14ac:dyDescent="0.25">
      <c r="AO109" s="64" t="s">
        <v>156</v>
      </c>
      <c r="AP109" s="64"/>
    </row>
    <row r="110" spans="1:48" ht="20" x14ac:dyDescent="0.25">
      <c r="AO110" s="56" t="s">
        <v>157</v>
      </c>
      <c r="AP110" s="47">
        <f>NPV(AV108,AO108,AP108,AQ108,AR108,AS108)</f>
        <v>110571555824.86642</v>
      </c>
    </row>
    <row r="111" spans="1:48" ht="20" x14ac:dyDescent="0.25">
      <c r="AO111" s="56" t="s">
        <v>158</v>
      </c>
      <c r="AP111" s="47">
        <f>AN40</f>
        <v>819200000</v>
      </c>
    </row>
    <row r="112" spans="1:48" ht="20" x14ac:dyDescent="0.25">
      <c r="AO112" s="56" t="s">
        <v>147</v>
      </c>
      <c r="AP112" s="47">
        <f>AV99</f>
        <v>11975400000</v>
      </c>
    </row>
    <row r="113" spans="41:42" ht="20" x14ac:dyDescent="0.25">
      <c r="AO113" s="56" t="s">
        <v>159</v>
      </c>
      <c r="AP113" s="47">
        <f>AP110+AP111-AP112</f>
        <v>99415355824.866425</v>
      </c>
    </row>
    <row r="114" spans="41:42" ht="20" x14ac:dyDescent="0.25">
      <c r="AO114" s="56" t="s">
        <v>160</v>
      </c>
      <c r="AP114" s="56">
        <f>AN34*(1+(AT16*5))</f>
        <v>627960058.31186044</v>
      </c>
    </row>
    <row r="115" spans="41:42" ht="20" x14ac:dyDescent="0.25">
      <c r="AO115" s="57" t="s">
        <v>161</v>
      </c>
      <c r="AP115" s="58">
        <f>AP113/AP114</f>
        <v>158.31477577112764</v>
      </c>
    </row>
    <row r="116" spans="41:42" ht="20" x14ac:dyDescent="0.25">
      <c r="AO116" s="56" t="s">
        <v>162</v>
      </c>
      <c r="AP116" s="59" cm="1">
        <f t="array" ref="AP116">_FV(A1,"Price")</f>
        <v>77.12</v>
      </c>
    </row>
    <row r="117" spans="41:42" ht="20" x14ac:dyDescent="0.25">
      <c r="AO117" s="57" t="s">
        <v>163</v>
      </c>
      <c r="AP117" s="60">
        <f>AP115/AP116-1</f>
        <v>1.0528368227583975</v>
      </c>
    </row>
    <row r="118" spans="41:42" ht="20" x14ac:dyDescent="0.25">
      <c r="AO118" s="57" t="s">
        <v>164</v>
      </c>
      <c r="AP118" s="61" t="str">
        <f>IF(AP115&gt;AP116,"BUY","SELL")</f>
        <v>BUY</v>
      </c>
    </row>
  </sheetData>
  <mergeCells count="6">
    <mergeCell ref="AO109:AP109"/>
    <mergeCell ref="AU83:AV83"/>
    <mergeCell ref="AU84:AV84"/>
    <mergeCell ref="AU93:AV93"/>
    <mergeCell ref="AU98:AV98"/>
    <mergeCell ref="AU104:AV104"/>
  </mergeCells>
  <hyperlinks>
    <hyperlink ref="A1" r:id="rId1" tooltip="https://roic.ai/company/GIS" display="ROIC.AI | GI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40704/000004070494000020/0000040704-94-000020-index.html" xr:uid="{00000000-0004-0000-0000-00001F000000}"/>
    <hyperlink ref="L74" r:id="rId23" tooltip="https://www.sec.gov/Archives/edgar/data/40704/000004070494000020/0000040704-94-000020-index.html" xr:uid="{00000000-0004-0000-0000-000020000000}"/>
    <hyperlink ref="M36" r:id="rId24" tooltip="https://www.sec.gov/Archives/edgar/data/40704/000004070495000016/0000040704-95-000016-index.html" xr:uid="{00000000-0004-0000-0000-000022000000}"/>
    <hyperlink ref="M74" r:id="rId25" tooltip="https://www.sec.gov/Archives/edgar/data/40704/000004070495000016/0000040704-95-000016-index.html" xr:uid="{00000000-0004-0000-0000-000023000000}"/>
    <hyperlink ref="N36" r:id="rId26" tooltip="https://www.sec.gov/Archives/edgar/data/40704/000091205796018678/0000912057-96-018678-index.html" xr:uid="{00000000-0004-0000-0000-000025000000}"/>
    <hyperlink ref="N74" r:id="rId27" tooltip="https://www.sec.gov/Archives/edgar/data/40704/000091205796018678/0000912057-96-018678-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40704/000089710100000853/0000897101-00-000853-index.html" xr:uid="{00000000-0004-0000-0000-000031000000}"/>
    <hyperlink ref="R74" r:id="rId35" tooltip="https://www.sec.gov/Archives/edgar/data/40704/000089710100000853/0000897101-00-000853-index.html" xr:uid="{00000000-0004-0000-0000-000032000000}"/>
    <hyperlink ref="S36" r:id="rId36" tooltip="https://www.sec.gov/Archives/edgar/data/40704/000089710101500527/0000897101-01-500527-index.htm" xr:uid="{00000000-0004-0000-0000-000034000000}"/>
    <hyperlink ref="S74" r:id="rId37" tooltip="https://www.sec.gov/Archives/edgar/data/40704/000089710101500527/0000897101-01-500527-index.htm" xr:uid="{00000000-0004-0000-0000-000035000000}"/>
    <hyperlink ref="T36" r:id="rId38" tooltip="https://www.sec.gov/Archives/edgar/data/40704/000089710102000567/0000897101-02-000567-index.html" xr:uid="{00000000-0004-0000-0000-000037000000}"/>
    <hyperlink ref="T74" r:id="rId39" tooltip="https://www.sec.gov/Archives/edgar/data/40704/000089710102000567/0000897101-02-000567-index.html" xr:uid="{00000000-0004-0000-0000-000038000000}"/>
    <hyperlink ref="U36" r:id="rId40" tooltip="https://www.sec.gov/Archives/edgar/data/40704/000089710103000909/0000897101-03-000909-index.htm" xr:uid="{00000000-0004-0000-0000-00003A000000}"/>
    <hyperlink ref="U74" r:id="rId41" tooltip="https://www.sec.gov/Archives/edgar/data/40704/000089710103000909/0000897101-03-000909-index.htm" xr:uid="{00000000-0004-0000-0000-00003B000000}"/>
    <hyperlink ref="V36" r:id="rId42" tooltip="https://www.sec.gov/Archives/edgar/data/40704/000089710104001455/0000897101-04-001455-index.htm" xr:uid="{00000000-0004-0000-0000-00003D000000}"/>
    <hyperlink ref="V74" r:id="rId43" tooltip="https://www.sec.gov/Archives/edgar/data/40704/000089710104001455/0000897101-04-001455-index.htm" xr:uid="{00000000-0004-0000-0000-00003E000000}"/>
    <hyperlink ref="W36" r:id="rId44" tooltip="https://www.sec.gov/Archives/edgar/data/40704/000089710105001694/0000897101-05-001694-index.htm" xr:uid="{00000000-0004-0000-0000-000040000000}"/>
    <hyperlink ref="W74" r:id="rId45" tooltip="https://www.sec.gov/Archives/edgar/data/40704/000089710105001694/0000897101-05-001694-index.htm" xr:uid="{00000000-0004-0000-0000-000041000000}"/>
    <hyperlink ref="X36" r:id="rId46" tooltip="https://www.sec.gov/Archives/edgar/data/40704/000089710106001513/0000897101-06-001513-index.htm" xr:uid="{00000000-0004-0000-0000-000043000000}"/>
    <hyperlink ref="X74" r:id="rId47" tooltip="https://www.sec.gov/Archives/edgar/data/40704/000089710106001513/0000897101-06-001513-index.htm" xr:uid="{00000000-0004-0000-0000-000044000000}"/>
    <hyperlink ref="Y36" r:id="rId48" tooltip="https://www.sec.gov/Archives/edgar/data/40704/000089710107001522/0000897101-07-001522-index.htm" xr:uid="{00000000-0004-0000-0000-000046000000}"/>
    <hyperlink ref="Y74" r:id="rId49" tooltip="https://www.sec.gov/Archives/edgar/data/40704/000089710107001522/0000897101-07-001522-index.htm" xr:uid="{00000000-0004-0000-0000-000047000000}"/>
    <hyperlink ref="Z36" r:id="rId50" tooltip="https://www.sec.gov/Archives/edgar/data/40704/000095013708009268/0000950137-08-009268-index.htm" xr:uid="{00000000-0004-0000-0000-000049000000}"/>
    <hyperlink ref="Z74" r:id="rId51" tooltip="https://www.sec.gov/Archives/edgar/data/40704/000095013708009268/0000950137-08-009268-index.htm" xr:uid="{00000000-0004-0000-0000-00004A000000}"/>
    <hyperlink ref="AA36" r:id="rId52" tooltip="https://www.sec.gov/Archives/edgar/data/40704/000095012309021887/0000950123-09-021887-index.htm" xr:uid="{00000000-0004-0000-0000-00004C000000}"/>
    <hyperlink ref="AA74" r:id="rId53" tooltip="https://www.sec.gov/Archives/edgar/data/40704/000095012309021887/0000950123-09-021887-index.htm" xr:uid="{00000000-0004-0000-0000-00004D000000}"/>
    <hyperlink ref="AB36" r:id="rId54" tooltip="https://www.sec.gov/Archives/edgar/data/40704/000095012310064517/0000950123-10-064517-index.htm" xr:uid="{00000000-0004-0000-0000-00004F000000}"/>
    <hyperlink ref="AB74" r:id="rId55" tooltip="https://www.sec.gov/Archives/edgar/data/40704/000095012310064517/0000950123-10-064517-index.htm" xr:uid="{00000000-0004-0000-0000-000050000000}"/>
    <hyperlink ref="AC36" r:id="rId56" tooltip="https://www.sec.gov/Archives/edgar/data/40704/000095012311064606/0000950123-11-064606-index.htm" xr:uid="{00000000-0004-0000-0000-000052000000}"/>
    <hyperlink ref="AC74" r:id="rId57" tooltip="https://www.sec.gov/Archives/edgar/data/40704/000095012311064606/0000950123-11-064606-index.htm" xr:uid="{00000000-0004-0000-0000-000053000000}"/>
    <hyperlink ref="AD36" r:id="rId58" tooltip="https://www.sec.gov/Archives/edgar/data/40704/000119312512293636/0001193125-12-293636-index.htm" xr:uid="{00000000-0004-0000-0000-000055000000}"/>
    <hyperlink ref="AD74" r:id="rId59" tooltip="https://www.sec.gov/Archives/edgar/data/40704/000119312512293636/0001193125-12-293636-index.htm" xr:uid="{00000000-0004-0000-0000-000056000000}"/>
    <hyperlink ref="AE36" r:id="rId60" tooltip="https://www.sec.gov/Archives/edgar/data/40704/000119312513282371/0001193125-13-282371-index.htm" xr:uid="{00000000-0004-0000-0000-000058000000}"/>
    <hyperlink ref="AE74" r:id="rId61" tooltip="https://www.sec.gov/Archives/edgar/data/40704/000119312513282371/0001193125-13-282371-index.htm" xr:uid="{00000000-0004-0000-0000-000059000000}"/>
    <hyperlink ref="AF36" r:id="rId62" tooltip="https://www.sec.gov/Archives/edgar/data/40704/000119312514260716/0001193125-14-260716-index.htm" xr:uid="{00000000-0004-0000-0000-00005B000000}"/>
    <hyperlink ref="AF74" r:id="rId63" tooltip="https://www.sec.gov/Archives/edgar/data/40704/000119312514260716/0001193125-14-260716-index.htm" xr:uid="{00000000-0004-0000-0000-00005C000000}"/>
    <hyperlink ref="AG36" r:id="rId64" tooltip="https://www.sec.gov/Archives/edgar/data/40704/000119312515245476/0001193125-15-245476-index.htm" xr:uid="{00000000-0004-0000-0000-00005E000000}"/>
    <hyperlink ref="AG74" r:id="rId65" tooltip="https://www.sec.gov/Archives/edgar/data/40704/000119312515245476/0001193125-15-245476-index.htm" xr:uid="{00000000-0004-0000-0000-00005F000000}"/>
    <hyperlink ref="AH36" r:id="rId66" tooltip="https://www.sec.gov/Archives/edgar/data/40704/000119312516638404/0001193125-16-638404-index.htm" xr:uid="{00000000-0004-0000-0000-000061000000}"/>
    <hyperlink ref="AH74" r:id="rId67" tooltip="https://www.sec.gov/Archives/edgar/data/40704/000119312516638404/0001193125-16-638404-index.htm" xr:uid="{00000000-0004-0000-0000-000062000000}"/>
    <hyperlink ref="AI36" r:id="rId68" tooltip="https://www.sec.gov/Archives/edgar/data/40704/000119312517217396/0001193125-17-217396-index.htm" xr:uid="{00000000-0004-0000-0000-000064000000}"/>
    <hyperlink ref="AI74" r:id="rId69" tooltip="https://www.sec.gov/Archives/edgar/data/40704/000119312517217396/0001193125-17-217396-index.htm" xr:uid="{00000000-0004-0000-0000-000065000000}"/>
    <hyperlink ref="AJ36" r:id="rId70" tooltip="https://www.sec.gov/Archives/edgar/data/40704/000119312518209377/0001193125-18-209377-index.htm" xr:uid="{00000000-0004-0000-0000-000067000000}"/>
    <hyperlink ref="AJ74" r:id="rId71" tooltip="https://www.sec.gov/Archives/edgar/data/40704/000119312518209377/0001193125-18-209377-index.htm" xr:uid="{00000000-0004-0000-0000-000068000000}"/>
    <hyperlink ref="AK36" r:id="rId72" tooltip="https://www.sec.gov/Archives/edgar/data/40704/000119312519184675/0001193125-19-184675-index.htm" xr:uid="{00000000-0004-0000-0000-00006A000000}"/>
    <hyperlink ref="AK74" r:id="rId73" tooltip="https://www.sec.gov/Archives/edgar/data/40704/000119312519184675/0001193125-19-184675-index.htm" xr:uid="{00000000-0004-0000-0000-00006B000000}"/>
    <hyperlink ref="AL36" r:id="rId74" tooltip="https://www.sec.gov/Archives/edgar/data/40704/000119312520186469/0001193125-20-186469-index.htm" xr:uid="{00000000-0004-0000-0000-00006D000000}"/>
    <hyperlink ref="AL74" r:id="rId75" tooltip="https://www.sec.gov/Archives/edgar/data/40704/000119312520186469/0001193125-20-186469-index.htm" xr:uid="{00000000-0004-0000-0000-00006E000000}"/>
    <hyperlink ref="AM36" r:id="rId76" tooltip="https://www.sec.gov/Archives/edgar/data/40704/000119312521204830/0001193125-21-204830-index.htm" xr:uid="{00000000-0004-0000-0000-000070000000}"/>
    <hyperlink ref="AM74" r:id="rId77" tooltip="https://www.sec.gov/Archives/edgar/data/40704/000119312521204830/0001193125-21-204830-index.htm" xr:uid="{00000000-0004-0000-0000-000071000000}"/>
    <hyperlink ref="AN36" r:id="rId78" tooltip="https://www.sec.gov/Archives/edgar/data/40704/000119312522185257/0001193125-22-185257-index.htm" xr:uid="{00000000-0004-0000-0000-000073000000}"/>
    <hyperlink ref="AN74" r:id="rId79" tooltip="https://www.sec.gov/Archives/edgar/data/40704/000119312522185257/0001193125-22-185257-index.htm" xr:uid="{00000000-0004-0000-0000-000074000000}"/>
    <hyperlink ref="AO1" r:id="rId80" display="https://finbox.com/NYSE:GIS/explorer/revenue_proj" xr:uid="{D3872711-D9A5-4844-864E-60CB161C39C6}"/>
    <hyperlink ref="AT106" r:id="rId81" xr:uid="{85F65772-58C9-5D46-B4D7-F43A4BE8A229}"/>
  </hyperlinks>
  <pageMargins left="0.7" right="0.7" top="0.75" bottom="0.75" header="0.3" footer="0.3"/>
  <drawing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2023-03-14T04:14:48Z</dcterms:created>
  <dcterms:modified xsi:type="dcterms:W3CDTF">2023-07-04T07:59:40Z</dcterms:modified>
</cp:coreProperties>
</file>