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2EEC61EF-0E6C-F245-889F-731222F197E0}"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T16" i="1" s="1"/>
  <c r="AU95" i="1" a="1"/>
  <c r="AU95" i="1" s="1"/>
  <c r="AO105" i="1"/>
  <c r="AP105" i="1" s="1"/>
  <c r="AQ105" i="1" s="1"/>
  <c r="AR105" i="1" s="1"/>
  <c r="AN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O111" i="1"/>
  <c r="AU94" i="1"/>
  <c r="AU91" i="1"/>
  <c r="AU90" i="1"/>
  <c r="AU89" i="1"/>
  <c r="AU87" i="1"/>
  <c r="AU86" i="1"/>
  <c r="AU99" i="1" s="1"/>
  <c r="AU85" i="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V10" i="1"/>
  <c r="AU10" i="1"/>
  <c r="AT10" i="1"/>
  <c r="AS10" i="1"/>
  <c r="AV7" i="1"/>
  <c r="AU7" i="1"/>
  <c r="AT7" i="1"/>
  <c r="AS7" i="1"/>
  <c r="AV4" i="1"/>
  <c r="AU4" i="1"/>
  <c r="AT4" i="1"/>
  <c r="AS4" i="1"/>
  <c r="AR4" i="1"/>
  <c r="AQ4" i="1"/>
  <c r="AP4" i="1"/>
  <c r="AO4" i="1"/>
  <c r="AN4" i="1"/>
  <c r="AU106" i="1" s="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97" i="1" l="1"/>
  <c r="AU103" i="1"/>
  <c r="AU100" i="1" s="1"/>
  <c r="AO112" i="1"/>
  <c r="AV19" i="1"/>
  <c r="AU102" i="1"/>
  <c r="AU19" i="1"/>
  <c r="AT19" i="1"/>
  <c r="AV22" i="1"/>
  <c r="AV16" i="1"/>
  <c r="AU22" i="1"/>
  <c r="AU16" i="1"/>
  <c r="AO108" i="1"/>
  <c r="AN108" i="1"/>
  <c r="AU88" i="1"/>
  <c r="AU92" i="1" s="1"/>
  <c r="AU105" i="1" l="1"/>
  <c r="AU108" i="1" s="1"/>
  <c r="AP108" i="1"/>
  <c r="AR107" i="1" l="1"/>
  <c r="AR108" i="1" s="1"/>
  <c r="AO110" i="1" s="1"/>
  <c r="AO113" i="1" s="1"/>
  <c r="AO115" i="1" s="1"/>
  <c r="AQ108" i="1"/>
  <c r="AO117"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<sst xmlns="http://schemas.openxmlformats.org/spreadsheetml/2006/main" count="1393" uniqueCount="167">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</sst>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1"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 fillId="0" borderId="0" xfId="0" applyFont="1" applyAlignment="1">
      <alignment indent="1"/>
    </xf>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Hormel</a:t>
            </a:r>
            <a:r>
              <a:rPr lang="en-US" sz="2400" baseline="0"/>
              <a:t> Foods</a:t>
            </a:r>
            <a:endParaRPr lang="en-US" sz="2400"/>
          </a:p>
        </c:rich>
      </c:tx>
      <c:layout>
        <c:manualLayout>
          <c:xMode val="edge"/>
          <c:yMode val="edge"/>
          <c:x val="0.40200001018684439"/>
          <c:y val="2.803440867465276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412531128345831E-2"/>
          <c:y val="0.1389742095480741"/>
          <c:w val="0.82469968818900874"/>
          <c:h val="0.6829557216883577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1502200000</c:v>
                </c:pt>
                <c:pt idx="1">
                  <c:v>1960200000</c:v>
                </c:pt>
                <c:pt idx="2">
                  <c:v>2314100000</c:v>
                </c:pt>
                <c:pt idx="3">
                  <c:v>2292800000</c:v>
                </c:pt>
                <c:pt idx="4">
                  <c:v>2340500000</c:v>
                </c:pt>
                <c:pt idx="5">
                  <c:v>2681200000</c:v>
                </c:pt>
                <c:pt idx="6">
                  <c:v>2836200000</c:v>
                </c:pt>
                <c:pt idx="7">
                  <c:v>2813700000</c:v>
                </c:pt>
                <c:pt idx="8">
                  <c:v>2854000000</c:v>
                </c:pt>
                <c:pt idx="9">
                  <c:v>3064800000</c:v>
                </c:pt>
                <c:pt idx="10">
                  <c:v>3046200000</c:v>
                </c:pt>
                <c:pt idx="11">
                  <c:v>3098700000</c:v>
                </c:pt>
                <c:pt idx="12">
                  <c:v>3256600000</c:v>
                </c:pt>
                <c:pt idx="13">
                  <c:v>3261000000</c:v>
                </c:pt>
                <c:pt idx="14">
                  <c:v>3357800000</c:v>
                </c:pt>
                <c:pt idx="15">
                  <c:v>3675132000</c:v>
                </c:pt>
                <c:pt idx="16">
                  <c:v>4124112000</c:v>
                </c:pt>
                <c:pt idx="17">
                  <c:v>3910314000</c:v>
                </c:pt>
                <c:pt idx="18">
                  <c:v>4200328000</c:v>
                </c:pt>
                <c:pt idx="19">
                  <c:v>4779875000</c:v>
                </c:pt>
                <c:pt idx="20">
                  <c:v>5413997000</c:v>
                </c:pt>
                <c:pt idx="21">
                  <c:v>5745481000</c:v>
                </c:pt>
                <c:pt idx="22">
                  <c:v>6193032000</c:v>
                </c:pt>
                <c:pt idx="23">
                  <c:v>6754903000</c:v>
                </c:pt>
                <c:pt idx="24">
                  <c:v>6533671000</c:v>
                </c:pt>
                <c:pt idx="25">
                  <c:v>7220719000</c:v>
                </c:pt>
                <c:pt idx="26">
                  <c:v>7895089000</c:v>
                </c:pt>
                <c:pt idx="27">
                  <c:v>8230670000</c:v>
                </c:pt>
                <c:pt idx="28">
                  <c:v>8751654000</c:v>
                </c:pt>
                <c:pt idx="29">
                  <c:v>9316256000</c:v>
                </c:pt>
                <c:pt idx="30">
                  <c:v>9263863000</c:v>
                </c:pt>
                <c:pt idx="31">
                  <c:v>9523224000</c:v>
                </c:pt>
                <c:pt idx="32">
                  <c:v>9167519000</c:v>
                </c:pt>
                <c:pt idx="33">
                  <c:v>9545700000</c:v>
                </c:pt>
                <c:pt idx="34">
                  <c:v>9497317000</c:v>
                </c:pt>
                <c:pt idx="35">
                  <c:v>9608462000</c:v>
                </c:pt>
                <c:pt idx="36">
                  <c:v>11386189000</c:v>
                </c:pt>
                <c:pt idx="37">
                  <c:v>12458806000</c:v>
                </c:pt>
              </c:numCache>
            </c:numRef>
          </c:val>
          <c:extLst>
            <c:ext xmlns:c16="http://schemas.microsoft.com/office/drawing/2014/chart" uri="{C3380CC4-5D6E-409C-BE32-E72D297353CC}">
              <c16:uniqueId val="{00000000-AC5B-8140-9FB9-B4F1AD5CE8D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38600000</c:v>
                </c:pt>
                <c:pt idx="1">
                  <c:v>39100000</c:v>
                </c:pt>
                <c:pt idx="2">
                  <c:v>45900000</c:v>
                </c:pt>
                <c:pt idx="3">
                  <c:v>60200000</c:v>
                </c:pt>
                <c:pt idx="4">
                  <c:v>70100000</c:v>
                </c:pt>
                <c:pt idx="5">
                  <c:v>77100000</c:v>
                </c:pt>
                <c:pt idx="6">
                  <c:v>86400000</c:v>
                </c:pt>
                <c:pt idx="7">
                  <c:v>95200000</c:v>
                </c:pt>
                <c:pt idx="8">
                  <c:v>-26700000</c:v>
                </c:pt>
                <c:pt idx="9">
                  <c:v>118000000</c:v>
                </c:pt>
                <c:pt idx="10">
                  <c:v>120400000</c:v>
                </c:pt>
                <c:pt idx="11">
                  <c:v>79400000</c:v>
                </c:pt>
                <c:pt idx="12">
                  <c:v>109500000</c:v>
                </c:pt>
                <c:pt idx="13">
                  <c:v>139300000</c:v>
                </c:pt>
                <c:pt idx="14">
                  <c:v>163400000</c:v>
                </c:pt>
                <c:pt idx="15">
                  <c:v>170217000</c:v>
                </c:pt>
                <c:pt idx="16">
                  <c:v>182441000</c:v>
                </c:pt>
                <c:pt idx="17">
                  <c:v>189322000</c:v>
                </c:pt>
                <c:pt idx="18">
                  <c:v>185779000</c:v>
                </c:pt>
                <c:pt idx="19">
                  <c:v>231663000</c:v>
                </c:pt>
                <c:pt idx="20">
                  <c:v>253459000</c:v>
                </c:pt>
                <c:pt idx="21">
                  <c:v>286139000</c:v>
                </c:pt>
                <c:pt idx="22">
                  <c:v>301892000</c:v>
                </c:pt>
                <c:pt idx="23">
                  <c:v>285500000</c:v>
                </c:pt>
                <c:pt idx="24">
                  <c:v>342813000</c:v>
                </c:pt>
                <c:pt idx="25">
                  <c:v>395587000</c:v>
                </c:pt>
                <c:pt idx="26">
                  <c:v>474195000</c:v>
                </c:pt>
                <c:pt idx="27">
                  <c:v>500050000</c:v>
                </c:pt>
                <c:pt idx="28">
                  <c:v>526211000</c:v>
                </c:pt>
                <c:pt idx="29">
                  <c:v>602677000</c:v>
                </c:pt>
                <c:pt idx="30">
                  <c:v>686088000</c:v>
                </c:pt>
                <c:pt idx="31">
                  <c:v>890052000</c:v>
                </c:pt>
                <c:pt idx="32">
                  <c:v>846735000</c:v>
                </c:pt>
                <c:pt idx="33">
                  <c:v>1012140000</c:v>
                </c:pt>
                <c:pt idx="34">
                  <c:v>978806000</c:v>
                </c:pt>
                <c:pt idx="35">
                  <c:v>908082000</c:v>
                </c:pt>
                <c:pt idx="36">
                  <c:v>908839000</c:v>
                </c:pt>
                <c:pt idx="37">
                  <c:v>999987000</c:v>
                </c:pt>
              </c:numCache>
            </c:numRef>
          </c:val>
          <c:extLst>
            <c:ext xmlns:c16="http://schemas.microsoft.com/office/drawing/2014/chart" uri="{C3380CC4-5D6E-409C-BE32-E72D297353CC}">
              <c16:uniqueId val="{00000001-AC5B-8140-9FB9-B4F1AD5CE8D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0</c:v>
                </c:pt>
                <c:pt idx="5">
                  <c:v>0</c:v>
                </c:pt>
                <c:pt idx="6">
                  <c:v>0</c:v>
                </c:pt>
                <c:pt idx="7">
                  <c:v>109300000</c:v>
                </c:pt>
                <c:pt idx="8">
                  <c:v>6300000</c:v>
                </c:pt>
                <c:pt idx="9">
                  <c:v>133700000</c:v>
                </c:pt>
                <c:pt idx="10">
                  <c:v>-12000000</c:v>
                </c:pt>
                <c:pt idx="11">
                  <c:v>-13500000</c:v>
                </c:pt>
                <c:pt idx="12">
                  <c:v>46100000</c:v>
                </c:pt>
                <c:pt idx="13">
                  <c:v>153200000</c:v>
                </c:pt>
                <c:pt idx="14">
                  <c:v>160400000</c:v>
                </c:pt>
                <c:pt idx="15">
                  <c:v>51179000</c:v>
                </c:pt>
                <c:pt idx="16">
                  <c:v>243311000</c:v>
                </c:pt>
                <c:pt idx="17">
                  <c:v>262396000</c:v>
                </c:pt>
                <c:pt idx="18">
                  <c:v>12280000</c:v>
                </c:pt>
                <c:pt idx="19">
                  <c:v>214367000</c:v>
                </c:pt>
                <c:pt idx="20">
                  <c:v>321753000</c:v>
                </c:pt>
                <c:pt idx="21">
                  <c:v>185058000</c:v>
                </c:pt>
                <c:pt idx="22">
                  <c:v>211134000</c:v>
                </c:pt>
                <c:pt idx="23">
                  <c:v>145732000</c:v>
                </c:pt>
                <c:pt idx="24">
                  <c:v>453808000</c:v>
                </c:pt>
                <c:pt idx="25">
                  <c:v>395709000</c:v>
                </c:pt>
                <c:pt idx="26">
                  <c:v>393568000</c:v>
                </c:pt>
                <c:pt idx="27">
                  <c:v>385478000</c:v>
                </c:pt>
                <c:pt idx="28">
                  <c:v>531043000</c:v>
                </c:pt>
                <c:pt idx="29">
                  <c:v>587741000</c:v>
                </c:pt>
                <c:pt idx="30">
                  <c:v>847929000</c:v>
                </c:pt>
                <c:pt idx="31">
                  <c:v>737324000</c:v>
                </c:pt>
                <c:pt idx="32">
                  <c:v>788910000</c:v>
                </c:pt>
                <c:pt idx="33">
                  <c:v>852122000</c:v>
                </c:pt>
                <c:pt idx="34">
                  <c:v>629158000</c:v>
                </c:pt>
                <c:pt idx="35">
                  <c:v>760523000</c:v>
                </c:pt>
                <c:pt idx="36">
                  <c:v>769518000</c:v>
                </c:pt>
                <c:pt idx="37">
                  <c:v>856059000</c:v>
                </c:pt>
              </c:numCache>
            </c:numRef>
          </c:val>
          <c:extLst>
            <c:ext xmlns:c16="http://schemas.microsoft.com/office/drawing/2014/chart" uri="{C3380CC4-5D6E-409C-BE32-E72D297353CC}">
              <c16:uniqueId val="{00000002-AC5B-8140-9FB9-B4F1AD5CE8D2}"/>
            </c:ext>
          </c:extLst>
        </c:ser>
        <c:dLbls>
          <c:showLegendKey val="0"/>
          <c:showVal val="0"/>
          <c:showCatName val="0"/>
          <c:showSerName val="0"/>
          <c:showPercent val="0"/>
          <c:showBubbleSize val="0"/>
        </c:dLbls>
        <c:gapWidth val="100"/>
        <c:overlap val="-24"/>
        <c:axId val="1715828559"/>
        <c:axId val="1715830287"/>
      </c:barChart>
      <c:catAx>
        <c:axId val="1715828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15830287"/>
        <c:crosses val="autoZero"/>
        <c:auto val="1"/>
        <c:lblAlgn val="ctr"/>
        <c:lblOffset val="100"/>
        <c:noMultiLvlLbl val="0"/>
      </c:catAx>
      <c:valAx>
        <c:axId val="171583028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5828559"/>
        <c:crosses val="autoZero"/>
        <c:crossBetween val="between"/>
      </c:valAx>
      <c:spPr>
        <a:noFill/>
        <a:ln>
          <a:noFill/>
        </a:ln>
        <a:effectLst/>
      </c:spPr>
    </c:plotArea>
    <c:legend>
      <c:legendPos val="b"/>
      <c:layout>
        <c:manualLayout>
          <c:xMode val="edge"/>
          <c:yMode val="edge"/>
          <c:x val="0.34732908735957091"/>
          <c:y val="0.90698054769240899"/>
          <c:w val="0.31326251258932847"/>
          <c:h val="5.22421305990052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33338</xdr:rowOff>
    </xdr:from>
    <xdr:to>
      <xdr:col>47</xdr:col>
      <xdr:colOff>15875</xdr:colOff>
      <xdr:row>130</xdr:row>
      <xdr:rowOff>15875</xdr:rowOff>
    </xdr:to>
    <xdr:graphicFrame macro="">
      <xdr:nvGraphicFramePr>
        <xdr:cNvPr id="2" name="Chart 1">
          <a:extLst>
            <a:ext uri="{FF2B5EF4-FFF2-40B4-BE49-F238E27FC236}">
              <a16:creationId xmlns:a16="http://schemas.microsoft.com/office/drawing/2014/main" id="{75787276-5060-BAD9-3C22-3731A6A00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3.8190000000000002E-2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https://www.bing.com/financeapi/forcetrigger?t=a1uv7w&amp;q=XNYS%3aHRL&amp;form=skydnc</v>
    <v>Learn more on Bing</v>
  </rv>
  <rv s="1">
    <v>0</v>
    <v>HORMEL FOODS CORPORATION (XNYS:HRL)</v>
    <v>2</v>
    <v>3</v>
    <v>Finance</v>
    <v>4</v>
    <v>en-US</v>
    <v>a1uv7w</v>
    <v>268435456</v>
    <v>1</v>
    <v>Powered by Refinitiv</v>
    <v>51.69</v>
    <v>37.774999999999999</v>
    <v>0.1862</v>
    <v>0.4</v>
    <v>9.9450000000000007E-3</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40.744999999999997</v>
    <v>Food &amp; Tobacco</v>
    <v>Stock</v>
    <v>45110.875000022657</v>
    <v>0</v>
    <v>39.94</v>
    <v>22189410000</v>
    <v>HORMEL FOODS CORPORATION</v>
    <v>HORMEL FOODS CORPORATION</v>
    <v>40.06</v>
    <v>23.684000000000001</v>
    <v>40.22</v>
    <v>40.619999999999997</v>
    <v>546268200</v>
    <v>HRL</v>
    <v>HORMEL FOODS CORPORATION (XNYS:HRL)</v>
    <v>1055632</v>
    <v>2557312</v>
    <v>1928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48465/0000048465-98-000008-index.html" TargetMode="External"/><Relationship Id="rId21" Type="http://schemas.openxmlformats.org/officeDocument/2006/relationships/hyperlink" Target="https://www.sec.gov/Archives/edgar/data/48465/000004846595000008/0000048465-95-000008-index.html" TargetMode="External"/><Relationship Id="rId42" Type="http://schemas.openxmlformats.org/officeDocument/2006/relationships/hyperlink" Target="https://www.sec.gov/Archives/edgar/data/48465/000110465906002096/a06-1208_110k.htm" TargetMode="External"/><Relationship Id="rId47" Type="http://schemas.openxmlformats.org/officeDocument/2006/relationships/hyperlink" Target="https://www.sec.gov/Archives/edgar/data/48465/000110465907090982/0001104659-07-090982-index.html" TargetMode="External"/><Relationship Id="rId63" Type="http://schemas.openxmlformats.org/officeDocument/2006/relationships/hyperlink" Target="https://www.sec.gov/Archives/edgar/data/48465/000110465915085151/0001104659-15-085151-index.html" TargetMode="External"/><Relationship Id="rId68" Type="http://schemas.openxmlformats.org/officeDocument/2006/relationships/hyperlink" Target="https://www.sec.gov/Archives/edgar/data/48465/000004846518000046/0000048465-18-000046-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48465/000004846597000004/0000048465-97-000004-index.html" TargetMode="External"/><Relationship Id="rId32" Type="http://schemas.openxmlformats.org/officeDocument/2006/relationships/hyperlink" Target="https://www.sec.gov/Archives/edgar/data/48465/000091205701002984/0000912057-01-002984-index.html" TargetMode="External"/><Relationship Id="rId37" Type="http://schemas.openxmlformats.org/officeDocument/2006/relationships/hyperlink" Target="https://www.sec.gov/Archives/edgar/data/48465/000104746903002563/a2100452z10-k.htm" TargetMode="External"/><Relationship Id="rId40" Type="http://schemas.openxmlformats.org/officeDocument/2006/relationships/hyperlink" Target="https://www.sec.gov/Archives/edgar/data/48465/000110465905001285/a05-1139_110k.htm" TargetMode="External"/><Relationship Id="rId45" Type="http://schemas.openxmlformats.org/officeDocument/2006/relationships/hyperlink" Target="https://www.sec.gov/Archives/edgar/data/48465/000110465907002276/0001104659-07-002276-index.html" TargetMode="External"/><Relationship Id="rId53" Type="http://schemas.openxmlformats.org/officeDocument/2006/relationships/hyperlink" Target="https://www.sec.gov/Archives/edgar/data/48465/000110465910063729/0001104659-10-063729-index.html" TargetMode="External"/><Relationship Id="rId58" Type="http://schemas.openxmlformats.org/officeDocument/2006/relationships/hyperlink" Target="https://www.sec.gov/Archives/edgar/data/48465/000110465913090853/0001104659-13-090853-index.html" TargetMode="External"/><Relationship Id="rId66" Type="http://schemas.openxmlformats.org/officeDocument/2006/relationships/hyperlink" Target="https://www.sec.gov/Archives/edgar/data/48465/000110465917074227/0001104659-17-074227-index.html" TargetMode="External"/><Relationship Id="rId74" Type="http://schemas.openxmlformats.org/officeDocument/2006/relationships/hyperlink" Target="https://www.sec.gov/Archives/edgar/data/48465/000004846521000067/0000048465-21-000067-index.htm" TargetMode="External"/><Relationship Id="rId79" Type="http://schemas.openxmlformats.org/officeDocument/2006/relationships/hyperlink" Target="https://finbox.com/NYSE:HR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48465/000110465914087276/0001104659-14-087276-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48465/000004846596000003/0000048465-96-000003-index.html" TargetMode="External"/><Relationship Id="rId27" Type="http://schemas.openxmlformats.org/officeDocument/2006/relationships/hyperlink" Target="https://www.sec.gov/Archives/edgar/data/48465/0000048465-98-000008-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8465/000091205702002668/0000912057-02-002668-index.html" TargetMode="External"/><Relationship Id="rId43" Type="http://schemas.openxmlformats.org/officeDocument/2006/relationships/hyperlink" Target="https://www.sec.gov/Archives/edgar/data/48465/000110465906002096/a06-1208_110k.htm" TargetMode="External"/><Relationship Id="rId48" Type="http://schemas.openxmlformats.org/officeDocument/2006/relationships/hyperlink" Target="https://www.sec.gov/Archives/edgar/data/48465/000110465908078222/0001104659-08-078222-index.html" TargetMode="External"/><Relationship Id="rId56" Type="http://schemas.openxmlformats.org/officeDocument/2006/relationships/hyperlink" Target="https://www.sec.gov/Archives/edgar/data/48465/000110465912085141/0001104659-12-085141-index.html" TargetMode="External"/><Relationship Id="rId64" Type="http://schemas.openxmlformats.org/officeDocument/2006/relationships/hyperlink" Target="https://www.sec.gov/Archives/edgar/data/48465/000110465916163147/0001104659-16-163147-index.html" TargetMode="External"/><Relationship Id="rId69" Type="http://schemas.openxmlformats.org/officeDocument/2006/relationships/hyperlink" Target="https://www.sec.gov/Archives/edgar/data/48465/000004846518000046/0000048465-18-000046-index.html" TargetMode="External"/><Relationship Id="rId77" Type="http://schemas.openxmlformats.org/officeDocument/2006/relationships/hyperlink" Target="https://www.sec.gov/Archives/edgar/data/48465/000004846522000051/0000048465-22-00005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8465/000110465909070245/0001104659-09-070245-index.html" TargetMode="External"/><Relationship Id="rId72" Type="http://schemas.openxmlformats.org/officeDocument/2006/relationships/hyperlink" Target="https://www.sec.gov/Archives/edgar/data/48465/000004846520000043/0000048465-20-000043-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8465/000004846597000004/0000048465-97-000004-index.html" TargetMode="External"/><Relationship Id="rId33" Type="http://schemas.openxmlformats.org/officeDocument/2006/relationships/hyperlink" Target="https://www.sec.gov/Archives/edgar/data/48465/000091205701002984/0000912057-01-002984-index.html" TargetMode="External"/><Relationship Id="rId38" Type="http://schemas.openxmlformats.org/officeDocument/2006/relationships/hyperlink" Target="https://www.sec.gov/Archives/edgar/data/48465/000104746904001632/a2125484z10-k.htm" TargetMode="External"/><Relationship Id="rId46" Type="http://schemas.openxmlformats.org/officeDocument/2006/relationships/hyperlink" Target="https://www.sec.gov/Archives/edgar/data/48465/000110465907090982/0001104659-07-090982-index.html" TargetMode="External"/><Relationship Id="rId59" Type="http://schemas.openxmlformats.org/officeDocument/2006/relationships/hyperlink" Target="https://www.sec.gov/Archives/edgar/data/48465/000110465913090853/0001104659-13-090853-index.html" TargetMode="External"/><Relationship Id="rId67" Type="http://schemas.openxmlformats.org/officeDocument/2006/relationships/hyperlink" Target="https://www.sec.gov/Archives/edgar/data/48465/000110465917074227/0001104659-17-074227-index.html" TargetMode="External"/><Relationship Id="rId20" Type="http://schemas.openxmlformats.org/officeDocument/2006/relationships/hyperlink" Target="https://www.sec.gov/Archives/edgar/data/48465/000004846595000008/0000048465-95-000008-index.html" TargetMode="External"/><Relationship Id="rId41" Type="http://schemas.openxmlformats.org/officeDocument/2006/relationships/hyperlink" Target="https://www.sec.gov/Archives/edgar/data/48465/000110465905001285/a05-1139_110k.htm" TargetMode="External"/><Relationship Id="rId54" Type="http://schemas.openxmlformats.org/officeDocument/2006/relationships/hyperlink" Target="https://www.sec.gov/Archives/edgar/data/48465/000110465911070659/0001104659-11-070659-index.html" TargetMode="External"/><Relationship Id="rId62" Type="http://schemas.openxmlformats.org/officeDocument/2006/relationships/hyperlink" Target="https://www.sec.gov/Archives/edgar/data/48465/000110465915085151/0001104659-15-085151-index.html" TargetMode="External"/><Relationship Id="rId70" Type="http://schemas.openxmlformats.org/officeDocument/2006/relationships/hyperlink" Target="https://www.sec.gov/Archives/edgar/data/48465/000004846519000057/0000048465-19-000057-index.html" TargetMode="External"/><Relationship Id="rId75" Type="http://schemas.openxmlformats.org/officeDocument/2006/relationships/hyperlink" Target="https://www.sec.gov/Archives/edgar/data/48465/000004846521000067/0000048465-21-000067-index.htm" TargetMode="External"/><Relationship Id="rId1" Type="http://schemas.openxmlformats.org/officeDocument/2006/relationships/hyperlink" Target="https://roic.ai/company/HR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48465/000004846596000003/0000048465-96-000003-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48465/000104746903002563/a2100452z10-k.htm" TargetMode="External"/><Relationship Id="rId49" Type="http://schemas.openxmlformats.org/officeDocument/2006/relationships/hyperlink" Target="https://www.sec.gov/Archives/edgar/data/48465/000110465908078222/0001104659-08-078222-index.html" TargetMode="External"/><Relationship Id="rId57" Type="http://schemas.openxmlformats.org/officeDocument/2006/relationships/hyperlink" Target="https://www.sec.gov/Archives/edgar/data/48465/000110465912085141/0001104659-12-085141-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48465/000110465907002276/0001104659-07-002276-index.html" TargetMode="External"/><Relationship Id="rId52" Type="http://schemas.openxmlformats.org/officeDocument/2006/relationships/hyperlink" Target="https://www.sec.gov/Archives/edgar/data/48465/000110465910063729/0001104659-10-063729-index.html" TargetMode="External"/><Relationship Id="rId60" Type="http://schemas.openxmlformats.org/officeDocument/2006/relationships/hyperlink" Target="https://www.sec.gov/Archives/edgar/data/48465/000110465914087276/0001104659-14-087276-index.html" TargetMode="External"/><Relationship Id="rId65" Type="http://schemas.openxmlformats.org/officeDocument/2006/relationships/hyperlink" Target="https://www.sec.gov/Archives/edgar/data/48465/000110465916163147/0001104659-16-163147-index.html" TargetMode="External"/><Relationship Id="rId73" Type="http://schemas.openxmlformats.org/officeDocument/2006/relationships/hyperlink" Target="https://www.sec.gov/Archives/edgar/data/48465/000004846520000043/0000048465-20-000043-index.htm" TargetMode="External"/><Relationship Id="rId78" Type="http://schemas.openxmlformats.org/officeDocument/2006/relationships/hyperlink" Target="https://finbox.com/NYSE:HR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48465/000104746904001632/a2125484z10-k.htm" TargetMode="External"/><Relationship Id="rId34" Type="http://schemas.openxmlformats.org/officeDocument/2006/relationships/hyperlink" Target="https://www.sec.gov/Archives/edgar/data/48465/000091205702002668/0000912057-02-002668-index.html" TargetMode="External"/><Relationship Id="rId50" Type="http://schemas.openxmlformats.org/officeDocument/2006/relationships/hyperlink" Target="https://www.sec.gov/Archives/edgar/data/48465/000110465909070245/0001104659-09-070245-index.html" TargetMode="External"/><Relationship Id="rId55" Type="http://schemas.openxmlformats.org/officeDocument/2006/relationships/hyperlink" Target="https://www.sec.gov/Archives/edgar/data/48465/000110465911070659/0001104659-11-070659-index.html" TargetMode="External"/><Relationship Id="rId76" Type="http://schemas.openxmlformats.org/officeDocument/2006/relationships/hyperlink" Target="https://www.sec.gov/Archives/edgar/data/48465/000004846522000051/0000048465-22-00005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8465/000004846519000057/0000048465-19-000057-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60" zoomScaleNormal="60" workbookViewId="0">
      <pane xSplit="1" ySplit="1" topLeftCell="AP81" activePane="bottomRight" state="frozen"/>
      <selection pane="topRight"/>
      <selection pane="bottomLeft"/>
      <selection pane="bottomRight" activeCell="AX106" sqref="AX106"/>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35">
        <v>2023</v>
      </c>
      <c r="AO1" s="35">
        <v>2024</v>
      </c>
      <c r="AP1" s="35">
        <v>2025</v>
      </c>
      <c r="AQ1" s="35">
        <v>2026</v>
      </c>
      <c r="AR1" s="35">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1502200000</v>
      </c>
      <c r="C3" s="1">
        <v>1960200000</v>
      </c>
      <c r="D3" s="1">
        <v>2314100000</v>
      </c>
      <c r="E3" s="1">
        <v>2292800000</v>
      </c>
      <c r="F3" s="1">
        <v>2340500000</v>
      </c>
      <c r="G3" s="1">
        <v>2681200000</v>
      </c>
      <c r="H3" s="1">
        <v>2836200000</v>
      </c>
      <c r="I3" s="1">
        <v>2813700000</v>
      </c>
      <c r="J3" s="1">
        <v>2854000000</v>
      </c>
      <c r="K3" s="1">
        <v>3064800000</v>
      </c>
      <c r="L3" s="1">
        <v>3046200000</v>
      </c>
      <c r="M3" s="1">
        <v>3098700000</v>
      </c>
      <c r="N3" s="1">
        <v>3256600000</v>
      </c>
      <c r="O3" s="1">
        <v>3261000000</v>
      </c>
      <c r="P3" s="1">
        <v>3357800000</v>
      </c>
      <c r="Q3" s="1">
        <v>3675132000</v>
      </c>
      <c r="R3" s="1">
        <v>4124112000</v>
      </c>
      <c r="S3" s="1">
        <v>3910314000</v>
      </c>
      <c r="T3" s="1">
        <v>4200328000</v>
      </c>
      <c r="U3" s="1">
        <v>4779875000</v>
      </c>
      <c r="V3" s="1">
        <v>5413997000</v>
      </c>
      <c r="W3" s="1">
        <v>5745481000</v>
      </c>
      <c r="X3" s="1">
        <v>6193032000</v>
      </c>
      <c r="Y3" s="1">
        <v>6754903000</v>
      </c>
      <c r="Z3" s="1">
        <v>6533671000</v>
      </c>
      <c r="AA3" s="1">
        <v>7220719000</v>
      </c>
      <c r="AB3" s="1">
        <v>7895089000</v>
      </c>
      <c r="AC3" s="1">
        <v>8230670000</v>
      </c>
      <c r="AD3" s="1">
        <v>8751654000</v>
      </c>
      <c r="AE3" s="1">
        <v>9316256000</v>
      </c>
      <c r="AF3" s="1">
        <v>9263863000</v>
      </c>
      <c r="AG3" s="1">
        <v>9523224000</v>
      </c>
      <c r="AH3" s="1">
        <v>9167519000</v>
      </c>
      <c r="AI3" s="1">
        <v>9545700000</v>
      </c>
      <c r="AJ3" s="1">
        <v>9497317000</v>
      </c>
      <c r="AK3" s="1">
        <v>9608462000</v>
      </c>
      <c r="AL3" s="1">
        <v>11386189000</v>
      </c>
      <c r="AM3" s="1">
        <v>12458806000</v>
      </c>
      <c r="AN3" s="36">
        <v>12562000000</v>
      </c>
      <c r="AO3" s="36">
        <v>12882000000</v>
      </c>
      <c r="AP3" s="36">
        <v>13239000000</v>
      </c>
      <c r="AQ3" s="36">
        <v>13778000000</v>
      </c>
      <c r="AR3" s="36">
        <v>14060000000</v>
      </c>
      <c r="AS3" s="20" t="s">
        <v>113</v>
      </c>
      <c r="AT3" s="21" t="s">
        <v>114</v>
      </c>
      <c r="AU3" s="21" t="s">
        <v>115</v>
      </c>
      <c r="AV3" s="21" t="s">
        <v>116</v>
      </c>
    </row>
    <row r="4" spans="1:48" ht="19" x14ac:dyDescent="0.25">
      <c r="A4" s="14" t="s">
        <v>93</v>
      </c>
      <c r="B4" s="15"/>
      <c r="C4" s="16">
        <f>(C3/B3)-1</f>
        <v>0.30488616695513238</v>
      </c>
      <c r="D4" s="16">
        <f>(D3/C3)-1</f>
        <v>0.18054280175492288</v>
      </c>
      <c r="E4" s="16">
        <f>(E3/D3)-1</f>
        <v>-9.2044423317920732E-3</v>
      </c>
      <c r="F4" s="16">
        <f t="shared" ref="F4:AR4" si="0">(F3/E3)-1</f>
        <v>2.0804256803907961E-2</v>
      </c>
      <c r="G4" s="16">
        <f t="shared" si="0"/>
        <v>0.14556718649861144</v>
      </c>
      <c r="H4" s="16">
        <f t="shared" si="0"/>
        <v>5.7809935849619576E-2</v>
      </c>
      <c r="I4" s="16">
        <f t="shared" si="0"/>
        <v>-7.9331499894225166E-3</v>
      </c>
      <c r="J4" s="16">
        <f t="shared" si="0"/>
        <v>1.4322777837011857E-2</v>
      </c>
      <c r="K4" s="16">
        <f t="shared" si="0"/>
        <v>7.3861247372109418E-2</v>
      </c>
      <c r="L4" s="16">
        <f t="shared" si="0"/>
        <v>-6.068911511354691E-3</v>
      </c>
      <c r="M4" s="16">
        <f t="shared" si="0"/>
        <v>1.7234587354737041E-2</v>
      </c>
      <c r="N4" s="16">
        <f t="shared" si="0"/>
        <v>5.0956852873785818E-2</v>
      </c>
      <c r="O4" s="16">
        <f t="shared" si="0"/>
        <v>1.3511023767118768E-3</v>
      </c>
      <c r="P4" s="16">
        <f t="shared" si="0"/>
        <v>2.968414596749458E-2</v>
      </c>
      <c r="Q4" s="16">
        <f t="shared" si="0"/>
        <v>9.4505926499493631E-2</v>
      </c>
      <c r="R4" s="16">
        <f t="shared" si="0"/>
        <v>0.12216704053078908</v>
      </c>
      <c r="S4" s="16">
        <f t="shared" si="0"/>
        <v>-5.1840978130564874E-2</v>
      </c>
      <c r="T4" s="16">
        <f t="shared" si="0"/>
        <v>7.4166422440755442E-2</v>
      </c>
      <c r="U4" s="16">
        <f t="shared" si="0"/>
        <v>0.13797660563651215</v>
      </c>
      <c r="V4" s="16">
        <f t="shared" si="0"/>
        <v>0.13266497554852386</v>
      </c>
      <c r="W4" s="16">
        <f t="shared" si="0"/>
        <v>6.12272226970203E-2</v>
      </c>
      <c r="X4" s="16">
        <f t="shared" si="0"/>
        <v>7.7896176142606688E-2</v>
      </c>
      <c r="Y4" s="16">
        <f t="shared" si="0"/>
        <v>9.0726319515222809E-2</v>
      </c>
      <c r="Z4" s="16">
        <f t="shared" si="0"/>
        <v>-3.2751321521567345E-2</v>
      </c>
      <c r="AA4" s="16">
        <f t="shared" si="0"/>
        <v>0.10515497336795798</v>
      </c>
      <c r="AB4" s="16">
        <f t="shared" si="0"/>
        <v>9.3393746523026344E-2</v>
      </c>
      <c r="AC4" s="16">
        <f t="shared" si="0"/>
        <v>4.2505030658932297E-2</v>
      </c>
      <c r="AD4" s="16">
        <f t="shared" si="0"/>
        <v>6.3297884619356592E-2</v>
      </c>
      <c r="AE4" s="16">
        <f t="shared" si="0"/>
        <v>6.4513747915536879E-2</v>
      </c>
      <c r="AF4" s="16">
        <f t="shared" si="0"/>
        <v>-5.6238257085249321E-3</v>
      </c>
      <c r="AG4" s="16">
        <f t="shared" si="0"/>
        <v>2.7997067745928472E-2</v>
      </c>
      <c r="AH4" s="16">
        <f t="shared" si="0"/>
        <v>-3.7351321359237133E-2</v>
      </c>
      <c r="AI4" s="16">
        <f t="shared" si="0"/>
        <v>4.1252273379526194E-2</v>
      </c>
      <c r="AJ4" s="16">
        <f t="shared" si="0"/>
        <v>-5.0685649035691061E-3</v>
      </c>
      <c r="AK4" s="16">
        <f t="shared" si="0"/>
        <v>1.170277879531656E-2</v>
      </c>
      <c r="AL4" s="16">
        <f t="shared" si="0"/>
        <v>0.18501681122327374</v>
      </c>
      <c r="AM4" s="16">
        <f t="shared" si="0"/>
        <v>9.4203337042798152E-2</v>
      </c>
      <c r="AN4" s="17">
        <f t="shared" si="0"/>
        <v>8.2828161863985894E-3</v>
      </c>
      <c r="AO4" s="17">
        <f t="shared" si="0"/>
        <v>2.5473650692564798E-2</v>
      </c>
      <c r="AP4" s="17">
        <f t="shared" si="0"/>
        <v>2.7713088029809096E-2</v>
      </c>
      <c r="AQ4" s="17">
        <f t="shared" si="0"/>
        <v>4.0713044791902631E-2</v>
      </c>
      <c r="AR4" s="17">
        <f t="shared" si="0"/>
        <v>2.0467411815938474E-2</v>
      </c>
      <c r="AS4" s="18">
        <f>(AM4+AL4+AK4)/3</f>
        <v>9.6974309020462821E-2</v>
      </c>
      <c r="AT4" s="18">
        <f>(AM20+AL20+AK20)/3</f>
        <v>5.0720435348888926E-2</v>
      </c>
      <c r="AU4" s="18">
        <f>(AM29+AL29+AK29)/3</f>
        <v>9.6229450482577441E-3</v>
      </c>
      <c r="AV4" s="18">
        <f>(AM106+AL106+AK106)/3</f>
        <v>0.11102787441653576</v>
      </c>
    </row>
    <row r="5" spans="1:48" ht="19" x14ac:dyDescent="0.25">
      <c r="A5" s="5" t="s">
        <v>2</v>
      </c>
      <c r="B5" s="1">
        <v>1157000000</v>
      </c>
      <c r="C5" s="1">
        <v>1584000000</v>
      </c>
      <c r="D5" s="1">
        <v>1902100000</v>
      </c>
      <c r="E5" s="1">
        <v>1815300000</v>
      </c>
      <c r="F5" s="1">
        <v>1818000000</v>
      </c>
      <c r="G5" s="1">
        <v>2119500000</v>
      </c>
      <c r="H5" s="1">
        <v>2238400000</v>
      </c>
      <c r="I5" s="1">
        <v>2157900000</v>
      </c>
      <c r="J5" s="1">
        <v>2174700000</v>
      </c>
      <c r="K5" s="1">
        <v>2308900000</v>
      </c>
      <c r="L5" s="1">
        <v>2257100000</v>
      </c>
      <c r="M5" s="1">
        <v>2355600000</v>
      </c>
      <c r="N5" s="1">
        <v>2444800000</v>
      </c>
      <c r="O5" s="1">
        <v>2340100000</v>
      </c>
      <c r="P5" s="1">
        <v>2315000000</v>
      </c>
      <c r="Q5" s="1">
        <v>2608988000</v>
      </c>
      <c r="R5" s="1">
        <v>2989337000</v>
      </c>
      <c r="S5" s="1">
        <v>2947461000</v>
      </c>
      <c r="T5" s="1">
        <v>3187175000</v>
      </c>
      <c r="U5" s="1">
        <v>3658870000</v>
      </c>
      <c r="V5" s="1">
        <v>4131389000</v>
      </c>
      <c r="W5" s="1">
        <v>4362291000</v>
      </c>
      <c r="X5" s="1">
        <v>4778505000</v>
      </c>
      <c r="Y5" s="1">
        <v>5233156000</v>
      </c>
      <c r="Z5" s="1">
        <v>5434800000</v>
      </c>
      <c r="AA5" s="1">
        <v>5981977000</v>
      </c>
      <c r="AB5" s="1">
        <v>6560976000</v>
      </c>
      <c r="AC5" s="1">
        <v>6898819000</v>
      </c>
      <c r="AD5" s="1">
        <v>7338838000</v>
      </c>
      <c r="AE5" s="1">
        <v>7751273000</v>
      </c>
      <c r="AF5" s="1">
        <v>7455282000</v>
      </c>
      <c r="AG5" s="1">
        <v>7365049000</v>
      </c>
      <c r="AH5" s="1">
        <v>7164356000</v>
      </c>
      <c r="AI5" s="1">
        <v>7550267000</v>
      </c>
      <c r="AJ5" s="1">
        <v>7612669000</v>
      </c>
      <c r="AK5" s="1">
        <v>7782498000</v>
      </c>
      <c r="AL5" s="1">
        <v>9458283000</v>
      </c>
      <c r="AM5" s="1">
        <v>10294120000</v>
      </c>
    </row>
    <row r="6" spans="1:48" ht="20" x14ac:dyDescent="0.25">
      <c r="A6" s="6" t="s">
        <v>3</v>
      </c>
      <c r="B6" s="10">
        <v>345200000</v>
      </c>
      <c r="C6" s="10">
        <v>376200000</v>
      </c>
      <c r="D6" s="10">
        <v>412000000</v>
      </c>
      <c r="E6" s="10">
        <v>477500000</v>
      </c>
      <c r="F6" s="10">
        <v>522500000</v>
      </c>
      <c r="G6" s="10">
        <v>561700000</v>
      </c>
      <c r="H6" s="10">
        <v>597800000</v>
      </c>
      <c r="I6" s="10">
        <v>655800000</v>
      </c>
      <c r="J6" s="10">
        <v>679300000</v>
      </c>
      <c r="K6" s="10">
        <v>755900000</v>
      </c>
      <c r="L6" s="10">
        <v>789100000</v>
      </c>
      <c r="M6" s="10">
        <v>743100000</v>
      </c>
      <c r="N6" s="10">
        <v>811800000</v>
      </c>
      <c r="O6" s="10">
        <v>920900000</v>
      </c>
      <c r="P6" s="10">
        <v>1042800000</v>
      </c>
      <c r="Q6" s="10">
        <v>1066144000</v>
      </c>
      <c r="R6" s="10">
        <v>1134775000</v>
      </c>
      <c r="S6" s="10">
        <v>962853000</v>
      </c>
      <c r="T6" s="10">
        <v>1013153000</v>
      </c>
      <c r="U6" s="10">
        <v>1121005000</v>
      </c>
      <c r="V6" s="10">
        <v>1282608000</v>
      </c>
      <c r="W6" s="10">
        <v>1383190000</v>
      </c>
      <c r="X6" s="10">
        <v>1414527000</v>
      </c>
      <c r="Y6" s="10">
        <v>1521747000</v>
      </c>
      <c r="Z6" s="10">
        <v>1098871000</v>
      </c>
      <c r="AA6" s="10">
        <v>1238742000</v>
      </c>
      <c r="AB6" s="10">
        <v>1334113000</v>
      </c>
      <c r="AC6" s="10">
        <v>1331851000</v>
      </c>
      <c r="AD6" s="10">
        <v>1412816000</v>
      </c>
      <c r="AE6" s="10">
        <v>1564983000</v>
      </c>
      <c r="AF6" s="10">
        <v>1808581000</v>
      </c>
      <c r="AG6" s="10">
        <v>2158175000</v>
      </c>
      <c r="AH6" s="10">
        <v>2003163000</v>
      </c>
      <c r="AI6" s="10">
        <v>1995433000</v>
      </c>
      <c r="AJ6" s="10">
        <v>1884648000</v>
      </c>
      <c r="AK6" s="10">
        <v>1825964000</v>
      </c>
      <c r="AL6" s="10">
        <v>1927906000</v>
      </c>
      <c r="AM6" s="10">
        <v>2164686000</v>
      </c>
      <c r="AS6" s="20" t="s">
        <v>117</v>
      </c>
      <c r="AT6" s="21" t="s">
        <v>118</v>
      </c>
      <c r="AU6" s="21" t="s">
        <v>119</v>
      </c>
      <c r="AV6" s="21" t="s">
        <v>120</v>
      </c>
    </row>
    <row r="7" spans="1:48" ht="19" x14ac:dyDescent="0.25">
      <c r="A7" s="5" t="s">
        <v>4</v>
      </c>
      <c r="B7" s="2">
        <v>0.2298</v>
      </c>
      <c r="C7" s="2">
        <v>0.19189999999999999</v>
      </c>
      <c r="D7" s="2">
        <v>0.17799999999999999</v>
      </c>
      <c r="E7" s="2">
        <v>0.20830000000000001</v>
      </c>
      <c r="F7" s="2">
        <v>0.22320000000000001</v>
      </c>
      <c r="G7" s="2">
        <v>0.20949999999999999</v>
      </c>
      <c r="H7" s="2">
        <v>0.21079999999999999</v>
      </c>
      <c r="I7" s="2">
        <v>0.2331</v>
      </c>
      <c r="J7" s="2">
        <v>0.23799999999999999</v>
      </c>
      <c r="K7" s="2">
        <v>0.24660000000000001</v>
      </c>
      <c r="L7" s="2">
        <v>0.25900000000000001</v>
      </c>
      <c r="M7" s="2">
        <v>0.23980000000000001</v>
      </c>
      <c r="N7" s="2">
        <v>0.24929999999999999</v>
      </c>
      <c r="O7" s="2">
        <v>0.28239999999999998</v>
      </c>
      <c r="P7" s="2">
        <v>0.31059999999999999</v>
      </c>
      <c r="Q7" s="2">
        <v>0.29010000000000002</v>
      </c>
      <c r="R7" s="2">
        <v>0.2752</v>
      </c>
      <c r="S7" s="2">
        <v>0.2462</v>
      </c>
      <c r="T7" s="2">
        <v>0.2412</v>
      </c>
      <c r="U7" s="2">
        <v>0.23449999999999999</v>
      </c>
      <c r="V7" s="2">
        <v>0.2369</v>
      </c>
      <c r="W7" s="2">
        <v>0.2407</v>
      </c>
      <c r="X7" s="2">
        <v>0.22839999999999999</v>
      </c>
      <c r="Y7" s="2">
        <v>0.2253</v>
      </c>
      <c r="Z7" s="2">
        <v>0.16819999999999999</v>
      </c>
      <c r="AA7" s="2">
        <v>0.1716</v>
      </c>
      <c r="AB7" s="2">
        <v>0.16900000000000001</v>
      </c>
      <c r="AC7" s="2">
        <v>0.1618</v>
      </c>
      <c r="AD7" s="2">
        <v>0.16139999999999999</v>
      </c>
      <c r="AE7" s="2">
        <v>0.16800000000000001</v>
      </c>
      <c r="AF7" s="2">
        <v>0.19520000000000001</v>
      </c>
      <c r="AG7" s="2">
        <v>0.2266</v>
      </c>
      <c r="AH7" s="2">
        <v>0.2185</v>
      </c>
      <c r="AI7" s="2">
        <v>0.20899999999999999</v>
      </c>
      <c r="AJ7" s="2">
        <v>0.19839999999999999</v>
      </c>
      <c r="AK7" s="2">
        <v>0.19</v>
      </c>
      <c r="AL7" s="2">
        <v>0.16930000000000001</v>
      </c>
      <c r="AM7" s="2">
        <v>0.17369999999999999</v>
      </c>
      <c r="AS7" s="18">
        <f>AM7</f>
        <v>0.17369999999999999</v>
      </c>
      <c r="AT7" s="22">
        <f>AM21</f>
        <v>0.12870000000000001</v>
      </c>
      <c r="AU7" s="22">
        <f>AM30</f>
        <v>8.0299999999999996E-2</v>
      </c>
      <c r="AV7" s="22">
        <f>AM107/AM3</f>
        <v>6.8711158998703406E-2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9">
        <f>B8/B3</f>
        <v>0</v>
      </c>
      <c r="C9" s="19">
        <f t="shared" ref="C9:AM9" si="1">C8/C3</f>
        <v>0</v>
      </c>
      <c r="D9" s="19">
        <f t="shared" si="1"/>
        <v>0</v>
      </c>
      <c r="E9" s="19">
        <f t="shared" si="1"/>
        <v>0</v>
      </c>
      <c r="F9" s="19">
        <f t="shared" si="1"/>
        <v>0</v>
      </c>
      <c r="G9" s="19">
        <f t="shared" si="1"/>
        <v>0</v>
      </c>
      <c r="H9" s="19">
        <f t="shared" si="1"/>
        <v>0</v>
      </c>
      <c r="I9" s="19">
        <f t="shared" si="1"/>
        <v>0</v>
      </c>
      <c r="J9" s="19">
        <f t="shared" si="1"/>
        <v>0</v>
      </c>
      <c r="K9" s="19">
        <f t="shared" si="1"/>
        <v>0</v>
      </c>
      <c r="L9" s="19">
        <f t="shared" si="1"/>
        <v>0</v>
      </c>
      <c r="M9" s="19">
        <f t="shared" si="1"/>
        <v>0</v>
      </c>
      <c r="N9" s="19">
        <f t="shared" si="1"/>
        <v>0</v>
      </c>
      <c r="O9" s="19">
        <f t="shared" si="1"/>
        <v>0</v>
      </c>
      <c r="P9" s="19">
        <f t="shared" si="1"/>
        <v>0</v>
      </c>
      <c r="Q9" s="19">
        <f t="shared" si="1"/>
        <v>0</v>
      </c>
      <c r="R9" s="19">
        <f t="shared" si="1"/>
        <v>0</v>
      </c>
      <c r="S9" s="19">
        <f t="shared" si="1"/>
        <v>0</v>
      </c>
      <c r="T9" s="19">
        <f t="shared" si="1"/>
        <v>0</v>
      </c>
      <c r="U9" s="19">
        <f t="shared" si="1"/>
        <v>0</v>
      </c>
      <c r="V9" s="19">
        <f t="shared" si="1"/>
        <v>0</v>
      </c>
      <c r="W9" s="19">
        <f t="shared" si="1"/>
        <v>0</v>
      </c>
      <c r="X9" s="19">
        <f t="shared" si="1"/>
        <v>0</v>
      </c>
      <c r="Y9" s="19">
        <f t="shared" si="1"/>
        <v>0</v>
      </c>
      <c r="Z9" s="19">
        <f t="shared" si="1"/>
        <v>0</v>
      </c>
      <c r="AA9" s="19">
        <f t="shared" si="1"/>
        <v>0</v>
      </c>
      <c r="AB9" s="19">
        <f t="shared" si="1"/>
        <v>0</v>
      </c>
      <c r="AC9" s="19">
        <f t="shared" si="1"/>
        <v>0</v>
      </c>
      <c r="AD9" s="19">
        <f t="shared" si="1"/>
        <v>0</v>
      </c>
      <c r="AE9" s="19">
        <f t="shared" si="1"/>
        <v>0</v>
      </c>
      <c r="AF9" s="19">
        <f t="shared" si="1"/>
        <v>0</v>
      </c>
      <c r="AG9" s="19">
        <f t="shared" si="1"/>
        <v>0</v>
      </c>
      <c r="AH9" s="19">
        <f t="shared" si="1"/>
        <v>0</v>
      </c>
      <c r="AI9" s="19">
        <f t="shared" si="1"/>
        <v>0</v>
      </c>
      <c r="AJ9" s="19">
        <f t="shared" si="1"/>
        <v>0</v>
      </c>
      <c r="AK9" s="19">
        <f t="shared" si="1"/>
        <v>0</v>
      </c>
      <c r="AL9" s="19">
        <f t="shared" si="1"/>
        <v>0</v>
      </c>
      <c r="AM9" s="19">
        <f t="shared" si="1"/>
        <v>0</v>
      </c>
      <c r="AS9" s="20" t="s">
        <v>95</v>
      </c>
      <c r="AT9" s="21" t="s">
        <v>96</v>
      </c>
      <c r="AU9" s="21" t="s">
        <v>97</v>
      </c>
      <c r="AV9" s="21"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v>162480000</v>
      </c>
      <c r="Y10" s="1">
        <v>178029000</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8">
        <f>AM9</f>
        <v>0</v>
      </c>
      <c r="AT10" s="22">
        <f>AM13</f>
        <v>7.0573777294549736E-2</v>
      </c>
      <c r="AU10" s="22">
        <f>AM80</f>
        <v>2.0020377554638862E-3</v>
      </c>
      <c r="AV10" s="22">
        <f>AM89</f>
        <v>2.2387217523091699E-2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v>771597000</v>
      </c>
      <c r="Y11" s="1">
        <v>834292000</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237000000</v>
      </c>
      <c r="C12" s="1">
        <v>271300000</v>
      </c>
      <c r="D12" s="1">
        <v>291600000</v>
      </c>
      <c r="E12" s="1">
        <v>344500000</v>
      </c>
      <c r="F12" s="1">
        <v>377100000</v>
      </c>
      <c r="G12" s="1">
        <v>407300000</v>
      </c>
      <c r="H12" s="1">
        <v>429500000</v>
      </c>
      <c r="I12" s="1">
        <v>475000000</v>
      </c>
      <c r="J12" s="1">
        <v>491700000</v>
      </c>
      <c r="K12" s="1">
        <v>532200000</v>
      </c>
      <c r="L12" s="1">
        <v>568500000</v>
      </c>
      <c r="M12" s="1">
        <v>578800000</v>
      </c>
      <c r="N12" s="1">
        <v>590700000</v>
      </c>
      <c r="O12" s="1">
        <v>677200000</v>
      </c>
      <c r="P12" s="1">
        <v>737200000</v>
      </c>
      <c r="Q12" s="1">
        <v>737651000</v>
      </c>
      <c r="R12" s="1">
        <v>834469000</v>
      </c>
      <c r="S12" s="1">
        <v>652344000</v>
      </c>
      <c r="T12" s="1">
        <v>708629000</v>
      </c>
      <c r="U12" s="1">
        <v>768182000</v>
      </c>
      <c r="V12" s="1">
        <v>864034000</v>
      </c>
      <c r="W12" s="1">
        <v>937034000</v>
      </c>
      <c r="X12" s="1">
        <v>934077000</v>
      </c>
      <c r="Y12" s="1">
        <v>1012321000</v>
      </c>
      <c r="Z12" s="1">
        <v>567085000</v>
      </c>
      <c r="AA12" s="1">
        <v>605293000</v>
      </c>
      <c r="AB12" s="1">
        <v>618586000</v>
      </c>
      <c r="AC12" s="1">
        <v>605868000</v>
      </c>
      <c r="AD12" s="1">
        <v>627340000</v>
      </c>
      <c r="AE12" s="1">
        <v>650948000</v>
      </c>
      <c r="AF12" s="1">
        <v>743611000</v>
      </c>
      <c r="AG12" s="1">
        <v>871974000</v>
      </c>
      <c r="AH12" s="1">
        <v>762104000</v>
      </c>
      <c r="AI12" s="1">
        <v>838205000</v>
      </c>
      <c r="AJ12" s="1">
        <v>727584000</v>
      </c>
      <c r="AK12" s="1">
        <v>761315000</v>
      </c>
      <c r="AL12" s="1">
        <v>853071000</v>
      </c>
      <c r="AM12" s="1">
        <v>879265000</v>
      </c>
      <c r="AS12" s="20" t="s">
        <v>121</v>
      </c>
      <c r="AT12" s="21" t="s">
        <v>122</v>
      </c>
      <c r="AU12" s="21" t="s">
        <v>123</v>
      </c>
      <c r="AV12" s="21" t="s">
        <v>124</v>
      </c>
    </row>
    <row r="13" spans="1:48" ht="19" x14ac:dyDescent="0.25">
      <c r="A13" s="14" t="s">
        <v>99</v>
      </c>
      <c r="B13" s="19">
        <f>B12/B3</f>
        <v>0.1577686060444681</v>
      </c>
      <c r="C13" s="19">
        <f t="shared" ref="C13:AM13" si="2">C12/C3</f>
        <v>0.13840424446485053</v>
      </c>
      <c r="D13" s="19">
        <f t="shared" si="2"/>
        <v>0.12601011192256167</v>
      </c>
      <c r="E13" s="19">
        <f t="shared" si="2"/>
        <v>0.15025296580600139</v>
      </c>
      <c r="F13" s="19">
        <f t="shared" si="2"/>
        <v>0.16111941892757958</v>
      </c>
      <c r="G13" s="19">
        <f t="shared" si="2"/>
        <v>0.15190959271967774</v>
      </c>
      <c r="H13" s="19">
        <f t="shared" si="2"/>
        <v>0.15143501868697554</v>
      </c>
      <c r="I13" s="19">
        <f t="shared" si="2"/>
        <v>0.16881686036180119</v>
      </c>
      <c r="J13" s="19">
        <f t="shared" si="2"/>
        <v>0.1722845129642607</v>
      </c>
      <c r="K13" s="19">
        <f t="shared" si="2"/>
        <v>0.17364917776037589</v>
      </c>
      <c r="L13" s="19">
        <f t="shared" si="2"/>
        <v>0.18662596021272404</v>
      </c>
      <c r="M13" s="19">
        <f t="shared" si="2"/>
        <v>0.18678800787426986</v>
      </c>
      <c r="N13" s="19">
        <f t="shared" si="2"/>
        <v>0.18138549407357366</v>
      </c>
      <c r="O13" s="19">
        <f t="shared" si="2"/>
        <v>0.20766636001226618</v>
      </c>
      <c r="P13" s="19">
        <f t="shared" si="2"/>
        <v>0.21954851390791591</v>
      </c>
      <c r="Q13" s="19">
        <f t="shared" si="2"/>
        <v>0.20071415121960245</v>
      </c>
      <c r="R13" s="19">
        <f t="shared" si="2"/>
        <v>0.20233907323564443</v>
      </c>
      <c r="S13" s="19">
        <f t="shared" si="2"/>
        <v>0.16682650037823049</v>
      </c>
      <c r="T13" s="19">
        <f t="shared" si="2"/>
        <v>0.16870801518357614</v>
      </c>
      <c r="U13" s="19">
        <f t="shared" si="2"/>
        <v>0.16071173409346479</v>
      </c>
      <c r="V13" s="19">
        <f t="shared" si="2"/>
        <v>0.15959262629809362</v>
      </c>
      <c r="W13" s="19">
        <f t="shared" si="2"/>
        <v>0.16309060982013515</v>
      </c>
      <c r="X13" s="19">
        <f t="shared" si="2"/>
        <v>0.15082709083369825</v>
      </c>
      <c r="Y13" s="19">
        <f t="shared" si="2"/>
        <v>0.14986462425885316</v>
      </c>
      <c r="Z13" s="19">
        <f t="shared" si="2"/>
        <v>8.6794238644706784E-2</v>
      </c>
      <c r="AA13" s="19">
        <f t="shared" si="2"/>
        <v>8.3827247674365946E-2</v>
      </c>
      <c r="AB13" s="19">
        <f t="shared" si="2"/>
        <v>7.8350731701694556E-2</v>
      </c>
      <c r="AC13" s="19">
        <f t="shared" si="2"/>
        <v>7.3611018301061759E-2</v>
      </c>
      <c r="AD13" s="19">
        <f t="shared" si="2"/>
        <v>7.1682449968885883E-2</v>
      </c>
      <c r="AE13" s="19">
        <f t="shared" si="2"/>
        <v>6.987227487093528E-2</v>
      </c>
      <c r="AF13" s="19">
        <f t="shared" si="2"/>
        <v>8.0270077396438183E-2</v>
      </c>
      <c r="AG13" s="19">
        <f t="shared" si="2"/>
        <v>9.1562899287048166E-2</v>
      </c>
      <c r="AH13" s="19">
        <f t="shared" si="2"/>
        <v>8.3130888520656462E-2</v>
      </c>
      <c r="AI13" s="19">
        <f t="shared" si="2"/>
        <v>8.7809694417381651E-2</v>
      </c>
      <c r="AJ13" s="19">
        <f t="shared" si="2"/>
        <v>7.6609425588300362E-2</v>
      </c>
      <c r="AK13" s="19">
        <f t="shared" si="2"/>
        <v>7.923380453604334E-2</v>
      </c>
      <c r="AL13" s="19">
        <f t="shared" si="2"/>
        <v>7.4921556281913118E-2</v>
      </c>
      <c r="AM13" s="19">
        <f t="shared" si="2"/>
        <v>7.0573777294549736E-2</v>
      </c>
      <c r="AS13" s="18">
        <f>AM28/AM72</f>
        <v>0.13270727420492712</v>
      </c>
      <c r="AT13" s="22">
        <f>AM28/AM54</f>
        <v>7.5147898623265083E-2</v>
      </c>
      <c r="AU13" s="22">
        <f>AM22/(AM72+AM56+AM61)</f>
        <v>0.1211492336285811</v>
      </c>
      <c r="AV13" s="23">
        <f>AM67/AM72</f>
        <v>0.76529285425738436</v>
      </c>
    </row>
    <row r="14" spans="1:48" ht="19" x14ac:dyDescent="0.25">
      <c r="A14" s="5" t="s">
        <v>9</v>
      </c>
      <c r="B14" s="1">
        <v>28100000</v>
      </c>
      <c r="C14" s="1">
        <v>30700000</v>
      </c>
      <c r="D14" s="1">
        <v>32500000</v>
      </c>
      <c r="E14" s="1">
        <v>34300000</v>
      </c>
      <c r="F14" s="1">
        <v>35700000</v>
      </c>
      <c r="G14" s="1">
        <v>34300000</v>
      </c>
      <c r="H14" s="1">
        <v>34700000</v>
      </c>
      <c r="I14" s="1">
        <v>34300000</v>
      </c>
      <c r="J14" s="1">
        <v>32200000</v>
      </c>
      <c r="K14" s="1">
        <v>36600000</v>
      </c>
      <c r="L14" s="1">
        <v>37200000</v>
      </c>
      <c r="M14" s="1">
        <v>42700000</v>
      </c>
      <c r="N14" s="1">
        <v>52900000</v>
      </c>
      <c r="O14" s="1">
        <v>60300000</v>
      </c>
      <c r="P14" s="1">
        <v>64700000</v>
      </c>
      <c r="Q14" s="1">
        <v>65886000</v>
      </c>
      <c r="R14" s="1" t="s">
        <v>91</v>
      </c>
      <c r="S14" s="1">
        <v>-7741000</v>
      </c>
      <c r="T14" s="1">
        <v>-5886000</v>
      </c>
      <c r="U14" s="1">
        <v>-24521000</v>
      </c>
      <c r="V14" s="1">
        <v>9994475000</v>
      </c>
      <c r="W14" s="1">
        <v>-4553000</v>
      </c>
      <c r="X14" s="1" t="s">
        <v>91</v>
      </c>
      <c r="Y14" s="1" t="s">
        <v>91</v>
      </c>
      <c r="Z14" s="1" t="s">
        <v>91</v>
      </c>
      <c r="AA14" s="1" t="s">
        <v>91</v>
      </c>
      <c r="AB14" s="1">
        <v>-26757000</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265100000</v>
      </c>
      <c r="C15" s="1">
        <v>302000000</v>
      </c>
      <c r="D15" s="1">
        <v>324100000</v>
      </c>
      <c r="E15" s="1">
        <v>378800000</v>
      </c>
      <c r="F15" s="1">
        <v>412800000</v>
      </c>
      <c r="G15" s="1">
        <v>441600000</v>
      </c>
      <c r="H15" s="1">
        <v>464200000</v>
      </c>
      <c r="I15" s="1">
        <v>509300000</v>
      </c>
      <c r="J15" s="1">
        <v>523900000</v>
      </c>
      <c r="K15" s="1">
        <v>568800000</v>
      </c>
      <c r="L15" s="1">
        <v>605700000</v>
      </c>
      <c r="M15" s="1">
        <v>621500000</v>
      </c>
      <c r="N15" s="1">
        <v>643600000</v>
      </c>
      <c r="O15" s="1">
        <v>737500000</v>
      </c>
      <c r="P15" s="1">
        <v>801900000</v>
      </c>
      <c r="Q15" s="1">
        <v>803537000</v>
      </c>
      <c r="R15" s="1">
        <v>834469000</v>
      </c>
      <c r="S15" s="1">
        <v>644603000</v>
      </c>
      <c r="T15" s="1">
        <v>702743000</v>
      </c>
      <c r="U15" s="1">
        <v>743661000</v>
      </c>
      <c r="V15" s="1">
        <v>10858509000</v>
      </c>
      <c r="W15" s="1">
        <v>932481000</v>
      </c>
      <c r="X15" s="1">
        <v>934077000</v>
      </c>
      <c r="Y15" s="1">
        <v>1012321000</v>
      </c>
      <c r="Z15" s="1">
        <v>567085000</v>
      </c>
      <c r="AA15" s="1">
        <v>605293000</v>
      </c>
      <c r="AB15" s="1">
        <v>591829000</v>
      </c>
      <c r="AC15" s="1">
        <v>605868000</v>
      </c>
      <c r="AD15" s="1">
        <v>627340000</v>
      </c>
      <c r="AE15" s="1">
        <v>650948000</v>
      </c>
      <c r="AF15" s="1">
        <v>743611000</v>
      </c>
      <c r="AG15" s="1">
        <v>871974000</v>
      </c>
      <c r="AH15" s="1">
        <v>762104000</v>
      </c>
      <c r="AI15" s="1">
        <v>838205000</v>
      </c>
      <c r="AJ15" s="1">
        <v>727584000</v>
      </c>
      <c r="AK15" s="1">
        <v>761315000</v>
      </c>
      <c r="AL15" s="1">
        <v>853071000</v>
      </c>
      <c r="AM15" s="1">
        <v>879265000</v>
      </c>
      <c r="AS15" s="20" t="s">
        <v>125</v>
      </c>
      <c r="AT15" s="21" t="s">
        <v>126</v>
      </c>
      <c r="AU15" s="21" t="s">
        <v>127</v>
      </c>
      <c r="AV15" s="21" t="s">
        <v>128</v>
      </c>
    </row>
    <row r="16" spans="1:48" ht="19" x14ac:dyDescent="0.25">
      <c r="A16" s="5" t="s">
        <v>11</v>
      </c>
      <c r="B16" s="1">
        <v>1422100000</v>
      </c>
      <c r="C16" s="1">
        <v>1886000000</v>
      </c>
      <c r="D16" s="1">
        <v>2226200000</v>
      </c>
      <c r="E16" s="1">
        <v>2194100000</v>
      </c>
      <c r="F16" s="1">
        <v>2230800000</v>
      </c>
      <c r="G16" s="1">
        <v>2561100000</v>
      </c>
      <c r="H16" s="1">
        <v>2702600000</v>
      </c>
      <c r="I16" s="1">
        <v>2667200000</v>
      </c>
      <c r="J16" s="1">
        <v>2698600000</v>
      </c>
      <c r="K16" s="1">
        <v>2877700000</v>
      </c>
      <c r="L16" s="1">
        <v>2862800000</v>
      </c>
      <c r="M16" s="1">
        <v>2977100000</v>
      </c>
      <c r="N16" s="1">
        <v>3088400000</v>
      </c>
      <c r="O16" s="1">
        <v>3077600000</v>
      </c>
      <c r="P16" s="1">
        <v>3116900000</v>
      </c>
      <c r="Q16" s="1">
        <v>3412525000</v>
      </c>
      <c r="R16" s="1">
        <v>3823806000</v>
      </c>
      <c r="S16" s="1">
        <v>3592064000</v>
      </c>
      <c r="T16" s="1">
        <v>3889918000</v>
      </c>
      <c r="U16" s="1">
        <v>4402531000</v>
      </c>
      <c r="V16" s="1">
        <v>14989898000</v>
      </c>
      <c r="W16" s="1">
        <v>5294772000</v>
      </c>
      <c r="X16" s="1">
        <v>5712582000</v>
      </c>
      <c r="Y16" s="1">
        <v>6245477000</v>
      </c>
      <c r="Z16" s="1">
        <v>6001885000</v>
      </c>
      <c r="AA16" s="1">
        <v>6587270000</v>
      </c>
      <c r="AB16" s="1">
        <v>7152805000</v>
      </c>
      <c r="AC16" s="1">
        <v>7504687000</v>
      </c>
      <c r="AD16" s="1">
        <v>7966178000</v>
      </c>
      <c r="AE16" s="1">
        <v>8402221000</v>
      </c>
      <c r="AF16" s="1">
        <v>8198893000</v>
      </c>
      <c r="AG16" s="1">
        <v>8237023000</v>
      </c>
      <c r="AH16" s="1">
        <v>7926460000</v>
      </c>
      <c r="AI16" s="1">
        <v>8388472000</v>
      </c>
      <c r="AJ16" s="1">
        <v>8340253000</v>
      </c>
      <c r="AK16" s="1">
        <v>8543813000</v>
      </c>
      <c r="AL16" s="1">
        <v>10311354000</v>
      </c>
      <c r="AM16" s="1">
        <v>11173385000</v>
      </c>
      <c r="AS16" s="37">
        <f>(AM35+AL35+AK35+AJ35+AI35)/5</f>
        <v>3.8502369865658624E-3</v>
      </c>
      <c r="AT16" s="38">
        <f>AU101/AM3</f>
        <v>1.7810221942616331</v>
      </c>
      <c r="AU16" s="38">
        <f>AU101/AM28</f>
        <v>22.18969846608006</v>
      </c>
      <c r="AV16" s="39">
        <f>AU101/AM107</f>
        <v>25.920421372825938</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v>27707000</v>
      </c>
      <c r="Y17" s="1">
        <v>56125000</v>
      </c>
      <c r="Z17" s="1">
        <v>27995000</v>
      </c>
      <c r="AA17" s="1">
        <v>26589000</v>
      </c>
      <c r="AB17" s="1">
        <v>22662000</v>
      </c>
      <c r="AC17" s="1">
        <v>12859000</v>
      </c>
      <c r="AD17" s="1">
        <v>12453000</v>
      </c>
      <c r="AE17" s="1">
        <v>12704000</v>
      </c>
      <c r="AF17" s="1">
        <v>13111000</v>
      </c>
      <c r="AG17" s="1">
        <v>12871000</v>
      </c>
      <c r="AH17" s="1">
        <v>12683000</v>
      </c>
      <c r="AI17" s="1">
        <v>26494000</v>
      </c>
      <c r="AJ17" s="1">
        <v>18070000</v>
      </c>
      <c r="AK17" s="1">
        <v>21069000</v>
      </c>
      <c r="AL17" s="1">
        <v>43307000</v>
      </c>
      <c r="AM17" s="1">
        <v>62515000</v>
      </c>
    </row>
    <row r="18" spans="1:48" ht="20" x14ac:dyDescent="0.25">
      <c r="A18" s="5" t="s">
        <v>13</v>
      </c>
      <c r="B18" s="1">
        <v>28100000</v>
      </c>
      <c r="C18" s="1">
        <v>30700000</v>
      </c>
      <c r="D18" s="1">
        <v>32500000</v>
      </c>
      <c r="E18" s="1">
        <v>34300000</v>
      </c>
      <c r="F18" s="1">
        <v>35700000</v>
      </c>
      <c r="G18" s="1">
        <v>34300000</v>
      </c>
      <c r="H18" s="1">
        <v>34700000</v>
      </c>
      <c r="I18" s="1">
        <v>34300000</v>
      </c>
      <c r="J18" s="1">
        <v>32200000</v>
      </c>
      <c r="K18" s="1">
        <v>36600000</v>
      </c>
      <c r="L18" s="1">
        <v>37200000</v>
      </c>
      <c r="M18" s="1">
        <v>42700000</v>
      </c>
      <c r="N18" s="1">
        <v>52900000</v>
      </c>
      <c r="O18" s="1">
        <v>60300000</v>
      </c>
      <c r="P18" s="1">
        <v>64700000</v>
      </c>
      <c r="Q18" s="1">
        <v>65886000</v>
      </c>
      <c r="R18" s="1">
        <v>90193000</v>
      </c>
      <c r="S18" s="1">
        <v>83238000</v>
      </c>
      <c r="T18" s="1">
        <v>88020000</v>
      </c>
      <c r="U18" s="1">
        <v>94745000</v>
      </c>
      <c r="V18" s="1">
        <v>115189000</v>
      </c>
      <c r="W18" s="1">
        <v>121101000</v>
      </c>
      <c r="X18" s="1">
        <v>126738000</v>
      </c>
      <c r="Y18" s="1">
        <v>126189000</v>
      </c>
      <c r="Z18" s="1">
        <v>127138000</v>
      </c>
      <c r="AA18" s="1">
        <v>125591000</v>
      </c>
      <c r="AB18" s="1">
        <v>124165000</v>
      </c>
      <c r="AC18" s="1">
        <v>119494000</v>
      </c>
      <c r="AD18" s="1">
        <v>124850000</v>
      </c>
      <c r="AE18" s="1">
        <v>130044000</v>
      </c>
      <c r="AF18" s="1">
        <v>133434000</v>
      </c>
      <c r="AG18" s="1">
        <v>131968000</v>
      </c>
      <c r="AH18" s="1">
        <v>130977000</v>
      </c>
      <c r="AI18" s="1">
        <v>161858000</v>
      </c>
      <c r="AJ18" s="1">
        <v>165209000</v>
      </c>
      <c r="AK18" s="1">
        <v>205781000</v>
      </c>
      <c r="AL18" s="1">
        <v>228406000</v>
      </c>
      <c r="AM18" s="1">
        <v>262753000</v>
      </c>
      <c r="AS18" s="20" t="s">
        <v>129</v>
      </c>
      <c r="AT18" s="21" t="s">
        <v>130</v>
      </c>
      <c r="AU18" s="21" t="s">
        <v>131</v>
      </c>
      <c r="AV18" s="21" t="s">
        <v>132</v>
      </c>
    </row>
    <row r="19" spans="1:48" ht="19" x14ac:dyDescent="0.25">
      <c r="A19" s="6" t="s">
        <v>14</v>
      </c>
      <c r="B19" s="10">
        <v>99800000</v>
      </c>
      <c r="C19" s="10">
        <v>101600000</v>
      </c>
      <c r="D19" s="10">
        <v>112300000</v>
      </c>
      <c r="E19" s="10">
        <v>129700000</v>
      </c>
      <c r="F19" s="10">
        <v>146500000</v>
      </c>
      <c r="G19" s="10">
        <v>155600000</v>
      </c>
      <c r="H19" s="10">
        <v>172600000</v>
      </c>
      <c r="I19" s="10">
        <v>185400000</v>
      </c>
      <c r="J19" s="10">
        <v>65900000</v>
      </c>
      <c r="K19" s="10">
        <v>227700000</v>
      </c>
      <c r="L19" s="10">
        <v>231800000</v>
      </c>
      <c r="M19" s="10">
        <v>168200000</v>
      </c>
      <c r="N19" s="10">
        <v>223800000</v>
      </c>
      <c r="O19" s="10">
        <v>277600000</v>
      </c>
      <c r="P19" s="10">
        <v>316100000</v>
      </c>
      <c r="Q19" s="10">
        <v>330267000</v>
      </c>
      <c r="R19" s="10">
        <v>375207000</v>
      </c>
      <c r="S19" s="10">
        <v>377208000</v>
      </c>
      <c r="T19" s="10">
        <v>377351000</v>
      </c>
      <c r="U19" s="10">
        <v>459310000</v>
      </c>
      <c r="V19" s="10">
        <v>520075000</v>
      </c>
      <c r="W19" s="10">
        <v>551644000</v>
      </c>
      <c r="X19" s="10">
        <v>624282000</v>
      </c>
      <c r="Y19" s="10">
        <v>639850000</v>
      </c>
      <c r="Z19" s="10">
        <v>680115000</v>
      </c>
      <c r="AA19" s="10">
        <v>772542000</v>
      </c>
      <c r="AB19" s="10">
        <v>860662000</v>
      </c>
      <c r="AC19" s="10">
        <v>885777000</v>
      </c>
      <c r="AD19" s="10">
        <v>931945000</v>
      </c>
      <c r="AE19" s="10">
        <v>1061551000</v>
      </c>
      <c r="AF19" s="10">
        <v>1202512000</v>
      </c>
      <c r="AG19" s="10">
        <v>1461589000</v>
      </c>
      <c r="AH19" s="10">
        <v>1421937000</v>
      </c>
      <c r="AI19" s="10">
        <v>1369194000</v>
      </c>
      <c r="AJ19" s="10">
        <v>1392652000</v>
      </c>
      <c r="AK19" s="10">
        <v>1341325000</v>
      </c>
      <c r="AL19" s="10">
        <v>1397581000</v>
      </c>
      <c r="AM19" s="10">
        <v>1603132000</v>
      </c>
      <c r="AN19" s="40">
        <v>1554000000</v>
      </c>
      <c r="AO19" s="40">
        <v>1650000000</v>
      </c>
      <c r="AP19" s="40">
        <v>1696000000</v>
      </c>
      <c r="AQ19" s="40">
        <v>2004000000</v>
      </c>
      <c r="AR19" s="40">
        <v>2071000000</v>
      </c>
      <c r="AS19" s="41">
        <f>AM40-AM56-AM61</f>
        <v>-2301089000</v>
      </c>
      <c r="AT19" s="38">
        <f>AU101/AN3</f>
        <v>1.7663914981690814</v>
      </c>
      <c r="AU19" s="38">
        <f>AU101/AN28</f>
        <v>22.946649431230611</v>
      </c>
      <c r="AV19" s="39">
        <f>AU101/AN106</f>
        <v>21.711751467710371</v>
      </c>
    </row>
    <row r="20" spans="1:48" ht="19" customHeight="1" x14ac:dyDescent="0.25">
      <c r="A20" s="14" t="s">
        <v>100</v>
      </c>
      <c r="B20" s="1"/>
      <c r="C20" s="19">
        <f>(C19/B19)-1</f>
        <v>1.8036072144288484E-2</v>
      </c>
      <c r="D20" s="19">
        <f>(D19/C19)-1</f>
        <v>0.10531496062992129</v>
      </c>
      <c r="E20" s="19">
        <f>(E19/D19)-1</f>
        <v>0.15494211932324142</v>
      </c>
      <c r="F20" s="19">
        <f t="shared" ref="F20:AR20" si="3">(F19/E19)-1</f>
        <v>0.12952968388589059</v>
      </c>
      <c r="G20" s="19">
        <f t="shared" si="3"/>
        <v>6.2116040955631391E-2</v>
      </c>
      <c r="H20" s="19">
        <f t="shared" si="3"/>
        <v>0.10925449871465287</v>
      </c>
      <c r="I20" s="19">
        <f t="shared" si="3"/>
        <v>7.415990730011579E-2</v>
      </c>
      <c r="J20" s="19">
        <f t="shared" si="3"/>
        <v>-0.64455231930960089</v>
      </c>
      <c r="K20" s="19">
        <f t="shared" si="3"/>
        <v>2.4552352048558421</v>
      </c>
      <c r="L20" s="19">
        <f t="shared" si="3"/>
        <v>1.8006148440931069E-2</v>
      </c>
      <c r="M20" s="19">
        <f t="shared" si="3"/>
        <v>-0.27437446074201899</v>
      </c>
      <c r="N20" s="19">
        <f t="shared" si="3"/>
        <v>0.33055885850178357</v>
      </c>
      <c r="O20" s="19">
        <f t="shared" si="3"/>
        <v>0.24039320822162646</v>
      </c>
      <c r="P20" s="19">
        <f t="shared" si="3"/>
        <v>0.1386887608069165</v>
      </c>
      <c r="Q20" s="19">
        <f t="shared" si="3"/>
        <v>4.4818095539386205E-2</v>
      </c>
      <c r="R20" s="19">
        <f t="shared" si="3"/>
        <v>0.13607172378711763</v>
      </c>
      <c r="S20" s="19">
        <f t="shared" si="3"/>
        <v>5.3330561530036125E-3</v>
      </c>
      <c r="T20" s="19">
        <f t="shared" si="3"/>
        <v>3.7910118555273264E-4</v>
      </c>
      <c r="U20" s="19">
        <f t="shared" si="3"/>
        <v>0.21719566133387747</v>
      </c>
      <c r="V20" s="19">
        <f t="shared" si="3"/>
        <v>0.13229627049269554</v>
      </c>
      <c r="W20" s="19">
        <f t="shared" si="3"/>
        <v>6.0700860452819194E-2</v>
      </c>
      <c r="X20" s="19">
        <f t="shared" si="3"/>
        <v>0.13167550086650093</v>
      </c>
      <c r="Y20" s="19">
        <f t="shared" si="3"/>
        <v>2.4937448140423646E-2</v>
      </c>
      <c r="Z20" s="19">
        <f t="shared" si="3"/>
        <v>6.2928811440181365E-2</v>
      </c>
      <c r="AA20" s="19">
        <f t="shared" si="3"/>
        <v>0.13589907589157724</v>
      </c>
      <c r="AB20" s="19">
        <f t="shared" si="3"/>
        <v>0.11406499581899765</v>
      </c>
      <c r="AC20" s="19">
        <f t="shared" si="3"/>
        <v>2.9181025768536317E-2</v>
      </c>
      <c r="AD20" s="19">
        <f t="shared" si="3"/>
        <v>5.2121470753925703E-2</v>
      </c>
      <c r="AE20" s="19">
        <f t="shared" si="3"/>
        <v>0.13907043870614677</v>
      </c>
      <c r="AF20" s="19">
        <f t="shared" si="3"/>
        <v>0.13278777939072173</v>
      </c>
      <c r="AG20" s="19">
        <f t="shared" si="3"/>
        <v>0.2154464986627993</v>
      </c>
      <c r="AH20" s="19">
        <f t="shared" si="3"/>
        <v>-2.712937768415058E-2</v>
      </c>
      <c r="AI20" s="19">
        <f t="shared" si="3"/>
        <v>-3.7092360632011157E-2</v>
      </c>
      <c r="AJ20" s="19">
        <f t="shared" si="3"/>
        <v>1.713270727157723E-2</v>
      </c>
      <c r="AK20" s="19">
        <f t="shared" si="3"/>
        <v>-3.6855582011873778E-2</v>
      </c>
      <c r="AL20" s="19">
        <f t="shared" si="3"/>
        <v>4.1940618418355058E-2</v>
      </c>
      <c r="AM20" s="16">
        <f t="shared" si="3"/>
        <v>0.1470762696401855</v>
      </c>
      <c r="AN20" s="17">
        <f t="shared" si="3"/>
        <v>-3.0647507504060756E-2</v>
      </c>
      <c r="AO20" s="17">
        <f t="shared" si="3"/>
        <v>6.1776061776061875E-2</v>
      </c>
      <c r="AP20" s="17">
        <f t="shared" si="3"/>
        <v>2.7878787878787836E-2</v>
      </c>
      <c r="AQ20" s="17">
        <f t="shared" si="3"/>
        <v>0.18160377358490565</v>
      </c>
      <c r="AR20" s="17">
        <f t="shared" si="3"/>
        <v>3.343313373253487E-2</v>
      </c>
    </row>
    <row r="21" spans="1:48" ht="20" x14ac:dyDescent="0.25">
      <c r="A21" s="5" t="s">
        <v>15</v>
      </c>
      <c r="B21" s="2">
        <v>6.6400000000000001E-2</v>
      </c>
      <c r="C21" s="2">
        <v>5.1799999999999999E-2</v>
      </c>
      <c r="D21" s="2">
        <v>4.8500000000000001E-2</v>
      </c>
      <c r="E21" s="2">
        <v>5.6599999999999998E-2</v>
      </c>
      <c r="F21" s="2">
        <v>6.2600000000000003E-2</v>
      </c>
      <c r="G21" s="2">
        <v>5.8000000000000003E-2</v>
      </c>
      <c r="H21" s="2">
        <v>6.0900000000000003E-2</v>
      </c>
      <c r="I21" s="2">
        <v>6.59E-2</v>
      </c>
      <c r="J21" s="2">
        <v>2.3099999999999999E-2</v>
      </c>
      <c r="K21" s="2">
        <v>7.4300000000000005E-2</v>
      </c>
      <c r="L21" s="2">
        <v>7.6100000000000001E-2</v>
      </c>
      <c r="M21" s="2">
        <v>5.4300000000000001E-2</v>
      </c>
      <c r="N21" s="2">
        <v>6.8699999999999997E-2</v>
      </c>
      <c r="O21" s="2">
        <v>8.5099999999999995E-2</v>
      </c>
      <c r="P21" s="2">
        <v>9.4100000000000003E-2</v>
      </c>
      <c r="Q21" s="2">
        <v>8.9899999999999994E-2</v>
      </c>
      <c r="R21" s="2">
        <v>9.0999999999999998E-2</v>
      </c>
      <c r="S21" s="2">
        <v>9.6500000000000002E-2</v>
      </c>
      <c r="T21" s="2">
        <v>8.9800000000000005E-2</v>
      </c>
      <c r="U21" s="2">
        <v>9.6100000000000005E-2</v>
      </c>
      <c r="V21" s="2">
        <v>9.6100000000000005E-2</v>
      </c>
      <c r="W21" s="2">
        <v>9.6000000000000002E-2</v>
      </c>
      <c r="X21" s="2">
        <v>0.1008</v>
      </c>
      <c r="Y21" s="2">
        <v>9.4700000000000006E-2</v>
      </c>
      <c r="Z21" s="2">
        <v>0.1041</v>
      </c>
      <c r="AA21" s="2">
        <v>0.107</v>
      </c>
      <c r="AB21" s="2">
        <v>0.109</v>
      </c>
      <c r="AC21" s="2">
        <v>0.1076</v>
      </c>
      <c r="AD21" s="2">
        <v>0.1065</v>
      </c>
      <c r="AE21" s="2">
        <v>0.1139</v>
      </c>
      <c r="AF21" s="2">
        <v>0.1298</v>
      </c>
      <c r="AG21" s="2">
        <v>0.1535</v>
      </c>
      <c r="AH21" s="2">
        <v>0.15509999999999999</v>
      </c>
      <c r="AI21" s="2">
        <v>0.1434</v>
      </c>
      <c r="AJ21" s="2">
        <v>0.14660000000000001</v>
      </c>
      <c r="AK21" s="2">
        <v>0.1396</v>
      </c>
      <c r="AL21" s="2">
        <v>0.1227</v>
      </c>
      <c r="AM21" s="2">
        <v>0.12870000000000001</v>
      </c>
      <c r="AN21" s="42">
        <f>AN19/AN3</f>
        <v>0.12370641617576819</v>
      </c>
      <c r="AO21" s="42">
        <f t="shared" ref="AO21:AR21" si="4">AO19/AO3</f>
        <v>0.12808570097810898</v>
      </c>
      <c r="AP21" s="42">
        <f t="shared" si="4"/>
        <v>0.12810635244353802</v>
      </c>
      <c r="AQ21" s="42">
        <f t="shared" si="4"/>
        <v>0.14544926694730731</v>
      </c>
      <c r="AR21" s="42">
        <f t="shared" si="4"/>
        <v>0.14729729729729729</v>
      </c>
      <c r="AU21" s="20" t="s">
        <v>133</v>
      </c>
      <c r="AV21" s="21" t="s">
        <v>134</v>
      </c>
    </row>
    <row r="22" spans="1:48" ht="19" x14ac:dyDescent="0.25">
      <c r="A22" s="6" t="s">
        <v>16</v>
      </c>
      <c r="B22" s="10">
        <v>80100000</v>
      </c>
      <c r="C22" s="10">
        <v>74200000</v>
      </c>
      <c r="D22" s="10">
        <v>87900000</v>
      </c>
      <c r="E22" s="10">
        <v>98700000</v>
      </c>
      <c r="F22" s="10">
        <v>109700000</v>
      </c>
      <c r="G22" s="10">
        <v>120100000</v>
      </c>
      <c r="H22" s="10">
        <v>133600000</v>
      </c>
      <c r="I22" s="10">
        <v>146500000</v>
      </c>
      <c r="J22" s="10">
        <v>155400000</v>
      </c>
      <c r="K22" s="10">
        <v>187100000</v>
      </c>
      <c r="L22" s="10">
        <v>183400000</v>
      </c>
      <c r="M22" s="10">
        <v>121600000</v>
      </c>
      <c r="N22" s="10">
        <v>168200000</v>
      </c>
      <c r="O22" s="10">
        <v>183400000</v>
      </c>
      <c r="P22" s="10">
        <v>240900000</v>
      </c>
      <c r="Q22" s="10">
        <v>262607000</v>
      </c>
      <c r="R22" s="10">
        <v>300306000</v>
      </c>
      <c r="S22" s="10">
        <v>318250000</v>
      </c>
      <c r="T22" s="10">
        <v>310410000</v>
      </c>
      <c r="U22" s="10">
        <v>377344000</v>
      </c>
      <c r="V22" s="10">
        <v>424099000</v>
      </c>
      <c r="W22" s="10">
        <v>450709000</v>
      </c>
      <c r="X22" s="10">
        <v>483920000</v>
      </c>
      <c r="Y22" s="10">
        <v>513661000</v>
      </c>
      <c r="Z22" s="10">
        <v>533414000</v>
      </c>
      <c r="AA22" s="10">
        <v>646575000</v>
      </c>
      <c r="AB22" s="10">
        <v>742284000</v>
      </c>
      <c r="AC22" s="10">
        <v>764674000</v>
      </c>
      <c r="AD22" s="10">
        <v>805989000</v>
      </c>
      <c r="AE22" s="10">
        <v>931620000</v>
      </c>
      <c r="AF22" s="10">
        <v>1067320000</v>
      </c>
      <c r="AG22" s="10">
        <v>1323895000</v>
      </c>
      <c r="AH22" s="10">
        <v>1280469000</v>
      </c>
      <c r="AI22" s="10">
        <v>1198921000</v>
      </c>
      <c r="AJ22" s="10">
        <v>1196265000</v>
      </c>
      <c r="AK22" s="10">
        <v>1100220000</v>
      </c>
      <c r="AL22" s="10">
        <v>1122599000</v>
      </c>
      <c r="AM22" s="10">
        <v>1312607000</v>
      </c>
      <c r="AU22" s="43">
        <f>(-1*AM98)/AU101</f>
        <v>2.5139875282848889E-2</v>
      </c>
      <c r="AV22" s="44">
        <f>AM107/AU101</f>
        <v>3.8579619737523441E-2</v>
      </c>
    </row>
    <row r="23" spans="1:48" ht="19" x14ac:dyDescent="0.25">
      <c r="A23" s="5" t="s">
        <v>17</v>
      </c>
      <c r="B23" s="2">
        <v>5.33E-2</v>
      </c>
      <c r="C23" s="2">
        <v>3.7900000000000003E-2</v>
      </c>
      <c r="D23" s="2">
        <v>3.7999999999999999E-2</v>
      </c>
      <c r="E23" s="2">
        <v>4.2999999999999997E-2</v>
      </c>
      <c r="F23" s="2">
        <v>4.6899999999999997E-2</v>
      </c>
      <c r="G23" s="2">
        <v>4.48E-2</v>
      </c>
      <c r="H23" s="2">
        <v>4.7100000000000003E-2</v>
      </c>
      <c r="I23" s="2">
        <v>5.21E-2</v>
      </c>
      <c r="J23" s="2">
        <v>5.4399999999999997E-2</v>
      </c>
      <c r="K23" s="2">
        <v>6.0999999999999999E-2</v>
      </c>
      <c r="L23" s="2">
        <v>6.0199999999999997E-2</v>
      </c>
      <c r="M23" s="2">
        <v>3.9199999999999999E-2</v>
      </c>
      <c r="N23" s="2">
        <v>5.16E-2</v>
      </c>
      <c r="O23" s="2">
        <v>5.62E-2</v>
      </c>
      <c r="P23" s="2">
        <v>7.17E-2</v>
      </c>
      <c r="Q23" s="2">
        <v>7.1499999999999994E-2</v>
      </c>
      <c r="R23" s="2">
        <v>7.2800000000000004E-2</v>
      </c>
      <c r="S23" s="2">
        <v>8.14E-2</v>
      </c>
      <c r="T23" s="2">
        <v>7.3899999999999993E-2</v>
      </c>
      <c r="U23" s="2">
        <v>7.8899999999999998E-2</v>
      </c>
      <c r="V23" s="2">
        <v>7.8299999999999995E-2</v>
      </c>
      <c r="W23" s="2">
        <v>7.8399999999999997E-2</v>
      </c>
      <c r="X23" s="2">
        <v>7.8100000000000003E-2</v>
      </c>
      <c r="Y23" s="2">
        <v>7.5999999999999998E-2</v>
      </c>
      <c r="Z23" s="2">
        <v>8.1600000000000006E-2</v>
      </c>
      <c r="AA23" s="2">
        <v>8.9499999999999996E-2</v>
      </c>
      <c r="AB23" s="2">
        <v>9.4E-2</v>
      </c>
      <c r="AC23" s="2">
        <v>9.2899999999999996E-2</v>
      </c>
      <c r="AD23" s="2">
        <v>9.2100000000000001E-2</v>
      </c>
      <c r="AE23" s="2">
        <v>0.1</v>
      </c>
      <c r="AF23" s="2">
        <v>0.1152</v>
      </c>
      <c r="AG23" s="2">
        <v>0.13900000000000001</v>
      </c>
      <c r="AH23" s="2">
        <v>0.13969999999999999</v>
      </c>
      <c r="AI23" s="2">
        <v>0.12559999999999999</v>
      </c>
      <c r="AJ23" s="2">
        <v>0.126</v>
      </c>
      <c r="AK23" s="2">
        <v>0.1145</v>
      </c>
      <c r="AL23" s="2">
        <v>9.8599999999999993E-2</v>
      </c>
      <c r="AM23" s="2">
        <v>0.10539999999999999</v>
      </c>
    </row>
    <row r="24" spans="1:48" ht="19" x14ac:dyDescent="0.25">
      <c r="A24" s="5" t="s">
        <v>18</v>
      </c>
      <c r="B24" s="1">
        <v>-8400000</v>
      </c>
      <c r="C24" s="1">
        <v>-3300000</v>
      </c>
      <c r="D24" s="1">
        <v>-8100000</v>
      </c>
      <c r="E24" s="1">
        <v>-3300000</v>
      </c>
      <c r="F24" s="1">
        <v>1100000</v>
      </c>
      <c r="G24" s="1">
        <v>1200000</v>
      </c>
      <c r="H24" s="1">
        <v>4300000</v>
      </c>
      <c r="I24" s="1">
        <v>4600000</v>
      </c>
      <c r="J24" s="1">
        <v>5800000</v>
      </c>
      <c r="K24" s="1">
        <v>4000000</v>
      </c>
      <c r="L24" s="1">
        <v>11200000</v>
      </c>
      <c r="M24" s="1">
        <v>3900000</v>
      </c>
      <c r="N24" s="1">
        <v>2700000</v>
      </c>
      <c r="O24" s="1">
        <v>33900000</v>
      </c>
      <c r="P24" s="1">
        <v>10500000</v>
      </c>
      <c r="Q24" s="1">
        <v>1774000</v>
      </c>
      <c r="R24" s="1">
        <v>-15292000</v>
      </c>
      <c r="S24" s="1">
        <v>-24280000</v>
      </c>
      <c r="T24" s="1">
        <v>-21079000</v>
      </c>
      <c r="U24" s="1">
        <v>-12779000</v>
      </c>
      <c r="V24" s="1">
        <v>-19213000</v>
      </c>
      <c r="W24" s="1">
        <v>-20166000</v>
      </c>
      <c r="X24" s="1">
        <v>-14083000</v>
      </c>
      <c r="Y24" s="1">
        <v>-56125000</v>
      </c>
      <c r="Z24" s="1">
        <v>-8432000</v>
      </c>
      <c r="AA24" s="1">
        <v>-22024000</v>
      </c>
      <c r="AB24" s="1">
        <v>-23448000</v>
      </c>
      <c r="AC24" s="1">
        <v>-6339000</v>
      </c>
      <c r="AD24" s="1">
        <v>-7482000</v>
      </c>
      <c r="AE24" s="1">
        <v>-9468000</v>
      </c>
      <c r="AF24" s="1">
        <v>-10177000</v>
      </c>
      <c r="AG24" s="1">
        <v>-6680000</v>
      </c>
      <c r="AH24" s="1">
        <v>-1824000</v>
      </c>
      <c r="AI24" s="1">
        <v>-17637000</v>
      </c>
      <c r="AJ24" s="1">
        <v>13450000</v>
      </c>
      <c r="AK24" s="1">
        <v>14527000</v>
      </c>
      <c r="AL24" s="1">
        <v>3571000</v>
      </c>
      <c r="AM24" s="1">
        <v>-34504000</v>
      </c>
    </row>
    <row r="25" spans="1:48" ht="19" x14ac:dyDescent="0.25">
      <c r="A25" s="6" t="s">
        <v>19</v>
      </c>
      <c r="B25" s="10">
        <v>71700000</v>
      </c>
      <c r="C25" s="10">
        <v>70900000</v>
      </c>
      <c r="D25" s="10">
        <v>79800000</v>
      </c>
      <c r="E25" s="10">
        <v>95400000</v>
      </c>
      <c r="F25" s="10">
        <v>110800000</v>
      </c>
      <c r="G25" s="10">
        <v>121300000</v>
      </c>
      <c r="H25" s="10">
        <v>137900000</v>
      </c>
      <c r="I25" s="10">
        <v>151100000</v>
      </c>
      <c r="J25" s="10">
        <v>161200000</v>
      </c>
      <c r="K25" s="10">
        <v>191100000</v>
      </c>
      <c r="L25" s="10">
        <v>194600000</v>
      </c>
      <c r="M25" s="10">
        <v>125500000</v>
      </c>
      <c r="N25" s="10">
        <v>170900000</v>
      </c>
      <c r="O25" s="10">
        <v>217300000</v>
      </c>
      <c r="P25" s="10">
        <v>251400000</v>
      </c>
      <c r="Q25" s="10">
        <v>264381000</v>
      </c>
      <c r="R25" s="10">
        <v>285014000</v>
      </c>
      <c r="S25" s="10">
        <v>293970000</v>
      </c>
      <c r="T25" s="10">
        <v>289331000</v>
      </c>
      <c r="U25" s="10">
        <v>364565000</v>
      </c>
      <c r="V25" s="10">
        <v>404886000</v>
      </c>
      <c r="W25" s="10">
        <v>430543000</v>
      </c>
      <c r="X25" s="10">
        <v>469837000</v>
      </c>
      <c r="Y25" s="10">
        <v>457536000</v>
      </c>
      <c r="Z25" s="10">
        <v>524982000</v>
      </c>
      <c r="AA25" s="10">
        <v>624551000</v>
      </c>
      <c r="AB25" s="10">
        <v>718836000</v>
      </c>
      <c r="AC25" s="10">
        <v>758335000</v>
      </c>
      <c r="AD25" s="10">
        <v>798507000</v>
      </c>
      <c r="AE25" s="10">
        <v>922152000</v>
      </c>
      <c r="AF25" s="10">
        <v>1057143000</v>
      </c>
      <c r="AG25" s="10">
        <v>1317215000</v>
      </c>
      <c r="AH25" s="10">
        <v>1278645000</v>
      </c>
      <c r="AI25" s="10">
        <v>1181284000</v>
      </c>
      <c r="AJ25" s="10">
        <v>1209715000</v>
      </c>
      <c r="AK25" s="10">
        <v>1114747000</v>
      </c>
      <c r="AL25" s="10">
        <v>1126170000</v>
      </c>
      <c r="AM25" s="10">
        <v>1278103000</v>
      </c>
    </row>
    <row r="26" spans="1:48" ht="19" x14ac:dyDescent="0.25">
      <c r="A26" s="5" t="s">
        <v>20</v>
      </c>
      <c r="B26" s="2">
        <v>4.7699999999999999E-2</v>
      </c>
      <c r="C26" s="2">
        <v>3.6200000000000003E-2</v>
      </c>
      <c r="D26" s="2">
        <v>3.4500000000000003E-2</v>
      </c>
      <c r="E26" s="2">
        <v>4.1599999999999998E-2</v>
      </c>
      <c r="F26" s="2">
        <v>4.7300000000000002E-2</v>
      </c>
      <c r="G26" s="2">
        <v>4.5199999999999997E-2</v>
      </c>
      <c r="H26" s="2">
        <v>4.8599999999999997E-2</v>
      </c>
      <c r="I26" s="2">
        <v>5.3699999999999998E-2</v>
      </c>
      <c r="J26" s="2">
        <v>5.6500000000000002E-2</v>
      </c>
      <c r="K26" s="2">
        <v>6.2399999999999997E-2</v>
      </c>
      <c r="L26" s="2">
        <v>6.3899999999999998E-2</v>
      </c>
      <c r="M26" s="2">
        <v>4.0500000000000001E-2</v>
      </c>
      <c r="N26" s="2">
        <v>5.2499999999999998E-2</v>
      </c>
      <c r="O26" s="2">
        <v>6.6600000000000006E-2</v>
      </c>
      <c r="P26" s="2">
        <v>7.4899999999999994E-2</v>
      </c>
      <c r="Q26" s="2">
        <v>7.1900000000000006E-2</v>
      </c>
      <c r="R26" s="2">
        <v>6.9099999999999995E-2</v>
      </c>
      <c r="S26" s="2">
        <v>7.5200000000000003E-2</v>
      </c>
      <c r="T26" s="2">
        <v>6.8900000000000003E-2</v>
      </c>
      <c r="U26" s="2">
        <v>7.6300000000000007E-2</v>
      </c>
      <c r="V26" s="2">
        <v>7.4800000000000005E-2</v>
      </c>
      <c r="W26" s="2">
        <v>7.4899999999999994E-2</v>
      </c>
      <c r="X26" s="2">
        <v>7.5899999999999995E-2</v>
      </c>
      <c r="Y26" s="2">
        <v>6.7699999999999996E-2</v>
      </c>
      <c r="Z26" s="2">
        <v>8.0399999999999999E-2</v>
      </c>
      <c r="AA26" s="2">
        <v>8.6499999999999994E-2</v>
      </c>
      <c r="AB26" s="2">
        <v>9.0999999999999998E-2</v>
      </c>
      <c r="AC26" s="2">
        <v>9.2100000000000001E-2</v>
      </c>
      <c r="AD26" s="2">
        <v>9.1200000000000003E-2</v>
      </c>
      <c r="AE26" s="2">
        <v>9.9000000000000005E-2</v>
      </c>
      <c r="AF26" s="2">
        <v>0.11409999999999999</v>
      </c>
      <c r="AG26" s="2">
        <v>0.13830000000000001</v>
      </c>
      <c r="AH26" s="2">
        <v>0.13950000000000001</v>
      </c>
      <c r="AI26" s="2">
        <v>0.12379999999999999</v>
      </c>
      <c r="AJ26" s="2">
        <v>0.12740000000000001</v>
      </c>
      <c r="AK26" s="2">
        <v>0.11600000000000001</v>
      </c>
      <c r="AL26" s="2">
        <v>9.8900000000000002E-2</v>
      </c>
      <c r="AM26" s="2">
        <v>0.1026</v>
      </c>
    </row>
    <row r="27" spans="1:48" ht="19" x14ac:dyDescent="0.25">
      <c r="A27" s="5" t="s">
        <v>21</v>
      </c>
      <c r="B27" s="1">
        <v>33100000</v>
      </c>
      <c r="C27" s="1">
        <v>31800000</v>
      </c>
      <c r="D27" s="1">
        <v>33900000</v>
      </c>
      <c r="E27" s="1">
        <v>35200000</v>
      </c>
      <c r="F27" s="1">
        <v>40700000</v>
      </c>
      <c r="G27" s="1">
        <v>44200000</v>
      </c>
      <c r="H27" s="1">
        <v>51500000</v>
      </c>
      <c r="I27" s="1">
        <v>55900000</v>
      </c>
      <c r="J27" s="1">
        <v>60400000</v>
      </c>
      <c r="K27" s="1">
        <v>73100000</v>
      </c>
      <c r="L27" s="1">
        <v>74200000</v>
      </c>
      <c r="M27" s="1">
        <v>46100000</v>
      </c>
      <c r="N27" s="1">
        <v>61400000</v>
      </c>
      <c r="O27" s="1">
        <v>78000000</v>
      </c>
      <c r="P27" s="1">
        <v>88000000</v>
      </c>
      <c r="Q27" s="1">
        <v>94164000</v>
      </c>
      <c r="R27" s="1">
        <v>102573000</v>
      </c>
      <c r="S27" s="1">
        <v>104648000</v>
      </c>
      <c r="T27" s="1">
        <v>103552000</v>
      </c>
      <c r="U27" s="1">
        <v>132902000</v>
      </c>
      <c r="V27" s="1">
        <v>151427000</v>
      </c>
      <c r="W27" s="1">
        <v>144404000</v>
      </c>
      <c r="X27" s="1">
        <v>167945000</v>
      </c>
      <c r="Y27" s="1">
        <v>172036000</v>
      </c>
      <c r="Z27" s="1">
        <v>182169000</v>
      </c>
      <c r="AA27" s="1">
        <v>224775000</v>
      </c>
      <c r="AB27" s="1">
        <v>239640000</v>
      </c>
      <c r="AC27" s="1">
        <v>253374000</v>
      </c>
      <c r="AD27" s="1">
        <v>268431000</v>
      </c>
      <c r="AE27" s="1">
        <v>316126000</v>
      </c>
      <c r="AF27" s="1">
        <v>369879000</v>
      </c>
      <c r="AG27" s="1">
        <v>426698000</v>
      </c>
      <c r="AH27" s="1">
        <v>431542000</v>
      </c>
      <c r="AI27" s="1">
        <v>168702000</v>
      </c>
      <c r="AJ27" s="1">
        <v>230567000</v>
      </c>
      <c r="AK27" s="1">
        <v>206393000</v>
      </c>
      <c r="AL27" s="1">
        <v>217029000</v>
      </c>
      <c r="AM27" s="1">
        <v>277877000</v>
      </c>
    </row>
    <row r="28" spans="1:48" ht="20" thickBot="1" x14ac:dyDescent="0.3">
      <c r="A28" s="7" t="s">
        <v>22</v>
      </c>
      <c r="B28" s="11">
        <v>38600000</v>
      </c>
      <c r="C28" s="11">
        <v>39100000</v>
      </c>
      <c r="D28" s="11">
        <v>45900000</v>
      </c>
      <c r="E28" s="11">
        <v>60200000</v>
      </c>
      <c r="F28" s="11">
        <v>70100000</v>
      </c>
      <c r="G28" s="11">
        <v>77100000</v>
      </c>
      <c r="H28" s="11">
        <v>86400000</v>
      </c>
      <c r="I28" s="11">
        <v>95200000</v>
      </c>
      <c r="J28" s="11">
        <v>-26700000</v>
      </c>
      <c r="K28" s="11">
        <v>118000000</v>
      </c>
      <c r="L28" s="11">
        <v>120400000</v>
      </c>
      <c r="M28" s="11">
        <v>79400000</v>
      </c>
      <c r="N28" s="11">
        <v>109500000</v>
      </c>
      <c r="O28" s="11">
        <v>139300000</v>
      </c>
      <c r="P28" s="11">
        <v>163400000</v>
      </c>
      <c r="Q28" s="11">
        <v>170217000</v>
      </c>
      <c r="R28" s="11">
        <v>182441000</v>
      </c>
      <c r="S28" s="11">
        <v>189322000</v>
      </c>
      <c r="T28" s="11">
        <v>185779000</v>
      </c>
      <c r="U28" s="11">
        <v>231663000</v>
      </c>
      <c r="V28" s="11">
        <v>253459000</v>
      </c>
      <c r="W28" s="11">
        <v>286139000</v>
      </c>
      <c r="X28" s="11">
        <v>301892000</v>
      </c>
      <c r="Y28" s="11">
        <v>285500000</v>
      </c>
      <c r="Z28" s="11">
        <v>342813000</v>
      </c>
      <c r="AA28" s="11">
        <v>395587000</v>
      </c>
      <c r="AB28" s="11">
        <v>474195000</v>
      </c>
      <c r="AC28" s="11">
        <v>500050000</v>
      </c>
      <c r="AD28" s="11">
        <v>526211000</v>
      </c>
      <c r="AE28" s="11">
        <v>602677000</v>
      </c>
      <c r="AF28" s="11">
        <v>686088000</v>
      </c>
      <c r="AG28" s="11">
        <v>890052000</v>
      </c>
      <c r="AH28" s="11">
        <v>846735000</v>
      </c>
      <c r="AI28" s="11">
        <v>1012140000</v>
      </c>
      <c r="AJ28" s="11">
        <v>978806000</v>
      </c>
      <c r="AK28" s="11">
        <v>908082000</v>
      </c>
      <c r="AL28" s="11">
        <v>908839000</v>
      </c>
      <c r="AM28" s="11">
        <v>999987000</v>
      </c>
      <c r="AN28" s="45">
        <v>967000000</v>
      </c>
      <c r="AO28" s="45">
        <v>1040000000</v>
      </c>
      <c r="AP28" s="45">
        <v>1125000000</v>
      </c>
      <c r="AQ28" s="45">
        <v>1335000000</v>
      </c>
      <c r="AR28" s="45">
        <v>1459000000</v>
      </c>
    </row>
    <row r="29" spans="1:48" ht="20" customHeight="1" thickTop="1" x14ac:dyDescent="0.25">
      <c r="A29" s="14" t="s">
        <v>101</v>
      </c>
      <c r="B29" s="1"/>
      <c r="C29" s="19">
        <f>(C28/B28)-1</f>
        <v>1.2953367875647714E-2</v>
      </c>
      <c r="D29" s="19">
        <f>(D28/C28)-1</f>
        <v>0.17391304347826098</v>
      </c>
      <c r="E29" s="19">
        <f>(E28/D28)-1</f>
        <v>0.31154684095860574</v>
      </c>
      <c r="F29" s="19">
        <f t="shared" ref="F29:AR29" si="5">(F28/E28)-1</f>
        <v>0.16445182724252483</v>
      </c>
      <c r="G29" s="19">
        <f t="shared" si="5"/>
        <v>9.9857346647646228E-2</v>
      </c>
      <c r="H29" s="19">
        <f t="shared" si="5"/>
        <v>0.12062256809338523</v>
      </c>
      <c r="I29" s="19">
        <f t="shared" si="5"/>
        <v>0.10185185185185186</v>
      </c>
      <c r="J29" s="19">
        <f t="shared" si="5"/>
        <v>-1.2804621848739495</v>
      </c>
      <c r="K29" s="19">
        <f t="shared" si="5"/>
        <v>-5.4194756554307117</v>
      </c>
      <c r="L29" s="19">
        <f t="shared" si="5"/>
        <v>2.0338983050847359E-2</v>
      </c>
      <c r="M29" s="19">
        <f t="shared" si="5"/>
        <v>-0.34053156146179397</v>
      </c>
      <c r="N29" s="19">
        <f t="shared" si="5"/>
        <v>0.37909319899244331</v>
      </c>
      <c r="O29" s="19">
        <f t="shared" si="5"/>
        <v>0.27214611872146111</v>
      </c>
      <c r="P29" s="19">
        <f t="shared" si="5"/>
        <v>0.17300789662598715</v>
      </c>
      <c r="Q29" s="19">
        <f t="shared" si="5"/>
        <v>4.1719706242349996E-2</v>
      </c>
      <c r="R29" s="19">
        <f t="shared" si="5"/>
        <v>7.181421362143614E-2</v>
      </c>
      <c r="S29" s="19">
        <f t="shared" si="5"/>
        <v>3.7716302804742252E-2</v>
      </c>
      <c r="T29" s="19">
        <f t="shared" si="5"/>
        <v>-1.8714148382121487E-2</v>
      </c>
      <c r="U29" s="19">
        <f t="shared" si="5"/>
        <v>0.24698162870938045</v>
      </c>
      <c r="V29" s="19">
        <f t="shared" si="5"/>
        <v>9.4084942351605472E-2</v>
      </c>
      <c r="W29" s="19">
        <f t="shared" si="5"/>
        <v>0.12893604093758748</v>
      </c>
      <c r="X29" s="19">
        <f t="shared" si="5"/>
        <v>5.5053662730351283E-2</v>
      </c>
      <c r="Y29" s="19">
        <f t="shared" si="5"/>
        <v>-5.4297563367031954E-2</v>
      </c>
      <c r="Z29" s="19">
        <f t="shared" si="5"/>
        <v>0.20074605954465841</v>
      </c>
      <c r="AA29" s="19">
        <f t="shared" si="5"/>
        <v>0.15394398695498701</v>
      </c>
      <c r="AB29" s="19">
        <f t="shared" si="5"/>
        <v>0.19871229337667828</v>
      </c>
      <c r="AC29" s="19">
        <f t="shared" si="5"/>
        <v>5.4523982749712596E-2</v>
      </c>
      <c r="AD29" s="19">
        <f t="shared" si="5"/>
        <v>5.2316768323167784E-2</v>
      </c>
      <c r="AE29" s="19">
        <f t="shared" si="5"/>
        <v>0.14531433208351774</v>
      </c>
      <c r="AF29" s="19">
        <f t="shared" si="5"/>
        <v>0.13840083494143629</v>
      </c>
      <c r="AG29" s="19">
        <f t="shared" si="5"/>
        <v>0.29728547941371963</v>
      </c>
      <c r="AH29" s="19">
        <f t="shared" si="5"/>
        <v>-4.8667942996588942E-2</v>
      </c>
      <c r="AI29" s="19">
        <f t="shared" si="5"/>
        <v>0.19534447022976487</v>
      </c>
      <c r="AJ29" s="19">
        <f t="shared" si="5"/>
        <v>-3.2934179066137048E-2</v>
      </c>
      <c r="AK29" s="19">
        <f t="shared" si="5"/>
        <v>-7.2255380535060088E-2</v>
      </c>
      <c r="AL29" s="19">
        <f t="shared" si="5"/>
        <v>8.3362515719942465E-4</v>
      </c>
      <c r="AM29" s="16">
        <f t="shared" si="5"/>
        <v>0.10029059052263389</v>
      </c>
      <c r="AN29" s="17">
        <f t="shared" si="5"/>
        <v>-3.2987428836574906E-2</v>
      </c>
      <c r="AO29" s="17">
        <f t="shared" si="5"/>
        <v>7.5491209927611269E-2</v>
      </c>
      <c r="AP29" s="17">
        <f t="shared" si="5"/>
        <v>8.1730769230769162E-2</v>
      </c>
      <c r="AQ29" s="17">
        <f t="shared" si="5"/>
        <v>0.18666666666666676</v>
      </c>
      <c r="AR29" s="17">
        <f t="shared" si="5"/>
        <v>9.2883895131086192E-2</v>
      </c>
    </row>
    <row r="30" spans="1:48" ht="19" x14ac:dyDescent="0.25">
      <c r="A30" s="5" t="s">
        <v>23</v>
      </c>
      <c r="B30" s="2">
        <v>2.5700000000000001E-2</v>
      </c>
      <c r="C30" s="2">
        <v>1.9900000000000001E-2</v>
      </c>
      <c r="D30" s="2">
        <v>1.9800000000000002E-2</v>
      </c>
      <c r="E30" s="2">
        <v>2.63E-2</v>
      </c>
      <c r="F30" s="2">
        <v>0.03</v>
      </c>
      <c r="G30" s="2">
        <v>2.8799999999999999E-2</v>
      </c>
      <c r="H30" s="2">
        <v>3.0499999999999999E-2</v>
      </c>
      <c r="I30" s="2">
        <v>3.3799999999999997E-2</v>
      </c>
      <c r="J30" s="2">
        <v>-9.4000000000000004E-3</v>
      </c>
      <c r="K30" s="2">
        <v>3.85E-2</v>
      </c>
      <c r="L30" s="2">
        <v>3.95E-2</v>
      </c>
      <c r="M30" s="2">
        <v>2.5600000000000001E-2</v>
      </c>
      <c r="N30" s="2">
        <v>3.3599999999999998E-2</v>
      </c>
      <c r="O30" s="2">
        <v>4.2700000000000002E-2</v>
      </c>
      <c r="P30" s="2">
        <v>4.87E-2</v>
      </c>
      <c r="Q30" s="2">
        <v>4.6300000000000001E-2</v>
      </c>
      <c r="R30" s="2">
        <v>4.4200000000000003E-2</v>
      </c>
      <c r="S30" s="2">
        <v>4.8399999999999999E-2</v>
      </c>
      <c r="T30" s="2">
        <v>4.4200000000000003E-2</v>
      </c>
      <c r="U30" s="2">
        <v>4.8500000000000001E-2</v>
      </c>
      <c r="V30" s="2">
        <v>4.6800000000000001E-2</v>
      </c>
      <c r="W30" s="2">
        <v>4.9799999999999997E-2</v>
      </c>
      <c r="X30" s="2">
        <v>4.87E-2</v>
      </c>
      <c r="Y30" s="2">
        <v>4.2299999999999997E-2</v>
      </c>
      <c r="Z30" s="2">
        <v>5.2499999999999998E-2</v>
      </c>
      <c r="AA30" s="2">
        <v>5.4800000000000001E-2</v>
      </c>
      <c r="AB30" s="2">
        <v>6.0100000000000001E-2</v>
      </c>
      <c r="AC30" s="2">
        <v>6.08E-2</v>
      </c>
      <c r="AD30" s="2">
        <v>6.0100000000000001E-2</v>
      </c>
      <c r="AE30" s="2">
        <v>6.4699999999999994E-2</v>
      </c>
      <c r="AF30" s="2">
        <v>7.4099999999999999E-2</v>
      </c>
      <c r="AG30" s="2">
        <v>9.35E-2</v>
      </c>
      <c r="AH30" s="2">
        <v>9.2399999999999996E-2</v>
      </c>
      <c r="AI30" s="2">
        <v>0.106</v>
      </c>
      <c r="AJ30" s="2">
        <v>0.1031</v>
      </c>
      <c r="AK30" s="2">
        <v>9.4500000000000001E-2</v>
      </c>
      <c r="AL30" s="2">
        <v>7.9799999999999996E-2</v>
      </c>
      <c r="AM30" s="2">
        <v>8.0299999999999996E-2</v>
      </c>
      <c r="AN30" s="46">
        <f>AN28/AN3</f>
        <v>7.6978188186594493E-2</v>
      </c>
      <c r="AO30" s="46">
        <f t="shared" ref="AO30:AR30" si="6">AO28/AO3</f>
        <v>8.0732805464989912E-2</v>
      </c>
      <c r="AP30" s="46">
        <f t="shared" si="6"/>
        <v>8.4976206662134596E-2</v>
      </c>
      <c r="AQ30" s="46">
        <f t="shared" si="6"/>
        <v>9.6893598490346927E-2</v>
      </c>
      <c r="AR30" s="46">
        <f t="shared" si="6"/>
        <v>0.10376955903271692</v>
      </c>
    </row>
    <row r="31" spans="1:48" ht="19" x14ac:dyDescent="0.25">
      <c r="A31" s="5" t="s">
        <v>24</v>
      </c>
      <c r="B31" s="12">
        <v>7.0000000000000007E-2</v>
      </c>
      <c r="C31" s="12">
        <v>7.0000000000000007E-2</v>
      </c>
      <c r="D31" s="12">
        <v>7.0000000000000007E-2</v>
      </c>
      <c r="E31" s="12">
        <v>0.1</v>
      </c>
      <c r="F31" s="12">
        <v>0.12</v>
      </c>
      <c r="G31" s="12">
        <v>0.13</v>
      </c>
      <c r="H31" s="12">
        <v>0.14000000000000001</v>
      </c>
      <c r="I31" s="12">
        <v>0.15</v>
      </c>
      <c r="J31" s="12">
        <v>-0.04</v>
      </c>
      <c r="K31" s="12">
        <v>0.19</v>
      </c>
      <c r="L31" s="12">
        <v>0.2</v>
      </c>
      <c r="M31" s="12">
        <v>0.13</v>
      </c>
      <c r="N31" s="12">
        <v>0.18</v>
      </c>
      <c r="O31" s="12">
        <v>0.23</v>
      </c>
      <c r="P31" s="12">
        <v>0.28000000000000003</v>
      </c>
      <c r="Q31" s="12">
        <v>0.3</v>
      </c>
      <c r="R31" s="12">
        <v>0.33</v>
      </c>
      <c r="S31" s="12">
        <v>0.34</v>
      </c>
      <c r="T31" s="12">
        <v>0.34</v>
      </c>
      <c r="U31" s="12">
        <v>0.42</v>
      </c>
      <c r="V31" s="12">
        <v>0.46</v>
      </c>
      <c r="W31" s="12">
        <v>0.52</v>
      </c>
      <c r="X31" s="12">
        <v>0.55000000000000004</v>
      </c>
      <c r="Y31" s="12">
        <v>0.53</v>
      </c>
      <c r="Z31" s="12">
        <v>0.64</v>
      </c>
      <c r="AA31" s="12">
        <v>0.74</v>
      </c>
      <c r="AB31" s="12">
        <v>0.89</v>
      </c>
      <c r="AC31" s="12">
        <v>0.95</v>
      </c>
      <c r="AD31" s="12">
        <v>0.99</v>
      </c>
      <c r="AE31" s="12">
        <v>1.1399999999999999</v>
      </c>
      <c r="AF31" s="12">
        <v>1.3</v>
      </c>
      <c r="AG31" s="12">
        <v>1.68</v>
      </c>
      <c r="AH31" s="12">
        <v>1.6</v>
      </c>
      <c r="AI31" s="12">
        <v>1.91</v>
      </c>
      <c r="AJ31" s="12">
        <v>1.83</v>
      </c>
      <c r="AK31" s="12">
        <v>1.69</v>
      </c>
      <c r="AL31" s="12">
        <v>1.68</v>
      </c>
      <c r="AM31" s="12">
        <v>1.84</v>
      </c>
      <c r="AN31" s="47">
        <v>1.77</v>
      </c>
      <c r="AO31" s="47">
        <v>1.9</v>
      </c>
      <c r="AP31" s="47">
        <v>2.06</v>
      </c>
      <c r="AQ31" s="47">
        <v>2.44</v>
      </c>
      <c r="AR31" s="47">
        <v>2.67</v>
      </c>
    </row>
    <row r="32" spans="1:48" ht="19" x14ac:dyDescent="0.25">
      <c r="A32" s="5" t="s">
        <v>25</v>
      </c>
      <c r="B32" s="12">
        <v>7.0000000000000007E-2</v>
      </c>
      <c r="C32" s="12">
        <v>7.0000000000000007E-2</v>
      </c>
      <c r="D32" s="12">
        <v>7.0000000000000007E-2</v>
      </c>
      <c r="E32" s="12">
        <v>0.1</v>
      </c>
      <c r="F32" s="12">
        <v>0.12</v>
      </c>
      <c r="G32" s="12">
        <v>0.13</v>
      </c>
      <c r="H32" s="12">
        <v>0.14000000000000001</v>
      </c>
      <c r="I32" s="12">
        <v>0.15</v>
      </c>
      <c r="J32" s="12">
        <v>-0.04</v>
      </c>
      <c r="K32" s="12">
        <v>0.19</v>
      </c>
      <c r="L32" s="12">
        <v>0.2</v>
      </c>
      <c r="M32" s="12">
        <v>0.13</v>
      </c>
      <c r="N32" s="12">
        <v>0.18</v>
      </c>
      <c r="O32" s="12">
        <v>0.23</v>
      </c>
      <c r="P32" s="12">
        <v>0.28000000000000003</v>
      </c>
      <c r="Q32" s="12">
        <v>0.3</v>
      </c>
      <c r="R32" s="12">
        <v>0.33</v>
      </c>
      <c r="S32" s="12">
        <v>0.34</v>
      </c>
      <c r="T32" s="12">
        <v>0.33</v>
      </c>
      <c r="U32" s="12">
        <v>0.41</v>
      </c>
      <c r="V32" s="12">
        <v>0.46</v>
      </c>
      <c r="W32" s="12">
        <v>0.51</v>
      </c>
      <c r="X32" s="12">
        <v>0.54</v>
      </c>
      <c r="Y32" s="12">
        <v>0.52</v>
      </c>
      <c r="Z32" s="12">
        <v>0.63</v>
      </c>
      <c r="AA32" s="12">
        <v>0.73</v>
      </c>
      <c r="AB32" s="12">
        <v>0.87</v>
      </c>
      <c r="AC32" s="12">
        <v>0.93</v>
      </c>
      <c r="AD32" s="12">
        <v>0.97</v>
      </c>
      <c r="AE32" s="12">
        <v>1.1100000000000001</v>
      </c>
      <c r="AF32" s="12">
        <v>1.27</v>
      </c>
      <c r="AG32" s="12">
        <v>1.64</v>
      </c>
      <c r="AH32" s="12">
        <v>1.57</v>
      </c>
      <c r="AI32" s="12">
        <v>1.86</v>
      </c>
      <c r="AJ32" s="12">
        <v>1.8</v>
      </c>
      <c r="AK32" s="12">
        <v>1.66</v>
      </c>
      <c r="AL32" s="12">
        <v>1.66</v>
      </c>
      <c r="AM32" s="12">
        <v>1.82</v>
      </c>
    </row>
    <row r="33" spans="1:39" ht="19" x14ac:dyDescent="0.25">
      <c r="A33" s="5" t="s">
        <v>26</v>
      </c>
      <c r="B33" s="1">
        <v>593846154</v>
      </c>
      <c r="C33" s="1">
        <v>601538462</v>
      </c>
      <c r="D33" s="1">
        <v>612000000</v>
      </c>
      <c r="E33" s="1">
        <v>602000000</v>
      </c>
      <c r="F33" s="1">
        <v>609565217</v>
      </c>
      <c r="G33" s="1">
        <v>604705882</v>
      </c>
      <c r="H33" s="1">
        <v>606315789</v>
      </c>
      <c r="I33" s="1">
        <v>614193548</v>
      </c>
      <c r="J33" s="1">
        <v>628235294</v>
      </c>
      <c r="K33" s="1">
        <v>612987013</v>
      </c>
      <c r="L33" s="1">
        <v>609620253</v>
      </c>
      <c r="M33" s="1">
        <v>610769231</v>
      </c>
      <c r="N33" s="1">
        <v>608333333</v>
      </c>
      <c r="O33" s="1">
        <v>599139785</v>
      </c>
      <c r="P33" s="1">
        <v>583571429</v>
      </c>
      <c r="Q33" s="1">
        <v>562128000</v>
      </c>
      <c r="R33" s="1">
        <v>554840000</v>
      </c>
      <c r="S33" s="1">
        <v>554824000</v>
      </c>
      <c r="T33" s="1">
        <v>553760000</v>
      </c>
      <c r="U33" s="1">
        <v>554384000</v>
      </c>
      <c r="V33" s="1">
        <v>552160000</v>
      </c>
      <c r="W33" s="1">
        <v>551380000</v>
      </c>
      <c r="X33" s="1">
        <v>548864000</v>
      </c>
      <c r="Y33" s="1">
        <v>541440000</v>
      </c>
      <c r="Z33" s="1">
        <v>536908000</v>
      </c>
      <c r="AA33" s="1">
        <v>533464000</v>
      </c>
      <c r="AB33" s="1">
        <v>532788000</v>
      </c>
      <c r="AC33" s="1">
        <v>526932000</v>
      </c>
      <c r="AD33" s="1">
        <v>528634000</v>
      </c>
      <c r="AE33" s="1">
        <v>527624000</v>
      </c>
      <c r="AF33" s="1">
        <v>528144000</v>
      </c>
      <c r="AG33" s="1">
        <v>529290000</v>
      </c>
      <c r="AH33" s="1">
        <v>528363000</v>
      </c>
      <c r="AI33" s="1">
        <v>530742000</v>
      </c>
      <c r="AJ33" s="1">
        <v>534578000</v>
      </c>
      <c r="AK33" s="1">
        <v>538007000</v>
      </c>
      <c r="AL33" s="1">
        <v>541114000</v>
      </c>
      <c r="AM33" s="1">
        <v>544918000</v>
      </c>
    </row>
    <row r="34" spans="1:39" ht="19" x14ac:dyDescent="0.25">
      <c r="A34" s="5" t="s">
        <v>27</v>
      </c>
      <c r="B34" s="1">
        <v>593846154</v>
      </c>
      <c r="C34" s="1">
        <v>601538462</v>
      </c>
      <c r="D34" s="1">
        <v>612000000</v>
      </c>
      <c r="E34" s="1">
        <v>602000000</v>
      </c>
      <c r="F34" s="1">
        <v>609565217</v>
      </c>
      <c r="G34" s="1">
        <v>616800000</v>
      </c>
      <c r="H34" s="1">
        <v>617142857</v>
      </c>
      <c r="I34" s="1">
        <v>614193548</v>
      </c>
      <c r="J34" s="1">
        <v>628235294</v>
      </c>
      <c r="K34" s="1">
        <v>612987013</v>
      </c>
      <c r="L34" s="1">
        <v>609620253</v>
      </c>
      <c r="M34" s="1">
        <v>610769231</v>
      </c>
      <c r="N34" s="1">
        <v>608333333</v>
      </c>
      <c r="O34" s="1">
        <v>602378378</v>
      </c>
      <c r="P34" s="1">
        <v>588828829</v>
      </c>
      <c r="Q34" s="1">
        <v>566092000</v>
      </c>
      <c r="R34" s="1">
        <v>560500000</v>
      </c>
      <c r="S34" s="1">
        <v>561168000</v>
      </c>
      <c r="T34" s="1">
        <v>558840000</v>
      </c>
      <c r="U34" s="1">
        <v>560716000</v>
      </c>
      <c r="V34" s="1">
        <v>558308000</v>
      </c>
      <c r="W34" s="1">
        <v>551380000</v>
      </c>
      <c r="X34" s="1">
        <v>556604000</v>
      </c>
      <c r="Y34" s="1">
        <v>548512000</v>
      </c>
      <c r="Z34" s="1">
        <v>541956000</v>
      </c>
      <c r="AA34" s="1">
        <v>541396000</v>
      </c>
      <c r="AB34" s="1">
        <v>543830000</v>
      </c>
      <c r="AC34" s="1">
        <v>537782000</v>
      </c>
      <c r="AD34" s="1">
        <v>540448000</v>
      </c>
      <c r="AE34" s="1">
        <v>540432000</v>
      </c>
      <c r="AF34" s="1">
        <v>541002000</v>
      </c>
      <c r="AG34" s="1">
        <v>542473000</v>
      </c>
      <c r="AH34" s="1">
        <v>539116000</v>
      </c>
      <c r="AI34" s="1">
        <v>543869000</v>
      </c>
      <c r="AJ34" s="1">
        <v>545232000</v>
      </c>
      <c r="AK34" s="1">
        <v>546592000</v>
      </c>
      <c r="AL34" s="1">
        <v>547580000</v>
      </c>
      <c r="AM34" s="1">
        <v>549566000</v>
      </c>
    </row>
    <row r="35" spans="1:39" ht="20" customHeight="1" x14ac:dyDescent="0.25">
      <c r="A35" s="14" t="s">
        <v>102</v>
      </c>
      <c r="B35" s="1"/>
      <c r="C35" s="24">
        <f>(C34-B34)/B34</f>
        <v>1.2953368390426588E-2</v>
      </c>
      <c r="D35" s="24">
        <f t="shared" ref="D35:AM35" si="7">(D34-C34)/C34</f>
        <v>1.7391303567218949E-2</v>
      </c>
      <c r="E35" s="24">
        <f t="shared" si="7"/>
        <v>-1.6339869281045753E-2</v>
      </c>
      <c r="F35" s="24">
        <f t="shared" si="7"/>
        <v>1.2566805647840532E-2</v>
      </c>
      <c r="G35" s="24">
        <f t="shared" si="7"/>
        <v>1.1868759565393639E-2</v>
      </c>
      <c r="H35" s="24">
        <f t="shared" si="7"/>
        <v>5.5586413748378726E-4</v>
      </c>
      <c r="I35" s="24">
        <f t="shared" si="7"/>
        <v>-4.77897291777291E-3</v>
      </c>
      <c r="J35" s="24">
        <f t="shared" si="7"/>
        <v>2.2862086463988709E-2</v>
      </c>
      <c r="K35" s="24">
        <f t="shared" si="7"/>
        <v>-2.4271608337878579E-2</v>
      </c>
      <c r="L35" s="24">
        <f t="shared" si="7"/>
        <v>-5.4923838981887204E-3</v>
      </c>
      <c r="M35" s="24">
        <f t="shared" si="7"/>
        <v>1.8847438128011143E-3</v>
      </c>
      <c r="N35" s="24">
        <f t="shared" si="7"/>
        <v>-3.9882460942109905E-3</v>
      </c>
      <c r="O35" s="24">
        <f t="shared" si="7"/>
        <v>-9.7889671286514896E-3</v>
      </c>
      <c r="P35" s="24">
        <f t="shared" si="7"/>
        <v>-2.2493418580173539E-2</v>
      </c>
      <c r="Q35" s="24">
        <f t="shared" si="7"/>
        <v>-3.8613647770292851E-2</v>
      </c>
      <c r="R35" s="24">
        <f t="shared" si="7"/>
        <v>-9.8782530048119391E-3</v>
      </c>
      <c r="S35" s="24">
        <f t="shared" si="7"/>
        <v>1.1917930419268511E-3</v>
      </c>
      <c r="T35" s="24">
        <f t="shared" si="7"/>
        <v>-4.1484902916773588E-3</v>
      </c>
      <c r="U35" s="24">
        <f t="shared" si="7"/>
        <v>3.3569536897859855E-3</v>
      </c>
      <c r="V35" s="24">
        <f t="shared" si="7"/>
        <v>-4.2945091632840869E-3</v>
      </c>
      <c r="W35" s="24">
        <f t="shared" si="7"/>
        <v>-1.2408921240605544E-2</v>
      </c>
      <c r="X35" s="24">
        <f t="shared" si="7"/>
        <v>9.4744096630273132E-3</v>
      </c>
      <c r="Y35" s="24">
        <f t="shared" si="7"/>
        <v>-1.4538163577696172E-2</v>
      </c>
      <c r="Z35" s="24">
        <f t="shared" si="7"/>
        <v>-1.1952336503121171E-2</v>
      </c>
      <c r="AA35" s="24">
        <f t="shared" si="7"/>
        <v>-1.0332942157665935E-3</v>
      </c>
      <c r="AB35" s="24">
        <f t="shared" si="7"/>
        <v>4.4957849707053616E-3</v>
      </c>
      <c r="AC35" s="24">
        <f t="shared" si="7"/>
        <v>-1.1121122409576523E-2</v>
      </c>
      <c r="AD35" s="24">
        <f t="shared" si="7"/>
        <v>4.9573990948004951E-3</v>
      </c>
      <c r="AE35" s="24">
        <f t="shared" si="7"/>
        <v>-2.9605068387707974E-5</v>
      </c>
      <c r="AF35" s="24">
        <f t="shared" si="7"/>
        <v>1.0547117861266543E-3</v>
      </c>
      <c r="AG35" s="24">
        <f t="shared" si="7"/>
        <v>2.7190287651431971E-3</v>
      </c>
      <c r="AH35" s="24">
        <f t="shared" si="7"/>
        <v>-6.1883264236192405E-3</v>
      </c>
      <c r="AI35" s="24">
        <f t="shared" si="7"/>
        <v>8.8162844360026409E-3</v>
      </c>
      <c r="AJ35" s="24">
        <f t="shared" si="7"/>
        <v>2.5061182012580236E-3</v>
      </c>
      <c r="AK35" s="24">
        <f t="shared" si="7"/>
        <v>2.494351028552983E-3</v>
      </c>
      <c r="AL35" s="24">
        <f t="shared" si="7"/>
        <v>1.807563959955506E-3</v>
      </c>
      <c r="AM35" s="24">
        <f t="shared" si="7"/>
        <v>3.6268673070601557E-3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248600000</v>
      </c>
      <c r="L38" s="1">
        <v>189500000</v>
      </c>
      <c r="M38" s="1">
        <v>188500000</v>
      </c>
      <c r="N38" s="1">
        <v>146900000</v>
      </c>
      <c r="O38" s="1">
        <v>203900000</v>
      </c>
      <c r="P38" s="1">
        <v>188300000</v>
      </c>
      <c r="Q38" s="1">
        <v>100600000</v>
      </c>
      <c r="R38" s="1">
        <v>186300000</v>
      </c>
      <c r="S38" s="1">
        <v>309563000</v>
      </c>
      <c r="T38" s="1">
        <v>97976000</v>
      </c>
      <c r="U38" s="1">
        <v>288881000</v>
      </c>
      <c r="V38" s="1">
        <v>131046000</v>
      </c>
      <c r="W38" s="1">
        <v>172485000</v>
      </c>
      <c r="X38" s="1">
        <v>149749000</v>
      </c>
      <c r="Y38" s="1">
        <v>154778000</v>
      </c>
      <c r="Z38" s="1">
        <v>385252000</v>
      </c>
      <c r="AA38" s="1">
        <v>467845000</v>
      </c>
      <c r="AB38" s="1">
        <v>463130000</v>
      </c>
      <c r="AC38" s="1">
        <v>682388000</v>
      </c>
      <c r="AD38" s="1">
        <v>434014000</v>
      </c>
      <c r="AE38" s="1">
        <v>334174000</v>
      </c>
      <c r="AF38" s="1">
        <v>347239000</v>
      </c>
      <c r="AG38" s="1">
        <v>415143000</v>
      </c>
      <c r="AH38" s="1">
        <v>444122000</v>
      </c>
      <c r="AI38" s="1">
        <v>459136000</v>
      </c>
      <c r="AJ38" s="1">
        <v>672901000</v>
      </c>
      <c r="AK38" s="1">
        <v>1714309000</v>
      </c>
      <c r="AL38" s="1">
        <v>613530000</v>
      </c>
      <c r="AM38" s="1">
        <v>982107000</v>
      </c>
    </row>
    <row r="39" spans="1:39" ht="19" x14ac:dyDescent="0.25">
      <c r="A39" s="5" t="s">
        <v>31</v>
      </c>
      <c r="B39" s="1" t="s">
        <v>91</v>
      </c>
      <c r="C39" s="1" t="s">
        <v>91</v>
      </c>
      <c r="D39" s="1" t="s">
        <v>91</v>
      </c>
      <c r="E39" s="1" t="s">
        <v>91</v>
      </c>
      <c r="F39" s="1" t="s">
        <v>91</v>
      </c>
      <c r="G39" s="1" t="s">
        <v>91</v>
      </c>
      <c r="H39" s="1" t="s">
        <v>91</v>
      </c>
      <c r="I39" s="1" t="s">
        <v>91</v>
      </c>
      <c r="J39" s="1" t="s">
        <v>91</v>
      </c>
      <c r="K39" s="1">
        <v>11400000</v>
      </c>
      <c r="L39" s="1">
        <v>8500000</v>
      </c>
      <c r="M39" s="1">
        <v>14600000</v>
      </c>
      <c r="N39" s="1">
        <v>5500000</v>
      </c>
      <c r="O39" s="1" t="s">
        <v>91</v>
      </c>
      <c r="P39" s="1">
        <v>60300000</v>
      </c>
      <c r="Q39" s="1">
        <v>6000000</v>
      </c>
      <c r="R39" s="1" t="s">
        <v>91</v>
      </c>
      <c r="S39" s="1" t="s">
        <v>91</v>
      </c>
      <c r="T39" s="1" t="s">
        <v>91</v>
      </c>
      <c r="U39" s="1" t="s">
        <v>91</v>
      </c>
      <c r="V39" s="1">
        <v>38500000</v>
      </c>
      <c r="W39" s="1" t="s">
        <v>91</v>
      </c>
      <c r="X39" s="1" t="s">
        <v>91</v>
      </c>
      <c r="Y39" s="1" t="s">
        <v>91</v>
      </c>
      <c r="Z39" s="1" t="s">
        <v>91</v>
      </c>
      <c r="AA39" s="1">
        <v>50595000</v>
      </c>
      <c r="AB39" s="1">
        <v>76077000</v>
      </c>
      <c r="AC39" s="1">
        <v>77387000</v>
      </c>
      <c r="AD39" s="1" t="s">
        <v>91</v>
      </c>
      <c r="AE39" s="1" t="s">
        <v>91</v>
      </c>
      <c r="AF39" s="1" t="s">
        <v>91</v>
      </c>
      <c r="AG39" s="1" t="s">
        <v>91</v>
      </c>
      <c r="AH39" s="1" t="s">
        <v>91</v>
      </c>
      <c r="AI39" s="1" t="s">
        <v>91</v>
      </c>
      <c r="AJ39" s="1">
        <v>14736000</v>
      </c>
      <c r="AK39" s="1">
        <v>17338000</v>
      </c>
      <c r="AL39" s="1">
        <v>21162000</v>
      </c>
      <c r="AM39" s="1">
        <v>16149000</v>
      </c>
    </row>
    <row r="40" spans="1:39" ht="19" x14ac:dyDescent="0.25">
      <c r="A40" s="5" t="s">
        <v>32</v>
      </c>
      <c r="B40" s="1" t="s">
        <v>91</v>
      </c>
      <c r="C40" s="1" t="s">
        <v>91</v>
      </c>
      <c r="D40" s="1" t="s">
        <v>91</v>
      </c>
      <c r="E40" s="1" t="s">
        <v>91</v>
      </c>
      <c r="F40" s="1" t="s">
        <v>91</v>
      </c>
      <c r="G40" s="1" t="s">
        <v>91</v>
      </c>
      <c r="H40" s="1" t="s">
        <v>91</v>
      </c>
      <c r="I40" s="1" t="s">
        <v>91</v>
      </c>
      <c r="J40" s="1" t="s">
        <v>91</v>
      </c>
      <c r="K40" s="1">
        <v>260000000</v>
      </c>
      <c r="L40" s="1">
        <v>198000000</v>
      </c>
      <c r="M40" s="1">
        <v>203100000</v>
      </c>
      <c r="N40" s="1">
        <v>152400000</v>
      </c>
      <c r="O40" s="1">
        <v>203900000</v>
      </c>
      <c r="P40" s="1">
        <v>248600000</v>
      </c>
      <c r="Q40" s="1">
        <v>106600000</v>
      </c>
      <c r="R40" s="1">
        <v>186300000</v>
      </c>
      <c r="S40" s="1">
        <v>309563000</v>
      </c>
      <c r="T40" s="1">
        <v>97976000</v>
      </c>
      <c r="U40" s="1">
        <v>288881000</v>
      </c>
      <c r="V40" s="1">
        <v>169546000</v>
      </c>
      <c r="W40" s="1">
        <v>172485000</v>
      </c>
      <c r="X40" s="1">
        <v>149749000</v>
      </c>
      <c r="Y40" s="1">
        <v>154778000</v>
      </c>
      <c r="Z40" s="1">
        <v>385252000</v>
      </c>
      <c r="AA40" s="1">
        <v>518440000</v>
      </c>
      <c r="AB40" s="1">
        <v>539207000</v>
      </c>
      <c r="AC40" s="1">
        <v>759775000</v>
      </c>
      <c r="AD40" s="1">
        <v>434014000</v>
      </c>
      <c r="AE40" s="1">
        <v>334174000</v>
      </c>
      <c r="AF40" s="1">
        <v>347239000</v>
      </c>
      <c r="AG40" s="1">
        <v>415143000</v>
      </c>
      <c r="AH40" s="1">
        <v>444122000</v>
      </c>
      <c r="AI40" s="1">
        <v>459136000</v>
      </c>
      <c r="AJ40" s="1">
        <v>687637000</v>
      </c>
      <c r="AK40" s="1">
        <v>1731647000</v>
      </c>
      <c r="AL40" s="1">
        <v>634692000</v>
      </c>
      <c r="AM40" s="1">
        <v>998256000</v>
      </c>
    </row>
    <row r="41" spans="1:39" ht="19" x14ac:dyDescent="0.25">
      <c r="A41" s="5" t="s">
        <v>33</v>
      </c>
      <c r="B41" s="1" t="s">
        <v>91</v>
      </c>
      <c r="C41" s="1" t="s">
        <v>91</v>
      </c>
      <c r="D41" s="1" t="s">
        <v>91</v>
      </c>
      <c r="E41" s="1" t="s">
        <v>91</v>
      </c>
      <c r="F41" s="1" t="s">
        <v>91</v>
      </c>
      <c r="G41" s="1" t="s">
        <v>91</v>
      </c>
      <c r="H41" s="1" t="s">
        <v>91</v>
      </c>
      <c r="I41" s="1" t="s">
        <v>91</v>
      </c>
      <c r="J41" s="1" t="s">
        <v>91</v>
      </c>
      <c r="K41" s="1">
        <v>228400000</v>
      </c>
      <c r="L41" s="1">
        <v>231400000</v>
      </c>
      <c r="M41" s="1">
        <v>230900000</v>
      </c>
      <c r="N41" s="1">
        <v>234000000</v>
      </c>
      <c r="O41" s="1">
        <v>222900000</v>
      </c>
      <c r="P41" s="1">
        <v>266100000</v>
      </c>
      <c r="Q41" s="1">
        <v>307700000</v>
      </c>
      <c r="R41" s="1">
        <v>308100000</v>
      </c>
      <c r="S41" s="1">
        <v>275460000</v>
      </c>
      <c r="T41" s="1">
        <v>291481000</v>
      </c>
      <c r="U41" s="1">
        <v>272738000</v>
      </c>
      <c r="V41" s="1">
        <v>301001000</v>
      </c>
      <c r="W41" s="1">
        <v>341916000</v>
      </c>
      <c r="X41" s="1">
        <v>366621000</v>
      </c>
      <c r="Y41" s="1">
        <v>411010000</v>
      </c>
      <c r="Z41" s="1">
        <v>372292000</v>
      </c>
      <c r="AA41" s="1">
        <v>439464000</v>
      </c>
      <c r="AB41" s="1">
        <v>485533000</v>
      </c>
      <c r="AC41" s="1">
        <v>523501000</v>
      </c>
      <c r="AD41" s="1">
        <v>551500000</v>
      </c>
      <c r="AE41" s="1">
        <v>635204000</v>
      </c>
      <c r="AF41" s="1">
        <v>611821000</v>
      </c>
      <c r="AG41" s="1">
        <v>609592000</v>
      </c>
      <c r="AH41" s="1">
        <v>640697000</v>
      </c>
      <c r="AI41" s="1">
        <v>604433000</v>
      </c>
      <c r="AJ41" s="1">
        <v>594320000</v>
      </c>
      <c r="AK41" s="1">
        <v>743868000</v>
      </c>
      <c r="AL41" s="1">
        <v>904012000</v>
      </c>
      <c r="AM41" s="1">
        <v>874770000</v>
      </c>
    </row>
    <row r="42" spans="1:39" ht="19" x14ac:dyDescent="0.25">
      <c r="A42" s="5" t="s">
        <v>34</v>
      </c>
      <c r="B42" s="1" t="s">
        <v>91</v>
      </c>
      <c r="C42" s="1" t="s">
        <v>91</v>
      </c>
      <c r="D42" s="1" t="s">
        <v>91</v>
      </c>
      <c r="E42" s="1" t="s">
        <v>91</v>
      </c>
      <c r="F42" s="1" t="s">
        <v>91</v>
      </c>
      <c r="G42" s="1" t="s">
        <v>91</v>
      </c>
      <c r="H42" s="1" t="s">
        <v>91</v>
      </c>
      <c r="I42" s="1" t="s">
        <v>91</v>
      </c>
      <c r="J42" s="1" t="s">
        <v>91</v>
      </c>
      <c r="K42" s="1">
        <v>199200000</v>
      </c>
      <c r="L42" s="1">
        <v>210900000</v>
      </c>
      <c r="M42" s="1">
        <v>271100000</v>
      </c>
      <c r="N42" s="1">
        <v>265300000</v>
      </c>
      <c r="O42" s="1">
        <v>239500000</v>
      </c>
      <c r="P42" s="1">
        <v>270200000</v>
      </c>
      <c r="Q42" s="1">
        <v>281400000</v>
      </c>
      <c r="R42" s="1">
        <v>355100000</v>
      </c>
      <c r="S42" s="1">
        <v>355638000</v>
      </c>
      <c r="T42" s="1">
        <v>403213000</v>
      </c>
      <c r="U42" s="1">
        <v>425655000</v>
      </c>
      <c r="V42" s="1">
        <v>495978000</v>
      </c>
      <c r="W42" s="1">
        <v>570932000</v>
      </c>
      <c r="X42" s="1">
        <v>646968000</v>
      </c>
      <c r="Y42" s="1">
        <v>784542000</v>
      </c>
      <c r="Z42" s="1">
        <v>722371000</v>
      </c>
      <c r="AA42" s="1">
        <v>793771000</v>
      </c>
      <c r="AB42" s="1">
        <v>885823000</v>
      </c>
      <c r="AC42" s="1">
        <v>950521000</v>
      </c>
      <c r="AD42" s="1">
        <v>967977000</v>
      </c>
      <c r="AE42" s="1">
        <v>1054552000</v>
      </c>
      <c r="AF42" s="1">
        <v>993265000</v>
      </c>
      <c r="AG42" s="1">
        <v>985683000</v>
      </c>
      <c r="AH42" s="1">
        <v>921022000</v>
      </c>
      <c r="AI42" s="1">
        <v>963527000</v>
      </c>
      <c r="AJ42" s="1">
        <v>1042362000</v>
      </c>
      <c r="AK42" s="1">
        <v>1072762000</v>
      </c>
      <c r="AL42" s="1">
        <v>1369198000</v>
      </c>
      <c r="AM42" s="1">
        <v>1716059000</v>
      </c>
    </row>
    <row r="43" spans="1:39" ht="19" x14ac:dyDescent="0.25">
      <c r="A43" s="5" t="s">
        <v>35</v>
      </c>
      <c r="B43" s="1" t="s">
        <v>91</v>
      </c>
      <c r="C43" s="1" t="s">
        <v>91</v>
      </c>
      <c r="D43" s="1" t="s">
        <v>91</v>
      </c>
      <c r="E43" s="1" t="s">
        <v>91</v>
      </c>
      <c r="F43" s="1" t="s">
        <v>91</v>
      </c>
      <c r="G43" s="1" t="s">
        <v>91</v>
      </c>
      <c r="H43" s="1" t="s">
        <v>91</v>
      </c>
      <c r="I43" s="1" t="s">
        <v>91</v>
      </c>
      <c r="J43" s="1" t="s">
        <v>91</v>
      </c>
      <c r="K43" s="1">
        <v>20600000</v>
      </c>
      <c r="L43" s="1">
        <v>19000000</v>
      </c>
      <c r="M43" s="1">
        <v>18200000</v>
      </c>
      <c r="N43" s="1">
        <v>19700000</v>
      </c>
      <c r="O43" s="1">
        <v>51100000</v>
      </c>
      <c r="P43" s="1">
        <v>15200000</v>
      </c>
      <c r="Q43" s="1">
        <v>15400000</v>
      </c>
      <c r="R43" s="1">
        <v>33800000</v>
      </c>
      <c r="S43" s="1">
        <v>21509000</v>
      </c>
      <c r="T43" s="1">
        <v>31304000</v>
      </c>
      <c r="U43" s="1">
        <v>42129000</v>
      </c>
      <c r="V43" s="1">
        <v>74559000</v>
      </c>
      <c r="W43" s="1">
        <v>56338000</v>
      </c>
      <c r="X43" s="1">
        <v>68387000</v>
      </c>
      <c r="Y43" s="1">
        <v>87848000</v>
      </c>
      <c r="Z43" s="1">
        <v>94818000</v>
      </c>
      <c r="AA43" s="1">
        <v>106491000</v>
      </c>
      <c r="AB43" s="1">
        <v>87668000</v>
      </c>
      <c r="AC43" s="1">
        <v>86887000</v>
      </c>
      <c r="AD43" s="1">
        <v>93922000</v>
      </c>
      <c r="AE43" s="1">
        <v>108841000</v>
      </c>
      <c r="AF43" s="1">
        <v>110707000</v>
      </c>
      <c r="AG43" s="1">
        <v>19494000</v>
      </c>
      <c r="AH43" s="1">
        <v>20682000</v>
      </c>
      <c r="AI43" s="1">
        <v>23004000</v>
      </c>
      <c r="AJ43" s="1">
        <v>37094000</v>
      </c>
      <c r="AK43" s="1">
        <v>30786000</v>
      </c>
      <c r="AL43" s="1">
        <v>39914000</v>
      </c>
      <c r="AM43" s="1">
        <v>48040000</v>
      </c>
    </row>
    <row r="44" spans="1:39" ht="19" x14ac:dyDescent="0.25">
      <c r="A44" s="6" t="s">
        <v>36</v>
      </c>
      <c r="B44" s="10" t="s">
        <v>91</v>
      </c>
      <c r="C44" s="10" t="s">
        <v>91</v>
      </c>
      <c r="D44" s="10" t="s">
        <v>91</v>
      </c>
      <c r="E44" s="10" t="s">
        <v>91</v>
      </c>
      <c r="F44" s="10" t="s">
        <v>91</v>
      </c>
      <c r="G44" s="10" t="s">
        <v>91</v>
      </c>
      <c r="H44" s="10" t="s">
        <v>91</v>
      </c>
      <c r="I44" s="10" t="s">
        <v>91</v>
      </c>
      <c r="J44" s="10" t="s">
        <v>91</v>
      </c>
      <c r="K44" s="10">
        <v>708200000</v>
      </c>
      <c r="L44" s="10">
        <v>659300000</v>
      </c>
      <c r="M44" s="10">
        <v>723300000</v>
      </c>
      <c r="N44" s="10">
        <v>671400000</v>
      </c>
      <c r="O44" s="10">
        <v>717400000</v>
      </c>
      <c r="P44" s="10">
        <v>800100000</v>
      </c>
      <c r="Q44" s="10">
        <v>711100000</v>
      </c>
      <c r="R44" s="10">
        <v>883300000</v>
      </c>
      <c r="S44" s="10">
        <v>962170000</v>
      </c>
      <c r="T44" s="10">
        <v>823974000</v>
      </c>
      <c r="U44" s="10">
        <v>1029403000</v>
      </c>
      <c r="V44" s="10">
        <v>1041084000</v>
      </c>
      <c r="W44" s="10">
        <v>1141671000</v>
      </c>
      <c r="X44" s="10">
        <v>1231725000</v>
      </c>
      <c r="Y44" s="10">
        <v>1438178000</v>
      </c>
      <c r="Z44" s="10">
        <v>1574733000</v>
      </c>
      <c r="AA44" s="10">
        <v>1858166000</v>
      </c>
      <c r="AB44" s="10">
        <v>1998231000</v>
      </c>
      <c r="AC44" s="10">
        <v>2320684000</v>
      </c>
      <c r="AD44" s="10">
        <v>2047413000</v>
      </c>
      <c r="AE44" s="10">
        <v>2132771000</v>
      </c>
      <c r="AF44" s="10">
        <v>2063032000</v>
      </c>
      <c r="AG44" s="10">
        <v>2029912000</v>
      </c>
      <c r="AH44" s="10">
        <v>2026523000</v>
      </c>
      <c r="AI44" s="10">
        <v>2050100000</v>
      </c>
      <c r="AJ44" s="10">
        <v>2361413000</v>
      </c>
      <c r="AK44" s="10">
        <v>3579063000</v>
      </c>
      <c r="AL44" s="10">
        <v>2947816000</v>
      </c>
      <c r="AM44" s="10">
        <v>3637125000</v>
      </c>
    </row>
    <row r="45" spans="1:39" ht="19" x14ac:dyDescent="0.25">
      <c r="A45" s="5" t="s">
        <v>37</v>
      </c>
      <c r="B45" s="1" t="s">
        <v>91</v>
      </c>
      <c r="C45" s="1" t="s">
        <v>91</v>
      </c>
      <c r="D45" s="1" t="s">
        <v>91</v>
      </c>
      <c r="E45" s="1" t="s">
        <v>91</v>
      </c>
      <c r="F45" s="1" t="s">
        <v>91</v>
      </c>
      <c r="G45" s="1" t="s">
        <v>91</v>
      </c>
      <c r="H45" s="1" t="s">
        <v>91</v>
      </c>
      <c r="I45" s="1" t="s">
        <v>91</v>
      </c>
      <c r="J45" s="1" t="s">
        <v>91</v>
      </c>
      <c r="K45" s="1">
        <v>270900000</v>
      </c>
      <c r="L45" s="1">
        <v>333100000</v>
      </c>
      <c r="M45" s="1">
        <v>421500000</v>
      </c>
      <c r="N45" s="1">
        <v>488700000</v>
      </c>
      <c r="O45" s="1">
        <v>486900000</v>
      </c>
      <c r="P45" s="1">
        <v>505600000</v>
      </c>
      <c r="Q45" s="1">
        <v>541500000</v>
      </c>
      <c r="R45" s="1">
        <v>679900000</v>
      </c>
      <c r="S45" s="1">
        <v>652678000</v>
      </c>
      <c r="T45" s="1">
        <v>701342000</v>
      </c>
      <c r="U45" s="1">
        <v>704237000</v>
      </c>
      <c r="V45" s="1">
        <v>877676000</v>
      </c>
      <c r="W45" s="1">
        <v>910810000</v>
      </c>
      <c r="X45" s="1">
        <v>966601000</v>
      </c>
      <c r="Y45" s="1">
        <v>977657000</v>
      </c>
      <c r="Z45" s="1">
        <v>952713000</v>
      </c>
      <c r="AA45" s="1">
        <v>922103000</v>
      </c>
      <c r="AB45" s="1">
        <v>907090000</v>
      </c>
      <c r="AC45" s="1">
        <v>924480000</v>
      </c>
      <c r="AD45" s="1">
        <v>955333000</v>
      </c>
      <c r="AE45" s="1">
        <v>1001767000</v>
      </c>
      <c r="AF45" s="1">
        <v>1011739000</v>
      </c>
      <c r="AG45" s="1">
        <v>1105449000</v>
      </c>
      <c r="AH45" s="1">
        <v>1203251000</v>
      </c>
      <c r="AI45" s="1">
        <v>1512600000</v>
      </c>
      <c r="AJ45" s="1">
        <v>1629111000</v>
      </c>
      <c r="AK45" s="1">
        <v>1898222000</v>
      </c>
      <c r="AL45" s="1">
        <v>2109118000</v>
      </c>
      <c r="AM45" s="1">
        <v>2141145000</v>
      </c>
    </row>
    <row r="46" spans="1:39" ht="19" x14ac:dyDescent="0.25">
      <c r="A46" s="5" t="s">
        <v>38</v>
      </c>
      <c r="B46" s="1" t="s">
        <v>91</v>
      </c>
      <c r="C46" s="1" t="s">
        <v>91</v>
      </c>
      <c r="D46" s="1" t="s">
        <v>91</v>
      </c>
      <c r="E46" s="1" t="s">
        <v>91</v>
      </c>
      <c r="F46" s="1" t="s">
        <v>91</v>
      </c>
      <c r="G46" s="1" t="s">
        <v>91</v>
      </c>
      <c r="H46" s="1" t="s">
        <v>91</v>
      </c>
      <c r="I46" s="1" t="s">
        <v>91</v>
      </c>
      <c r="J46" s="1" t="s">
        <v>91</v>
      </c>
      <c r="K46" s="1">
        <v>79300000</v>
      </c>
      <c r="L46" s="1">
        <v>81700000</v>
      </c>
      <c r="M46" s="1">
        <v>124200000</v>
      </c>
      <c r="N46" s="1">
        <v>131700000</v>
      </c>
      <c r="O46" s="1" t="s">
        <v>91</v>
      </c>
      <c r="P46" s="1">
        <v>98500000</v>
      </c>
      <c r="Q46" s="1">
        <v>92600000</v>
      </c>
      <c r="R46" s="1">
        <v>279200000</v>
      </c>
      <c r="S46" s="1" t="s">
        <v>91</v>
      </c>
      <c r="T46" s="1" t="s">
        <v>91</v>
      </c>
      <c r="U46" s="1" t="s">
        <v>91</v>
      </c>
      <c r="V46" s="1" t="s">
        <v>91</v>
      </c>
      <c r="W46" s="1">
        <v>550706000</v>
      </c>
      <c r="X46" s="1">
        <v>595756000</v>
      </c>
      <c r="Y46" s="1">
        <v>619325000</v>
      </c>
      <c r="Z46" s="1">
        <v>620155000</v>
      </c>
      <c r="AA46" s="1">
        <v>629023000</v>
      </c>
      <c r="AB46" s="1">
        <v>630884000</v>
      </c>
      <c r="AC46" s="1">
        <v>630875000</v>
      </c>
      <c r="AD46" s="1">
        <v>934472000</v>
      </c>
      <c r="AE46" s="1">
        <v>1226406000</v>
      </c>
      <c r="AF46" s="1">
        <v>1699484000</v>
      </c>
      <c r="AG46" s="1">
        <v>1834497000</v>
      </c>
      <c r="AH46" s="1">
        <v>2119813000</v>
      </c>
      <c r="AI46" s="1">
        <v>2714116000</v>
      </c>
      <c r="AJ46" s="1">
        <v>2481645000</v>
      </c>
      <c r="AK46" s="1">
        <v>2612727000</v>
      </c>
      <c r="AL46" s="1">
        <v>4929102000</v>
      </c>
      <c r="AM46" s="1">
        <v>4925829000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v>105200000</v>
      </c>
      <c r="P47" s="1" t="s">
        <v>91</v>
      </c>
      <c r="Q47" s="1" t="s">
        <v>91</v>
      </c>
      <c r="R47" s="1">
        <v>99500000</v>
      </c>
      <c r="S47" s="1">
        <v>366296000</v>
      </c>
      <c r="T47" s="1">
        <v>509986000</v>
      </c>
      <c r="U47" s="1">
        <v>512942000</v>
      </c>
      <c r="V47" s="1">
        <v>641686000</v>
      </c>
      <c r="W47" s="1">
        <v>147975000</v>
      </c>
      <c r="X47" s="1">
        <v>162237000</v>
      </c>
      <c r="Y47" s="1">
        <v>151219000</v>
      </c>
      <c r="Z47" s="1">
        <v>140854000</v>
      </c>
      <c r="AA47" s="1">
        <v>141522000</v>
      </c>
      <c r="AB47" s="1">
        <v>132046000</v>
      </c>
      <c r="AC47" s="1">
        <v>123072000</v>
      </c>
      <c r="AD47" s="1">
        <v>378093000</v>
      </c>
      <c r="AE47" s="1">
        <v>554890000</v>
      </c>
      <c r="AF47" s="1">
        <v>827219000</v>
      </c>
      <c r="AG47" s="1">
        <v>903258000</v>
      </c>
      <c r="AH47" s="1">
        <v>1027014000</v>
      </c>
      <c r="AI47" s="1">
        <v>1207219000</v>
      </c>
      <c r="AJ47" s="1">
        <v>1033862000</v>
      </c>
      <c r="AK47" s="1">
        <v>1076285000</v>
      </c>
      <c r="AL47" s="1">
        <v>1822272000</v>
      </c>
      <c r="AM47" s="1">
        <v>1803027000</v>
      </c>
    </row>
    <row r="48" spans="1:39" ht="19" x14ac:dyDescent="0.25">
      <c r="A48" s="5" t="s">
        <v>40</v>
      </c>
      <c r="B48" s="1" t="s">
        <v>91</v>
      </c>
      <c r="C48" s="1" t="s">
        <v>91</v>
      </c>
      <c r="D48" s="1" t="s">
        <v>91</v>
      </c>
      <c r="E48" s="1" t="s">
        <v>91</v>
      </c>
      <c r="F48" s="1" t="s">
        <v>91</v>
      </c>
      <c r="G48" s="1" t="s">
        <v>91</v>
      </c>
      <c r="H48" s="1" t="s">
        <v>91</v>
      </c>
      <c r="I48" s="1" t="s">
        <v>91</v>
      </c>
      <c r="J48" s="1" t="s">
        <v>91</v>
      </c>
      <c r="K48" s="1">
        <v>79300000</v>
      </c>
      <c r="L48" s="1">
        <v>81700000</v>
      </c>
      <c r="M48" s="1">
        <v>124200000</v>
      </c>
      <c r="N48" s="1">
        <v>131700000</v>
      </c>
      <c r="O48" s="1">
        <v>105200000</v>
      </c>
      <c r="P48" s="1">
        <v>98500000</v>
      </c>
      <c r="Q48" s="1">
        <v>92600000</v>
      </c>
      <c r="R48" s="1">
        <v>378700000</v>
      </c>
      <c r="S48" s="1">
        <v>366296000</v>
      </c>
      <c r="T48" s="1">
        <v>509986000</v>
      </c>
      <c r="U48" s="1">
        <v>512942000</v>
      </c>
      <c r="V48" s="1">
        <v>641686000</v>
      </c>
      <c r="W48" s="1">
        <v>698681000</v>
      </c>
      <c r="X48" s="1">
        <v>757993000</v>
      </c>
      <c r="Y48" s="1">
        <v>770544000</v>
      </c>
      <c r="Z48" s="1">
        <v>761009000</v>
      </c>
      <c r="AA48" s="1">
        <v>770545000</v>
      </c>
      <c r="AB48" s="1">
        <v>762930000</v>
      </c>
      <c r="AC48" s="1">
        <v>753947000</v>
      </c>
      <c r="AD48" s="1">
        <v>1312565000</v>
      </c>
      <c r="AE48" s="1">
        <v>1781296000</v>
      </c>
      <c r="AF48" s="1">
        <v>2526703000</v>
      </c>
      <c r="AG48" s="1">
        <v>2737755000</v>
      </c>
      <c r="AH48" s="1">
        <v>3146827000</v>
      </c>
      <c r="AI48" s="1">
        <v>3921335000</v>
      </c>
      <c r="AJ48" s="1">
        <v>3515507000</v>
      </c>
      <c r="AK48" s="1">
        <v>3689012000</v>
      </c>
      <c r="AL48" s="1">
        <v>6751374000</v>
      </c>
      <c r="AM48" s="1">
        <v>6728856000</v>
      </c>
    </row>
    <row r="49" spans="1:39" ht="19" x14ac:dyDescent="0.25">
      <c r="A49" s="5" t="s">
        <v>41</v>
      </c>
      <c r="B49" s="1" t="s">
        <v>91</v>
      </c>
      <c r="C49" s="1" t="s">
        <v>91</v>
      </c>
      <c r="D49" s="1" t="s">
        <v>91</v>
      </c>
      <c r="E49" s="1" t="s">
        <v>91</v>
      </c>
      <c r="F49" s="1" t="s">
        <v>91</v>
      </c>
      <c r="G49" s="1" t="s">
        <v>91</v>
      </c>
      <c r="H49" s="1" t="s">
        <v>91</v>
      </c>
      <c r="I49" s="1" t="s">
        <v>91</v>
      </c>
      <c r="J49" s="1" t="s">
        <v>91</v>
      </c>
      <c r="K49" s="1">
        <v>67500000</v>
      </c>
      <c r="L49" s="1">
        <v>83700000</v>
      </c>
      <c r="M49" s="1">
        <v>43700000</v>
      </c>
      <c r="N49" s="1">
        <v>113400000</v>
      </c>
      <c r="O49" s="1" t="s">
        <v>91</v>
      </c>
      <c r="P49" s="1">
        <v>142900000</v>
      </c>
      <c r="Q49" s="1">
        <v>151400000</v>
      </c>
      <c r="R49" s="1">
        <v>129800000</v>
      </c>
      <c r="S49" s="1" t="s">
        <v>91</v>
      </c>
      <c r="T49" s="1" t="s">
        <v>91</v>
      </c>
      <c r="U49" s="1" t="s">
        <v>91</v>
      </c>
      <c r="V49" s="1" t="s">
        <v>91</v>
      </c>
      <c r="W49" s="1" t="s">
        <v>91</v>
      </c>
      <c r="X49" s="1">
        <v>102060000</v>
      </c>
      <c r="Y49" s="1">
        <v>93617000</v>
      </c>
      <c r="Z49" s="1">
        <v>86599000</v>
      </c>
      <c r="AA49" s="1">
        <v>214389000</v>
      </c>
      <c r="AB49" s="1">
        <v>295698000</v>
      </c>
      <c r="AC49" s="1">
        <v>286537000</v>
      </c>
      <c r="AD49" s="1">
        <v>270609000</v>
      </c>
      <c r="AE49" s="1">
        <v>264451000</v>
      </c>
      <c r="AF49" s="1">
        <v>258998000</v>
      </c>
      <c r="AG49" s="1">
        <v>239590000</v>
      </c>
      <c r="AH49" s="1">
        <v>242369000</v>
      </c>
      <c r="AI49" s="1">
        <v>273153000</v>
      </c>
      <c r="AJ49" s="1">
        <v>289157000</v>
      </c>
      <c r="AK49" s="1">
        <v>308372000</v>
      </c>
      <c r="AL49" s="1">
        <v>299019000</v>
      </c>
      <c r="AM49" s="1">
        <v>271058000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v>500000</v>
      </c>
      <c r="S50" s="1">
        <v>6583000</v>
      </c>
      <c r="T50" s="1" t="s">
        <v>91</v>
      </c>
      <c r="U50" s="1" t="s">
        <v>91</v>
      </c>
      <c r="V50" s="1">
        <v>1253000</v>
      </c>
      <c r="W50" s="1">
        <v>7387000</v>
      </c>
      <c r="X50" s="1">
        <v>66220000</v>
      </c>
      <c r="Y50" s="1">
        <v>89249000</v>
      </c>
      <c r="Z50" s="1">
        <v>122007000</v>
      </c>
      <c r="AA50" s="1">
        <v>72426000</v>
      </c>
      <c r="AB50" s="1">
        <v>59814000</v>
      </c>
      <c r="AC50" s="1">
        <v>144245000</v>
      </c>
      <c r="AD50" s="1">
        <v>25086000</v>
      </c>
      <c r="AE50" s="1" t="s">
        <v>91</v>
      </c>
      <c r="AF50" s="1" t="s">
        <v>91</v>
      </c>
      <c r="AG50" s="1">
        <v>6223000</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v>70800000</v>
      </c>
      <c r="L51" s="1">
        <v>66100000</v>
      </c>
      <c r="M51" s="1">
        <v>123400000</v>
      </c>
      <c r="N51" s="1">
        <v>123300000</v>
      </c>
      <c r="O51" s="1">
        <v>246400000</v>
      </c>
      <c r="P51" s="1">
        <v>138500000</v>
      </c>
      <c r="Q51" s="1">
        <v>145300000</v>
      </c>
      <c r="R51" s="1">
        <v>90500000</v>
      </c>
      <c r="S51" s="1">
        <v>232469000</v>
      </c>
      <c r="T51" s="1">
        <v>357819000</v>
      </c>
      <c r="U51" s="1">
        <v>287386000</v>
      </c>
      <c r="V51" s="1">
        <v>260707000</v>
      </c>
      <c r="W51" s="1">
        <v>301757000</v>
      </c>
      <c r="X51" s="1">
        <v>269051000</v>
      </c>
      <c r="Y51" s="1">
        <v>247226000</v>
      </c>
      <c r="Z51" s="1">
        <v>194994000</v>
      </c>
      <c r="AA51" s="1">
        <v>216289000</v>
      </c>
      <c r="AB51" s="1">
        <v>220628000</v>
      </c>
      <c r="AC51" s="1">
        <v>134073000</v>
      </c>
      <c r="AD51" s="1">
        <v>304874000</v>
      </c>
      <c r="AE51" s="1">
        <v>275334000</v>
      </c>
      <c r="AF51" s="1">
        <v>279359000</v>
      </c>
      <c r="AG51" s="1">
        <v>251138000</v>
      </c>
      <c r="AH51" s="1">
        <v>356938000</v>
      </c>
      <c r="AI51" s="1">
        <v>385104000</v>
      </c>
      <c r="AJ51" s="1">
        <v>313816000</v>
      </c>
      <c r="AK51" s="1">
        <v>433614000</v>
      </c>
      <c r="AL51" s="1">
        <v>589003000</v>
      </c>
      <c r="AM51" s="1">
        <v>528735000</v>
      </c>
    </row>
    <row r="52" spans="1:39" ht="19" x14ac:dyDescent="0.25">
      <c r="A52" s="5" t="s">
        <v>44</v>
      </c>
      <c r="B52" s="1" t="s">
        <v>91</v>
      </c>
      <c r="C52" s="1" t="s">
        <v>91</v>
      </c>
      <c r="D52" s="1" t="s">
        <v>91</v>
      </c>
      <c r="E52" s="1" t="s">
        <v>91</v>
      </c>
      <c r="F52" s="1" t="s">
        <v>91</v>
      </c>
      <c r="G52" s="1" t="s">
        <v>91</v>
      </c>
      <c r="H52" s="1" t="s">
        <v>91</v>
      </c>
      <c r="I52" s="1" t="s">
        <v>91</v>
      </c>
      <c r="J52" s="1" t="s">
        <v>91</v>
      </c>
      <c r="K52" s="1">
        <v>488500000</v>
      </c>
      <c r="L52" s="1">
        <v>564600000</v>
      </c>
      <c r="M52" s="1">
        <v>712800000</v>
      </c>
      <c r="N52" s="1">
        <v>857100000</v>
      </c>
      <c r="O52" s="1">
        <v>838500000</v>
      </c>
      <c r="P52" s="1">
        <v>885500000</v>
      </c>
      <c r="Q52" s="1">
        <v>930800000</v>
      </c>
      <c r="R52" s="1">
        <v>1279400000</v>
      </c>
      <c r="S52" s="1">
        <v>1258026000</v>
      </c>
      <c r="T52" s="1">
        <v>1569147000</v>
      </c>
      <c r="U52" s="1">
        <v>1504565000</v>
      </c>
      <c r="V52" s="1">
        <v>1781322000</v>
      </c>
      <c r="W52" s="1">
        <v>1918635000</v>
      </c>
      <c r="X52" s="1">
        <v>2161925000</v>
      </c>
      <c r="Y52" s="1">
        <v>2178293000</v>
      </c>
      <c r="Z52" s="1">
        <v>2117322000</v>
      </c>
      <c r="AA52" s="1">
        <v>2195752000</v>
      </c>
      <c r="AB52" s="1">
        <v>2246160000</v>
      </c>
      <c r="AC52" s="1">
        <v>2243282000</v>
      </c>
      <c r="AD52" s="1">
        <v>2868467000</v>
      </c>
      <c r="AE52" s="1">
        <v>3322848000</v>
      </c>
      <c r="AF52" s="1">
        <v>4076799000</v>
      </c>
      <c r="AG52" s="1">
        <v>4340155000</v>
      </c>
      <c r="AH52" s="1">
        <v>4949385000</v>
      </c>
      <c r="AI52" s="1">
        <v>6092192000</v>
      </c>
      <c r="AJ52" s="1">
        <v>5747591000</v>
      </c>
      <c r="AK52" s="1">
        <v>6329220000</v>
      </c>
      <c r="AL52" s="1">
        <v>9748514000</v>
      </c>
      <c r="AM52" s="1">
        <v>9669794000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1196700000</v>
      </c>
      <c r="L54" s="11">
        <v>1223900000</v>
      </c>
      <c r="M54" s="11">
        <v>1436100000</v>
      </c>
      <c r="N54" s="11">
        <v>1528500000</v>
      </c>
      <c r="O54" s="11">
        <v>1555900000</v>
      </c>
      <c r="P54" s="11">
        <v>1685600000</v>
      </c>
      <c r="Q54" s="11">
        <v>1641900000</v>
      </c>
      <c r="R54" s="11">
        <v>2162700000</v>
      </c>
      <c r="S54" s="11">
        <v>2220196000</v>
      </c>
      <c r="T54" s="11">
        <v>2393121000</v>
      </c>
      <c r="U54" s="11">
        <v>2533968000</v>
      </c>
      <c r="V54" s="11">
        <v>2822406000</v>
      </c>
      <c r="W54" s="11">
        <v>3060306000</v>
      </c>
      <c r="X54" s="11">
        <v>3393650000</v>
      </c>
      <c r="Y54" s="11">
        <v>3616471000</v>
      </c>
      <c r="Z54" s="11">
        <v>3692055000</v>
      </c>
      <c r="AA54" s="11">
        <v>4053918000</v>
      </c>
      <c r="AB54" s="11">
        <v>4244391000</v>
      </c>
      <c r="AC54" s="11">
        <v>4563966000</v>
      </c>
      <c r="AD54" s="11">
        <v>4915880000</v>
      </c>
      <c r="AE54" s="11">
        <v>5455619000</v>
      </c>
      <c r="AF54" s="11">
        <v>6139831000</v>
      </c>
      <c r="AG54" s="11">
        <v>6370067000</v>
      </c>
      <c r="AH54" s="11">
        <v>6975908000</v>
      </c>
      <c r="AI54" s="11">
        <v>8142292000</v>
      </c>
      <c r="AJ54" s="11">
        <v>8109004000</v>
      </c>
      <c r="AK54" s="11">
        <v>9908282000</v>
      </c>
      <c r="AL54" s="11">
        <v>12696329000</v>
      </c>
      <c r="AM54" s="11">
        <v>13306919000</v>
      </c>
    </row>
    <row r="55" spans="1:39" ht="20" thickTop="1" x14ac:dyDescent="0.25">
      <c r="A55" s="5" t="s">
        <v>47</v>
      </c>
      <c r="B55" s="1" t="s">
        <v>91</v>
      </c>
      <c r="C55" s="1" t="s">
        <v>91</v>
      </c>
      <c r="D55" s="1" t="s">
        <v>91</v>
      </c>
      <c r="E55" s="1" t="s">
        <v>91</v>
      </c>
      <c r="F55" s="1" t="s">
        <v>91</v>
      </c>
      <c r="G55" s="1" t="s">
        <v>91</v>
      </c>
      <c r="H55" s="1" t="s">
        <v>91</v>
      </c>
      <c r="I55" s="1" t="s">
        <v>91</v>
      </c>
      <c r="J55" s="1" t="s">
        <v>91</v>
      </c>
      <c r="K55" s="1">
        <v>112900000</v>
      </c>
      <c r="L55" s="1">
        <v>97500000</v>
      </c>
      <c r="M55" s="1">
        <v>121000000</v>
      </c>
      <c r="N55" s="1">
        <v>120400000</v>
      </c>
      <c r="O55" s="1">
        <v>119800000</v>
      </c>
      <c r="P55" s="1">
        <v>162600000</v>
      </c>
      <c r="Q55" s="1">
        <v>154900000</v>
      </c>
      <c r="R55" s="1">
        <v>171200000</v>
      </c>
      <c r="S55" s="1">
        <v>174070000</v>
      </c>
      <c r="T55" s="1">
        <v>195826000</v>
      </c>
      <c r="U55" s="1">
        <v>203563000</v>
      </c>
      <c r="V55" s="1">
        <v>255144000</v>
      </c>
      <c r="W55" s="1">
        <v>271358000</v>
      </c>
      <c r="X55" s="1">
        <v>290919000</v>
      </c>
      <c r="Y55" s="1">
        <v>378520000</v>
      </c>
      <c r="Z55" s="1">
        <v>313258000</v>
      </c>
      <c r="AA55" s="1">
        <v>361287000</v>
      </c>
      <c r="AB55" s="1">
        <v>390171000</v>
      </c>
      <c r="AC55" s="1">
        <v>385877000</v>
      </c>
      <c r="AD55" s="1">
        <v>387284000</v>
      </c>
      <c r="AE55" s="1">
        <v>484042000</v>
      </c>
      <c r="AF55" s="1">
        <v>495317000</v>
      </c>
      <c r="AG55" s="1">
        <v>481826000</v>
      </c>
      <c r="AH55" s="1">
        <v>552714000</v>
      </c>
      <c r="AI55" s="1">
        <v>618830000</v>
      </c>
      <c r="AJ55" s="1">
        <v>590033000</v>
      </c>
      <c r="AK55" s="1">
        <v>644609000</v>
      </c>
      <c r="AL55" s="1">
        <v>793310000</v>
      </c>
      <c r="AM55" s="1">
        <v>816604000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v>6100000</v>
      </c>
      <c r="P56" s="1" t="s">
        <v>91</v>
      </c>
      <c r="Q56" s="1" t="s">
        <v>91</v>
      </c>
      <c r="R56" s="1" t="s">
        <v>91</v>
      </c>
      <c r="S56" s="1">
        <v>13820000</v>
      </c>
      <c r="T56" s="1">
        <v>14295000</v>
      </c>
      <c r="U56" s="1">
        <v>15760000</v>
      </c>
      <c r="V56" s="1">
        <v>11075000</v>
      </c>
      <c r="W56" s="1">
        <v>366000</v>
      </c>
      <c r="X56" s="1">
        <v>70049000</v>
      </c>
      <c r="Y56" s="1">
        <v>100000000</v>
      </c>
      <c r="Z56" s="1" t="s">
        <v>91</v>
      </c>
      <c r="AA56" s="1">
        <v>350000000</v>
      </c>
      <c r="AB56" s="1" t="s">
        <v>91</v>
      </c>
      <c r="AC56" s="1" t="s">
        <v>91</v>
      </c>
      <c r="AD56" s="1" t="s">
        <v>91</v>
      </c>
      <c r="AE56" s="1" t="s">
        <v>91</v>
      </c>
      <c r="AF56" s="1">
        <v>185000000</v>
      </c>
      <c r="AG56" s="1">
        <v>1053196000</v>
      </c>
      <c r="AH56" s="1" t="s">
        <v>91</v>
      </c>
      <c r="AI56" s="1" t="s">
        <v>91</v>
      </c>
      <c r="AJ56" s="1" t="s">
        <v>91</v>
      </c>
      <c r="AK56" s="1">
        <v>258691000</v>
      </c>
      <c r="AL56" s="1">
        <v>8756000</v>
      </c>
      <c r="AM56" s="1">
        <v>8796000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v>11381000</v>
      </c>
      <c r="Y57" s="1">
        <v>12302000</v>
      </c>
      <c r="Z57" s="1">
        <v>15127000</v>
      </c>
      <c r="AA57" s="1">
        <v>9339000</v>
      </c>
      <c r="AB57" s="1">
        <v>8137000</v>
      </c>
      <c r="AC57" s="1">
        <v>4864000</v>
      </c>
      <c r="AD57" s="1">
        <v>8637000</v>
      </c>
      <c r="AE57" s="1">
        <v>5507000</v>
      </c>
      <c r="AF57" s="1">
        <v>6764000</v>
      </c>
      <c r="AG57" s="1">
        <v>4331000</v>
      </c>
      <c r="AH57" s="1">
        <v>525000</v>
      </c>
      <c r="AI57" s="1">
        <v>2490000</v>
      </c>
      <c r="AJ57" s="1">
        <v>6208000</v>
      </c>
      <c r="AK57" s="1">
        <v>22480000</v>
      </c>
      <c r="AL57" s="1">
        <v>23520000</v>
      </c>
      <c r="AM57" s="1">
        <v>32925000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v>9021000</v>
      </c>
      <c r="R58" s="1">
        <v>7341000</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152000000</v>
      </c>
      <c r="L59" s="1">
        <v>120300000</v>
      </c>
      <c r="M59" s="1">
        <v>145400000</v>
      </c>
      <c r="N59" s="1">
        <v>140200000</v>
      </c>
      <c r="O59" s="1">
        <v>141800000</v>
      </c>
      <c r="P59" s="1">
        <v>222800000</v>
      </c>
      <c r="Q59" s="1">
        <v>178679000</v>
      </c>
      <c r="R59" s="1">
        <v>241659000</v>
      </c>
      <c r="S59" s="1">
        <v>222221000</v>
      </c>
      <c r="T59" s="1">
        <v>231869000</v>
      </c>
      <c r="U59" s="1">
        <v>245043000</v>
      </c>
      <c r="V59" s="1">
        <v>316953000</v>
      </c>
      <c r="W59" s="1">
        <v>313290000</v>
      </c>
      <c r="X59" s="1">
        <v>292428000</v>
      </c>
      <c r="Y59" s="1">
        <v>290411000</v>
      </c>
      <c r="Z59" s="1">
        <v>356644000</v>
      </c>
      <c r="AA59" s="1">
        <v>380587000</v>
      </c>
      <c r="AB59" s="1">
        <v>379878000</v>
      </c>
      <c r="AC59" s="1">
        <v>395559000</v>
      </c>
      <c r="AD59" s="1">
        <v>388088000</v>
      </c>
      <c r="AE59" s="1">
        <v>465143000</v>
      </c>
      <c r="AF59" s="1">
        <v>526944000</v>
      </c>
      <c r="AG59" s="1">
        <v>-486157000</v>
      </c>
      <c r="AH59" s="1">
        <v>504973000</v>
      </c>
      <c r="AI59" s="1">
        <v>517594000</v>
      </c>
      <c r="AJ59" s="1">
        <v>508808000</v>
      </c>
      <c r="AK59" s="1">
        <v>578185000</v>
      </c>
      <c r="AL59" s="1">
        <v>590068000</v>
      </c>
      <c r="AM59" s="1">
        <v>614941000</v>
      </c>
    </row>
    <row r="60" spans="1:39" ht="19" x14ac:dyDescent="0.25">
      <c r="A60" s="6" t="s">
        <v>52</v>
      </c>
      <c r="B60" s="10" t="s">
        <v>91</v>
      </c>
      <c r="C60" s="10" t="s">
        <v>91</v>
      </c>
      <c r="D60" s="10" t="s">
        <v>91</v>
      </c>
      <c r="E60" s="10" t="s">
        <v>91</v>
      </c>
      <c r="F60" s="10" t="s">
        <v>91</v>
      </c>
      <c r="G60" s="10" t="s">
        <v>91</v>
      </c>
      <c r="H60" s="10" t="s">
        <v>91</v>
      </c>
      <c r="I60" s="10" t="s">
        <v>91</v>
      </c>
      <c r="J60" s="10" t="s">
        <v>91</v>
      </c>
      <c r="K60" s="10">
        <v>264900000</v>
      </c>
      <c r="L60" s="10">
        <v>217800000</v>
      </c>
      <c r="M60" s="10">
        <v>266400000</v>
      </c>
      <c r="N60" s="10">
        <v>260600000</v>
      </c>
      <c r="O60" s="10">
        <v>267700000</v>
      </c>
      <c r="P60" s="10">
        <v>385400000</v>
      </c>
      <c r="Q60" s="10">
        <v>342600000</v>
      </c>
      <c r="R60" s="10">
        <v>420200000</v>
      </c>
      <c r="S60" s="10">
        <v>410111000</v>
      </c>
      <c r="T60" s="10">
        <v>441990000</v>
      </c>
      <c r="U60" s="10">
        <v>464366000</v>
      </c>
      <c r="V60" s="10">
        <v>583172000</v>
      </c>
      <c r="W60" s="10">
        <v>585014000</v>
      </c>
      <c r="X60" s="10">
        <v>664777000</v>
      </c>
      <c r="Y60" s="10">
        <v>781233000</v>
      </c>
      <c r="Z60" s="10">
        <v>685029000</v>
      </c>
      <c r="AA60" s="10">
        <v>1101213000</v>
      </c>
      <c r="AB60" s="10">
        <v>778186000</v>
      </c>
      <c r="AC60" s="10">
        <v>786300000</v>
      </c>
      <c r="AD60" s="10">
        <v>784009000</v>
      </c>
      <c r="AE60" s="10">
        <v>954692000</v>
      </c>
      <c r="AF60" s="10">
        <v>1214025000</v>
      </c>
      <c r="AG60" s="10">
        <v>1053196000</v>
      </c>
      <c r="AH60" s="10">
        <v>1058212000</v>
      </c>
      <c r="AI60" s="10">
        <v>1138914000</v>
      </c>
      <c r="AJ60" s="10">
        <v>1105049000</v>
      </c>
      <c r="AK60" s="10">
        <v>1503965000</v>
      </c>
      <c r="AL60" s="10">
        <v>1415654000</v>
      </c>
      <c r="AM60" s="10">
        <v>1473266000</v>
      </c>
    </row>
    <row r="61" spans="1:39" ht="19" x14ac:dyDescent="0.25">
      <c r="A61" s="5" t="s">
        <v>53</v>
      </c>
      <c r="B61" s="1" t="s">
        <v>91</v>
      </c>
      <c r="C61" s="1" t="s">
        <v>91</v>
      </c>
      <c r="D61" s="1" t="s">
        <v>91</v>
      </c>
      <c r="E61" s="1" t="s">
        <v>91</v>
      </c>
      <c r="F61" s="1" t="s">
        <v>91</v>
      </c>
      <c r="G61" s="1" t="s">
        <v>91</v>
      </c>
      <c r="H61" s="1" t="s">
        <v>91</v>
      </c>
      <c r="I61" s="1" t="s">
        <v>91</v>
      </c>
      <c r="J61" s="1" t="s">
        <v>91</v>
      </c>
      <c r="K61" s="1">
        <v>10300000</v>
      </c>
      <c r="L61" s="1">
        <v>17000000</v>
      </c>
      <c r="M61" s="1">
        <v>127000000</v>
      </c>
      <c r="N61" s="1">
        <v>198200000</v>
      </c>
      <c r="O61" s="1">
        <v>204900000</v>
      </c>
      <c r="P61" s="1">
        <v>184700000</v>
      </c>
      <c r="Q61" s="1">
        <v>145900000</v>
      </c>
      <c r="R61" s="1">
        <v>462400000</v>
      </c>
      <c r="S61" s="1">
        <v>409648000</v>
      </c>
      <c r="T61" s="1">
        <v>395273000</v>
      </c>
      <c r="U61" s="1">
        <v>361510000</v>
      </c>
      <c r="V61" s="1">
        <v>350430000</v>
      </c>
      <c r="W61" s="1">
        <v>350054000</v>
      </c>
      <c r="X61" s="1">
        <v>350005000</v>
      </c>
      <c r="Y61" s="1">
        <v>350000000</v>
      </c>
      <c r="Z61" s="1">
        <v>350000000</v>
      </c>
      <c r="AA61" s="1" t="s">
        <v>91</v>
      </c>
      <c r="AB61" s="1">
        <v>250000000</v>
      </c>
      <c r="AC61" s="1">
        <v>250000000</v>
      </c>
      <c r="AD61" s="1">
        <v>250000000</v>
      </c>
      <c r="AE61" s="1">
        <v>250000000</v>
      </c>
      <c r="AF61" s="1">
        <v>250000000</v>
      </c>
      <c r="AG61" s="1">
        <v>250000000</v>
      </c>
      <c r="AH61" s="1">
        <v>250000000</v>
      </c>
      <c r="AI61" s="1">
        <v>624840000</v>
      </c>
      <c r="AJ61" s="1">
        <v>250000000</v>
      </c>
      <c r="AK61" s="1">
        <v>1044936000</v>
      </c>
      <c r="AL61" s="1">
        <v>3315147000</v>
      </c>
      <c r="AM61" s="1">
        <v>3290549000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v>10962000</v>
      </c>
      <c r="U63" s="1">
        <v>4324000</v>
      </c>
      <c r="V63" s="1" t="s">
        <v>91</v>
      </c>
      <c r="W63" s="1" t="s">
        <v>91</v>
      </c>
      <c r="X63" s="1" t="s">
        <v>91</v>
      </c>
      <c r="Y63" s="1" t="s">
        <v>91</v>
      </c>
      <c r="Z63" s="1" t="s">
        <v>91</v>
      </c>
      <c r="AA63" s="1" t="s">
        <v>91</v>
      </c>
      <c r="AB63" s="1" t="s">
        <v>91</v>
      </c>
      <c r="AC63" s="1" t="s">
        <v>91</v>
      </c>
      <c r="AD63" s="1" t="s">
        <v>91</v>
      </c>
      <c r="AE63" s="1">
        <v>24002000</v>
      </c>
      <c r="AF63" s="1">
        <v>64096000</v>
      </c>
      <c r="AG63" s="1" t="s">
        <v>91</v>
      </c>
      <c r="AH63" s="1">
        <v>98410000</v>
      </c>
      <c r="AI63" s="1">
        <v>197093000</v>
      </c>
      <c r="AJ63" s="1">
        <v>176574000</v>
      </c>
      <c r="AK63" s="1">
        <v>218779000</v>
      </c>
      <c r="AL63" s="1">
        <v>278183000</v>
      </c>
      <c r="AM63" s="1">
        <v>475212000</v>
      </c>
    </row>
    <row r="64" spans="1:39" ht="19" x14ac:dyDescent="0.25">
      <c r="A64" s="5" t="s">
        <v>55</v>
      </c>
      <c r="B64" s="1" t="s">
        <v>91</v>
      </c>
      <c r="C64" s="1" t="s">
        <v>91</v>
      </c>
      <c r="D64" s="1" t="s">
        <v>91</v>
      </c>
      <c r="E64" s="1" t="s">
        <v>91</v>
      </c>
      <c r="F64" s="1" t="s">
        <v>91</v>
      </c>
      <c r="G64" s="1" t="s">
        <v>91</v>
      </c>
      <c r="H64" s="1" t="s">
        <v>91</v>
      </c>
      <c r="I64" s="1" t="s">
        <v>91</v>
      </c>
      <c r="J64" s="1" t="s">
        <v>91</v>
      </c>
      <c r="K64" s="1">
        <v>260400000</v>
      </c>
      <c r="L64" s="1">
        <v>257000000</v>
      </c>
      <c r="M64" s="1">
        <v>257200000</v>
      </c>
      <c r="N64" s="1">
        <v>267500000</v>
      </c>
      <c r="O64" s="1">
        <v>270000000</v>
      </c>
      <c r="P64" s="1">
        <v>274300000</v>
      </c>
      <c r="Q64" s="1">
        <v>279600000</v>
      </c>
      <c r="R64" s="1">
        <v>284200000</v>
      </c>
      <c r="S64" s="1">
        <v>285182000</v>
      </c>
      <c r="T64" s="1">
        <v>292161000</v>
      </c>
      <c r="U64" s="1">
        <v>304520000</v>
      </c>
      <c r="V64" s="1">
        <v>314228000</v>
      </c>
      <c r="W64" s="1">
        <v>322326000</v>
      </c>
      <c r="X64" s="1">
        <v>494085000</v>
      </c>
      <c r="Y64" s="1">
        <v>477666000</v>
      </c>
      <c r="Z64" s="1">
        <v>533574000</v>
      </c>
      <c r="AA64" s="1">
        <v>546066000</v>
      </c>
      <c r="AB64" s="1">
        <v>556389000</v>
      </c>
      <c r="AC64" s="1">
        <v>702741000</v>
      </c>
      <c r="AD64" s="1">
        <v>565292000</v>
      </c>
      <c r="AE64" s="1">
        <v>614869000</v>
      </c>
      <c r="AF64" s="1">
        <v>610317000</v>
      </c>
      <c r="AG64" s="1">
        <v>615465000</v>
      </c>
      <c r="AH64" s="1">
        <v>629589000</v>
      </c>
      <c r="AI64" s="1">
        <v>576627000</v>
      </c>
      <c r="AJ64" s="1">
        <v>651846000</v>
      </c>
      <c r="AK64" s="1">
        <v>710276000</v>
      </c>
      <c r="AL64" s="1">
        <v>708984000</v>
      </c>
      <c r="AM64" s="1">
        <v>527672000</v>
      </c>
    </row>
    <row r="65" spans="1:39" ht="19" x14ac:dyDescent="0.25">
      <c r="A65" s="5" t="s">
        <v>56</v>
      </c>
      <c r="B65" s="1" t="s">
        <v>91</v>
      </c>
      <c r="C65" s="1" t="s">
        <v>91</v>
      </c>
      <c r="D65" s="1" t="s">
        <v>91</v>
      </c>
      <c r="E65" s="1" t="s">
        <v>91</v>
      </c>
      <c r="F65" s="1" t="s">
        <v>91</v>
      </c>
      <c r="G65" s="1" t="s">
        <v>91</v>
      </c>
      <c r="H65" s="1" t="s">
        <v>91</v>
      </c>
      <c r="I65" s="1" t="s">
        <v>91</v>
      </c>
      <c r="J65" s="1" t="s">
        <v>91</v>
      </c>
      <c r="K65" s="1">
        <v>270700000</v>
      </c>
      <c r="L65" s="1">
        <v>274000000</v>
      </c>
      <c r="M65" s="1">
        <v>384200000</v>
      </c>
      <c r="N65" s="1">
        <v>465700000</v>
      </c>
      <c r="O65" s="1">
        <v>474900000</v>
      </c>
      <c r="P65" s="1">
        <v>459000000</v>
      </c>
      <c r="Q65" s="1">
        <v>425500000</v>
      </c>
      <c r="R65" s="1">
        <v>746600000</v>
      </c>
      <c r="S65" s="1">
        <v>694830000</v>
      </c>
      <c r="T65" s="1">
        <v>698396000</v>
      </c>
      <c r="U65" s="1">
        <v>670354000</v>
      </c>
      <c r="V65" s="1">
        <v>664658000</v>
      </c>
      <c r="W65" s="1">
        <v>672380000</v>
      </c>
      <c r="X65" s="1">
        <v>844090000</v>
      </c>
      <c r="Y65" s="1">
        <v>827666000</v>
      </c>
      <c r="Z65" s="1">
        <v>883574000</v>
      </c>
      <c r="AA65" s="1">
        <v>546066000</v>
      </c>
      <c r="AB65" s="1">
        <v>806389000</v>
      </c>
      <c r="AC65" s="1">
        <v>952741000</v>
      </c>
      <c r="AD65" s="1">
        <v>815292000</v>
      </c>
      <c r="AE65" s="1">
        <v>888871000</v>
      </c>
      <c r="AF65" s="1">
        <v>924413000</v>
      </c>
      <c r="AG65" s="1">
        <v>865465000</v>
      </c>
      <c r="AH65" s="1">
        <v>977999000</v>
      </c>
      <c r="AI65" s="1">
        <v>1398560000</v>
      </c>
      <c r="AJ65" s="1">
        <v>1078420000</v>
      </c>
      <c r="AK65" s="1">
        <v>1973991000</v>
      </c>
      <c r="AL65" s="1">
        <v>4302314000</v>
      </c>
      <c r="AM65" s="1">
        <v>4293433000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535600000</v>
      </c>
      <c r="L67" s="10">
        <v>491800000</v>
      </c>
      <c r="M67" s="10">
        <v>650600000</v>
      </c>
      <c r="N67" s="10">
        <v>726300000</v>
      </c>
      <c r="O67" s="10">
        <v>742600000</v>
      </c>
      <c r="P67" s="10">
        <v>844400000</v>
      </c>
      <c r="Q67" s="10">
        <v>768100000</v>
      </c>
      <c r="R67" s="10">
        <v>1166800000</v>
      </c>
      <c r="S67" s="10">
        <v>1104941000</v>
      </c>
      <c r="T67" s="10">
        <v>1140386000</v>
      </c>
      <c r="U67" s="10">
        <v>1134720000</v>
      </c>
      <c r="V67" s="10">
        <v>1247830000</v>
      </c>
      <c r="W67" s="10">
        <v>1257394000</v>
      </c>
      <c r="X67" s="10">
        <v>1508867000</v>
      </c>
      <c r="Y67" s="10">
        <v>1608899000</v>
      </c>
      <c r="Z67" s="10">
        <v>1568603000</v>
      </c>
      <c r="AA67" s="10">
        <v>1647279000</v>
      </c>
      <c r="AB67" s="10">
        <v>1584575000</v>
      </c>
      <c r="AC67" s="10">
        <v>1739041000</v>
      </c>
      <c r="AD67" s="10">
        <v>1599301000</v>
      </c>
      <c r="AE67" s="10">
        <v>1843563000</v>
      </c>
      <c r="AF67" s="10">
        <v>2138438000</v>
      </c>
      <c r="AG67" s="10">
        <v>1918661000</v>
      </c>
      <c r="AH67" s="10">
        <v>2036211000</v>
      </c>
      <c r="AI67" s="10">
        <v>2537474000</v>
      </c>
      <c r="AJ67" s="10">
        <v>2183469000</v>
      </c>
      <c r="AK67" s="10">
        <v>3477956000</v>
      </c>
      <c r="AL67" s="10">
        <v>5717968000</v>
      </c>
      <c r="AM67" s="10">
        <v>5766699000</v>
      </c>
    </row>
    <row r="68" spans="1:39" ht="19" x14ac:dyDescent="0.25">
      <c r="A68" s="5" t="s">
        <v>59</v>
      </c>
      <c r="B68" s="1" t="s">
        <v>91</v>
      </c>
      <c r="C68" s="1" t="s">
        <v>91</v>
      </c>
      <c r="D68" s="1" t="s">
        <v>91</v>
      </c>
      <c r="E68" s="1" t="s">
        <v>91</v>
      </c>
      <c r="F68" s="1" t="s">
        <v>91</v>
      </c>
      <c r="G68" s="1" t="s">
        <v>91</v>
      </c>
      <c r="H68" s="1" t="s">
        <v>91</v>
      </c>
      <c r="I68" s="1" t="s">
        <v>91</v>
      </c>
      <c r="J68" s="1" t="s">
        <v>91</v>
      </c>
      <c r="K68" s="1">
        <v>9000000</v>
      </c>
      <c r="L68" s="1">
        <v>9000000</v>
      </c>
      <c r="M68" s="1">
        <v>9100000</v>
      </c>
      <c r="N68" s="1">
        <v>8900000</v>
      </c>
      <c r="O68" s="1" t="s">
        <v>91</v>
      </c>
      <c r="P68" s="1">
        <v>8400000</v>
      </c>
      <c r="Q68" s="1">
        <v>8100000</v>
      </c>
      <c r="R68" s="1">
        <v>8100000</v>
      </c>
      <c r="S68" s="1">
        <v>8111000</v>
      </c>
      <c r="T68" s="1">
        <v>8122000</v>
      </c>
      <c r="U68" s="1">
        <v>8079000</v>
      </c>
      <c r="V68" s="1">
        <v>8078000</v>
      </c>
      <c r="W68" s="1">
        <v>8066000</v>
      </c>
      <c r="X68" s="1">
        <v>7951000</v>
      </c>
      <c r="Y68" s="1">
        <v>7883000</v>
      </c>
      <c r="Z68" s="1">
        <v>7828000</v>
      </c>
      <c r="AA68" s="1">
        <v>7793000</v>
      </c>
      <c r="AB68" s="1">
        <v>7734000</v>
      </c>
      <c r="AC68" s="1">
        <v>7707000</v>
      </c>
      <c r="AD68" s="1">
        <v>7725000</v>
      </c>
      <c r="AE68" s="1">
        <v>7724000</v>
      </c>
      <c r="AF68" s="1">
        <v>7741000</v>
      </c>
      <c r="AG68" s="1">
        <v>7742000</v>
      </c>
      <c r="AH68" s="1">
        <v>7741000</v>
      </c>
      <c r="AI68" s="1">
        <v>7825000</v>
      </c>
      <c r="AJ68" s="1">
        <v>7830000</v>
      </c>
      <c r="AK68" s="1">
        <v>7909000</v>
      </c>
      <c r="AL68" s="1">
        <v>7946000</v>
      </c>
      <c r="AM68" s="1">
        <v>8002000</v>
      </c>
    </row>
    <row r="69" spans="1:39" ht="19" x14ac:dyDescent="0.25">
      <c r="A69" s="5" t="s">
        <v>60</v>
      </c>
      <c r="B69" s="1" t="s">
        <v>91</v>
      </c>
      <c r="C69" s="1" t="s">
        <v>91</v>
      </c>
      <c r="D69" s="1" t="s">
        <v>91</v>
      </c>
      <c r="E69" s="1" t="s">
        <v>91</v>
      </c>
      <c r="F69" s="1" t="s">
        <v>91</v>
      </c>
      <c r="G69" s="1" t="s">
        <v>91</v>
      </c>
      <c r="H69" s="1" t="s">
        <v>91</v>
      </c>
      <c r="I69" s="1" t="s">
        <v>91</v>
      </c>
      <c r="J69" s="1" t="s">
        <v>91</v>
      </c>
      <c r="K69" s="1">
        <v>640000000</v>
      </c>
      <c r="L69" s="1">
        <v>710300000</v>
      </c>
      <c r="M69" s="1">
        <v>744800000</v>
      </c>
      <c r="N69" s="1">
        <v>793300000</v>
      </c>
      <c r="O69" s="1">
        <v>810300000</v>
      </c>
      <c r="P69" s="1">
        <v>839100000</v>
      </c>
      <c r="Q69" s="1">
        <v>886700000</v>
      </c>
      <c r="R69" s="1">
        <v>1010500000</v>
      </c>
      <c r="S69" s="1">
        <v>1140103000</v>
      </c>
      <c r="T69" s="1">
        <v>1265684000</v>
      </c>
      <c r="U69" s="1">
        <v>1414703000</v>
      </c>
      <c r="V69" s="1">
        <v>1588161000</v>
      </c>
      <c r="W69" s="1">
        <v>1821202000</v>
      </c>
      <c r="X69" s="1">
        <v>1978643000</v>
      </c>
      <c r="Y69" s="1">
        <v>2112873000</v>
      </c>
      <c r="Z69" s="1">
        <v>2318390000</v>
      </c>
      <c r="AA69" s="1">
        <v>2568774000</v>
      </c>
      <c r="AB69" s="1">
        <v>2824331000</v>
      </c>
      <c r="AC69" s="1">
        <v>3135317000</v>
      </c>
      <c r="AD69" s="1">
        <v>3452529000</v>
      </c>
      <c r="AE69" s="1">
        <v>3805654000</v>
      </c>
      <c r="AF69" s="1">
        <v>4216125000</v>
      </c>
      <c r="AG69" s="1">
        <v>4736567000</v>
      </c>
      <c r="AH69" s="1">
        <v>5162571000</v>
      </c>
      <c r="AI69" s="1">
        <v>5729956000</v>
      </c>
      <c r="AJ69" s="1">
        <v>6128207000</v>
      </c>
      <c r="AK69" s="1">
        <v>6523335000</v>
      </c>
      <c r="AL69" s="1">
        <v>6881870000</v>
      </c>
      <c r="AM69" s="1">
        <v>7313374000</v>
      </c>
    </row>
    <row r="70" spans="1:39" ht="19" x14ac:dyDescent="0.25">
      <c r="A70" s="5" t="s">
        <v>61</v>
      </c>
      <c r="B70" s="1" t="s">
        <v>91</v>
      </c>
      <c r="C70" s="1" t="s">
        <v>91</v>
      </c>
      <c r="D70" s="1" t="s">
        <v>91</v>
      </c>
      <c r="E70" s="1" t="s">
        <v>91</v>
      </c>
      <c r="F70" s="1" t="s">
        <v>91</v>
      </c>
      <c r="G70" s="1" t="s">
        <v>91</v>
      </c>
      <c r="H70" s="1" t="s">
        <v>91</v>
      </c>
      <c r="I70" s="1" t="s">
        <v>91</v>
      </c>
      <c r="J70" s="1" t="s">
        <v>91</v>
      </c>
      <c r="K70" s="1">
        <v>-366300000</v>
      </c>
      <c r="L70" s="1">
        <v>-388800000</v>
      </c>
      <c r="M70" s="1">
        <v>-407100000</v>
      </c>
      <c r="N70" s="1">
        <v>-431200000</v>
      </c>
      <c r="O70" s="1">
        <v>-451700000</v>
      </c>
      <c r="P70" s="1">
        <v>-12600000</v>
      </c>
      <c r="Q70" s="1">
        <v>-41800000</v>
      </c>
      <c r="R70" s="1">
        <v>-51800000</v>
      </c>
      <c r="S70" s="1">
        <v>-32959000</v>
      </c>
      <c r="T70" s="1">
        <v>-25144000</v>
      </c>
      <c r="U70" s="1">
        <v>-23534000</v>
      </c>
      <c r="V70" s="1">
        <v>-24923000</v>
      </c>
      <c r="W70" s="1">
        <v>-17996000</v>
      </c>
      <c r="X70" s="1">
        <v>-101811000</v>
      </c>
      <c r="Y70" s="1">
        <v>-113184000</v>
      </c>
      <c r="Z70" s="1">
        <v>-202766000</v>
      </c>
      <c r="AA70" s="1">
        <v>-175910000</v>
      </c>
      <c r="AB70" s="1">
        <v>-175483000</v>
      </c>
      <c r="AC70" s="1">
        <v>-323569000</v>
      </c>
      <c r="AD70" s="1">
        <v>-149214000</v>
      </c>
      <c r="AE70" s="1">
        <v>-207700000</v>
      </c>
      <c r="AF70" s="1">
        <v>-225668000</v>
      </c>
      <c r="AG70" s="1">
        <v>-296303000</v>
      </c>
      <c r="AH70" s="1">
        <v>-248075000</v>
      </c>
      <c r="AI70" s="1">
        <v>-243498000</v>
      </c>
      <c r="AJ70" s="1">
        <v>-399500000</v>
      </c>
      <c r="AK70" s="1">
        <v>-395250000</v>
      </c>
      <c r="AL70" s="1">
        <v>-277269000</v>
      </c>
      <c r="AM70" s="1">
        <v>-255561000</v>
      </c>
    </row>
    <row r="71" spans="1:39" ht="19" x14ac:dyDescent="0.25">
      <c r="A71" s="5" t="s">
        <v>62</v>
      </c>
      <c r="B71" s="1" t="s">
        <v>91</v>
      </c>
      <c r="C71" s="1" t="s">
        <v>91</v>
      </c>
      <c r="D71" s="1" t="s">
        <v>91</v>
      </c>
      <c r="E71" s="1" t="s">
        <v>91</v>
      </c>
      <c r="F71" s="1" t="s">
        <v>91</v>
      </c>
      <c r="G71" s="1" t="s">
        <v>91</v>
      </c>
      <c r="H71" s="1" t="s">
        <v>91</v>
      </c>
      <c r="I71" s="1" t="s">
        <v>91</v>
      </c>
      <c r="J71" s="1" t="s">
        <v>91</v>
      </c>
      <c r="K71" s="1">
        <v>378400000</v>
      </c>
      <c r="L71" s="1">
        <v>401500000</v>
      </c>
      <c r="M71" s="1">
        <v>438800000</v>
      </c>
      <c r="N71" s="1">
        <v>431200000</v>
      </c>
      <c r="O71" s="1">
        <v>454700000</v>
      </c>
      <c r="P71" s="1">
        <v>6200000</v>
      </c>
      <c r="Q71" s="1">
        <v>20900000</v>
      </c>
      <c r="R71" s="1">
        <v>29100000</v>
      </c>
      <c r="S71" s="1" t="s">
        <v>91</v>
      </c>
      <c r="T71" s="1">
        <v>4073000</v>
      </c>
      <c r="U71" s="1" t="s">
        <v>91</v>
      </c>
      <c r="V71" s="1">
        <v>3260000</v>
      </c>
      <c r="W71" s="1">
        <v>-8360000</v>
      </c>
      <c r="X71" s="1" t="s">
        <v>91</v>
      </c>
      <c r="Y71" s="1" t="s">
        <v>91</v>
      </c>
      <c r="Z71" s="1" t="s">
        <v>91</v>
      </c>
      <c r="AA71" s="1" t="s">
        <v>91</v>
      </c>
      <c r="AB71" s="1" t="s">
        <v>91</v>
      </c>
      <c r="AC71" s="1" t="s">
        <v>91</v>
      </c>
      <c r="AD71" s="1" t="s">
        <v>91</v>
      </c>
      <c r="AE71" s="1" t="s">
        <v>91</v>
      </c>
      <c r="AF71" s="1" t="s">
        <v>91</v>
      </c>
      <c r="AG71" s="1" t="s">
        <v>91</v>
      </c>
      <c r="AH71" s="1">
        <v>13670000</v>
      </c>
      <c r="AI71" s="1">
        <v>106528000</v>
      </c>
      <c r="AJ71" s="1">
        <v>184921000</v>
      </c>
      <c r="AK71" s="1">
        <v>289554000</v>
      </c>
      <c r="AL71" s="1">
        <v>360336000</v>
      </c>
      <c r="AM71" s="1">
        <v>469469000</v>
      </c>
    </row>
    <row r="72" spans="1:39" ht="19" x14ac:dyDescent="0.25">
      <c r="A72" s="6" t="s">
        <v>63</v>
      </c>
      <c r="B72" s="10" t="s">
        <v>91</v>
      </c>
      <c r="C72" s="10" t="s">
        <v>91</v>
      </c>
      <c r="D72" s="10" t="s">
        <v>91</v>
      </c>
      <c r="E72" s="10" t="s">
        <v>91</v>
      </c>
      <c r="F72" s="10" t="s">
        <v>91</v>
      </c>
      <c r="G72" s="10" t="s">
        <v>91</v>
      </c>
      <c r="H72" s="10" t="s">
        <v>91</v>
      </c>
      <c r="I72" s="10" t="s">
        <v>91</v>
      </c>
      <c r="J72" s="10" t="s">
        <v>91</v>
      </c>
      <c r="K72" s="10">
        <v>661100000</v>
      </c>
      <c r="L72" s="10">
        <v>732000000</v>
      </c>
      <c r="M72" s="10">
        <v>785600000</v>
      </c>
      <c r="N72" s="10">
        <v>802200000</v>
      </c>
      <c r="O72" s="10">
        <v>813300000</v>
      </c>
      <c r="P72" s="10">
        <v>841100000</v>
      </c>
      <c r="Q72" s="10">
        <v>873900000</v>
      </c>
      <c r="R72" s="10">
        <v>995900000</v>
      </c>
      <c r="S72" s="10">
        <v>1115255000</v>
      </c>
      <c r="T72" s="10">
        <v>1252735000</v>
      </c>
      <c r="U72" s="10">
        <v>1399248000</v>
      </c>
      <c r="V72" s="10">
        <v>1574576000</v>
      </c>
      <c r="W72" s="10">
        <v>1802912000</v>
      </c>
      <c r="X72" s="10">
        <v>1884783000</v>
      </c>
      <c r="Y72" s="10">
        <v>2007572000</v>
      </c>
      <c r="Z72" s="10">
        <v>2123452000</v>
      </c>
      <c r="AA72" s="10">
        <v>2400657000</v>
      </c>
      <c r="AB72" s="10">
        <v>2656582000</v>
      </c>
      <c r="AC72" s="10">
        <v>2819455000</v>
      </c>
      <c r="AD72" s="10">
        <v>3311040000</v>
      </c>
      <c r="AE72" s="10">
        <v>3605678000</v>
      </c>
      <c r="AF72" s="10">
        <v>3998198000</v>
      </c>
      <c r="AG72" s="10">
        <v>4448006000</v>
      </c>
      <c r="AH72" s="10">
        <v>4935907000</v>
      </c>
      <c r="AI72" s="10">
        <v>5600811000</v>
      </c>
      <c r="AJ72" s="10">
        <v>5921458000</v>
      </c>
      <c r="AK72" s="10">
        <v>6425548000</v>
      </c>
      <c r="AL72" s="10">
        <v>6972883000</v>
      </c>
      <c r="AM72" s="10">
        <v>7535284000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1196700000</v>
      </c>
      <c r="L73" s="11">
        <v>1223800000</v>
      </c>
      <c r="M73" s="11">
        <v>1436200000</v>
      </c>
      <c r="N73" s="11">
        <v>1528500000</v>
      </c>
      <c r="O73" s="11">
        <v>1555900000</v>
      </c>
      <c r="P73" s="11">
        <v>1685500000</v>
      </c>
      <c r="Q73" s="11">
        <v>1642000000</v>
      </c>
      <c r="R73" s="11">
        <v>2162700000</v>
      </c>
      <c r="S73" s="11">
        <v>2220196000</v>
      </c>
      <c r="T73" s="11">
        <v>2393121000</v>
      </c>
      <c r="U73" s="11">
        <v>2533968000</v>
      </c>
      <c r="V73" s="11">
        <v>2822406000</v>
      </c>
      <c r="W73" s="11">
        <v>3060306000</v>
      </c>
      <c r="X73" s="11">
        <v>3393650000</v>
      </c>
      <c r="Y73" s="11">
        <v>3616471000</v>
      </c>
      <c r="Z73" s="11">
        <v>3692055000</v>
      </c>
      <c r="AA73" s="11">
        <v>4047936000</v>
      </c>
      <c r="AB73" s="11">
        <v>4241157000</v>
      </c>
      <c r="AC73" s="11">
        <v>4558496000</v>
      </c>
      <c r="AD73" s="11">
        <v>4910341000</v>
      </c>
      <c r="AE73" s="11">
        <v>5449241000</v>
      </c>
      <c r="AF73" s="11">
        <v>6136636000</v>
      </c>
      <c r="AG73" s="11">
        <v>6366667000</v>
      </c>
      <c r="AH73" s="11">
        <v>6972118000</v>
      </c>
      <c r="AI73" s="11">
        <v>8138285000</v>
      </c>
      <c r="AJ73" s="11">
        <v>8104927000</v>
      </c>
      <c r="AK73" s="11">
        <v>9903504000</v>
      </c>
      <c r="AL73" s="11">
        <v>12690851000</v>
      </c>
      <c r="AM73" s="11">
        <v>13301983000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t="s">
        <v>91</v>
      </c>
      <c r="H76" s="1" t="s">
        <v>91</v>
      </c>
      <c r="I76" s="1">
        <v>95200000</v>
      </c>
      <c r="J76" s="1">
        <v>100800000</v>
      </c>
      <c r="K76" s="1">
        <v>118000000</v>
      </c>
      <c r="L76" s="1">
        <v>120400000</v>
      </c>
      <c r="M76" s="1">
        <v>79400000</v>
      </c>
      <c r="N76" s="1">
        <v>109500000</v>
      </c>
      <c r="O76" s="1">
        <v>139300000</v>
      </c>
      <c r="P76" s="1">
        <v>163400000</v>
      </c>
      <c r="Q76" s="1">
        <v>170217000</v>
      </c>
      <c r="R76" s="1">
        <v>182441000</v>
      </c>
      <c r="S76" s="1">
        <v>189322000</v>
      </c>
      <c r="T76" s="1">
        <v>185779000</v>
      </c>
      <c r="U76" s="1">
        <v>231663000</v>
      </c>
      <c r="V76" s="1">
        <v>253459000</v>
      </c>
      <c r="W76" s="1">
        <v>286139000</v>
      </c>
      <c r="X76" s="1">
        <v>301892000</v>
      </c>
      <c r="Y76" s="1">
        <v>285500000</v>
      </c>
      <c r="Z76" s="1">
        <v>342813000</v>
      </c>
      <c r="AA76" s="1">
        <v>399776000</v>
      </c>
      <c r="AB76" s="1">
        <v>479196000</v>
      </c>
      <c r="AC76" s="1">
        <v>504961000</v>
      </c>
      <c r="AD76" s="1">
        <v>530076000</v>
      </c>
      <c r="AE76" s="1">
        <v>606026000</v>
      </c>
      <c r="AF76" s="1">
        <v>687264000</v>
      </c>
      <c r="AG76" s="1">
        <v>890517000</v>
      </c>
      <c r="AH76" s="1">
        <v>847103000</v>
      </c>
      <c r="AI76" s="1">
        <v>1012582000</v>
      </c>
      <c r="AJ76" s="1">
        <v>979148000</v>
      </c>
      <c r="AK76" s="1">
        <v>908354000</v>
      </c>
      <c r="AL76" s="1">
        <v>909140000</v>
      </c>
      <c r="AM76" s="1">
        <v>1000226000</v>
      </c>
    </row>
    <row r="77" spans="1:39" ht="19" x14ac:dyDescent="0.25">
      <c r="A77" s="5" t="s">
        <v>13</v>
      </c>
      <c r="B77" s="1" t="s">
        <v>91</v>
      </c>
      <c r="C77" s="1" t="s">
        <v>91</v>
      </c>
      <c r="D77" s="1" t="s">
        <v>91</v>
      </c>
      <c r="E77" s="1" t="s">
        <v>91</v>
      </c>
      <c r="F77" s="1" t="s">
        <v>91</v>
      </c>
      <c r="G77" s="1" t="s">
        <v>91</v>
      </c>
      <c r="H77" s="1" t="s">
        <v>91</v>
      </c>
      <c r="I77" s="1">
        <v>34300000</v>
      </c>
      <c r="J77" s="1">
        <v>32200000</v>
      </c>
      <c r="K77" s="1">
        <v>36600000</v>
      </c>
      <c r="L77" s="1">
        <v>37200000</v>
      </c>
      <c r="M77" s="1">
        <v>42700000</v>
      </c>
      <c r="N77" s="1">
        <v>52900000</v>
      </c>
      <c r="O77" s="1">
        <v>60300000</v>
      </c>
      <c r="P77" s="1">
        <v>64700000</v>
      </c>
      <c r="Q77" s="1">
        <v>65886000</v>
      </c>
      <c r="R77" s="1">
        <v>90193000</v>
      </c>
      <c r="S77" s="1">
        <v>83238000</v>
      </c>
      <c r="T77" s="1">
        <v>88020000</v>
      </c>
      <c r="U77" s="1">
        <v>94745000</v>
      </c>
      <c r="V77" s="1">
        <v>115189000</v>
      </c>
      <c r="W77" s="1">
        <v>121101000</v>
      </c>
      <c r="X77" s="1">
        <v>126738000</v>
      </c>
      <c r="Y77" s="1">
        <v>126189000</v>
      </c>
      <c r="Z77" s="1">
        <v>127138000</v>
      </c>
      <c r="AA77" s="1">
        <v>125591000</v>
      </c>
      <c r="AB77" s="1">
        <v>124165000</v>
      </c>
      <c r="AC77" s="1">
        <v>119494000</v>
      </c>
      <c r="AD77" s="1">
        <v>124850000</v>
      </c>
      <c r="AE77" s="1">
        <v>130044000</v>
      </c>
      <c r="AF77" s="1">
        <v>133434000</v>
      </c>
      <c r="AG77" s="1">
        <v>131968000</v>
      </c>
      <c r="AH77" s="1">
        <v>130977000</v>
      </c>
      <c r="AI77" s="1">
        <v>161858000</v>
      </c>
      <c r="AJ77" s="1">
        <v>165209000</v>
      </c>
      <c r="AK77" s="1">
        <v>205781000</v>
      </c>
      <c r="AL77" s="1">
        <v>228406000</v>
      </c>
      <c r="AM77" s="1">
        <v>262753000</v>
      </c>
    </row>
    <row r="78" spans="1:39" ht="19" x14ac:dyDescent="0.25">
      <c r="A78" s="5" t="s">
        <v>67</v>
      </c>
      <c r="B78" s="1" t="s">
        <v>91</v>
      </c>
      <c r="C78" s="1" t="s">
        <v>91</v>
      </c>
      <c r="D78" s="1" t="s">
        <v>91</v>
      </c>
      <c r="E78" s="1" t="s">
        <v>91</v>
      </c>
      <c r="F78" s="1" t="s">
        <v>91</v>
      </c>
      <c r="G78" s="1" t="s">
        <v>91</v>
      </c>
      <c r="H78" s="1" t="s">
        <v>91</v>
      </c>
      <c r="I78" s="1">
        <v>-10100000</v>
      </c>
      <c r="J78" s="1">
        <v>-3700000</v>
      </c>
      <c r="K78" s="1">
        <v>-5900000</v>
      </c>
      <c r="L78" s="1">
        <v>5200000</v>
      </c>
      <c r="M78" s="1">
        <v>-2300000</v>
      </c>
      <c r="N78" s="1">
        <v>-400000</v>
      </c>
      <c r="O78" s="1">
        <v>4500000</v>
      </c>
      <c r="P78" s="1">
        <v>2000000</v>
      </c>
      <c r="Q78" s="1">
        <v>7160000</v>
      </c>
      <c r="R78" s="1">
        <v>-1763000</v>
      </c>
      <c r="S78" s="1" t="s">
        <v>91</v>
      </c>
      <c r="T78" s="1" t="s">
        <v>91</v>
      </c>
      <c r="U78" s="1">
        <v>-15654000</v>
      </c>
      <c r="V78" s="1">
        <v>-30834000</v>
      </c>
      <c r="W78" s="1">
        <v>-26736000</v>
      </c>
      <c r="X78" s="1">
        <v>-6529000</v>
      </c>
      <c r="Y78" s="1">
        <v>-9713000</v>
      </c>
      <c r="Z78" s="1">
        <v>-311000</v>
      </c>
      <c r="AA78" s="1">
        <v>29429000</v>
      </c>
      <c r="AB78" s="1">
        <v>6752000</v>
      </c>
      <c r="AC78" s="1">
        <v>4668000</v>
      </c>
      <c r="AD78" s="1">
        <v>1067000</v>
      </c>
      <c r="AE78" s="1">
        <v>9800000</v>
      </c>
      <c r="AF78" s="1">
        <v>19979000</v>
      </c>
      <c r="AG78" s="1">
        <v>44327000</v>
      </c>
      <c r="AH78" s="1">
        <v>62166000</v>
      </c>
      <c r="AI78" s="1">
        <v>-7441000</v>
      </c>
      <c r="AJ78" s="1">
        <v>28641000</v>
      </c>
      <c r="AK78" s="1">
        <v>32039000</v>
      </c>
      <c r="AL78" s="1">
        <v>28677000</v>
      </c>
      <c r="AM78" s="1">
        <v>177000000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12054000</v>
      </c>
      <c r="AA79" s="1">
        <v>14402000</v>
      </c>
      <c r="AB79" s="1">
        <v>17229000</v>
      </c>
      <c r="AC79" s="1">
        <v>16710000</v>
      </c>
      <c r="AD79" s="1">
        <v>17596000</v>
      </c>
      <c r="AE79" s="1">
        <v>14393000</v>
      </c>
      <c r="AF79" s="1">
        <v>15717000</v>
      </c>
      <c r="AG79" s="1">
        <v>17829000</v>
      </c>
      <c r="AH79" s="1">
        <v>15591000</v>
      </c>
      <c r="AI79" s="1">
        <v>20595000</v>
      </c>
      <c r="AJ79" s="1">
        <v>19707000</v>
      </c>
      <c r="AK79" s="1">
        <v>22458000</v>
      </c>
      <c r="AL79" s="1">
        <v>24744000</v>
      </c>
      <c r="AM79" s="1">
        <v>24943000</v>
      </c>
    </row>
    <row r="80" spans="1:39" ht="19" x14ac:dyDescent="0.25">
      <c r="A80" s="14" t="s">
        <v>103</v>
      </c>
      <c r="B80" s="19" t="e">
        <f t="shared" ref="B80:AM80" si="8">B79/B3</f>
        <v>#VALUE!</v>
      </c>
      <c r="C80" s="19" t="e">
        <f t="shared" si="8"/>
        <v>#VALUE!</v>
      </c>
      <c r="D80" s="19" t="e">
        <f t="shared" si="8"/>
        <v>#VALUE!</v>
      </c>
      <c r="E80" s="19" t="e">
        <f t="shared" si="8"/>
        <v>#VALUE!</v>
      </c>
      <c r="F80" s="19" t="e">
        <f t="shared" si="8"/>
        <v>#VALUE!</v>
      </c>
      <c r="G80" s="19" t="e">
        <f t="shared" si="8"/>
        <v>#VALUE!</v>
      </c>
      <c r="H80" s="19" t="e">
        <f t="shared" si="8"/>
        <v>#VALUE!</v>
      </c>
      <c r="I80" s="19" t="e">
        <f t="shared" si="8"/>
        <v>#VALUE!</v>
      </c>
      <c r="J80" s="19" t="e">
        <f t="shared" si="8"/>
        <v>#VALUE!</v>
      </c>
      <c r="K80" s="19" t="e">
        <f t="shared" si="8"/>
        <v>#VALUE!</v>
      </c>
      <c r="L80" s="19" t="e">
        <f t="shared" si="8"/>
        <v>#VALUE!</v>
      </c>
      <c r="M80" s="19" t="e">
        <f t="shared" si="8"/>
        <v>#VALUE!</v>
      </c>
      <c r="N80" s="19" t="e">
        <f t="shared" si="8"/>
        <v>#VALUE!</v>
      </c>
      <c r="O80" s="19" t="e">
        <f t="shared" si="8"/>
        <v>#VALUE!</v>
      </c>
      <c r="P80" s="19" t="e">
        <f t="shared" si="8"/>
        <v>#VALUE!</v>
      </c>
      <c r="Q80" s="19" t="e">
        <f t="shared" si="8"/>
        <v>#VALUE!</v>
      </c>
      <c r="R80" s="19" t="e">
        <f t="shared" si="8"/>
        <v>#VALUE!</v>
      </c>
      <c r="S80" s="19" t="e">
        <f t="shared" si="8"/>
        <v>#VALUE!</v>
      </c>
      <c r="T80" s="19" t="e">
        <f t="shared" si="8"/>
        <v>#VALUE!</v>
      </c>
      <c r="U80" s="19" t="e">
        <f t="shared" si="8"/>
        <v>#VALUE!</v>
      </c>
      <c r="V80" s="19" t="e">
        <f t="shared" si="8"/>
        <v>#VALUE!</v>
      </c>
      <c r="W80" s="19" t="e">
        <f t="shared" si="8"/>
        <v>#VALUE!</v>
      </c>
      <c r="X80" s="19" t="e">
        <f t="shared" si="8"/>
        <v>#VALUE!</v>
      </c>
      <c r="Y80" s="19" t="e">
        <f t="shared" si="8"/>
        <v>#VALUE!</v>
      </c>
      <c r="Z80" s="19">
        <f t="shared" si="8"/>
        <v>1.8449046485505621E-3</v>
      </c>
      <c r="AA80" s="19">
        <f t="shared" si="8"/>
        <v>1.9945382170390509E-3</v>
      </c>
      <c r="AB80" s="19">
        <f t="shared" si="8"/>
        <v>2.1822426574291945E-3</v>
      </c>
      <c r="AC80" s="19">
        <f t="shared" si="8"/>
        <v>2.0302113922681872E-3</v>
      </c>
      <c r="AD80" s="19">
        <f t="shared" si="8"/>
        <v>2.0105913693571524E-3</v>
      </c>
      <c r="AE80" s="19">
        <f t="shared" si="8"/>
        <v>1.5449339305403371E-3</v>
      </c>
      <c r="AF80" s="19">
        <f t="shared" si="8"/>
        <v>1.6965924474487586E-3</v>
      </c>
      <c r="AG80" s="19">
        <f t="shared" si="8"/>
        <v>1.8721601004029727E-3</v>
      </c>
      <c r="AH80" s="19">
        <f t="shared" si="8"/>
        <v>1.7006782314822582E-3</v>
      </c>
      <c r="AI80" s="19">
        <f t="shared" si="8"/>
        <v>2.1575159495898677E-3</v>
      </c>
      <c r="AJ80" s="19">
        <f t="shared" si="8"/>
        <v>2.0750070783148544E-3</v>
      </c>
      <c r="AK80" s="19">
        <f t="shared" si="8"/>
        <v>2.3373147544320828E-3</v>
      </c>
      <c r="AL80" s="19">
        <f t="shared" si="8"/>
        <v>2.1731590789508238E-3</v>
      </c>
      <c r="AM80" s="19">
        <f t="shared" si="8"/>
        <v>2.0020377554638862E-3</v>
      </c>
    </row>
    <row r="81" spans="1:47" ht="19" x14ac:dyDescent="0.25">
      <c r="A81" s="5" t="s">
        <v>69</v>
      </c>
      <c r="B81" s="1" t="s">
        <v>91</v>
      </c>
      <c r="C81" s="1" t="s">
        <v>91</v>
      </c>
      <c r="D81" s="1" t="s">
        <v>91</v>
      </c>
      <c r="E81" s="1" t="s">
        <v>91</v>
      </c>
      <c r="F81" s="1" t="s">
        <v>91</v>
      </c>
      <c r="G81" s="1" t="s">
        <v>91</v>
      </c>
      <c r="H81" s="1" t="s">
        <v>91</v>
      </c>
      <c r="I81" s="1">
        <v>7100000</v>
      </c>
      <c r="J81" s="1">
        <v>-29300000</v>
      </c>
      <c r="K81" s="1">
        <v>41700000</v>
      </c>
      <c r="L81" s="1">
        <v>-71200000</v>
      </c>
      <c r="M81" s="1">
        <v>-2000000</v>
      </c>
      <c r="N81" s="1">
        <v>3900000</v>
      </c>
      <c r="O81" s="1">
        <v>44600000</v>
      </c>
      <c r="P81" s="1">
        <v>15200000</v>
      </c>
      <c r="Q81" s="1">
        <v>-91843000</v>
      </c>
      <c r="R81" s="1">
        <v>53336000</v>
      </c>
      <c r="S81" s="1">
        <v>57429000</v>
      </c>
      <c r="T81" s="1">
        <v>-13476000</v>
      </c>
      <c r="U81" s="1">
        <v>14577000</v>
      </c>
      <c r="V81" s="1">
        <v>96681000</v>
      </c>
      <c r="W81" s="1">
        <v>-67215000</v>
      </c>
      <c r="X81" s="1">
        <v>-84714000</v>
      </c>
      <c r="Y81" s="1">
        <v>-162169000</v>
      </c>
      <c r="Z81" s="1">
        <v>82199000</v>
      </c>
      <c r="AA81" s="1">
        <v>-65683000</v>
      </c>
      <c r="AB81" s="1">
        <v>-102781000</v>
      </c>
      <c r="AC81" s="1">
        <v>-113938000</v>
      </c>
      <c r="AD81" s="1">
        <v>-21053000</v>
      </c>
      <c r="AE81" s="1">
        <v>9124000</v>
      </c>
      <c r="AF81" s="1">
        <v>129660000</v>
      </c>
      <c r="AG81" s="1">
        <v>-51425000</v>
      </c>
      <c r="AH81" s="1">
        <v>303000</v>
      </c>
      <c r="AI81" s="1">
        <v>76580000</v>
      </c>
      <c r="AJ81" s="1">
        <v>-215548000</v>
      </c>
      <c r="AK81" s="1">
        <v>-29013000</v>
      </c>
      <c r="AL81" s="1">
        <v>-165786000</v>
      </c>
      <c r="AM81" s="1">
        <v>-371792000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v>-9806000</v>
      </c>
      <c r="Y82" s="1">
        <v>-42844000</v>
      </c>
      <c r="Z82" s="1">
        <v>38718000</v>
      </c>
      <c r="AA82" s="1">
        <v>-58647000</v>
      </c>
      <c r="AB82" s="1">
        <v>-30171000</v>
      </c>
      <c r="AC82" s="1">
        <v>-45931000</v>
      </c>
      <c r="AD82" s="1">
        <v>-44459000</v>
      </c>
      <c r="AE82" s="1">
        <v>-20486000</v>
      </c>
      <c r="AF82" s="1">
        <v>22451000</v>
      </c>
      <c r="AG82" s="1">
        <v>21389000</v>
      </c>
      <c r="AH82" s="1">
        <v>-28091000</v>
      </c>
      <c r="AI82" s="1">
        <v>36133000</v>
      </c>
      <c r="AJ82" s="1">
        <v>-11146000</v>
      </c>
      <c r="AK82" s="1">
        <v>-119516000</v>
      </c>
      <c r="AL82" s="1">
        <v>-191627000</v>
      </c>
      <c r="AM82" s="1">
        <v>28365000</v>
      </c>
    </row>
    <row r="83" spans="1:47" ht="21" x14ac:dyDescent="0.25">
      <c r="A83" s="5" t="s">
        <v>34</v>
      </c>
      <c r="B83" s="1" t="s">
        <v>91</v>
      </c>
      <c r="C83" s="1" t="s">
        <v>91</v>
      </c>
      <c r="D83" s="1" t="s">
        <v>91</v>
      </c>
      <c r="E83" s="1" t="s">
        <v>91</v>
      </c>
      <c r="F83" s="1" t="s">
        <v>91</v>
      </c>
      <c r="G83" s="1" t="s">
        <v>91</v>
      </c>
      <c r="H83" s="1" t="s">
        <v>91</v>
      </c>
      <c r="I83" s="1">
        <v>-12000000</v>
      </c>
      <c r="J83" s="1">
        <v>-22700000</v>
      </c>
      <c r="K83" s="1">
        <v>10900000</v>
      </c>
      <c r="L83" s="1">
        <v>-10900000</v>
      </c>
      <c r="M83" s="1">
        <v>-56800000</v>
      </c>
      <c r="N83" s="1">
        <v>4900000</v>
      </c>
      <c r="O83" s="1">
        <v>25300000</v>
      </c>
      <c r="P83" s="1">
        <v>-28500000</v>
      </c>
      <c r="Q83" s="1">
        <v>-11750000</v>
      </c>
      <c r="R83" s="1">
        <v>-21994000</v>
      </c>
      <c r="S83" s="1">
        <v>9250000</v>
      </c>
      <c r="T83" s="1">
        <v>-24303000</v>
      </c>
      <c r="U83" s="1">
        <v>-28964000</v>
      </c>
      <c r="V83" s="1">
        <v>-13340000</v>
      </c>
      <c r="W83" s="1">
        <v>-21722000</v>
      </c>
      <c r="X83" s="1" t="s">
        <v>91</v>
      </c>
      <c r="Y83" s="1" t="s">
        <v>91</v>
      </c>
      <c r="Z83" s="1">
        <v>62116000</v>
      </c>
      <c r="AA83" s="1">
        <v>-73909000</v>
      </c>
      <c r="AB83" s="1">
        <v>-92052000</v>
      </c>
      <c r="AC83" s="1">
        <v>-64698000</v>
      </c>
      <c r="AD83" s="1">
        <v>31699000</v>
      </c>
      <c r="AE83" s="1">
        <v>-21645000</v>
      </c>
      <c r="AF83" s="1">
        <v>82437000</v>
      </c>
      <c r="AG83" s="1">
        <v>-12281000</v>
      </c>
      <c r="AH83" s="1">
        <v>41312000</v>
      </c>
      <c r="AI83" s="1">
        <v>-8293000</v>
      </c>
      <c r="AJ83" s="1">
        <v>-123843000</v>
      </c>
      <c r="AK83" s="1">
        <v>-1839000</v>
      </c>
      <c r="AL83" s="1">
        <v>-145176000</v>
      </c>
      <c r="AM83" s="1">
        <v>-351663000</v>
      </c>
      <c r="AT83" s="65" t="s">
        <v>135</v>
      </c>
      <c r="AU83" s="66"/>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v>-484000</v>
      </c>
      <c r="AD84" s="1">
        <v>-10747000</v>
      </c>
      <c r="AE84" s="1">
        <v>72307000</v>
      </c>
      <c r="AF84" s="1">
        <v>-7429000</v>
      </c>
      <c r="AG84" s="1">
        <v>-74679000</v>
      </c>
      <c r="AH84" s="1">
        <v>-2553000</v>
      </c>
      <c r="AI84" s="1">
        <v>48376000</v>
      </c>
      <c r="AJ84" s="1">
        <v>-44109000</v>
      </c>
      <c r="AK84" s="1">
        <v>111277000</v>
      </c>
      <c r="AL84" s="1">
        <v>115099000</v>
      </c>
      <c r="AM84" s="1">
        <v>-14511000</v>
      </c>
      <c r="AT84" s="67" t="s">
        <v>136</v>
      </c>
      <c r="AU84" s="67"/>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v>3766000</v>
      </c>
      <c r="U85" s="1">
        <v>4966000</v>
      </c>
      <c r="V85" s="1">
        <v>7159000</v>
      </c>
      <c r="W85" s="1">
        <v>-22406000</v>
      </c>
      <c r="X85" s="1">
        <v>-51304000</v>
      </c>
      <c r="Y85" s="1">
        <v>-242778000</v>
      </c>
      <c r="Z85" s="1">
        <v>-85947000</v>
      </c>
      <c r="AA85" s="1">
        <v>-35265000</v>
      </c>
      <c r="AB85" s="1">
        <v>5197000</v>
      </c>
      <c r="AC85" s="1">
        <v>-10019000</v>
      </c>
      <c r="AD85" s="1">
        <v>12246000</v>
      </c>
      <c r="AE85" s="1">
        <v>-32644000</v>
      </c>
      <c r="AF85" s="1">
        <v>-30434000</v>
      </c>
      <c r="AG85" s="1">
        <v>-34510000</v>
      </c>
      <c r="AH85" s="1">
        <v>-13275000</v>
      </c>
      <c r="AI85" s="1">
        <v>-13216000</v>
      </c>
      <c r="AJ85" s="1">
        <v>-10416000</v>
      </c>
      <c r="AK85" s="1">
        <v>-10509000</v>
      </c>
      <c r="AL85" s="1">
        <v>-15448000</v>
      </c>
      <c r="AM85" s="1">
        <v>-29392000</v>
      </c>
      <c r="AT85" s="25" t="s">
        <v>137</v>
      </c>
      <c r="AU85" s="26">
        <f>AM17</f>
        <v>62515000</v>
      </c>
    </row>
    <row r="86" spans="1:47" ht="20" x14ac:dyDescent="0.25">
      <c r="A86" s="5" t="s">
        <v>72</v>
      </c>
      <c r="B86" s="1" t="s">
        <v>91</v>
      </c>
      <c r="C86" s="1" t="s">
        <v>91</v>
      </c>
      <c r="D86" s="1" t="s">
        <v>91</v>
      </c>
      <c r="E86" s="1" t="s">
        <v>91</v>
      </c>
      <c r="F86" s="1" t="s">
        <v>91</v>
      </c>
      <c r="G86" s="1" t="s">
        <v>91</v>
      </c>
      <c r="H86" s="1" t="s">
        <v>91</v>
      </c>
      <c r="I86" s="1">
        <v>5700000</v>
      </c>
      <c r="J86" s="1">
        <v>-200000</v>
      </c>
      <c r="K86" s="1">
        <v>8700000</v>
      </c>
      <c r="L86" s="1">
        <v>-200000</v>
      </c>
      <c r="M86" s="1">
        <v>-8400000</v>
      </c>
      <c r="N86" s="1">
        <v>-3400000</v>
      </c>
      <c r="O86" s="1">
        <v>-19700000</v>
      </c>
      <c r="P86" s="1">
        <v>-5800000</v>
      </c>
      <c r="Q86" s="1">
        <v>-116000</v>
      </c>
      <c r="R86" s="1">
        <v>-3767000</v>
      </c>
      <c r="S86" s="1">
        <v>-3128000</v>
      </c>
      <c r="T86" s="1">
        <v>-7073000</v>
      </c>
      <c r="U86" s="1">
        <v>-30601000</v>
      </c>
      <c r="V86" s="1">
        <v>-5648000</v>
      </c>
      <c r="W86" s="1">
        <v>13285000</v>
      </c>
      <c r="X86" s="1">
        <v>-458000</v>
      </c>
      <c r="Y86" s="1">
        <v>31815000</v>
      </c>
      <c r="Z86" s="1">
        <v>-13124000</v>
      </c>
      <c r="AA86" s="1">
        <v>-17983000</v>
      </c>
      <c r="AB86" s="1">
        <v>-34082000</v>
      </c>
      <c r="AC86" s="1">
        <v>-14114000</v>
      </c>
      <c r="AD86" s="1">
        <v>-14731000</v>
      </c>
      <c r="AE86" s="1">
        <v>-22508000</v>
      </c>
      <c r="AF86" s="1">
        <v>5938000</v>
      </c>
      <c r="AG86" s="1">
        <v>-40368000</v>
      </c>
      <c r="AH86" s="1">
        <v>-45944000</v>
      </c>
      <c r="AI86" s="1">
        <v>-22445000</v>
      </c>
      <c r="AJ86" s="1">
        <v>-54161000</v>
      </c>
      <c r="AK86" s="1">
        <v>-11595000</v>
      </c>
      <c r="AL86" s="1">
        <v>-23247000</v>
      </c>
      <c r="AM86" s="1">
        <v>41847000</v>
      </c>
      <c r="AT86" s="25" t="s">
        <v>138</v>
      </c>
      <c r="AU86" s="26">
        <f>AM56</f>
        <v>8796000</v>
      </c>
    </row>
    <row r="87" spans="1:47" ht="20" x14ac:dyDescent="0.25">
      <c r="A87" s="6" t="s">
        <v>73</v>
      </c>
      <c r="B87" s="10" t="s">
        <v>91</v>
      </c>
      <c r="C87" s="10" t="s">
        <v>91</v>
      </c>
      <c r="D87" s="10" t="s">
        <v>91</v>
      </c>
      <c r="E87" s="10" t="s">
        <v>91</v>
      </c>
      <c r="F87" s="10" t="s">
        <v>91</v>
      </c>
      <c r="G87" s="10" t="s">
        <v>91</v>
      </c>
      <c r="H87" s="10" t="s">
        <v>91</v>
      </c>
      <c r="I87" s="10">
        <v>132200000</v>
      </c>
      <c r="J87" s="10">
        <v>99800000</v>
      </c>
      <c r="K87" s="10">
        <v>199100000</v>
      </c>
      <c r="L87" s="10">
        <v>91400000</v>
      </c>
      <c r="M87" s="10">
        <v>109400000</v>
      </c>
      <c r="N87" s="10">
        <v>162500000</v>
      </c>
      <c r="O87" s="10">
        <v>229000000</v>
      </c>
      <c r="P87" s="10">
        <v>239500000</v>
      </c>
      <c r="Q87" s="10">
        <v>151304000</v>
      </c>
      <c r="R87" s="10">
        <v>320440000</v>
      </c>
      <c r="S87" s="10">
        <v>326861000</v>
      </c>
      <c r="T87" s="10">
        <v>253250000</v>
      </c>
      <c r="U87" s="10">
        <v>294730000</v>
      </c>
      <c r="V87" s="10">
        <v>428847000</v>
      </c>
      <c r="W87" s="10">
        <v>326574000</v>
      </c>
      <c r="X87" s="10">
        <v>336929000</v>
      </c>
      <c r="Y87" s="10">
        <v>271622000</v>
      </c>
      <c r="Z87" s="10">
        <v>550769000</v>
      </c>
      <c r="AA87" s="10">
        <v>485532000</v>
      </c>
      <c r="AB87" s="10">
        <v>490479000</v>
      </c>
      <c r="AC87" s="10">
        <v>517781000</v>
      </c>
      <c r="AD87" s="10">
        <v>637805000</v>
      </c>
      <c r="AE87" s="10">
        <v>746879000</v>
      </c>
      <c r="AF87" s="10">
        <v>991992000</v>
      </c>
      <c r="AG87" s="10">
        <v>992848000</v>
      </c>
      <c r="AH87" s="10">
        <v>1010196000</v>
      </c>
      <c r="AI87" s="10">
        <v>1241729000</v>
      </c>
      <c r="AJ87" s="10">
        <v>922996000</v>
      </c>
      <c r="AK87" s="10">
        <v>1128024000</v>
      </c>
      <c r="AL87" s="10">
        <v>1001934000</v>
      </c>
      <c r="AM87" s="10">
        <v>1134977000</v>
      </c>
      <c r="AT87" s="25" t="s">
        <v>139</v>
      </c>
      <c r="AU87" s="26">
        <f>AM61</f>
        <v>3290549000</v>
      </c>
    </row>
    <row r="88" spans="1:47" ht="20" x14ac:dyDescent="0.25">
      <c r="A88" s="5" t="s">
        <v>74</v>
      </c>
      <c r="B88" s="1" t="s">
        <v>91</v>
      </c>
      <c r="C88" s="1" t="s">
        <v>91</v>
      </c>
      <c r="D88" s="1" t="s">
        <v>91</v>
      </c>
      <c r="E88" s="1" t="s">
        <v>91</v>
      </c>
      <c r="F88" s="1" t="s">
        <v>91</v>
      </c>
      <c r="G88" s="1" t="s">
        <v>91</v>
      </c>
      <c r="H88" s="1" t="s">
        <v>91</v>
      </c>
      <c r="I88" s="1">
        <v>-22900000</v>
      </c>
      <c r="J88" s="1">
        <v>-93500000</v>
      </c>
      <c r="K88" s="1">
        <v>-65400000</v>
      </c>
      <c r="L88" s="1">
        <v>-103400000</v>
      </c>
      <c r="M88" s="1">
        <v>-122900000</v>
      </c>
      <c r="N88" s="1">
        <v>-116400000</v>
      </c>
      <c r="O88" s="1">
        <v>-75800000</v>
      </c>
      <c r="P88" s="1">
        <v>-79100000</v>
      </c>
      <c r="Q88" s="1">
        <v>-100125000</v>
      </c>
      <c r="R88" s="1">
        <v>-77129000</v>
      </c>
      <c r="S88" s="1">
        <v>-64465000</v>
      </c>
      <c r="T88" s="1">
        <v>-240970000</v>
      </c>
      <c r="U88" s="1">
        <v>-80363000</v>
      </c>
      <c r="V88" s="1">
        <v>-107094000</v>
      </c>
      <c r="W88" s="1">
        <v>-141516000</v>
      </c>
      <c r="X88" s="1">
        <v>-125795000</v>
      </c>
      <c r="Y88" s="1">
        <v>-125890000</v>
      </c>
      <c r="Z88" s="1">
        <v>-96961000</v>
      </c>
      <c r="AA88" s="1">
        <v>-89823000</v>
      </c>
      <c r="AB88" s="1">
        <v>-96911000</v>
      </c>
      <c r="AC88" s="1">
        <v>-132303000</v>
      </c>
      <c r="AD88" s="1">
        <v>-106762000</v>
      </c>
      <c r="AE88" s="1">
        <v>-159138000</v>
      </c>
      <c r="AF88" s="1">
        <v>-144063000</v>
      </c>
      <c r="AG88" s="1">
        <v>-255524000</v>
      </c>
      <c r="AH88" s="1">
        <v>-221286000</v>
      </c>
      <c r="AI88" s="1">
        <v>-389607000</v>
      </c>
      <c r="AJ88" s="1">
        <v>-293838000</v>
      </c>
      <c r="AK88" s="1">
        <v>-367501000</v>
      </c>
      <c r="AL88" s="1">
        <v>-232416000</v>
      </c>
      <c r="AM88" s="1">
        <v>-278918000</v>
      </c>
      <c r="AT88" s="48" t="s">
        <v>140</v>
      </c>
      <c r="AU88" s="49">
        <f>AU85/(AU86+AU87)</f>
        <v>1.8947700225347759E-2</v>
      </c>
    </row>
    <row r="89" spans="1:47" ht="20" customHeight="1" x14ac:dyDescent="0.25">
      <c r="A89" s="14" t="s">
        <v>104</v>
      </c>
      <c r="B89" s="19" t="e">
        <f t="shared" ref="B89:AF89" si="9">(-1*B88)/B3</f>
        <v>#VALUE!</v>
      </c>
      <c r="C89" s="19" t="e">
        <f t="shared" si="9"/>
        <v>#VALUE!</v>
      </c>
      <c r="D89" s="19" t="e">
        <f t="shared" si="9"/>
        <v>#VALUE!</v>
      </c>
      <c r="E89" s="19" t="e">
        <f t="shared" si="9"/>
        <v>#VALUE!</v>
      </c>
      <c r="F89" s="19" t="e">
        <f t="shared" si="9"/>
        <v>#VALUE!</v>
      </c>
      <c r="G89" s="19" t="e">
        <f t="shared" si="9"/>
        <v>#VALUE!</v>
      </c>
      <c r="H89" s="19" t="e">
        <f t="shared" si="9"/>
        <v>#VALUE!</v>
      </c>
      <c r="I89" s="19">
        <f t="shared" si="9"/>
        <v>8.1387496890215731E-3</v>
      </c>
      <c r="J89" s="19">
        <f t="shared" si="9"/>
        <v>3.2761037140854939E-2</v>
      </c>
      <c r="K89" s="19">
        <f t="shared" si="9"/>
        <v>2.1339075959279561E-2</v>
      </c>
      <c r="L89" s="19">
        <f t="shared" si="9"/>
        <v>3.3943930142472586E-2</v>
      </c>
      <c r="M89" s="19">
        <f t="shared" si="9"/>
        <v>3.9661793655403878E-2</v>
      </c>
      <c r="N89" s="19">
        <f t="shared" si="9"/>
        <v>3.5742799238469569E-2</v>
      </c>
      <c r="O89" s="19">
        <f t="shared" si="9"/>
        <v>2.3244403557191047E-2</v>
      </c>
      <c r="P89" s="19">
        <f t="shared" si="9"/>
        <v>2.3557090952409314E-2</v>
      </c>
      <c r="Q89" s="19">
        <f t="shared" si="9"/>
        <v>2.7243919402078619E-2</v>
      </c>
      <c r="R89" s="19">
        <f t="shared" si="9"/>
        <v>1.8701965417040081E-2</v>
      </c>
      <c r="S89" s="19">
        <f t="shared" si="9"/>
        <v>1.6485888345539514E-2</v>
      </c>
      <c r="T89" s="19">
        <f t="shared" si="9"/>
        <v>5.7369329252382195E-2</v>
      </c>
      <c r="U89" s="19">
        <f t="shared" si="9"/>
        <v>1.6812782761055467E-2</v>
      </c>
      <c r="V89" s="19">
        <f t="shared" si="9"/>
        <v>1.9780949269088993E-2</v>
      </c>
      <c r="W89" s="19">
        <f t="shared" si="9"/>
        <v>2.4630835956119253E-2</v>
      </c>
      <c r="X89" s="19">
        <f t="shared" si="9"/>
        <v>2.0312344583396306E-2</v>
      </c>
      <c r="Y89" s="19">
        <f t="shared" si="9"/>
        <v>1.863683312698939E-2</v>
      </c>
      <c r="Z89" s="19">
        <f t="shared" si="9"/>
        <v>1.4840202391580477E-2</v>
      </c>
      <c r="AA89" s="19">
        <f t="shared" si="9"/>
        <v>1.243961993258566E-2</v>
      </c>
      <c r="AB89" s="19">
        <f t="shared" si="9"/>
        <v>1.2274845793378644E-2</v>
      </c>
      <c r="AC89" s="19">
        <f t="shared" si="9"/>
        <v>1.6074390055730577E-2</v>
      </c>
      <c r="AD89" s="19">
        <f t="shared" si="9"/>
        <v>1.2199065456655393E-2</v>
      </c>
      <c r="AE89" s="19">
        <f t="shared" si="9"/>
        <v>1.7081754730655749E-2</v>
      </c>
      <c r="AF89" s="19">
        <f t="shared" si="9"/>
        <v>1.5551071944824746E-2</v>
      </c>
      <c r="AG89" s="19">
        <f>(-1*AG88)/AG3</f>
        <v>2.6831669611047687E-2</v>
      </c>
      <c r="AH89" s="19">
        <f t="shared" ref="AH89:AM89" si="10">(-1*AH88)/AH3</f>
        <v>2.4138046509639084E-2</v>
      </c>
      <c r="AI89" s="19">
        <f t="shared" si="10"/>
        <v>4.0814921902008236E-2</v>
      </c>
      <c r="AJ89" s="19">
        <f t="shared" si="10"/>
        <v>3.093905362956717E-2</v>
      </c>
      <c r="AK89" s="19">
        <f t="shared" si="10"/>
        <v>3.8247640465248235E-2</v>
      </c>
      <c r="AL89" s="19">
        <f t="shared" si="10"/>
        <v>2.0412097498118113E-2</v>
      </c>
      <c r="AM89" s="19">
        <f t="shared" si="10"/>
        <v>2.2387217523091699E-2</v>
      </c>
      <c r="AT89" s="25" t="s">
        <v>105</v>
      </c>
      <c r="AU89" s="26">
        <f>AM27</f>
        <v>277877000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v>-440036000</v>
      </c>
      <c r="S90" s="1">
        <v>-476000</v>
      </c>
      <c r="T90" s="1">
        <v>-67104000</v>
      </c>
      <c r="U90" s="1">
        <v>-21452000</v>
      </c>
      <c r="V90" s="1">
        <v>-366496000</v>
      </c>
      <c r="W90" s="1">
        <v>-78925000</v>
      </c>
      <c r="X90" s="1">
        <v>-125101000</v>
      </c>
      <c r="Y90" s="1">
        <v>-27225000</v>
      </c>
      <c r="Z90" s="1">
        <v>-701000</v>
      </c>
      <c r="AA90" s="1">
        <v>-28104000</v>
      </c>
      <c r="AB90" s="1">
        <v>-7207000</v>
      </c>
      <c r="AC90" s="1">
        <v>-168000</v>
      </c>
      <c r="AD90" s="1">
        <v>-665415000</v>
      </c>
      <c r="AE90" s="1">
        <v>-466204000</v>
      </c>
      <c r="AF90" s="1">
        <v>-770587000</v>
      </c>
      <c r="AG90" s="1">
        <v>-170740000</v>
      </c>
      <c r="AH90" s="1">
        <v>-384519000</v>
      </c>
      <c r="AI90" s="1">
        <v>-857668000</v>
      </c>
      <c r="AJ90" s="1">
        <v>479806000</v>
      </c>
      <c r="AK90" s="1">
        <v>-270789000</v>
      </c>
      <c r="AL90" s="1">
        <v>-3396246000</v>
      </c>
      <c r="AM90" s="1" t="s">
        <v>91</v>
      </c>
      <c r="AT90" s="25" t="s">
        <v>19</v>
      </c>
      <c r="AU90" s="26">
        <f>AM25</f>
        <v>1278103000</v>
      </c>
    </row>
    <row r="91" spans="1:47" ht="20" x14ac:dyDescent="0.25">
      <c r="A91" s="5" t="s">
        <v>76</v>
      </c>
      <c r="B91" s="1" t="s">
        <v>91</v>
      </c>
      <c r="C91" s="1" t="s">
        <v>91</v>
      </c>
      <c r="D91" s="1" t="s">
        <v>91</v>
      </c>
      <c r="E91" s="1" t="s">
        <v>91</v>
      </c>
      <c r="F91" s="1" t="s">
        <v>91</v>
      </c>
      <c r="G91" s="1" t="s">
        <v>91</v>
      </c>
      <c r="H91" s="1" t="s">
        <v>91</v>
      </c>
      <c r="I91" s="1" t="s">
        <v>91</v>
      </c>
      <c r="J91" s="1">
        <v>-14900000</v>
      </c>
      <c r="K91" s="1">
        <v>-400000</v>
      </c>
      <c r="L91" s="1" t="s">
        <v>91</v>
      </c>
      <c r="M91" s="1">
        <v>-14600000</v>
      </c>
      <c r="N91" s="1">
        <v>-53300000</v>
      </c>
      <c r="O91" s="1">
        <v>-114900000</v>
      </c>
      <c r="P91" s="1">
        <v>-108700000</v>
      </c>
      <c r="Q91" s="1">
        <v>-30330000</v>
      </c>
      <c r="R91" s="1">
        <v>-275000</v>
      </c>
      <c r="S91" s="1">
        <v>-27575000</v>
      </c>
      <c r="T91" s="1">
        <v>-91291000</v>
      </c>
      <c r="U91" s="1">
        <v>-12663000</v>
      </c>
      <c r="V91" s="1">
        <v>-118300000</v>
      </c>
      <c r="W91" s="1">
        <v>-136460000</v>
      </c>
      <c r="X91" s="1">
        <v>-603836000</v>
      </c>
      <c r="Y91" s="1">
        <v>-156573000</v>
      </c>
      <c r="Z91" s="1">
        <v>-2371000</v>
      </c>
      <c r="AA91" s="1">
        <v>-145464000</v>
      </c>
      <c r="AB91" s="1">
        <v>-71253000</v>
      </c>
      <c r="AC91" s="1" t="s">
        <v>91</v>
      </c>
      <c r="AD91" s="1">
        <v>-6619000</v>
      </c>
      <c r="AE91" s="1">
        <v>-1718000</v>
      </c>
      <c r="AF91" s="1">
        <v>-4798000</v>
      </c>
      <c r="AG91" s="1" t="s">
        <v>91</v>
      </c>
      <c r="AH91" s="1" t="s">
        <v>91</v>
      </c>
      <c r="AI91" s="1">
        <v>-7546000</v>
      </c>
      <c r="AJ91" s="1">
        <v>-20975000</v>
      </c>
      <c r="AK91" s="1">
        <v>-23713000</v>
      </c>
      <c r="AL91" s="1" t="s">
        <v>91</v>
      </c>
      <c r="AM91" s="1" t="s">
        <v>91</v>
      </c>
      <c r="AT91" s="48" t="s">
        <v>141</v>
      </c>
      <c r="AU91" s="49">
        <f>AU89/AU90</f>
        <v>0.2174136200290587</v>
      </c>
    </row>
    <row r="92" spans="1:47" ht="20" x14ac:dyDescent="0.25">
      <c r="A92" s="5" t="s">
        <v>77</v>
      </c>
      <c r="B92" s="1" t="s">
        <v>91</v>
      </c>
      <c r="C92" s="1" t="s">
        <v>91</v>
      </c>
      <c r="D92" s="1" t="s">
        <v>91</v>
      </c>
      <c r="E92" s="1" t="s">
        <v>91</v>
      </c>
      <c r="F92" s="1" t="s">
        <v>91</v>
      </c>
      <c r="G92" s="1" t="s">
        <v>91</v>
      </c>
      <c r="H92" s="1" t="s">
        <v>91</v>
      </c>
      <c r="I92" s="1" t="s">
        <v>91</v>
      </c>
      <c r="J92" s="1" t="s">
        <v>91</v>
      </c>
      <c r="K92" s="1">
        <v>3300000</v>
      </c>
      <c r="L92" s="1">
        <v>2900000</v>
      </c>
      <c r="M92" s="1">
        <v>13100000</v>
      </c>
      <c r="N92" s="1">
        <v>62400000</v>
      </c>
      <c r="O92" s="1">
        <v>86300000</v>
      </c>
      <c r="P92" s="1">
        <v>82500000</v>
      </c>
      <c r="Q92" s="1">
        <v>84618000</v>
      </c>
      <c r="R92" s="1">
        <v>6239000</v>
      </c>
      <c r="S92" s="1">
        <v>20000000</v>
      </c>
      <c r="T92" s="1" t="s">
        <v>91</v>
      </c>
      <c r="U92" s="1">
        <v>3120000</v>
      </c>
      <c r="V92" s="1">
        <v>207218000</v>
      </c>
      <c r="W92" s="1">
        <v>176877000</v>
      </c>
      <c r="X92" s="1">
        <v>576456000</v>
      </c>
      <c r="Y92" s="1">
        <v>151308000</v>
      </c>
      <c r="Z92" s="1">
        <v>9802000</v>
      </c>
      <c r="AA92" s="1" t="s">
        <v>91</v>
      </c>
      <c r="AB92" s="1" t="s">
        <v>91</v>
      </c>
      <c r="AC92" s="1">
        <v>21143000</v>
      </c>
      <c r="AD92" s="1">
        <v>77558000</v>
      </c>
      <c r="AE92" s="1" t="s">
        <v>91</v>
      </c>
      <c r="AF92" s="1" t="s">
        <v>91</v>
      </c>
      <c r="AG92" s="1">
        <v>11078000</v>
      </c>
      <c r="AH92" s="1">
        <v>8792000</v>
      </c>
      <c r="AI92" s="1">
        <v>9704000</v>
      </c>
      <c r="AJ92" s="1">
        <v>17758000</v>
      </c>
      <c r="AK92" s="1">
        <v>3772000</v>
      </c>
      <c r="AL92" s="1" t="s">
        <v>91</v>
      </c>
      <c r="AM92" s="1" t="s">
        <v>91</v>
      </c>
      <c r="AT92" s="48" t="s">
        <v>142</v>
      </c>
      <c r="AU92" s="49">
        <f>AU88*(1-AU91)</f>
        <v>1.4828212128129492E-2</v>
      </c>
    </row>
    <row r="93" spans="1:47" ht="19" x14ac:dyDescent="0.25">
      <c r="A93" s="5" t="s">
        <v>78</v>
      </c>
      <c r="B93" s="1" t="s">
        <v>91</v>
      </c>
      <c r="C93" s="1" t="s">
        <v>91</v>
      </c>
      <c r="D93" s="1" t="s">
        <v>91</v>
      </c>
      <c r="E93" s="1" t="s">
        <v>91</v>
      </c>
      <c r="F93" s="1" t="s">
        <v>91</v>
      </c>
      <c r="G93" s="1" t="s">
        <v>91</v>
      </c>
      <c r="H93" s="1" t="s">
        <v>91</v>
      </c>
      <c r="I93" s="1">
        <v>-6500000</v>
      </c>
      <c r="J93" s="1">
        <v>-19700000</v>
      </c>
      <c r="K93" s="1">
        <v>-12100000</v>
      </c>
      <c r="L93" s="1">
        <v>-14300000</v>
      </c>
      <c r="M93" s="1">
        <v>-25900000</v>
      </c>
      <c r="N93" s="1">
        <v>-77800000</v>
      </c>
      <c r="O93" s="1">
        <v>45600000</v>
      </c>
      <c r="P93" s="1">
        <v>-38800000</v>
      </c>
      <c r="Q93" s="1">
        <v>-28619000</v>
      </c>
      <c r="R93" s="1">
        <v>4254000</v>
      </c>
      <c r="S93" s="1">
        <v>11904000</v>
      </c>
      <c r="T93" s="1">
        <v>5085000</v>
      </c>
      <c r="U93" s="1">
        <v>129677000</v>
      </c>
      <c r="V93" s="1">
        <v>3713000</v>
      </c>
      <c r="W93" s="1">
        <v>9500000</v>
      </c>
      <c r="X93" s="1">
        <v>12419000</v>
      </c>
      <c r="Y93" s="1">
        <v>4155000</v>
      </c>
      <c r="Z93" s="1">
        <v>5003000</v>
      </c>
      <c r="AA93" s="1">
        <v>4915000</v>
      </c>
      <c r="AB93" s="1">
        <v>4386000</v>
      </c>
      <c r="AC93" s="1">
        <v>4564000</v>
      </c>
      <c r="AD93" s="1">
        <v>10164000</v>
      </c>
      <c r="AE93" s="1">
        <v>10285000</v>
      </c>
      <c r="AF93" s="1">
        <v>18501000</v>
      </c>
      <c r="AG93" s="1">
        <v>6227000</v>
      </c>
      <c r="AH93" s="1">
        <v>4010000</v>
      </c>
      <c r="AI93" s="1">
        <v>9749000</v>
      </c>
      <c r="AJ93" s="1">
        <v>37402000</v>
      </c>
      <c r="AK93" s="1">
        <v>1915000</v>
      </c>
      <c r="AL93" s="1">
        <v>2823000</v>
      </c>
      <c r="AM93" s="1">
        <v>20881000</v>
      </c>
      <c r="AT93" s="67" t="s">
        <v>143</v>
      </c>
      <c r="AU93" s="67"/>
    </row>
    <row r="94" spans="1:47" ht="20" x14ac:dyDescent="0.25">
      <c r="A94" s="6" t="s">
        <v>79</v>
      </c>
      <c r="B94" s="10" t="s">
        <v>91</v>
      </c>
      <c r="C94" s="10" t="s">
        <v>91</v>
      </c>
      <c r="D94" s="10" t="s">
        <v>91</v>
      </c>
      <c r="E94" s="10" t="s">
        <v>91</v>
      </c>
      <c r="F94" s="10" t="s">
        <v>91</v>
      </c>
      <c r="G94" s="10" t="s">
        <v>91</v>
      </c>
      <c r="H94" s="10" t="s">
        <v>91</v>
      </c>
      <c r="I94" s="10">
        <v>-29400000</v>
      </c>
      <c r="J94" s="10">
        <v>-128100000</v>
      </c>
      <c r="K94" s="10">
        <v>-74600000</v>
      </c>
      <c r="L94" s="10">
        <v>-114800000</v>
      </c>
      <c r="M94" s="10">
        <v>-150300000</v>
      </c>
      <c r="N94" s="10">
        <v>-185100000</v>
      </c>
      <c r="O94" s="10">
        <v>-58800000</v>
      </c>
      <c r="P94" s="10">
        <v>-144100000</v>
      </c>
      <c r="Q94" s="10">
        <v>-74456000</v>
      </c>
      <c r="R94" s="10">
        <v>-506947000</v>
      </c>
      <c r="S94" s="10">
        <v>-60612000</v>
      </c>
      <c r="T94" s="10">
        <v>-394280000</v>
      </c>
      <c r="U94" s="10">
        <v>18319000</v>
      </c>
      <c r="V94" s="10">
        <v>-380959000</v>
      </c>
      <c r="W94" s="10">
        <v>-170524000</v>
      </c>
      <c r="X94" s="10">
        <v>-265857000</v>
      </c>
      <c r="Y94" s="10">
        <v>-154225000</v>
      </c>
      <c r="Z94" s="10">
        <v>-85228000</v>
      </c>
      <c r="AA94" s="10">
        <v>-258476000</v>
      </c>
      <c r="AB94" s="10">
        <v>-170985000</v>
      </c>
      <c r="AC94" s="10">
        <v>-106764000</v>
      </c>
      <c r="AD94" s="10">
        <v>-691074000</v>
      </c>
      <c r="AE94" s="10">
        <v>-616775000</v>
      </c>
      <c r="AF94" s="10">
        <v>-900947000</v>
      </c>
      <c r="AG94" s="10">
        <v>-408959000</v>
      </c>
      <c r="AH94" s="10">
        <v>-593003000</v>
      </c>
      <c r="AI94" s="10">
        <v>-1235368000</v>
      </c>
      <c r="AJ94" s="10">
        <v>220153000</v>
      </c>
      <c r="AK94" s="10">
        <v>-656316000</v>
      </c>
      <c r="AL94" s="10">
        <v>-3625839000</v>
      </c>
      <c r="AM94" s="10">
        <v>-258037000</v>
      </c>
      <c r="AT94" s="25" t="s">
        <v>144</v>
      </c>
      <c r="AU94" s="50">
        <f>[1]Treasuries!$C$8</f>
        <v>3.8190000000000002E-2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v>-93917000</v>
      </c>
      <c r="Y95" s="1">
        <v>-130054000</v>
      </c>
      <c r="Z95" s="1">
        <v>-100000000</v>
      </c>
      <c r="AA95" s="1" t="s">
        <v>91</v>
      </c>
      <c r="AB95" s="1">
        <v>-350000000</v>
      </c>
      <c r="AC95" s="1" t="s">
        <v>91</v>
      </c>
      <c r="AD95" s="1" t="s">
        <v>91</v>
      </c>
      <c r="AE95" s="1">
        <v>-115000000</v>
      </c>
      <c r="AF95" s="1">
        <v>-165000000</v>
      </c>
      <c r="AG95" s="1">
        <v>-430000000</v>
      </c>
      <c r="AH95" s="1">
        <v>-280000000</v>
      </c>
      <c r="AI95" s="1">
        <v>-160000</v>
      </c>
      <c r="AJ95" s="1">
        <v>-374840000</v>
      </c>
      <c r="AK95" s="1">
        <v>-8368000</v>
      </c>
      <c r="AL95" s="1">
        <v>-258617000</v>
      </c>
      <c r="AM95" s="1">
        <v>-8673000</v>
      </c>
      <c r="AT95" s="51" t="s">
        <v>145</v>
      </c>
      <c r="AU95" s="52" cm="1">
        <f t="array" ref="AU95">_FV(A1,"Beta")</f>
        <v>0.1862</v>
      </c>
    </row>
    <row r="96" spans="1:47" ht="20" x14ac:dyDescent="0.25">
      <c r="A96" s="5" t="s">
        <v>81</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25" t="s">
        <v>146</v>
      </c>
      <c r="AU96" s="50">
        <v>8.4000000000000005E-2</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v>-24000000</v>
      </c>
      <c r="N97" s="1">
        <v>-45500000</v>
      </c>
      <c r="O97" s="1">
        <v>-80100000</v>
      </c>
      <c r="P97" s="1">
        <v>-87600000</v>
      </c>
      <c r="Q97" s="1">
        <v>-75330000</v>
      </c>
      <c r="R97" s="1">
        <v>-9213000</v>
      </c>
      <c r="S97" s="1">
        <v>-10762000</v>
      </c>
      <c r="T97" s="1">
        <v>-6119000</v>
      </c>
      <c r="U97" s="1">
        <v>-37525000</v>
      </c>
      <c r="V97" s="1">
        <v>-22977000</v>
      </c>
      <c r="W97" s="1">
        <v>-36978000</v>
      </c>
      <c r="X97" s="1">
        <v>-86794000</v>
      </c>
      <c r="Y97" s="1">
        <v>-69551000</v>
      </c>
      <c r="Z97" s="1">
        <v>-38147000</v>
      </c>
      <c r="AA97" s="1">
        <v>-69574000</v>
      </c>
      <c r="AB97" s="1">
        <v>-152930000</v>
      </c>
      <c r="AC97" s="1">
        <v>-61366000</v>
      </c>
      <c r="AD97" s="1">
        <v>-70819000</v>
      </c>
      <c r="AE97" s="1">
        <v>-58937000</v>
      </c>
      <c r="AF97" s="1">
        <v>-24928000</v>
      </c>
      <c r="AG97" s="1">
        <v>-87885000</v>
      </c>
      <c r="AH97" s="1">
        <v>-94487000</v>
      </c>
      <c r="AI97" s="1">
        <v>-46898000</v>
      </c>
      <c r="AJ97" s="1">
        <v>-174246000</v>
      </c>
      <c r="AK97" s="1">
        <v>-12360000</v>
      </c>
      <c r="AL97" s="1">
        <v>-19958000</v>
      </c>
      <c r="AM97" s="1" t="s">
        <v>91</v>
      </c>
      <c r="AT97" s="48" t="s">
        <v>147</v>
      </c>
      <c r="AU97" s="49">
        <f>(AU94)+((AU95)*(AU96-AU94))</f>
        <v>4.6719822000000001E-2</v>
      </c>
    </row>
    <row r="98" spans="1:47" ht="19" x14ac:dyDescent="0.25">
      <c r="A98" s="5" t="s">
        <v>83</v>
      </c>
      <c r="B98" s="1" t="s">
        <v>91</v>
      </c>
      <c r="C98" s="1" t="s">
        <v>91</v>
      </c>
      <c r="D98" s="1" t="s">
        <v>91</v>
      </c>
      <c r="E98" s="1" t="s">
        <v>91</v>
      </c>
      <c r="F98" s="1" t="s">
        <v>91</v>
      </c>
      <c r="G98" s="1" t="s">
        <v>91</v>
      </c>
      <c r="H98" s="1" t="s">
        <v>91</v>
      </c>
      <c r="I98" s="1">
        <v>-26400000</v>
      </c>
      <c r="J98" s="1">
        <v>-32200000</v>
      </c>
      <c r="K98" s="1">
        <v>-37200000</v>
      </c>
      <c r="L98" s="1">
        <v>-42900000</v>
      </c>
      <c r="M98" s="1">
        <v>-45600000</v>
      </c>
      <c r="N98" s="1">
        <v>-47200000</v>
      </c>
      <c r="O98" s="1">
        <v>-47700000</v>
      </c>
      <c r="P98" s="1">
        <v>-47900000</v>
      </c>
      <c r="Q98" s="1">
        <v>-48735000</v>
      </c>
      <c r="R98" s="1">
        <v>-50623000</v>
      </c>
      <c r="S98" s="1">
        <v>-53437000</v>
      </c>
      <c r="T98" s="1">
        <v>-57092000</v>
      </c>
      <c r="U98" s="1">
        <v>-61343000</v>
      </c>
      <c r="V98" s="1">
        <v>-69371000</v>
      </c>
      <c r="W98" s="1">
        <v>-75840000</v>
      </c>
      <c r="X98" s="1">
        <v>-81092000</v>
      </c>
      <c r="Y98" s="1">
        <v>-95531000</v>
      </c>
      <c r="Z98" s="1">
        <v>-101376000</v>
      </c>
      <c r="AA98" s="1">
        <v>-109374000</v>
      </c>
      <c r="AB98" s="1">
        <v>-129975000</v>
      </c>
      <c r="AC98" s="1">
        <v>-152204000</v>
      </c>
      <c r="AD98" s="1">
        <v>-174320000</v>
      </c>
      <c r="AE98" s="1">
        <v>-203156000</v>
      </c>
      <c r="AF98" s="1">
        <v>-250834000</v>
      </c>
      <c r="AG98" s="1">
        <v>-296493000</v>
      </c>
      <c r="AH98" s="1">
        <v>-346010000</v>
      </c>
      <c r="AI98" s="1">
        <v>-388107000</v>
      </c>
      <c r="AJ98" s="1">
        <v>-437053000</v>
      </c>
      <c r="AK98" s="1">
        <v>-487376000</v>
      </c>
      <c r="AL98" s="1">
        <v>-523114000</v>
      </c>
      <c r="AM98" s="1">
        <v>-557839000</v>
      </c>
      <c r="AT98" s="67" t="s">
        <v>148</v>
      </c>
      <c r="AU98" s="67"/>
    </row>
    <row r="99" spans="1:47" ht="20" x14ac:dyDescent="0.25">
      <c r="A99" s="5" t="s">
        <v>84</v>
      </c>
      <c r="B99" s="1" t="s">
        <v>91</v>
      </c>
      <c r="C99" s="1" t="s">
        <v>91</v>
      </c>
      <c r="D99" s="1" t="s">
        <v>91</v>
      </c>
      <c r="E99" s="1" t="s">
        <v>91</v>
      </c>
      <c r="F99" s="1" t="s">
        <v>91</v>
      </c>
      <c r="G99" s="1" t="s">
        <v>91</v>
      </c>
      <c r="H99" s="1" t="s">
        <v>91</v>
      </c>
      <c r="I99" s="1">
        <v>-23000000</v>
      </c>
      <c r="J99" s="1">
        <v>-7500000</v>
      </c>
      <c r="K99" s="1">
        <v>3700000</v>
      </c>
      <c r="L99" s="1">
        <v>7300000</v>
      </c>
      <c r="M99" s="1">
        <v>109400000</v>
      </c>
      <c r="N99" s="1">
        <v>73600000</v>
      </c>
      <c r="O99" s="1">
        <v>14700000</v>
      </c>
      <c r="P99" s="1">
        <v>24500000</v>
      </c>
      <c r="Q99" s="1">
        <v>-40447000</v>
      </c>
      <c r="R99" s="1">
        <v>331973000</v>
      </c>
      <c r="S99" s="1">
        <v>-78763000</v>
      </c>
      <c r="T99" s="1">
        <v>-7346000</v>
      </c>
      <c r="U99" s="1">
        <v>-23276000</v>
      </c>
      <c r="V99" s="1">
        <v>-4375000</v>
      </c>
      <c r="W99" s="1">
        <v>-1793000</v>
      </c>
      <c r="X99" s="1">
        <v>167995000</v>
      </c>
      <c r="Y99" s="1">
        <v>182768000</v>
      </c>
      <c r="Z99" s="1">
        <v>4456000</v>
      </c>
      <c r="AA99" s="1">
        <v>34485000</v>
      </c>
      <c r="AB99" s="1">
        <v>308696000</v>
      </c>
      <c r="AC99" s="1">
        <v>20821000</v>
      </c>
      <c r="AD99" s="1">
        <v>49618000</v>
      </c>
      <c r="AE99" s="1">
        <v>147723000</v>
      </c>
      <c r="AF99" s="1">
        <v>370135000</v>
      </c>
      <c r="AG99" s="1">
        <v>304732000</v>
      </c>
      <c r="AH99" s="1">
        <v>331239000</v>
      </c>
      <c r="AI99" s="1">
        <v>446803000</v>
      </c>
      <c r="AJ99" s="1">
        <v>59895000</v>
      </c>
      <c r="AK99" s="1">
        <v>1074276000</v>
      </c>
      <c r="AL99" s="1">
        <v>2322209000</v>
      </c>
      <c r="AM99" s="1">
        <v>79828000</v>
      </c>
      <c r="AT99" s="25" t="s">
        <v>149</v>
      </c>
      <c r="AU99" s="26">
        <f>AU86+AU87</f>
        <v>3299345000</v>
      </c>
    </row>
    <row r="100" spans="1:47" ht="20" x14ac:dyDescent="0.25">
      <c r="A100" s="6" t="s">
        <v>85</v>
      </c>
      <c r="B100" s="10" t="s">
        <v>91</v>
      </c>
      <c r="C100" s="10" t="s">
        <v>91</v>
      </c>
      <c r="D100" s="10" t="s">
        <v>91</v>
      </c>
      <c r="E100" s="10" t="s">
        <v>91</v>
      </c>
      <c r="F100" s="10" t="s">
        <v>91</v>
      </c>
      <c r="G100" s="10" t="s">
        <v>91</v>
      </c>
      <c r="H100" s="10" t="s">
        <v>91</v>
      </c>
      <c r="I100" s="10">
        <v>-49400000</v>
      </c>
      <c r="J100" s="10">
        <v>-39700000</v>
      </c>
      <c r="K100" s="10">
        <v>-33500000</v>
      </c>
      <c r="L100" s="10">
        <v>-35600000</v>
      </c>
      <c r="M100" s="10">
        <v>39800000</v>
      </c>
      <c r="N100" s="10">
        <v>-19100000</v>
      </c>
      <c r="O100" s="10">
        <v>-113100000</v>
      </c>
      <c r="P100" s="10">
        <v>-111000000</v>
      </c>
      <c r="Q100" s="10">
        <v>-164512000</v>
      </c>
      <c r="R100" s="10">
        <v>272137000</v>
      </c>
      <c r="S100" s="10">
        <v>-142962000</v>
      </c>
      <c r="T100" s="10">
        <v>-70557000</v>
      </c>
      <c r="U100" s="10">
        <v>-122144000</v>
      </c>
      <c r="V100" s="10">
        <v>-96723000</v>
      </c>
      <c r="W100" s="10">
        <v>-114611000</v>
      </c>
      <c r="X100" s="10">
        <v>-93808000</v>
      </c>
      <c r="Y100" s="10">
        <v>-112368000</v>
      </c>
      <c r="Z100" s="10">
        <v>-235067000</v>
      </c>
      <c r="AA100" s="10">
        <v>-144463000</v>
      </c>
      <c r="AB100" s="10">
        <v>-324209000</v>
      </c>
      <c r="AC100" s="10">
        <v>-192749000</v>
      </c>
      <c r="AD100" s="10">
        <v>-195521000</v>
      </c>
      <c r="AE100" s="10">
        <v>-229370000</v>
      </c>
      <c r="AF100" s="10">
        <v>-70627000</v>
      </c>
      <c r="AG100" s="10">
        <v>-509646000</v>
      </c>
      <c r="AH100" s="10">
        <v>-389258000</v>
      </c>
      <c r="AI100" s="10">
        <v>11638000</v>
      </c>
      <c r="AJ100" s="10">
        <v>-926244000</v>
      </c>
      <c r="AK100" s="10">
        <v>566172000</v>
      </c>
      <c r="AL100" s="10">
        <v>1520520000</v>
      </c>
      <c r="AM100" s="10">
        <v>-486684000</v>
      </c>
      <c r="AT100" s="48" t="s">
        <v>150</v>
      </c>
      <c r="AU100" s="49">
        <f>AU99/AU103</f>
        <v>0.12944316032697556</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v>990000</v>
      </c>
      <c r="AD101" s="1">
        <v>416000</v>
      </c>
      <c r="AE101" s="1">
        <v>-574000</v>
      </c>
      <c r="AF101" s="1">
        <v>-7353000</v>
      </c>
      <c r="AG101" s="1">
        <v>-6339000</v>
      </c>
      <c r="AH101" s="1">
        <v>1044000</v>
      </c>
      <c r="AI101" s="1">
        <v>-2985000</v>
      </c>
      <c r="AJ101" s="1">
        <v>-3140000</v>
      </c>
      <c r="AK101" s="1">
        <v>3526000</v>
      </c>
      <c r="AL101" s="1">
        <v>2606000</v>
      </c>
      <c r="AM101" s="1">
        <v>-21679000</v>
      </c>
      <c r="AT101" s="51" t="s">
        <v>151</v>
      </c>
      <c r="AU101" s="53" cm="1">
        <f t="array" ref="AU101">_FV(A1,"Market cap",TRUE)</f>
        <v>22189410000</v>
      </c>
    </row>
    <row r="102" spans="1:47" ht="20" x14ac:dyDescent="0.25">
      <c r="A102" s="6" t="s">
        <v>87</v>
      </c>
      <c r="B102" s="10" t="s">
        <v>91</v>
      </c>
      <c r="C102" s="10" t="s">
        <v>91</v>
      </c>
      <c r="D102" s="10" t="s">
        <v>91</v>
      </c>
      <c r="E102" s="10" t="s">
        <v>91</v>
      </c>
      <c r="F102" s="10" t="s">
        <v>91</v>
      </c>
      <c r="G102" s="10" t="s">
        <v>91</v>
      </c>
      <c r="H102" s="10" t="s">
        <v>91</v>
      </c>
      <c r="I102" s="10">
        <v>-49400000</v>
      </c>
      <c r="J102" s="10">
        <v>-39700000</v>
      </c>
      <c r="K102" s="10">
        <v>-33500000</v>
      </c>
      <c r="L102" s="10">
        <v>-35600000</v>
      </c>
      <c r="M102" s="10">
        <v>39800000</v>
      </c>
      <c r="N102" s="10">
        <v>-19100000</v>
      </c>
      <c r="O102" s="10">
        <v>-113100000</v>
      </c>
      <c r="P102" s="10">
        <v>-15600000</v>
      </c>
      <c r="Q102" s="10">
        <v>-87664000</v>
      </c>
      <c r="R102" s="10">
        <v>85630000</v>
      </c>
      <c r="S102" s="10">
        <v>123287000</v>
      </c>
      <c r="T102" s="10">
        <v>-211587000</v>
      </c>
      <c r="U102" s="10">
        <v>190905000</v>
      </c>
      <c r="V102" s="10">
        <v>-48835000</v>
      </c>
      <c r="W102" s="10">
        <v>41439000</v>
      </c>
      <c r="X102" s="10">
        <v>-22736000</v>
      </c>
      <c r="Y102" s="10">
        <v>5029000</v>
      </c>
      <c r="Z102" s="10">
        <v>230474000</v>
      </c>
      <c r="AA102" s="10">
        <v>82593000</v>
      </c>
      <c r="AB102" s="10">
        <v>-4715000</v>
      </c>
      <c r="AC102" s="10">
        <v>219258000</v>
      </c>
      <c r="AD102" s="10">
        <v>-248374000</v>
      </c>
      <c r="AE102" s="10">
        <v>-99840000</v>
      </c>
      <c r="AF102" s="10">
        <v>13065000</v>
      </c>
      <c r="AG102" s="10">
        <v>67904000</v>
      </c>
      <c r="AH102" s="10">
        <v>28979000</v>
      </c>
      <c r="AI102" s="10">
        <v>15014000</v>
      </c>
      <c r="AJ102" s="10">
        <v>213765000</v>
      </c>
      <c r="AK102" s="10">
        <v>1041408000</v>
      </c>
      <c r="AL102" s="10">
        <v>-1100779000</v>
      </c>
      <c r="AM102" s="10">
        <v>368577000</v>
      </c>
      <c r="AT102" s="48" t="s">
        <v>152</v>
      </c>
      <c r="AU102" s="49">
        <f>AU101/AU103</f>
        <v>0.87055683967302444</v>
      </c>
    </row>
    <row r="103" spans="1:47" ht="20" x14ac:dyDescent="0.25">
      <c r="A103" s="5" t="s">
        <v>88</v>
      </c>
      <c r="B103" s="1" t="s">
        <v>91</v>
      </c>
      <c r="C103" s="1" t="s">
        <v>91</v>
      </c>
      <c r="D103" s="1" t="s">
        <v>91</v>
      </c>
      <c r="E103" s="1" t="s">
        <v>91</v>
      </c>
      <c r="F103" s="1" t="s">
        <v>91</v>
      </c>
      <c r="G103" s="1" t="s">
        <v>91</v>
      </c>
      <c r="H103" s="1" t="s">
        <v>91</v>
      </c>
      <c r="I103" s="1">
        <v>172100000</v>
      </c>
      <c r="J103" s="1">
        <v>225500000</v>
      </c>
      <c r="K103" s="1">
        <v>157600000</v>
      </c>
      <c r="L103" s="1">
        <v>248600000</v>
      </c>
      <c r="M103" s="1">
        <v>189600000</v>
      </c>
      <c r="N103" s="1">
        <v>188500000</v>
      </c>
      <c r="O103" s="1">
        <v>146900000</v>
      </c>
      <c r="P103" s="1">
        <v>203900000</v>
      </c>
      <c r="Q103" s="1">
        <v>188310000</v>
      </c>
      <c r="R103" s="1">
        <v>100646000</v>
      </c>
      <c r="S103" s="1">
        <v>186276000</v>
      </c>
      <c r="T103" s="1">
        <v>309563000</v>
      </c>
      <c r="U103" s="1">
        <v>97976000</v>
      </c>
      <c r="V103" s="1">
        <v>179881000</v>
      </c>
      <c r="W103" s="1">
        <v>131046000</v>
      </c>
      <c r="X103" s="1">
        <v>172485000</v>
      </c>
      <c r="Y103" s="1">
        <v>149749000</v>
      </c>
      <c r="Z103" s="1">
        <v>154778000</v>
      </c>
      <c r="AA103" s="1">
        <v>385252000</v>
      </c>
      <c r="AB103" s="1">
        <v>467845000</v>
      </c>
      <c r="AC103" s="1">
        <v>463130000</v>
      </c>
      <c r="AD103" s="1">
        <v>682388000</v>
      </c>
      <c r="AE103" s="1">
        <v>434014000</v>
      </c>
      <c r="AF103" s="1">
        <v>334174000</v>
      </c>
      <c r="AG103" s="1">
        <v>347239000</v>
      </c>
      <c r="AH103" s="1">
        <v>415143000</v>
      </c>
      <c r="AI103" s="1">
        <v>444122000</v>
      </c>
      <c r="AJ103" s="1">
        <v>459136000</v>
      </c>
      <c r="AK103" s="1">
        <v>672901000</v>
      </c>
      <c r="AL103" s="1">
        <v>1714309000</v>
      </c>
      <c r="AM103" s="1">
        <v>613530000</v>
      </c>
      <c r="AT103" s="48" t="s">
        <v>153</v>
      </c>
      <c r="AU103" s="54">
        <f>AU99+AU101</f>
        <v>25488755000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188300000</v>
      </c>
      <c r="Q104" s="11">
        <v>100646000</v>
      </c>
      <c r="R104" s="11">
        <v>186276000</v>
      </c>
      <c r="S104" s="11">
        <v>309563000</v>
      </c>
      <c r="T104" s="11">
        <v>97976000</v>
      </c>
      <c r="U104" s="11">
        <v>288881000</v>
      </c>
      <c r="V104" s="11">
        <v>131046000</v>
      </c>
      <c r="W104" s="11">
        <v>172485000</v>
      </c>
      <c r="X104" s="11">
        <v>149749000</v>
      </c>
      <c r="Y104" s="11">
        <v>154778000</v>
      </c>
      <c r="Z104" s="11">
        <v>385252000</v>
      </c>
      <c r="AA104" s="11">
        <v>467845000</v>
      </c>
      <c r="AB104" s="11">
        <v>463130000</v>
      </c>
      <c r="AC104" s="11">
        <v>682388000</v>
      </c>
      <c r="AD104" s="11">
        <v>434014000</v>
      </c>
      <c r="AE104" s="11">
        <v>334174000</v>
      </c>
      <c r="AF104" s="11">
        <v>347239000</v>
      </c>
      <c r="AG104" s="11">
        <v>415143000</v>
      </c>
      <c r="AH104" s="11">
        <v>444122000</v>
      </c>
      <c r="AI104" s="11">
        <v>459136000</v>
      </c>
      <c r="AJ104" s="11">
        <v>672901000</v>
      </c>
      <c r="AK104" s="11">
        <v>1714309000</v>
      </c>
      <c r="AL104" s="11">
        <v>613530000</v>
      </c>
      <c r="AM104" s="11">
        <v>982107000</v>
      </c>
      <c r="AT104" s="67" t="s">
        <v>154</v>
      </c>
      <c r="AU104" s="67"/>
    </row>
    <row r="105" spans="1:47" ht="21" thickTop="1" x14ac:dyDescent="0.25">
      <c r="A105" s="14" t="s">
        <v>109</v>
      </c>
      <c r="B105" s="1" t="e">
        <f t="shared" ref="B105:AL105" si="11">(B22*(1-$AU$91))+B77+B88+B81</f>
        <v>#VALUE!</v>
      </c>
      <c r="C105" s="1" t="e">
        <f t="shared" si="11"/>
        <v>#VALUE!</v>
      </c>
      <c r="D105" s="1" t="e">
        <f t="shared" si="11"/>
        <v>#VALUE!</v>
      </c>
      <c r="E105" s="1" t="e">
        <f t="shared" si="11"/>
        <v>#VALUE!</v>
      </c>
      <c r="F105" s="1" t="e">
        <f t="shared" si="11"/>
        <v>#VALUE!</v>
      </c>
      <c r="G105" s="1" t="e">
        <f t="shared" si="11"/>
        <v>#VALUE!</v>
      </c>
      <c r="H105" s="1" t="e">
        <f t="shared" si="11"/>
        <v>#VALUE!</v>
      </c>
      <c r="I105" s="1">
        <f t="shared" si="11"/>
        <v>133148904.66574287</v>
      </c>
      <c r="J105" s="1">
        <f t="shared" si="11"/>
        <v>31013923.447484255</v>
      </c>
      <c r="K105" s="1">
        <f t="shared" si="11"/>
        <v>159321911.69256312</v>
      </c>
      <c r="L105" s="1">
        <f t="shared" si="11"/>
        <v>6126342.0866706371</v>
      </c>
      <c r="M105" s="1">
        <f t="shared" si="11"/>
        <v>12962503.804466456</v>
      </c>
      <c r="N105" s="1">
        <f t="shared" si="11"/>
        <v>72031029.111112326</v>
      </c>
      <c r="O105" s="1">
        <f t="shared" si="11"/>
        <v>172626342.08667064</v>
      </c>
      <c r="P105" s="1">
        <f t="shared" si="11"/>
        <v>189325058.93499976</v>
      </c>
      <c r="Q105" s="1">
        <f t="shared" si="11"/>
        <v>79430661.485028982</v>
      </c>
      <c r="R105" s="1">
        <f t="shared" si="11"/>
        <v>301415385.42355347</v>
      </c>
      <c r="S105" s="1">
        <f t="shared" si="11"/>
        <v>325260115.42575204</v>
      </c>
      <c r="T105" s="1">
        <f t="shared" si="11"/>
        <v>76496638.206779838</v>
      </c>
      <c r="U105" s="1">
        <f t="shared" si="11"/>
        <v>324263274.96375489</v>
      </c>
      <c r="V105" s="1">
        <f t="shared" si="11"/>
        <v>436670101.15929621</v>
      </c>
      <c r="W105" s="1">
        <f t="shared" si="11"/>
        <v>265088724.73032296</v>
      </c>
      <c r="X105" s="1">
        <f t="shared" si="11"/>
        <v>294938200.99553788</v>
      </c>
      <c r="Y105" s="1">
        <f t="shared" si="11"/>
        <v>240114102.52225369</v>
      </c>
      <c r="Z105" s="1">
        <f t="shared" si="11"/>
        <v>529818531.28581965</v>
      </c>
      <c r="AA105" s="1">
        <f t="shared" si="11"/>
        <v>476085788.62971139</v>
      </c>
      <c r="AB105" s="1">
        <f t="shared" si="11"/>
        <v>505374348.47035015</v>
      </c>
      <c r="AC105" s="1">
        <f t="shared" si="11"/>
        <v>471676457.51789951</v>
      </c>
      <c r="AD105" s="1">
        <f t="shared" si="11"/>
        <v>627791013.80639899</v>
      </c>
      <c r="AE105" s="1">
        <f t="shared" si="11"/>
        <v>709103123.3085283</v>
      </c>
      <c r="AF105" s="1">
        <f t="shared" si="11"/>
        <v>954301095.07058501</v>
      </c>
      <c r="AG105" s="1">
        <f t="shared" si="11"/>
        <v>861081195.51162934</v>
      </c>
      <c r="AH105" s="1">
        <f t="shared" si="11"/>
        <v>912071599.37501121</v>
      </c>
      <c r="AI105" s="1">
        <f t="shared" si="11"/>
        <v>787090245.26114082</v>
      </c>
      <c r="AJ105" s="1">
        <f t="shared" si="11"/>
        <v>592003695.83593798</v>
      </c>
      <c r="AK105" s="1">
        <f t="shared" si="11"/>
        <v>670284186.97162902</v>
      </c>
      <c r="AL105" s="1">
        <f t="shared" si="11"/>
        <v>708734687.56899881</v>
      </c>
      <c r="AM105" s="1">
        <f>(AM22*(1-$AU$91))+AM77+AM88+AM81</f>
        <v>639271360.45451736</v>
      </c>
      <c r="AN105" s="31">
        <f>AM105*(1+$AU$106)</f>
        <v>654952688.39891493</v>
      </c>
      <c r="AO105" s="31">
        <f t="shared" ref="AO105:AR105" si="12">AN105*(1+$AU$106)</f>
        <v>671018679.35390782</v>
      </c>
      <c r="AP105" s="31">
        <f t="shared" si="12"/>
        <v>687478769.1040318</v>
      </c>
      <c r="AQ105" s="31">
        <f t="shared" si="12"/>
        <v>704342624.89363921</v>
      </c>
      <c r="AR105" s="31">
        <f t="shared" si="12"/>
        <v>721620151.10460865</v>
      </c>
      <c r="AS105" s="28" t="s">
        <v>110</v>
      </c>
      <c r="AT105" s="32" t="s">
        <v>111</v>
      </c>
      <c r="AU105" s="33">
        <f>(AU100*AU92)+(AU102*AU97)</f>
        <v>4.2591671230270106E-2</v>
      </c>
    </row>
    <row r="106" spans="1:47" ht="21" customHeight="1" x14ac:dyDescent="0.25">
      <c r="A106" s="14" t="s">
        <v>106</v>
      </c>
      <c r="B106" s="1"/>
      <c r="C106" s="19" t="e">
        <f t="shared" ref="C106:AM106" si="13">(C107/B107)-1</f>
        <v>#VALUE!</v>
      </c>
      <c r="D106" s="19" t="e">
        <f t="shared" si="13"/>
        <v>#VALUE!</v>
      </c>
      <c r="E106" s="19" t="e">
        <f t="shared" si="13"/>
        <v>#VALUE!</v>
      </c>
      <c r="F106" s="19" t="e">
        <f t="shared" si="13"/>
        <v>#VALUE!</v>
      </c>
      <c r="G106" s="19" t="e">
        <f t="shared" si="13"/>
        <v>#VALUE!</v>
      </c>
      <c r="H106" s="19" t="e">
        <f t="shared" si="13"/>
        <v>#VALUE!</v>
      </c>
      <c r="I106" s="19" t="e">
        <f t="shared" si="13"/>
        <v>#VALUE!</v>
      </c>
      <c r="J106" s="19">
        <f t="shared" si="13"/>
        <v>-0.94236047575480331</v>
      </c>
      <c r="K106" s="19">
        <f t="shared" si="13"/>
        <v>20.222222222222221</v>
      </c>
      <c r="L106" s="19">
        <f t="shared" si="13"/>
        <v>-1.0897531787584143</v>
      </c>
      <c r="M106" s="19">
        <f t="shared" si="13"/>
        <v>0.125</v>
      </c>
      <c r="N106" s="19">
        <f t="shared" si="13"/>
        <v>-4.4148148148148145</v>
      </c>
      <c r="O106" s="19">
        <f t="shared" si="13"/>
        <v>2.3232104121475055</v>
      </c>
      <c r="P106" s="19">
        <f t="shared" si="13"/>
        <v>4.6997389033942572E-2</v>
      </c>
      <c r="Q106" s="19">
        <f t="shared" si="13"/>
        <v>-0.68092892768079794</v>
      </c>
      <c r="R106" s="19">
        <f t="shared" si="13"/>
        <v>3.7541178999198888</v>
      </c>
      <c r="S106" s="19">
        <f t="shared" si="13"/>
        <v>7.843870601822367E-2</v>
      </c>
      <c r="T106" s="19">
        <f t="shared" si="13"/>
        <v>-0.95320050610527596</v>
      </c>
      <c r="U106" s="19">
        <f t="shared" si="13"/>
        <v>16.456596091205213</v>
      </c>
      <c r="V106" s="19">
        <f t="shared" si="13"/>
        <v>0.500944641665928</v>
      </c>
      <c r="W106" s="19">
        <f t="shared" si="13"/>
        <v>-0.42484452359418556</v>
      </c>
      <c r="X106" s="19">
        <f t="shared" si="13"/>
        <v>0.1409071750478228</v>
      </c>
      <c r="Y106" s="19">
        <f t="shared" si="13"/>
        <v>-0.30976536228177365</v>
      </c>
      <c r="Z106" s="19">
        <f t="shared" si="13"/>
        <v>2.1139900639530098</v>
      </c>
      <c r="AA106" s="19">
        <f t="shared" si="13"/>
        <v>-0.12802550858512851</v>
      </c>
      <c r="AB106" s="19">
        <f t="shared" si="13"/>
        <v>-5.410541584851547E-3</v>
      </c>
      <c r="AC106" s="19">
        <f t="shared" si="13"/>
        <v>-2.0555532970160217E-2</v>
      </c>
      <c r="AD106" s="19">
        <f t="shared" si="13"/>
        <v>0.37762206922314623</v>
      </c>
      <c r="AE106" s="19">
        <f t="shared" si="13"/>
        <v>0.10676724860322051</v>
      </c>
      <c r="AF106" s="19">
        <f t="shared" si="13"/>
        <v>0.44269159374622502</v>
      </c>
      <c r="AG106" s="19">
        <f t="shared" si="13"/>
        <v>-0.13044134591457535</v>
      </c>
      <c r="AH106" s="19">
        <f t="shared" si="13"/>
        <v>6.9963815093500248E-2</v>
      </c>
      <c r="AI106" s="19">
        <f t="shared" si="13"/>
        <v>8.0125743113916625E-2</v>
      </c>
      <c r="AJ106" s="19">
        <f t="shared" si="13"/>
        <v>-0.26165736831111042</v>
      </c>
      <c r="AK106" s="19">
        <f t="shared" si="13"/>
        <v>0.20879492909571207</v>
      </c>
      <c r="AL106" s="19">
        <f t="shared" si="13"/>
        <v>1.182738720590959E-2</v>
      </c>
      <c r="AM106" s="19">
        <f t="shared" si="13"/>
        <v>0.11246130694798562</v>
      </c>
      <c r="AN106" s="27">
        <v>1022000000</v>
      </c>
      <c r="AO106" s="27">
        <v>1031000000</v>
      </c>
      <c r="AP106" s="27">
        <v>1055000000</v>
      </c>
      <c r="AQ106" s="27">
        <v>1283000000</v>
      </c>
      <c r="AR106" s="27">
        <v>1338000000</v>
      </c>
      <c r="AS106" s="28" t="s">
        <v>107</v>
      </c>
      <c r="AT106" s="29" t="s">
        <v>108</v>
      </c>
      <c r="AU106" s="30">
        <f>(SUM(AN4:AR4)/5)</f>
        <v>2.4530002303322716E-2</v>
      </c>
    </row>
    <row r="107" spans="1:47" ht="19" x14ac:dyDescent="0.25">
      <c r="A107" s="34" t="s">
        <v>112</v>
      </c>
      <c r="B107" s="1" t="s">
        <v>91</v>
      </c>
      <c r="C107" s="1" t="s">
        <v>91</v>
      </c>
      <c r="D107" s="1" t="s">
        <v>91</v>
      </c>
      <c r="E107" s="1" t="s">
        <v>91</v>
      </c>
      <c r="F107" s="1" t="s">
        <v>91</v>
      </c>
      <c r="G107" s="1" t="s">
        <v>91</v>
      </c>
      <c r="H107" s="1" t="s">
        <v>91</v>
      </c>
      <c r="I107" s="1">
        <v>109300000</v>
      </c>
      <c r="J107" s="1">
        <v>6300000</v>
      </c>
      <c r="K107" s="1">
        <v>133700000</v>
      </c>
      <c r="L107" s="1">
        <v>-12000000</v>
      </c>
      <c r="M107" s="1">
        <v>-13500000</v>
      </c>
      <c r="N107" s="1">
        <v>46100000</v>
      </c>
      <c r="O107" s="1">
        <v>153200000</v>
      </c>
      <c r="P107" s="1">
        <v>160400000</v>
      </c>
      <c r="Q107" s="1">
        <v>51179000</v>
      </c>
      <c r="R107" s="1">
        <v>243311000</v>
      </c>
      <c r="S107" s="1">
        <v>262396000</v>
      </c>
      <c r="T107" s="1">
        <v>12280000</v>
      </c>
      <c r="U107" s="1">
        <v>214367000</v>
      </c>
      <c r="V107" s="1">
        <v>321753000</v>
      </c>
      <c r="W107" s="1">
        <v>185058000</v>
      </c>
      <c r="X107" s="1">
        <v>211134000</v>
      </c>
      <c r="Y107" s="1">
        <v>145732000</v>
      </c>
      <c r="Z107" s="1">
        <v>453808000</v>
      </c>
      <c r="AA107" s="1">
        <v>395709000</v>
      </c>
      <c r="AB107" s="1">
        <v>393568000</v>
      </c>
      <c r="AC107" s="1">
        <v>385478000</v>
      </c>
      <c r="AD107" s="1">
        <v>531043000</v>
      </c>
      <c r="AE107" s="1">
        <v>587741000</v>
      </c>
      <c r="AF107" s="1">
        <v>847929000</v>
      </c>
      <c r="AG107" s="1">
        <v>737324000</v>
      </c>
      <c r="AH107" s="1">
        <v>788910000</v>
      </c>
      <c r="AI107" s="1">
        <v>852122000</v>
      </c>
      <c r="AJ107" s="1">
        <v>629158000</v>
      </c>
      <c r="AK107" s="1">
        <v>760523000</v>
      </c>
      <c r="AL107" s="1">
        <v>769518000</v>
      </c>
      <c r="AM107" s="1">
        <v>856059000</v>
      </c>
      <c r="AN107" s="28"/>
      <c r="AO107" s="28"/>
      <c r="AP107" s="28"/>
      <c r="AQ107" s="28"/>
      <c r="AR107" s="53">
        <f>AR105*(1+AU107)/(AU108-AU107)</f>
        <v>26545853176.433613</v>
      </c>
      <c r="AS107" s="55" t="s">
        <v>155</v>
      </c>
      <c r="AT107" s="56" t="s">
        <v>156</v>
      </c>
      <c r="AU107" s="57">
        <v>1.4999999999999999E-2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3">
        <f t="shared" ref="AN108:AQ108" si="14">AN107+AN105</f>
        <v>654952688.39891493</v>
      </c>
      <c r="AO108" s="53">
        <f t="shared" si="14"/>
        <v>671018679.35390782</v>
      </c>
      <c r="AP108" s="53">
        <f t="shared" si="14"/>
        <v>687478769.1040318</v>
      </c>
      <c r="AQ108" s="53">
        <f t="shared" si="14"/>
        <v>704342624.89363921</v>
      </c>
      <c r="AR108" s="53">
        <f>AR107+AR105</f>
        <v>27267473327.538223</v>
      </c>
      <c r="AS108" s="55" t="s">
        <v>153</v>
      </c>
      <c r="AT108" s="58" t="s">
        <v>157</v>
      </c>
      <c r="AU108" s="30">
        <f>AU105</f>
        <v>4.2591671230270106E-2</v>
      </c>
    </row>
    <row r="109" spans="1:47" ht="19" x14ac:dyDescent="0.25">
      <c r="AN109" s="68" t="s">
        <v>158</v>
      </c>
      <c r="AO109" s="68"/>
    </row>
    <row r="110" spans="1:47" ht="20" x14ac:dyDescent="0.25">
      <c r="AN110" s="59" t="s">
        <v>159</v>
      </c>
      <c r="AO110" s="53">
        <f>NPV(AU108,AN108,AO108,AP108,AQ108,AR108)</f>
        <v>24582941250.051147</v>
      </c>
    </row>
    <row r="111" spans="1:47" ht="20" x14ac:dyDescent="0.25">
      <c r="AN111" s="59" t="s">
        <v>160</v>
      </c>
      <c r="AO111" s="53">
        <f>AM40</f>
        <v>998256000</v>
      </c>
    </row>
    <row r="112" spans="1:47" ht="20" x14ac:dyDescent="0.25">
      <c r="AN112" s="59" t="s">
        <v>149</v>
      </c>
      <c r="AO112" s="53">
        <f>AU99</f>
        <v>3299345000</v>
      </c>
    </row>
    <row r="113" spans="40:41" ht="20" x14ac:dyDescent="0.25">
      <c r="AN113" s="59" t="s">
        <v>161</v>
      </c>
      <c r="AO113" s="53">
        <f>AO110+AO111-AO112</f>
        <v>22281852250.051147</v>
      </c>
    </row>
    <row r="114" spans="40:41" ht="20" x14ac:dyDescent="0.25">
      <c r="AN114" s="59" t="s">
        <v>162</v>
      </c>
      <c r="AO114" s="59">
        <f>AM34*(1+(AS16*5))</f>
        <v>560145796.69879532</v>
      </c>
    </row>
    <row r="115" spans="40:41" ht="20" x14ac:dyDescent="0.25">
      <c r="AN115" s="60" t="s">
        <v>163</v>
      </c>
      <c r="AO115" s="61">
        <f>AO113/AO114</f>
        <v>39.778665449903691</v>
      </c>
    </row>
    <row r="116" spans="40:41" ht="20" x14ac:dyDescent="0.25">
      <c r="AN116" s="59" t="s">
        <v>164</v>
      </c>
      <c r="AO116" s="62" cm="1">
        <f t="array" ref="AO116">_FV(A1,"Price")</f>
        <v>40.619999999999997</v>
      </c>
    </row>
    <row r="117" spans="40:41" ht="20" x14ac:dyDescent="0.25">
      <c r="AN117" s="60" t="s">
        <v>165</v>
      </c>
      <c r="AO117" s="63">
        <f>AO115/AO116-1</f>
        <v>-2.0712322749785961E-2</v>
      </c>
    </row>
    <row r="118" spans="40:41" ht="20" x14ac:dyDescent="0.25">
      <c r="AN118" s="60" t="s">
        <v>166</v>
      </c>
      <c r="AO118" s="64" t="str">
        <f>IF(AO115&gt;AO116,"BUY","SELL")</f>
        <v>SELL</v>
      </c>
    </row>
  </sheetData>
  <mergeCells count="6">
    <mergeCell ref="AN109:AO109"/>
    <mergeCell ref="AT83:AU83"/>
    <mergeCell ref="AT84:AU84"/>
    <mergeCell ref="AT93:AU93"/>
    <mergeCell ref="AT98:AU98"/>
    <mergeCell ref="AT104:AU104"/>
  </mergeCells>
  <hyperlinks>
    <hyperlink ref="A1" r:id="rId1" tooltip="https://roic.ai/company/HRL" display="ROIC.AI | HR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48465/000004846595000008/0000048465-95-000008-index.html" xr:uid="{00000000-0004-0000-0000-00001C000000}"/>
    <hyperlink ref="K74" r:id="rId21" tooltip="https://www.sec.gov/Archives/edgar/data/48465/000004846595000008/0000048465-95-000008-index.html" xr:uid="{00000000-0004-0000-0000-00001D000000}"/>
    <hyperlink ref="L36" r:id="rId22" tooltip="https://www.sec.gov/Archives/edgar/data/48465/000004846596000003/0000048465-96-000003-index.html" xr:uid="{00000000-0004-0000-0000-00001F000000}"/>
    <hyperlink ref="L74" r:id="rId23" tooltip="https://www.sec.gov/Archives/edgar/data/48465/000004846596000003/0000048465-96-000003-index.html" xr:uid="{00000000-0004-0000-0000-000020000000}"/>
    <hyperlink ref="M36" r:id="rId24" tooltip="https://www.sec.gov/Archives/edgar/data/48465/000004846597000004/0000048465-97-000004-index.html" xr:uid="{00000000-0004-0000-0000-000022000000}"/>
    <hyperlink ref="M74" r:id="rId25" tooltip="https://www.sec.gov/Archives/edgar/data/48465/000004846597000004/0000048465-97-000004-index.html" xr:uid="{00000000-0004-0000-0000-000023000000}"/>
    <hyperlink ref="N36" r:id="rId26" tooltip="https://www.sec.gov/Archives/edgar/data/48465/0000048465-98-000008-index.html" xr:uid="{00000000-0004-0000-0000-000025000000}"/>
    <hyperlink ref="N74" r:id="rId27" tooltip="https://www.sec.gov/Archives/edgar/data/48465/0000048465-98-000008-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48465/000091205701002984/0000912057-01-002984-index.html" xr:uid="{00000000-0004-0000-0000-00002E000000}"/>
    <hyperlink ref="Q74" r:id="rId33" tooltip="https://www.sec.gov/Archives/edgar/data/48465/000091205701002984/0000912057-01-002984-index.html" xr:uid="{00000000-0004-0000-0000-00002F000000}"/>
    <hyperlink ref="R36" r:id="rId34" tooltip="https://www.sec.gov/Archives/edgar/data/48465/000091205702002668/0000912057-02-002668-index.html" xr:uid="{00000000-0004-0000-0000-000031000000}"/>
    <hyperlink ref="R74" r:id="rId35" tooltip="https://www.sec.gov/Archives/edgar/data/48465/000091205702002668/0000912057-02-002668-index.html" xr:uid="{00000000-0004-0000-0000-000032000000}"/>
    <hyperlink ref="S36" r:id="rId36" tooltip="https://www.sec.gov/Archives/edgar/data/48465/000104746903002563/a2100452z10-k.htm" xr:uid="{00000000-0004-0000-0000-000034000000}"/>
    <hyperlink ref="S74" r:id="rId37" tooltip="https://www.sec.gov/Archives/edgar/data/48465/000104746903002563/a2100452z10-k.htm" xr:uid="{00000000-0004-0000-0000-000035000000}"/>
    <hyperlink ref="T36" r:id="rId38" tooltip="https://www.sec.gov/Archives/edgar/data/48465/000104746904001632/a2125484z10-k.htm" xr:uid="{00000000-0004-0000-0000-000037000000}"/>
    <hyperlink ref="T74" r:id="rId39" tooltip="https://www.sec.gov/Archives/edgar/data/48465/000104746904001632/a2125484z10-k.htm" xr:uid="{00000000-0004-0000-0000-000038000000}"/>
    <hyperlink ref="U36" r:id="rId40" tooltip="https://www.sec.gov/Archives/edgar/data/48465/000110465905001285/a05-1139_110k.htm" xr:uid="{00000000-0004-0000-0000-00003A000000}"/>
    <hyperlink ref="U74" r:id="rId41" tooltip="https://www.sec.gov/Archives/edgar/data/48465/000110465905001285/a05-1139_110k.htm" xr:uid="{00000000-0004-0000-0000-00003B000000}"/>
    <hyperlink ref="V36" r:id="rId42" tooltip="https://www.sec.gov/Archives/edgar/data/48465/000110465906002096/a06-1208_110k.htm" xr:uid="{00000000-0004-0000-0000-00003D000000}"/>
    <hyperlink ref="V74" r:id="rId43" tooltip="https://www.sec.gov/Archives/edgar/data/48465/000110465906002096/a06-1208_110k.htm" xr:uid="{00000000-0004-0000-0000-00003E000000}"/>
    <hyperlink ref="W36" r:id="rId44" tooltip="https://www.sec.gov/Archives/edgar/data/48465/000110465907002276/0001104659-07-002276-index.html" xr:uid="{00000000-0004-0000-0000-000040000000}"/>
    <hyperlink ref="W74" r:id="rId45" tooltip="https://www.sec.gov/Archives/edgar/data/48465/000110465907002276/0001104659-07-002276-index.html" xr:uid="{00000000-0004-0000-0000-000041000000}"/>
    <hyperlink ref="X36" r:id="rId46" tooltip="https://www.sec.gov/Archives/edgar/data/48465/000110465907090982/0001104659-07-090982-index.html" xr:uid="{00000000-0004-0000-0000-000043000000}"/>
    <hyperlink ref="X74" r:id="rId47" tooltip="https://www.sec.gov/Archives/edgar/data/48465/000110465907090982/0001104659-07-090982-index.html" xr:uid="{00000000-0004-0000-0000-000044000000}"/>
    <hyperlink ref="Y36" r:id="rId48" tooltip="https://www.sec.gov/Archives/edgar/data/48465/000110465908078222/0001104659-08-078222-index.html" xr:uid="{00000000-0004-0000-0000-000046000000}"/>
    <hyperlink ref="Y74" r:id="rId49" tooltip="https://www.sec.gov/Archives/edgar/data/48465/000110465908078222/0001104659-08-078222-index.html" xr:uid="{00000000-0004-0000-0000-000047000000}"/>
    <hyperlink ref="Z36" r:id="rId50" tooltip="https://www.sec.gov/Archives/edgar/data/48465/000110465909070245/0001104659-09-070245-index.html" xr:uid="{00000000-0004-0000-0000-000049000000}"/>
    <hyperlink ref="Z74" r:id="rId51" tooltip="https://www.sec.gov/Archives/edgar/data/48465/000110465909070245/0001104659-09-070245-index.html" xr:uid="{00000000-0004-0000-0000-00004A000000}"/>
    <hyperlink ref="AA36" r:id="rId52" tooltip="https://www.sec.gov/Archives/edgar/data/48465/000110465910063729/0001104659-10-063729-index.html" xr:uid="{00000000-0004-0000-0000-00004C000000}"/>
    <hyperlink ref="AA74" r:id="rId53" tooltip="https://www.sec.gov/Archives/edgar/data/48465/000110465910063729/0001104659-10-063729-index.html" xr:uid="{00000000-0004-0000-0000-00004D000000}"/>
    <hyperlink ref="AB36" r:id="rId54" tooltip="https://www.sec.gov/Archives/edgar/data/48465/000110465911070659/0001104659-11-070659-index.html" xr:uid="{00000000-0004-0000-0000-00004F000000}"/>
    <hyperlink ref="AB74" r:id="rId55" tooltip="https://www.sec.gov/Archives/edgar/data/48465/000110465911070659/0001104659-11-070659-index.html" xr:uid="{00000000-0004-0000-0000-000050000000}"/>
    <hyperlink ref="AC36" r:id="rId56" tooltip="https://www.sec.gov/Archives/edgar/data/48465/000110465912085141/0001104659-12-085141-index.html" xr:uid="{00000000-0004-0000-0000-000052000000}"/>
    <hyperlink ref="AC74" r:id="rId57" tooltip="https://www.sec.gov/Archives/edgar/data/48465/000110465912085141/0001104659-12-085141-index.html" xr:uid="{00000000-0004-0000-0000-000053000000}"/>
    <hyperlink ref="AD36" r:id="rId58" tooltip="https://www.sec.gov/Archives/edgar/data/48465/000110465913090853/0001104659-13-090853-index.html" xr:uid="{00000000-0004-0000-0000-000055000000}"/>
    <hyperlink ref="AD74" r:id="rId59" tooltip="https://www.sec.gov/Archives/edgar/data/48465/000110465913090853/0001104659-13-090853-index.html" xr:uid="{00000000-0004-0000-0000-000056000000}"/>
    <hyperlink ref="AE36" r:id="rId60" tooltip="https://www.sec.gov/Archives/edgar/data/48465/000110465914087276/0001104659-14-087276-index.html" xr:uid="{00000000-0004-0000-0000-000058000000}"/>
    <hyperlink ref="AE74" r:id="rId61" tooltip="https://www.sec.gov/Archives/edgar/data/48465/000110465914087276/0001104659-14-087276-index.html" xr:uid="{00000000-0004-0000-0000-000059000000}"/>
    <hyperlink ref="AF36" r:id="rId62" tooltip="https://www.sec.gov/Archives/edgar/data/48465/000110465915085151/0001104659-15-085151-index.html" xr:uid="{00000000-0004-0000-0000-00005B000000}"/>
    <hyperlink ref="AF74" r:id="rId63" tooltip="https://www.sec.gov/Archives/edgar/data/48465/000110465915085151/0001104659-15-085151-index.html" xr:uid="{00000000-0004-0000-0000-00005C000000}"/>
    <hyperlink ref="AG36" r:id="rId64" tooltip="https://www.sec.gov/Archives/edgar/data/48465/000110465916163147/0001104659-16-163147-index.html" xr:uid="{00000000-0004-0000-0000-00005E000000}"/>
    <hyperlink ref="AG74" r:id="rId65" tooltip="https://www.sec.gov/Archives/edgar/data/48465/000110465916163147/0001104659-16-163147-index.html" xr:uid="{00000000-0004-0000-0000-00005F000000}"/>
    <hyperlink ref="AH36" r:id="rId66" tooltip="https://www.sec.gov/Archives/edgar/data/48465/000110465917074227/0001104659-17-074227-index.html" xr:uid="{00000000-0004-0000-0000-000061000000}"/>
    <hyperlink ref="AH74" r:id="rId67" tooltip="https://www.sec.gov/Archives/edgar/data/48465/000110465917074227/0001104659-17-074227-index.html" xr:uid="{00000000-0004-0000-0000-000062000000}"/>
    <hyperlink ref="AI36" r:id="rId68" tooltip="https://www.sec.gov/Archives/edgar/data/48465/000004846518000046/0000048465-18-000046-index.html" xr:uid="{00000000-0004-0000-0000-000064000000}"/>
    <hyperlink ref="AI74" r:id="rId69" tooltip="https://www.sec.gov/Archives/edgar/data/48465/000004846518000046/0000048465-18-000046-index.html" xr:uid="{00000000-0004-0000-0000-000065000000}"/>
    <hyperlink ref="AJ36" r:id="rId70" tooltip="https://www.sec.gov/Archives/edgar/data/48465/000004846519000057/0000048465-19-000057-index.html" xr:uid="{00000000-0004-0000-0000-000067000000}"/>
    <hyperlink ref="AJ74" r:id="rId71" tooltip="https://www.sec.gov/Archives/edgar/data/48465/000004846519000057/0000048465-19-000057-index.html" xr:uid="{00000000-0004-0000-0000-000068000000}"/>
    <hyperlink ref="AK36" r:id="rId72" tooltip="https://www.sec.gov/Archives/edgar/data/48465/000004846520000043/0000048465-20-000043-index.htm" xr:uid="{00000000-0004-0000-0000-00006A000000}"/>
    <hyperlink ref="AK74" r:id="rId73" tooltip="https://www.sec.gov/Archives/edgar/data/48465/000004846520000043/0000048465-20-000043-index.htm" xr:uid="{00000000-0004-0000-0000-00006B000000}"/>
    <hyperlink ref="AL36" r:id="rId74" tooltip="https://www.sec.gov/Archives/edgar/data/48465/000004846521000067/0000048465-21-000067-index.htm" xr:uid="{00000000-0004-0000-0000-00006D000000}"/>
    <hyperlink ref="AL74" r:id="rId75" tooltip="https://www.sec.gov/Archives/edgar/data/48465/000004846521000067/0000048465-21-000067-index.htm" xr:uid="{00000000-0004-0000-0000-00006E000000}"/>
    <hyperlink ref="AM36" r:id="rId76" tooltip="https://www.sec.gov/Archives/edgar/data/48465/000004846522000051/0000048465-22-000051-index.htm" xr:uid="{00000000-0004-0000-0000-000070000000}"/>
    <hyperlink ref="AM74" r:id="rId77" tooltip="https://www.sec.gov/Archives/edgar/data/48465/000004846522000051/0000048465-22-000051-index.htm" xr:uid="{00000000-0004-0000-0000-000071000000}"/>
    <hyperlink ref="AN1" r:id="rId78" display="https://finbox.com/NYSE:HRL/explorer/revenue_proj" xr:uid="{62E34699-ECDF-0142-814B-4AF9C6E6ABB7}"/>
    <hyperlink ref="AS106" r:id="rId79" xr:uid="{6FD3446F-5DBB-5E48-8665-75077BFE0E52}"/>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2023-03-13T16:00:44Z</dcterms:created>
  <dcterms:modified xsi:type="dcterms:W3CDTF">2023-07-04T18:04:11Z</dcterms:modified>
</cp:coreProperties>
</file>