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D15D9CFD-7CF8-4E4E-AD86-0EE6AF7AB62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108" i="1" l="1"/>
  <c r="AN108" i="1"/>
  <c r="AO108" i="1"/>
  <c r="AQ108" i="1"/>
  <c r="AO116" i="1" a="1"/>
  <c r="AO116" i="1" s="1"/>
  <c r="AO111" i="1"/>
  <c r="AU101" i="1" a="1"/>
  <c r="AU101" i="1" s="1"/>
  <c r="AU95" i="1" a="1"/>
  <c r="AU95" i="1" s="1"/>
  <c r="AU97" i="1" s="1"/>
  <c r="AU94" i="1"/>
  <c r="AU91" i="1"/>
  <c r="AI105" i="1" s="1"/>
  <c r="AU90" i="1"/>
  <c r="AU89" i="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V10" i="1"/>
  <c r="AU10" i="1"/>
  <c r="AT10" i="1"/>
  <c r="AS10" i="1"/>
  <c r="AV7" i="1"/>
  <c r="AU7" i="1"/>
  <c r="AT7" i="1"/>
  <c r="AS7" i="1"/>
  <c r="AV4" i="1"/>
  <c r="AU4" i="1"/>
  <c r="AT4" i="1"/>
  <c r="AS4" i="1"/>
  <c r="AR4" i="1"/>
  <c r="AQ4" i="1"/>
  <c r="AP4" i="1"/>
  <c r="AO4" i="1"/>
  <c r="AN4" i="1"/>
  <c r="AL105" i="1"/>
  <c r="AK105" i="1"/>
  <c r="AJ105" i="1"/>
  <c r="AG105" i="1"/>
  <c r="AD105" i="1"/>
  <c r="AC105" i="1"/>
  <c r="AB105" i="1"/>
  <c r="Y105" i="1"/>
  <c r="V105" i="1"/>
  <c r="U105" i="1"/>
  <c r="T105" i="1"/>
  <c r="Q105" i="1"/>
  <c r="N105" i="1"/>
  <c r="M105" i="1"/>
  <c r="L105" i="1"/>
  <c r="I105" i="1"/>
  <c r="F105" i="1"/>
  <c r="E105" i="1"/>
  <c r="D105"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U103" i="1"/>
  <c r="AU100" i="1" s="1"/>
  <c r="AO112" i="1"/>
  <c r="AV19" i="1"/>
  <c r="AU19" i="1"/>
  <c r="AT19" i="1"/>
  <c r="AV22" i="1"/>
  <c r="AV16" i="1"/>
  <c r="AU22" i="1"/>
  <c r="AU16" i="1"/>
  <c r="AT16" i="1"/>
  <c r="AU88" i="1"/>
  <c r="AU92" i="1" s="1"/>
  <c r="G105" i="1"/>
  <c r="O105" i="1"/>
  <c r="W105" i="1"/>
  <c r="AE105" i="1"/>
  <c r="AM105" i="1"/>
  <c r="AN105" i="1" s="1"/>
  <c r="H105" i="1"/>
  <c r="P105" i="1"/>
  <c r="X105" i="1"/>
  <c r="AF105" i="1"/>
  <c r="B105" i="1"/>
  <c r="J105" i="1"/>
  <c r="R105" i="1"/>
  <c r="Z105" i="1"/>
  <c r="AH105" i="1"/>
  <c r="C105" i="1"/>
  <c r="K105" i="1"/>
  <c r="S105" i="1"/>
  <c r="AA105" i="1"/>
  <c r="AU102" i="1" l="1"/>
  <c r="AU105" i="1"/>
  <c r="AU108" i="1" s="1"/>
  <c r="AR107" i="1" s="1"/>
  <c r="AR108" i="1" s="1"/>
  <c r="AO105" i="1"/>
  <c r="AP105" i="1" l="1"/>
  <c r="AQ105" i="1" l="1"/>
  <c r="AR105" i="1" l="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<sst xmlns="http://schemas.openxmlformats.org/spreadsheetml/2006/main" count="1345" uniqueCount="167">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</sst>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 fillId="0" borderId="0" xfId="0" applyFont="1" applyAlignment="1">
      <alignment indent="1"/>
    </xf>
    <xf numFmtId="164" fontId="1" fillId="5" borderId="0" xfId="0" applyNumberFormat="1" applyFont="1" applyFill="1"/>
    <xf numFmtId="0" fontId="1" fillId="7" borderId="0" xfId="0" applyFont="1" applyFill="1" applyAlignment="1">
      <alignment horizontal="center"/>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McCormick &amp; Company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96198347107437E-2"/>
          <c:y val="0.15972473279369476"/>
          <c:w val="0.85085619834710746"/>
          <c:h val="0.646285007642484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873000000</c:v>
                </c:pt>
                <c:pt idx="1">
                  <c:v>975700000</c:v>
                </c:pt>
                <c:pt idx="2">
                  <c:v>1078500000</c:v>
                </c:pt>
                <c:pt idx="3">
                  <c:v>1183900000</c:v>
                </c:pt>
                <c:pt idx="4">
                  <c:v>1246100000</c:v>
                </c:pt>
                <c:pt idx="5">
                  <c:v>1323000000</c:v>
                </c:pt>
                <c:pt idx="6">
                  <c:v>1427900000</c:v>
                </c:pt>
                <c:pt idx="7">
                  <c:v>1471400000</c:v>
                </c:pt>
                <c:pt idx="8">
                  <c:v>1556600000</c:v>
                </c:pt>
                <c:pt idx="9">
                  <c:v>1694800000</c:v>
                </c:pt>
                <c:pt idx="10">
                  <c:v>1858700000</c:v>
                </c:pt>
                <c:pt idx="11">
                  <c:v>1732500000</c:v>
                </c:pt>
                <c:pt idx="12">
                  <c:v>1801000000</c:v>
                </c:pt>
                <c:pt idx="13">
                  <c:v>1881100000</c:v>
                </c:pt>
                <c:pt idx="14">
                  <c:v>2006900000</c:v>
                </c:pt>
                <c:pt idx="15">
                  <c:v>2123500000</c:v>
                </c:pt>
                <c:pt idx="16">
                  <c:v>2373300000</c:v>
                </c:pt>
                <c:pt idx="17">
                  <c:v>2320000000</c:v>
                </c:pt>
                <c:pt idx="18">
                  <c:v>2269600000</c:v>
                </c:pt>
                <c:pt idx="19">
                  <c:v>2526200000</c:v>
                </c:pt>
                <c:pt idx="20">
                  <c:v>2592000000</c:v>
                </c:pt>
                <c:pt idx="21">
                  <c:v>2716400000</c:v>
                </c:pt>
                <c:pt idx="22">
                  <c:v>2916200000</c:v>
                </c:pt>
                <c:pt idx="23">
                  <c:v>3176600000</c:v>
                </c:pt>
                <c:pt idx="24">
                  <c:v>3192100000</c:v>
                </c:pt>
                <c:pt idx="25">
                  <c:v>3336800000</c:v>
                </c:pt>
                <c:pt idx="26">
                  <c:v>3697600000</c:v>
                </c:pt>
                <c:pt idx="27">
                  <c:v>4014200000</c:v>
                </c:pt>
                <c:pt idx="28">
                  <c:v>4123400000</c:v>
                </c:pt>
                <c:pt idx="29">
                  <c:v>4243200000</c:v>
                </c:pt>
                <c:pt idx="30">
                  <c:v>4296300000</c:v>
                </c:pt>
                <c:pt idx="31">
                  <c:v>4411500000</c:v>
                </c:pt>
                <c:pt idx="32">
                  <c:v>4834100000</c:v>
                </c:pt>
                <c:pt idx="33">
                  <c:v>5408900000</c:v>
                </c:pt>
                <c:pt idx="34">
                  <c:v>5347400000</c:v>
                </c:pt>
                <c:pt idx="35">
                  <c:v>5601300000</c:v>
                </c:pt>
                <c:pt idx="36">
                  <c:v>6317900000</c:v>
                </c:pt>
                <c:pt idx="37">
                  <c:v>6350500000</c:v>
                </c:pt>
              </c:numCache>
            </c:numRef>
          </c:val>
          <c:extLst>
            <c:ext xmlns:c16="http://schemas.microsoft.com/office/drawing/2014/chart" uri="{C3380CC4-5D6E-409C-BE32-E72D297353CC}">
              <c16:uniqueId val="{00000000-8907-DC4D-A585-E8FC2BCEAD3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27800000</c:v>
                </c:pt>
                <c:pt idx="1">
                  <c:v>29700000</c:v>
                </c:pt>
                <c:pt idx="2">
                  <c:v>30600000</c:v>
                </c:pt>
                <c:pt idx="3">
                  <c:v>36300000</c:v>
                </c:pt>
                <c:pt idx="4">
                  <c:v>52500000</c:v>
                </c:pt>
                <c:pt idx="5">
                  <c:v>69400000</c:v>
                </c:pt>
                <c:pt idx="6">
                  <c:v>80900000</c:v>
                </c:pt>
                <c:pt idx="7">
                  <c:v>95200000</c:v>
                </c:pt>
                <c:pt idx="8">
                  <c:v>73100000</c:v>
                </c:pt>
                <c:pt idx="9">
                  <c:v>61100000</c:v>
                </c:pt>
                <c:pt idx="10">
                  <c:v>97600000</c:v>
                </c:pt>
                <c:pt idx="11">
                  <c:v>41900000</c:v>
                </c:pt>
                <c:pt idx="12">
                  <c:v>98400000</c:v>
                </c:pt>
                <c:pt idx="13">
                  <c:v>103800000</c:v>
                </c:pt>
                <c:pt idx="14">
                  <c:v>103300000</c:v>
                </c:pt>
                <c:pt idx="15">
                  <c:v>137500000</c:v>
                </c:pt>
                <c:pt idx="16">
                  <c:v>146600000</c:v>
                </c:pt>
                <c:pt idx="17">
                  <c:v>179800000</c:v>
                </c:pt>
                <c:pt idx="18">
                  <c:v>210800000</c:v>
                </c:pt>
                <c:pt idx="19">
                  <c:v>214500000</c:v>
                </c:pt>
                <c:pt idx="20">
                  <c:v>214900000</c:v>
                </c:pt>
                <c:pt idx="21">
                  <c:v>202200000</c:v>
                </c:pt>
                <c:pt idx="22">
                  <c:v>230100000</c:v>
                </c:pt>
                <c:pt idx="23">
                  <c:v>255800000</c:v>
                </c:pt>
                <c:pt idx="24">
                  <c:v>299800000</c:v>
                </c:pt>
                <c:pt idx="25">
                  <c:v>370200000</c:v>
                </c:pt>
                <c:pt idx="26">
                  <c:v>374200000</c:v>
                </c:pt>
                <c:pt idx="27">
                  <c:v>407800000</c:v>
                </c:pt>
                <c:pt idx="28">
                  <c:v>389000000</c:v>
                </c:pt>
                <c:pt idx="29">
                  <c:v>437900000</c:v>
                </c:pt>
                <c:pt idx="30">
                  <c:v>401600000</c:v>
                </c:pt>
                <c:pt idx="31">
                  <c:v>472300000</c:v>
                </c:pt>
                <c:pt idx="32">
                  <c:v>477400000</c:v>
                </c:pt>
                <c:pt idx="33">
                  <c:v>933400000</c:v>
                </c:pt>
                <c:pt idx="34">
                  <c:v>702700000</c:v>
                </c:pt>
                <c:pt idx="35">
                  <c:v>747400000</c:v>
                </c:pt>
                <c:pt idx="36">
                  <c:v>755300000</c:v>
                </c:pt>
                <c:pt idx="37">
                  <c:v>644200000</c:v>
                </c:pt>
              </c:numCache>
            </c:numRef>
          </c:val>
          <c:extLst>
            <c:ext xmlns:c16="http://schemas.microsoft.com/office/drawing/2014/chart" uri="{C3380CC4-5D6E-409C-BE32-E72D297353CC}">
              <c16:uniqueId val="{00000001-8907-DC4D-A585-E8FC2BCEAD3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12600000</c:v>
                </c:pt>
                <c:pt idx="5">
                  <c:v>13800000</c:v>
                </c:pt>
                <c:pt idx="6">
                  <c:v>1200000</c:v>
                </c:pt>
                <c:pt idx="7">
                  <c:v>38000000</c:v>
                </c:pt>
                <c:pt idx="8">
                  <c:v>4500000</c:v>
                </c:pt>
                <c:pt idx="9">
                  <c:v>-15200000</c:v>
                </c:pt>
                <c:pt idx="10">
                  <c:v>-22700000</c:v>
                </c:pt>
                <c:pt idx="11">
                  <c:v>127000000</c:v>
                </c:pt>
                <c:pt idx="12">
                  <c:v>137300000</c:v>
                </c:pt>
                <c:pt idx="13">
                  <c:v>80300000</c:v>
                </c:pt>
                <c:pt idx="14">
                  <c:v>180000000</c:v>
                </c:pt>
                <c:pt idx="15">
                  <c:v>148400000</c:v>
                </c:pt>
                <c:pt idx="16">
                  <c:v>92400000</c:v>
                </c:pt>
                <c:pt idx="17">
                  <c:v>113000000</c:v>
                </c:pt>
                <c:pt idx="18">
                  <c:v>99200000</c:v>
                </c:pt>
                <c:pt idx="19">
                  <c:v>279700000</c:v>
                </c:pt>
                <c:pt idx="20">
                  <c:v>265400000</c:v>
                </c:pt>
                <c:pt idx="21">
                  <c:v>226000000</c:v>
                </c:pt>
                <c:pt idx="22">
                  <c:v>146000000</c:v>
                </c:pt>
                <c:pt idx="23">
                  <c:v>228800000</c:v>
                </c:pt>
                <c:pt idx="24">
                  <c:v>333400000</c:v>
                </c:pt>
                <c:pt idx="25">
                  <c:v>298500000</c:v>
                </c:pt>
                <c:pt idx="26">
                  <c:v>243300000</c:v>
                </c:pt>
                <c:pt idx="27">
                  <c:v>344700000</c:v>
                </c:pt>
                <c:pt idx="28">
                  <c:v>365300000</c:v>
                </c:pt>
                <c:pt idx="29">
                  <c:v>370900000</c:v>
                </c:pt>
                <c:pt idx="30">
                  <c:v>461600000</c:v>
                </c:pt>
                <c:pt idx="31">
                  <c:v>504300000</c:v>
                </c:pt>
                <c:pt idx="32">
                  <c:v>632900000</c:v>
                </c:pt>
                <c:pt idx="33">
                  <c:v>652100000</c:v>
                </c:pt>
                <c:pt idx="34">
                  <c:v>773100000</c:v>
                </c:pt>
                <c:pt idx="35">
                  <c:v>816000000</c:v>
                </c:pt>
                <c:pt idx="36">
                  <c:v>550300000</c:v>
                </c:pt>
                <c:pt idx="37">
                  <c:v>389500000</c:v>
                </c:pt>
              </c:numCache>
            </c:numRef>
          </c:val>
          <c:extLst>
            <c:ext xmlns:c16="http://schemas.microsoft.com/office/drawing/2014/chart" uri="{C3380CC4-5D6E-409C-BE32-E72D297353CC}">
              <c16:uniqueId val="{00000002-8907-DC4D-A585-E8FC2BCEAD3C}"/>
            </c:ext>
          </c:extLst>
        </c:ser>
        <c:dLbls>
          <c:showLegendKey val="0"/>
          <c:showVal val="0"/>
          <c:showCatName val="0"/>
          <c:showSerName val="0"/>
          <c:showPercent val="0"/>
          <c:showBubbleSize val="0"/>
        </c:dLbls>
        <c:gapWidth val="100"/>
        <c:overlap val="-24"/>
        <c:axId val="1713822783"/>
        <c:axId val="1713824511"/>
      </c:barChart>
      <c:catAx>
        <c:axId val="17138227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13824511"/>
        <c:crosses val="autoZero"/>
        <c:auto val="1"/>
        <c:lblAlgn val="ctr"/>
        <c:lblOffset val="100"/>
        <c:noMultiLvlLbl val="0"/>
      </c:catAx>
      <c:valAx>
        <c:axId val="171382451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3822783"/>
        <c:crosses val="autoZero"/>
        <c:crossBetween val="between"/>
      </c:valAx>
      <c:spPr>
        <a:noFill/>
        <a:ln>
          <a:noFill/>
        </a:ln>
        <a:effectLst/>
      </c:spPr>
    </c:plotArea>
    <c:legend>
      <c:legendPos val="b"/>
      <c:layout>
        <c:manualLayout>
          <c:xMode val="edge"/>
          <c:yMode val="edge"/>
          <c:x val="0.34046515259972676"/>
          <c:y val="0.89145886363618965"/>
          <c:w val="0.31378033448298304"/>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33337</xdr:rowOff>
    </xdr:from>
    <xdr:to>
      <xdr:col>46</xdr:col>
      <xdr:colOff>1603374</xdr:colOff>
      <xdr:row>124</xdr:row>
      <xdr:rowOff>190499</xdr:rowOff>
    </xdr:to>
    <xdr:graphicFrame macro="">
      <xdr:nvGraphicFramePr>
        <xdr:cNvPr id="2" name="Chart 1">
          <a:extLst>
            <a:ext uri="{FF2B5EF4-FFF2-40B4-BE49-F238E27FC236}">
              <a16:creationId xmlns:a16="http://schemas.microsoft.com/office/drawing/2014/main" id="{FB9E1096-4BAD-CFA3-CD19-B2D94F3ABE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Short List"/>
      <sheetName val="Compounders"/>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http://zh.wikipedia.org/wiki/味可美</v>
    <v>Wikipedia</v>
  </rv>
  <rv s="1">
    <v>0</v>
    <v>1</v>
  </rv>
  <rv s="2">
    <v>6</v>
    <v>https://www.bing.com/th?id=AMMS_8d96836a886471f7120ce0135f3ca8bd&amp;qlt=95</v>
    <v>2</v>
    <v>0</v>
    <v>https://www.bing.com/images/search?form=xlimg&amp;q=mccormick+%26+company</v>
    <v>Image of MCCORMICK &amp; COMPANY, INCORPORATED</v>
  </rv>
  <rv s="0">
    <v>https://www.bing.com/financeapi/forcetrigger?t=a1xoc7&amp;q=XNYS%3aMKC&amp;form=skydnc</v>
    <v>Learn more on Bing</v>
  </rv>
  <rv s="3">
    <v>0</v>
    <v>MCCORMICK &amp; COMPANY, INCORPORATED (XNYS:MKC)</v>
    <v>3</v>
    <v>4</v>
    <v>Finance</v>
    <v>5</v>
    <v>en-US</v>
    <v>a1xoc7</v>
    <v>268435456</v>
    <v>1</v>
    <v>Powered by Refinitiv</v>
    <v>94.39</v>
    <v>70.599999999999994</v>
    <v>0.57769999999999999</v>
    <v>-0.65</v>
    <v>-7.6180000000000006E-3</v>
    <v>0.39</v>
    <v>4.6059999999999999E-3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85.71</v>
    <v>3</v>
    <v>Food &amp; Tobacco</v>
    <v>Stock</v>
    <v>45114.958333344533</v>
    <v>4</v>
    <v>84.62</v>
    <v>22711970000</v>
    <v>MCCORMICK &amp; COMPANY, INCORPORATED</v>
    <v>MCCORMICK &amp; COMPANY, INCORPORATED</v>
    <v>85.15</v>
    <v>32.706299999999999</v>
    <v>85.32</v>
    <v>84.67</v>
    <v>85.06</v>
    <v>268326500</v>
    <v>MKC</v>
    <v>MCCORMICK &amp; COMPANY, INCORPORATED (XNYS:MKC)</v>
    <v>1346665</v>
    <v>1919847</v>
    <v>1915</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63754/000006375495000006/0000063754-95-000006-index.html" TargetMode="External"/><Relationship Id="rId42" Type="http://schemas.openxmlformats.org/officeDocument/2006/relationships/hyperlink" Target="https://www.sec.gov/Archives/edgar/data/63754/000110465906004340/a06-3546_110k.htm" TargetMode="External"/><Relationship Id="rId47" Type="http://schemas.openxmlformats.org/officeDocument/2006/relationships/hyperlink" Target="https://www.sec.gov/Archives/edgar/data/63754/000110465908005145/a08-3564_110k.htm" TargetMode="External"/><Relationship Id="rId63" Type="http://schemas.openxmlformats.org/officeDocument/2006/relationships/hyperlink" Target="https://www.sec.gov/Archives/edgar/data/63754/000006375416000063/0000063754-16-000063-index.html" TargetMode="External"/><Relationship Id="rId68" Type="http://schemas.openxmlformats.org/officeDocument/2006/relationships/hyperlink" Target="https://www.sec.gov/Archives/edgar/data/63754/000006375419000017/0000063754-19-00001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3754/000006375497000007/0000063754-97-000007-index.html" TargetMode="External"/><Relationship Id="rId32" Type="http://schemas.openxmlformats.org/officeDocument/2006/relationships/hyperlink" Target="https://www.sec.gov/Archives/edgar/data/63754/000091205701006146/0000912057-01-006146-index.html" TargetMode="External"/><Relationship Id="rId37" Type="http://schemas.openxmlformats.org/officeDocument/2006/relationships/hyperlink" Target="https://www.sec.gov/Archives/edgar/data/63754/000104746903004108/a2102222z10-k.htm" TargetMode="External"/><Relationship Id="rId40" Type="http://schemas.openxmlformats.org/officeDocument/2006/relationships/hyperlink" Target="https://www.sec.gov/Archives/edgar/data/63754/000110465905002884/a05-2232_110k.htm" TargetMode="External"/><Relationship Id="rId45" Type="http://schemas.openxmlformats.org/officeDocument/2006/relationships/hyperlink" Target="https://www.sec.gov/Archives/edgar/data/63754/000110465907005348/a07-2613_110k.htm" TargetMode="External"/><Relationship Id="rId53" Type="http://schemas.openxmlformats.org/officeDocument/2006/relationships/hyperlink" Target="https://www.sec.gov/Archives/edgar/data/63754/000119312511014958/d10k.htm" TargetMode="External"/><Relationship Id="rId58" Type="http://schemas.openxmlformats.org/officeDocument/2006/relationships/hyperlink" Target="https://www.sec.gov/Archives/edgar/data/63754/000006375414000008/mkc-11302013x10k.htm" TargetMode="External"/><Relationship Id="rId66" Type="http://schemas.openxmlformats.org/officeDocument/2006/relationships/hyperlink" Target="https://www.sec.gov/Archives/edgar/data/63754/000006375418000008/0000063754-18-000008-index.html" TargetMode="External"/><Relationship Id="rId74" Type="http://schemas.openxmlformats.org/officeDocument/2006/relationships/hyperlink" Target="https://www.sec.gov/Archives/edgar/data/63754/000006375422000005/0000063754-22-000005-index.htm" TargetMode="External"/><Relationship Id="rId79" Type="http://schemas.openxmlformats.org/officeDocument/2006/relationships/hyperlink" Target="https://finbox.com/NYSE:MKC/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63754/000006375415000013/mkc-11302014x10kxq42014.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3754/000091205702006688/0000912057-02-006688-index.html" TargetMode="External"/><Relationship Id="rId43" Type="http://schemas.openxmlformats.org/officeDocument/2006/relationships/hyperlink" Target="https://www.sec.gov/Archives/edgar/data/63754/000110465906004340/a06-3546_110k.htm" TargetMode="External"/><Relationship Id="rId48" Type="http://schemas.openxmlformats.org/officeDocument/2006/relationships/hyperlink" Target="https://www.sec.gov/Archives/edgar/data/63754/000119312509013251/0001193125-09-013251-index.html" TargetMode="External"/><Relationship Id="rId56" Type="http://schemas.openxmlformats.org/officeDocument/2006/relationships/hyperlink" Target="https://www.sec.gov/Archives/edgar/data/63754/000006375413000002/0000063754-13-000002-index.html" TargetMode="External"/><Relationship Id="rId64" Type="http://schemas.openxmlformats.org/officeDocument/2006/relationships/hyperlink" Target="https://www.sec.gov/Archives/edgar/data/63754/000006375417000014/0000063754-17-000014-index.html" TargetMode="External"/><Relationship Id="rId69" Type="http://schemas.openxmlformats.org/officeDocument/2006/relationships/hyperlink" Target="https://www.sec.gov/Archives/edgar/data/63754/000006375419000017/0000063754-19-000017-index.html" TargetMode="External"/><Relationship Id="rId77" Type="http://schemas.openxmlformats.org/officeDocument/2006/relationships/hyperlink" Target="https://www.sec.gov/Archives/edgar/data/63754/000006375423000005/0000063754-23-000005-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3754/000119312510014973/0001193125-10-014973-index.html" TargetMode="External"/><Relationship Id="rId72" Type="http://schemas.openxmlformats.org/officeDocument/2006/relationships/hyperlink" Target="https://www.sec.gov/Archives/edgar/data/63754/000006375421000020/0000063754-21-000020-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3754/000006375497000007/0000063754-97-000007-index.html" TargetMode="External"/><Relationship Id="rId33" Type="http://schemas.openxmlformats.org/officeDocument/2006/relationships/hyperlink" Target="https://www.sec.gov/Archives/edgar/data/63754/000091205701006146/0000912057-01-006146-index.html" TargetMode="External"/><Relationship Id="rId38" Type="http://schemas.openxmlformats.org/officeDocument/2006/relationships/hyperlink" Target="https://www.sec.gov/Archives/edgar/data/63754/000104746904002319/a2127265z10-k.htm" TargetMode="External"/><Relationship Id="rId46" Type="http://schemas.openxmlformats.org/officeDocument/2006/relationships/hyperlink" Target="https://www.sec.gov/Archives/edgar/data/63754/000110465908005145/a08-3564_110k.htm" TargetMode="External"/><Relationship Id="rId59" Type="http://schemas.openxmlformats.org/officeDocument/2006/relationships/hyperlink" Target="https://www.sec.gov/Archives/edgar/data/63754/000006375414000008/mkc-11302013x10k.htm" TargetMode="External"/><Relationship Id="rId67" Type="http://schemas.openxmlformats.org/officeDocument/2006/relationships/hyperlink" Target="https://www.sec.gov/Archives/edgar/data/63754/000006375418000008/0000063754-18-000008-index.html" TargetMode="External"/><Relationship Id="rId20" Type="http://schemas.openxmlformats.org/officeDocument/2006/relationships/hyperlink" Target="https://www.sec.gov/Archives/edgar/data/63754/000006375495000006/0000063754-95-000006-index.html" TargetMode="External"/><Relationship Id="rId41" Type="http://schemas.openxmlformats.org/officeDocument/2006/relationships/hyperlink" Target="https://www.sec.gov/Archives/edgar/data/63754/000110465905002884/a05-2232_110k.htm" TargetMode="External"/><Relationship Id="rId54" Type="http://schemas.openxmlformats.org/officeDocument/2006/relationships/hyperlink" Target="https://www.sec.gov/Archives/edgar/data/63754/000119312512026335/0001193125-12-026335-index.html" TargetMode="External"/><Relationship Id="rId62" Type="http://schemas.openxmlformats.org/officeDocument/2006/relationships/hyperlink" Target="https://www.sec.gov/Archives/edgar/data/63754/000006375416000063/0000063754-16-000063-index.html" TargetMode="External"/><Relationship Id="rId70" Type="http://schemas.openxmlformats.org/officeDocument/2006/relationships/hyperlink" Target="https://www.sec.gov/Archives/edgar/data/63754/000006375420000022/0000063754-20-000022-index.html" TargetMode="External"/><Relationship Id="rId75" Type="http://schemas.openxmlformats.org/officeDocument/2006/relationships/hyperlink" Target="https://www.sec.gov/Archives/edgar/data/63754/000006375422000005/0000063754-22-000005-index.htm" TargetMode="External"/><Relationship Id="rId1" Type="http://schemas.openxmlformats.org/officeDocument/2006/relationships/hyperlink" Target="https://roic.ai/company/MKC"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63754/0000063754-99-000011-index.html" TargetMode="External"/><Relationship Id="rId36" Type="http://schemas.openxmlformats.org/officeDocument/2006/relationships/hyperlink" Target="https://www.sec.gov/Archives/edgar/data/63754/000104746903004108/a2102222z10-k.htm" TargetMode="External"/><Relationship Id="rId49" Type="http://schemas.openxmlformats.org/officeDocument/2006/relationships/hyperlink" Target="https://www.sec.gov/Archives/edgar/data/63754/000119312509013251/0001193125-09-013251-index.html" TargetMode="External"/><Relationship Id="rId57" Type="http://schemas.openxmlformats.org/officeDocument/2006/relationships/hyperlink" Target="https://www.sec.gov/Archives/edgar/data/63754/000006375413000002/0000063754-13-00000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3754/000110465907005348/a07-2613_110k.htm" TargetMode="External"/><Relationship Id="rId52" Type="http://schemas.openxmlformats.org/officeDocument/2006/relationships/hyperlink" Target="https://www.sec.gov/Archives/edgar/data/63754/000119312511014958/d10k.htm" TargetMode="External"/><Relationship Id="rId60" Type="http://schemas.openxmlformats.org/officeDocument/2006/relationships/hyperlink" Target="https://www.sec.gov/Archives/edgar/data/63754/000006375415000013/mkc-11302014x10kxq42014.htm" TargetMode="External"/><Relationship Id="rId65" Type="http://schemas.openxmlformats.org/officeDocument/2006/relationships/hyperlink" Target="https://www.sec.gov/Archives/edgar/data/63754/000006375417000014/0000063754-17-000014-index.html" TargetMode="External"/><Relationship Id="rId73" Type="http://schemas.openxmlformats.org/officeDocument/2006/relationships/hyperlink" Target="https://www.sec.gov/Archives/edgar/data/63754/000006375421000020/0000063754-21-000020-index.htm" TargetMode="External"/><Relationship Id="rId78" Type="http://schemas.openxmlformats.org/officeDocument/2006/relationships/hyperlink" Target="https://finbox.com/NYSE:MKC/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3754/000104746904002319/a2127265z10-k.htm" TargetMode="External"/><Relationship Id="rId34" Type="http://schemas.openxmlformats.org/officeDocument/2006/relationships/hyperlink" Target="https://www.sec.gov/Archives/edgar/data/63754/000091205702006688/0000912057-02-006688-index.html" TargetMode="External"/><Relationship Id="rId50" Type="http://schemas.openxmlformats.org/officeDocument/2006/relationships/hyperlink" Target="https://www.sec.gov/Archives/edgar/data/63754/000119312510014973/0001193125-10-014973-index.html" TargetMode="External"/><Relationship Id="rId55" Type="http://schemas.openxmlformats.org/officeDocument/2006/relationships/hyperlink" Target="https://www.sec.gov/Archives/edgar/data/63754/000119312512026335/0001193125-12-026335-index.html" TargetMode="External"/><Relationship Id="rId76" Type="http://schemas.openxmlformats.org/officeDocument/2006/relationships/hyperlink" Target="https://www.sec.gov/Archives/edgar/data/63754/000006375423000005/0000063754-23-000005-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3754/000006375420000022/0000063754-20-000022-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63754/0000063754-99-000011-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8" activePane="bottomRight" state="frozen"/>
      <selection pane="topRight"/>
      <selection pane="bottomLeft"/>
      <selection pane="bottomRight" activeCell="AR96" sqref="AR9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4">
        <v>2023</v>
      </c>
      <c r="AO1" s="34">
        <v>2024</v>
      </c>
      <c r="AP1" s="34">
        <v>2025</v>
      </c>
      <c r="AQ1" s="34">
        <v>2026</v>
      </c>
      <c r="AR1" s="34">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873000000</v>
      </c>
      <c r="C3" s="1">
        <v>975700000</v>
      </c>
      <c r="D3" s="1">
        <v>1078500000</v>
      </c>
      <c r="E3" s="1">
        <v>1183900000</v>
      </c>
      <c r="F3" s="1">
        <v>1246100000</v>
      </c>
      <c r="G3" s="1">
        <v>1323000000</v>
      </c>
      <c r="H3" s="1">
        <v>1427900000</v>
      </c>
      <c r="I3" s="1">
        <v>1471400000</v>
      </c>
      <c r="J3" s="1">
        <v>1556600000</v>
      </c>
      <c r="K3" s="1">
        <v>1694800000</v>
      </c>
      <c r="L3" s="1">
        <v>1858700000</v>
      </c>
      <c r="M3" s="1">
        <v>1732500000</v>
      </c>
      <c r="N3" s="1">
        <v>1801000000</v>
      </c>
      <c r="O3" s="1">
        <v>1881100000</v>
      </c>
      <c r="P3" s="1">
        <v>2006900000</v>
      </c>
      <c r="Q3" s="1">
        <v>2123500000</v>
      </c>
      <c r="R3" s="1">
        <v>2373300000</v>
      </c>
      <c r="S3" s="1">
        <v>2320000000</v>
      </c>
      <c r="T3" s="1">
        <v>2269600000</v>
      </c>
      <c r="U3" s="1">
        <v>2526200000</v>
      </c>
      <c r="V3" s="1">
        <v>2592000000</v>
      </c>
      <c r="W3" s="1">
        <v>2716400000</v>
      </c>
      <c r="X3" s="1">
        <v>2916200000</v>
      </c>
      <c r="Y3" s="1">
        <v>3176600000</v>
      </c>
      <c r="Z3" s="1">
        <v>3192100000</v>
      </c>
      <c r="AA3" s="1">
        <v>3336800000</v>
      </c>
      <c r="AB3" s="1">
        <v>3697600000</v>
      </c>
      <c r="AC3" s="1">
        <v>4014200000</v>
      </c>
      <c r="AD3" s="1">
        <v>4123400000</v>
      </c>
      <c r="AE3" s="1">
        <v>4243200000</v>
      </c>
      <c r="AF3" s="1">
        <v>4296300000</v>
      </c>
      <c r="AG3" s="1">
        <v>4411500000</v>
      </c>
      <c r="AH3" s="1">
        <v>4834100000</v>
      </c>
      <c r="AI3" s="1">
        <v>5408900000</v>
      </c>
      <c r="AJ3" s="1">
        <v>5347400000</v>
      </c>
      <c r="AK3" s="1">
        <v>5601300000</v>
      </c>
      <c r="AL3" s="1">
        <v>6317900000</v>
      </c>
      <c r="AM3" s="1">
        <v>6350500000</v>
      </c>
      <c r="AN3" s="35">
        <v>6750000000</v>
      </c>
      <c r="AO3" s="35">
        <v>6963000000</v>
      </c>
      <c r="AP3" s="35">
        <v>7190000000</v>
      </c>
      <c r="AQ3" s="35">
        <v>7687000000</v>
      </c>
      <c r="AR3" s="35">
        <v>7820000000</v>
      </c>
      <c r="AS3" s="20" t="s">
        <v>112</v>
      </c>
      <c r="AT3" s="21" t="s">
        <v>113</v>
      </c>
      <c r="AU3" s="21" t="s">
        <v>114</v>
      </c>
      <c r="AV3" s="21" t="s">
        <v>115</v>
      </c>
    </row>
    <row r="4" spans="1:48" ht="19" x14ac:dyDescent="0.25">
      <c r="A4" s="14" t="s">
        <v>93</v>
      </c>
      <c r="B4" s="15"/>
      <c r="C4" s="16">
        <f>(C3/B3)-1</f>
        <v>0.11764032073310426</v>
      </c>
      <c r="D4" s="16">
        <f>(D3/C3)-1</f>
        <v>0.10536025417648864</v>
      </c>
      <c r="E4" s="16">
        <f>(E3/D3)-1</f>
        <v>9.7728326379230346E-2</v>
      </c>
      <c r="F4" s="16">
        <f t="shared" ref="F4:AR4" si="0">(F3/E3)-1</f>
        <v>5.2538221133541674E-2</v>
      </c>
      <c r="G4" s="16">
        <f t="shared" si="0"/>
        <v>6.1712543134579967E-2</v>
      </c>
      <c r="H4" s="16">
        <f t="shared" si="0"/>
        <v>7.9289493575207759E-2</v>
      </c>
      <c r="I4" s="16">
        <f t="shared" si="0"/>
        <v>3.0464318229567855E-2</v>
      </c>
      <c r="J4" s="16">
        <f t="shared" si="0"/>
        <v>5.7904036971591744E-2</v>
      </c>
      <c r="K4" s="16">
        <f t="shared" si="0"/>
        <v>8.878324553514072E-2</v>
      </c>
      <c r="L4" s="16">
        <f t="shared" si="0"/>
        <v>9.6707576115175886E-2</v>
      </c>
      <c r="M4" s="16">
        <f t="shared" si="0"/>
        <v>-6.7896917200193641E-2</v>
      </c>
      <c r="N4" s="16">
        <f t="shared" si="0"/>
        <v>3.9538239538239539E-2</v>
      </c>
      <c r="O4" s="16">
        <f t="shared" si="0"/>
        <v>4.4475291504719516E-2</v>
      </c>
      <c r="P4" s="16">
        <f t="shared" si="0"/>
        <v>6.6875764180532649E-2</v>
      </c>
      <c r="Q4" s="16">
        <f t="shared" si="0"/>
        <v>5.8099556529971563E-2</v>
      </c>
      <c r="R4" s="16">
        <f t="shared" si="0"/>
        <v>0.11763597833765016</v>
      </c>
      <c r="S4" s="16">
        <f t="shared" si="0"/>
        <v>-2.2458180592424104E-2</v>
      </c>
      <c r="T4" s="16">
        <f t="shared" si="0"/>
        <v>-2.1724137931034448E-2</v>
      </c>
      <c r="U4" s="16">
        <f t="shared" si="0"/>
        <v>0.11305956996827637</v>
      </c>
      <c r="V4" s="16">
        <f t="shared" si="0"/>
        <v>2.6047027155411184E-2</v>
      </c>
      <c r="W4" s="16">
        <f t="shared" si="0"/>
        <v>4.7993827160493829E-2</v>
      </c>
      <c r="X4" s="16">
        <f t="shared" si="0"/>
        <v>7.3553232219113474E-2</v>
      </c>
      <c r="Y4" s="16">
        <f t="shared" si="0"/>
        <v>8.9294287085933677E-2</v>
      </c>
      <c r="Z4" s="16">
        <f t="shared" si="0"/>
        <v>4.8794308380029072E-3</v>
      </c>
      <c r="AA4" s="16">
        <f t="shared" si="0"/>
        <v>4.5330660067040451E-2</v>
      </c>
      <c r="AB4" s="16">
        <f t="shared" si="0"/>
        <v>0.10812754735075525</v>
      </c>
      <c r="AC4" s="16">
        <f t="shared" si="0"/>
        <v>8.5623106880138522E-2</v>
      </c>
      <c r="AD4" s="16">
        <f t="shared" si="0"/>
        <v>2.7203427831199223E-2</v>
      </c>
      <c r="AE4" s="16">
        <f t="shared" si="0"/>
        <v>2.9053693553863225E-2</v>
      </c>
      <c r="AF4" s="16">
        <f t="shared" si="0"/>
        <v>1.2514140271493224E-2</v>
      </c>
      <c r="AG4" s="16">
        <f t="shared" si="0"/>
        <v>2.6813769988129232E-2</v>
      </c>
      <c r="AH4" s="16">
        <f t="shared" si="0"/>
        <v>9.5795081038195562E-2</v>
      </c>
      <c r="AI4" s="16">
        <f t="shared" si="0"/>
        <v>0.11890527709397825</v>
      </c>
      <c r="AJ4" s="16">
        <f t="shared" si="0"/>
        <v>-1.1370149198543178E-2</v>
      </c>
      <c r="AK4" s="16">
        <f t="shared" si="0"/>
        <v>4.7481018812881137E-2</v>
      </c>
      <c r="AL4" s="16">
        <f t="shared" si="0"/>
        <v>0.12793458661382173</v>
      </c>
      <c r="AM4" s="16">
        <f t="shared" si="0"/>
        <v>5.159942385919436E-3</v>
      </c>
      <c r="AN4" s="17">
        <f t="shared" si="0"/>
        <v>6.2908432406897141E-2</v>
      </c>
      <c r="AO4" s="17">
        <f t="shared" si="0"/>
        <v>3.1555555555555559E-2</v>
      </c>
      <c r="AP4" s="17">
        <f t="shared" si="0"/>
        <v>3.2600890420795725E-2</v>
      </c>
      <c r="AQ4" s="17">
        <f t="shared" si="0"/>
        <v>6.912378303198885E-2</v>
      </c>
      <c r="AR4" s="17">
        <f t="shared" si="0"/>
        <v>1.730193833745286E-2</v>
      </c>
      <c r="AS4" s="18">
        <f>(AM4+AL4+AK4)/3</f>
        <v>6.01918492708741E-2</v>
      </c>
      <c r="AT4" s="18">
        <f>(AM20+AL20+AK20)/3</f>
        <v>-4.425140882283185E-3</v>
      </c>
      <c r="AU4" s="18">
        <f>(AM29+AL29+AK29)/3</f>
        <v>-2.4304036982227679E-2</v>
      </c>
      <c r="AV4" s="18">
        <f>(AM106+AL106+AK106)/3</f>
        <v>-0.18744203881828994</v>
      </c>
    </row>
    <row r="5" spans="1:48" ht="19" x14ac:dyDescent="0.25">
      <c r="A5" s="5" t="s">
        <v>2</v>
      </c>
      <c r="B5" s="1">
        <v>536300000</v>
      </c>
      <c r="C5" s="1">
        <v>605300000</v>
      </c>
      <c r="D5" s="1">
        <v>677600000</v>
      </c>
      <c r="E5" s="1">
        <v>1078100000</v>
      </c>
      <c r="F5" s="1">
        <v>771100000</v>
      </c>
      <c r="G5" s="1">
        <v>801600000</v>
      </c>
      <c r="H5" s="1">
        <v>846000000</v>
      </c>
      <c r="I5" s="1">
        <v>843600000</v>
      </c>
      <c r="J5" s="1">
        <v>902900000</v>
      </c>
      <c r="K5" s="1">
        <v>1004100000</v>
      </c>
      <c r="L5" s="1">
        <v>1147800000</v>
      </c>
      <c r="M5" s="1">
        <v>1064200000</v>
      </c>
      <c r="N5" s="1">
        <v>1123000000</v>
      </c>
      <c r="O5" s="1">
        <v>1177400000</v>
      </c>
      <c r="P5" s="1">
        <v>1232300000</v>
      </c>
      <c r="Q5" s="1">
        <v>1257400000</v>
      </c>
      <c r="R5" s="1">
        <v>1401000000</v>
      </c>
      <c r="S5" s="1">
        <v>1463400000</v>
      </c>
      <c r="T5" s="1">
        <v>1371000000</v>
      </c>
      <c r="U5" s="1">
        <v>1518300000</v>
      </c>
      <c r="V5" s="1">
        <v>1555400000</v>
      </c>
      <c r="W5" s="1">
        <v>1601800000</v>
      </c>
      <c r="X5" s="1">
        <v>1724400000</v>
      </c>
      <c r="Y5" s="1">
        <v>1888400000</v>
      </c>
      <c r="Z5" s="1">
        <v>1864900000</v>
      </c>
      <c r="AA5" s="1">
        <v>1919100000</v>
      </c>
      <c r="AB5" s="1">
        <v>2175100000</v>
      </c>
      <c r="AC5" s="1">
        <v>2396400000</v>
      </c>
      <c r="AD5" s="1">
        <v>2457600000</v>
      </c>
      <c r="AE5" s="1">
        <v>2513000000</v>
      </c>
      <c r="AF5" s="1">
        <v>2559000000</v>
      </c>
      <c r="AG5" s="1">
        <v>2579800000</v>
      </c>
      <c r="AH5" s="1">
        <v>2823900000</v>
      </c>
      <c r="AI5" s="1">
        <v>3037300000</v>
      </c>
      <c r="AJ5" s="1">
        <v>3202100000</v>
      </c>
      <c r="AK5" s="1">
        <v>3300900000</v>
      </c>
      <c r="AL5" s="1">
        <v>3823300000</v>
      </c>
      <c r="AM5" s="1">
        <v>4076000000</v>
      </c>
    </row>
    <row r="6" spans="1:48" ht="20" x14ac:dyDescent="0.25">
      <c r="A6" s="6" t="s">
        <v>3</v>
      </c>
      <c r="B6" s="10">
        <v>336700000</v>
      </c>
      <c r="C6" s="10">
        <v>370400000</v>
      </c>
      <c r="D6" s="10">
        <v>400900000</v>
      </c>
      <c r="E6" s="10">
        <v>105800000</v>
      </c>
      <c r="F6" s="10">
        <v>475000000</v>
      </c>
      <c r="G6" s="10">
        <v>521400000</v>
      </c>
      <c r="H6" s="10">
        <v>581900000</v>
      </c>
      <c r="I6" s="10">
        <v>627800000</v>
      </c>
      <c r="J6" s="10">
        <v>653700000</v>
      </c>
      <c r="K6" s="10">
        <v>690700000</v>
      </c>
      <c r="L6" s="10">
        <v>710900000</v>
      </c>
      <c r="M6" s="10">
        <v>668300000</v>
      </c>
      <c r="N6" s="10">
        <v>678000000</v>
      </c>
      <c r="O6" s="10">
        <v>703700000</v>
      </c>
      <c r="P6" s="10">
        <v>774600000</v>
      </c>
      <c r="Q6" s="10">
        <v>866100000</v>
      </c>
      <c r="R6" s="10">
        <v>972300000</v>
      </c>
      <c r="S6" s="10">
        <v>856600000</v>
      </c>
      <c r="T6" s="10">
        <v>898600000</v>
      </c>
      <c r="U6" s="10">
        <v>1007900000</v>
      </c>
      <c r="V6" s="10">
        <v>1036600000</v>
      </c>
      <c r="W6" s="10">
        <v>1114600000</v>
      </c>
      <c r="X6" s="10">
        <v>1191800000</v>
      </c>
      <c r="Y6" s="10">
        <v>1288200000</v>
      </c>
      <c r="Z6" s="10">
        <v>1327200000</v>
      </c>
      <c r="AA6" s="10">
        <v>1417700000</v>
      </c>
      <c r="AB6" s="10">
        <v>1522500000</v>
      </c>
      <c r="AC6" s="10">
        <v>1617800000</v>
      </c>
      <c r="AD6" s="10">
        <v>1665800000</v>
      </c>
      <c r="AE6" s="10">
        <v>1730200000</v>
      </c>
      <c r="AF6" s="10">
        <v>1737300000</v>
      </c>
      <c r="AG6" s="10">
        <v>1831700000</v>
      </c>
      <c r="AH6" s="10">
        <v>2010200000</v>
      </c>
      <c r="AI6" s="10">
        <v>2371600000</v>
      </c>
      <c r="AJ6" s="10">
        <v>2145300000</v>
      </c>
      <c r="AK6" s="10">
        <v>2300400000</v>
      </c>
      <c r="AL6" s="10">
        <v>2494600000</v>
      </c>
      <c r="AM6" s="10">
        <v>2274500000</v>
      </c>
      <c r="AS6" s="20" t="s">
        <v>116</v>
      </c>
      <c r="AT6" s="21" t="s">
        <v>117</v>
      </c>
      <c r="AU6" s="21" t="s">
        <v>118</v>
      </c>
      <c r="AV6" s="21" t="s">
        <v>119</v>
      </c>
    </row>
    <row r="7" spans="1:48" ht="19" x14ac:dyDescent="0.25">
      <c r="A7" s="5" t="s">
        <v>4</v>
      </c>
      <c r="B7" s="2">
        <v>0.38569999999999999</v>
      </c>
      <c r="C7" s="2">
        <v>0.37959999999999999</v>
      </c>
      <c r="D7" s="2">
        <v>0.37169999999999997</v>
      </c>
      <c r="E7" s="2">
        <v>8.9399999999999993E-2</v>
      </c>
      <c r="F7" s="2">
        <v>0.38119999999999998</v>
      </c>
      <c r="G7" s="2">
        <v>0.39410000000000001</v>
      </c>
      <c r="H7" s="2">
        <v>0.40749999999999997</v>
      </c>
      <c r="I7" s="2">
        <v>0.42670000000000002</v>
      </c>
      <c r="J7" s="2">
        <v>0.42</v>
      </c>
      <c r="K7" s="2">
        <v>0.40749999999999997</v>
      </c>
      <c r="L7" s="2">
        <v>0.38250000000000001</v>
      </c>
      <c r="M7" s="2">
        <v>0.38569999999999999</v>
      </c>
      <c r="N7" s="2">
        <v>0.3765</v>
      </c>
      <c r="O7" s="2">
        <v>0.37409999999999999</v>
      </c>
      <c r="P7" s="2">
        <v>0.38600000000000001</v>
      </c>
      <c r="Q7" s="2">
        <v>0.40789999999999998</v>
      </c>
      <c r="R7" s="2">
        <v>0.40970000000000001</v>
      </c>
      <c r="S7" s="2">
        <v>0.36919999999999997</v>
      </c>
      <c r="T7" s="2">
        <v>0.39589999999999997</v>
      </c>
      <c r="U7" s="2">
        <v>0.39900000000000002</v>
      </c>
      <c r="V7" s="2">
        <v>0.39989999999999998</v>
      </c>
      <c r="W7" s="2">
        <v>0.4103</v>
      </c>
      <c r="X7" s="2">
        <v>0.40870000000000001</v>
      </c>
      <c r="Y7" s="2">
        <v>0.40550000000000003</v>
      </c>
      <c r="Z7" s="2">
        <v>0.4158</v>
      </c>
      <c r="AA7" s="2">
        <v>0.4249</v>
      </c>
      <c r="AB7" s="2">
        <v>0.4118</v>
      </c>
      <c r="AC7" s="2">
        <v>0.40300000000000002</v>
      </c>
      <c r="AD7" s="2">
        <v>0.40400000000000003</v>
      </c>
      <c r="AE7" s="2">
        <v>0.4078</v>
      </c>
      <c r="AF7" s="2">
        <v>0.40439999999999998</v>
      </c>
      <c r="AG7" s="2">
        <v>0.41520000000000001</v>
      </c>
      <c r="AH7" s="2">
        <v>0.4158</v>
      </c>
      <c r="AI7" s="2">
        <v>0.4385</v>
      </c>
      <c r="AJ7" s="2">
        <v>0.4012</v>
      </c>
      <c r="AK7" s="2">
        <v>0.41070000000000001</v>
      </c>
      <c r="AL7" s="2">
        <v>0.39479999999999998</v>
      </c>
      <c r="AM7" s="2">
        <v>0.35820000000000002</v>
      </c>
      <c r="AS7" s="18">
        <f>AM7</f>
        <v>0.35820000000000002</v>
      </c>
      <c r="AT7" s="22">
        <f>AM21</f>
        <v>0.18310000000000001</v>
      </c>
      <c r="AU7" s="22">
        <f>AM30</f>
        <v>0.1014</v>
      </c>
      <c r="AV7" s="22">
        <f>AM107/AM3</f>
        <v>6.1333753247775763E-2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9">
        <f>B8/B3</f>
        <v>0</v>
      </c>
      <c r="C9" s="19">
        <f t="shared" ref="C9:AM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M9" s="19">
        <f t="shared" si="1"/>
        <v>0</v>
      </c>
      <c r="AS9" s="20" t="s">
        <v>95</v>
      </c>
      <c r="AT9" s="21" t="s">
        <v>96</v>
      </c>
      <c r="AU9" s="21" t="s">
        <v>97</v>
      </c>
      <c r="AV9" s="21" t="s">
        <v>98</v>
      </c>
    </row>
    <row r="10" spans="1:48" ht="19" x14ac:dyDescent="0.25">
      <c r="A10" s="5" t="s">
        <v>6</v>
      </c>
      <c r="B10" s="1" t="s">
        <v>91</v>
      </c>
      <c r="C10" s="1" t="s">
        <v>91</v>
      </c>
      <c r="D10" s="1" t="s">
        <v>91</v>
      </c>
      <c r="E10" s="1" t="s">
        <v>91</v>
      </c>
      <c r="F10" s="1" t="s">
        <v>91</v>
      </c>
      <c r="G10" s="1" t="s">
        <v>91</v>
      </c>
      <c r="H10" s="1" t="s">
        <v>91</v>
      </c>
      <c r="I10" s="1" t="s">
        <v>91</v>
      </c>
      <c r="J10" s="1" t="s">
        <v>91</v>
      </c>
      <c r="K10" s="1">
        <v>429500000</v>
      </c>
      <c r="L10" s="1">
        <v>446100000</v>
      </c>
      <c r="M10" s="1">
        <v>453100000</v>
      </c>
      <c r="N10" s="1">
        <v>461000000</v>
      </c>
      <c r="O10" s="1">
        <v>463800000</v>
      </c>
      <c r="P10" s="1">
        <v>522300000</v>
      </c>
      <c r="Q10" s="1">
        <v>578700000</v>
      </c>
      <c r="R10" s="1">
        <v>719900000</v>
      </c>
      <c r="S10" s="1">
        <v>570900000</v>
      </c>
      <c r="T10" s="1">
        <v>597600000</v>
      </c>
      <c r="U10" s="1">
        <v>677700000</v>
      </c>
      <c r="V10" s="1">
        <v>681900000</v>
      </c>
      <c r="W10" s="1">
        <v>772600000</v>
      </c>
      <c r="X10" s="1">
        <v>806900000</v>
      </c>
      <c r="Y10" s="1">
        <v>870600000</v>
      </c>
      <c r="Z10" s="1">
        <v>846600000</v>
      </c>
      <c r="AA10" s="1">
        <v>907900000</v>
      </c>
      <c r="AB10" s="1">
        <v>982200000</v>
      </c>
      <c r="AC10" s="1">
        <v>1039500000</v>
      </c>
      <c r="AD10" s="1">
        <v>1090300000</v>
      </c>
      <c r="AE10" s="1">
        <v>1122000000</v>
      </c>
      <c r="AF10" s="1">
        <v>1127400000</v>
      </c>
      <c r="AG10" s="1">
        <v>1175000000</v>
      </c>
      <c r="AH10" s="1">
        <v>1244800000</v>
      </c>
      <c r="AI10" s="1">
        <v>1429500000</v>
      </c>
      <c r="AJ10" s="1">
        <v>1166800000</v>
      </c>
      <c r="AK10" s="1">
        <v>1281600000</v>
      </c>
      <c r="AL10" s="1" t="s">
        <v>91</v>
      </c>
      <c r="AM10" s="1" t="s">
        <v>91</v>
      </c>
      <c r="AS10" s="18">
        <f>AM9</f>
        <v>0</v>
      </c>
      <c r="AT10" s="22">
        <f>AM13</f>
        <v>0.21369970868435556</v>
      </c>
      <c r="AU10" s="22">
        <f>AM80</f>
        <v>9.4953153295016142E-3</v>
      </c>
      <c r="AV10" s="22">
        <f>AM89</f>
        <v>3.804424848437131E-2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247900000</v>
      </c>
      <c r="C12" s="1">
        <v>271400000</v>
      </c>
      <c r="D12" s="1">
        <v>305200000</v>
      </c>
      <c r="E12" s="1" t="s">
        <v>91</v>
      </c>
      <c r="F12" s="1">
        <v>338200000</v>
      </c>
      <c r="G12" s="1">
        <v>357700000</v>
      </c>
      <c r="H12" s="1">
        <v>395800000</v>
      </c>
      <c r="I12" s="1">
        <v>416800000</v>
      </c>
      <c r="J12" s="1">
        <v>422700000</v>
      </c>
      <c r="K12" s="1">
        <v>429500000</v>
      </c>
      <c r="L12" s="1">
        <v>446100000</v>
      </c>
      <c r="M12" s="1">
        <v>453100000</v>
      </c>
      <c r="N12" s="1">
        <v>461000000</v>
      </c>
      <c r="O12" s="1">
        <v>463800000</v>
      </c>
      <c r="P12" s="1">
        <v>522300000</v>
      </c>
      <c r="Q12" s="1">
        <v>578700000</v>
      </c>
      <c r="R12" s="1">
        <v>719900000</v>
      </c>
      <c r="S12" s="1">
        <v>570900000</v>
      </c>
      <c r="T12" s="1">
        <v>597600000</v>
      </c>
      <c r="U12" s="1">
        <v>677700000</v>
      </c>
      <c r="V12" s="1">
        <v>681900000</v>
      </c>
      <c r="W12" s="1">
        <v>772600000</v>
      </c>
      <c r="X12" s="1">
        <v>806900000</v>
      </c>
      <c r="Y12" s="1">
        <v>870600000</v>
      </c>
      <c r="Z12" s="1">
        <v>846600000</v>
      </c>
      <c r="AA12" s="1">
        <v>907900000</v>
      </c>
      <c r="AB12" s="1">
        <v>982200000</v>
      </c>
      <c r="AC12" s="1">
        <v>1039500000</v>
      </c>
      <c r="AD12" s="1">
        <v>1090300000</v>
      </c>
      <c r="AE12" s="1">
        <v>1122000000</v>
      </c>
      <c r="AF12" s="1">
        <v>1127400000</v>
      </c>
      <c r="AG12" s="1">
        <v>1175000000</v>
      </c>
      <c r="AH12" s="1">
        <v>1244800000</v>
      </c>
      <c r="AI12" s="1">
        <v>1429500000</v>
      </c>
      <c r="AJ12" s="1">
        <v>1166800000</v>
      </c>
      <c r="AK12" s="1">
        <v>1281600000</v>
      </c>
      <c r="AL12" s="1">
        <v>1404100000</v>
      </c>
      <c r="AM12" s="1">
        <v>1357100000</v>
      </c>
      <c r="AS12" s="20" t="s">
        <v>120</v>
      </c>
      <c r="AT12" s="21" t="s">
        <v>121</v>
      </c>
      <c r="AU12" s="21" t="s">
        <v>122</v>
      </c>
      <c r="AV12" s="21" t="s">
        <v>123</v>
      </c>
    </row>
    <row r="13" spans="1:48" ht="19" x14ac:dyDescent="0.25">
      <c r="A13" s="14" t="s">
        <v>99</v>
      </c>
      <c r="B13" s="19">
        <f>B12/B3</f>
        <v>0.28396334478808705</v>
      </c>
      <c r="C13" s="19">
        <f t="shared" ref="C13:AM13" si="2">C12/C3</f>
        <v>0.27815927026750026</v>
      </c>
      <c r="D13" s="19">
        <f t="shared" si="2"/>
        <v>0.28298562818729717</v>
      </c>
      <c r="E13" s="19" t="e">
        <f t="shared" si="2"/>
        <v>#VALUE!</v>
      </c>
      <c r="F13" s="19">
        <f t="shared" si="2"/>
        <v>0.27140678918224864</v>
      </c>
      <c r="G13" s="19">
        <f t="shared" si="2"/>
        <v>0.27037037037037037</v>
      </c>
      <c r="H13" s="19">
        <f t="shared" si="2"/>
        <v>0.27719027943133273</v>
      </c>
      <c r="I13" s="19">
        <f t="shared" si="2"/>
        <v>0.28326763626478185</v>
      </c>
      <c r="J13" s="19">
        <f t="shared" si="2"/>
        <v>0.27155338558396508</v>
      </c>
      <c r="K13" s="19">
        <f t="shared" si="2"/>
        <v>0.2534222327118244</v>
      </c>
      <c r="L13" s="19">
        <f t="shared" si="2"/>
        <v>0.24000645612524882</v>
      </c>
      <c r="M13" s="19">
        <f t="shared" si="2"/>
        <v>0.26152958152958156</v>
      </c>
      <c r="N13" s="19">
        <f t="shared" si="2"/>
        <v>0.25596890616324264</v>
      </c>
      <c r="O13" s="19">
        <f t="shared" si="2"/>
        <v>0.24655786507894317</v>
      </c>
      <c r="P13" s="19">
        <f t="shared" si="2"/>
        <v>0.26025213015097914</v>
      </c>
      <c r="Q13" s="19">
        <f t="shared" si="2"/>
        <v>0.27252178008005651</v>
      </c>
      <c r="R13" s="19">
        <f t="shared" si="2"/>
        <v>0.30333291197910084</v>
      </c>
      <c r="S13" s="19">
        <f t="shared" si="2"/>
        <v>0.24607758620689654</v>
      </c>
      <c r="T13" s="19">
        <f t="shared" si="2"/>
        <v>0.26330630948184702</v>
      </c>
      <c r="U13" s="19">
        <f t="shared" si="2"/>
        <v>0.26826854564167524</v>
      </c>
      <c r="V13" s="19">
        <f t="shared" si="2"/>
        <v>0.26307870370370373</v>
      </c>
      <c r="W13" s="19">
        <f t="shared" si="2"/>
        <v>0.28442055661905463</v>
      </c>
      <c r="X13" s="19">
        <f t="shared" si="2"/>
        <v>0.27669569988340992</v>
      </c>
      <c r="Y13" s="19">
        <f t="shared" si="2"/>
        <v>0.27406661210098848</v>
      </c>
      <c r="Z13" s="19">
        <f t="shared" si="2"/>
        <v>0.26521725509852451</v>
      </c>
      <c r="AA13" s="19">
        <f t="shared" si="2"/>
        <v>0.27208702948933111</v>
      </c>
      <c r="AB13" s="19">
        <f t="shared" si="2"/>
        <v>0.26563176114236259</v>
      </c>
      <c r="AC13" s="19">
        <f t="shared" si="2"/>
        <v>0.2589557072393005</v>
      </c>
      <c r="AD13" s="19">
        <f t="shared" si="2"/>
        <v>0.26441771353737209</v>
      </c>
      <c r="AE13" s="19">
        <f t="shared" si="2"/>
        <v>0.26442307692307693</v>
      </c>
      <c r="AF13" s="19">
        <f t="shared" si="2"/>
        <v>0.26241184274841145</v>
      </c>
      <c r="AG13" s="19">
        <f t="shared" si="2"/>
        <v>0.26634931429219089</v>
      </c>
      <c r="AH13" s="19">
        <f t="shared" si="2"/>
        <v>0.25750398212697295</v>
      </c>
      <c r="AI13" s="19">
        <f t="shared" si="2"/>
        <v>0.26428663868808816</v>
      </c>
      <c r="AJ13" s="19">
        <f t="shared" si="2"/>
        <v>0.21819949882185735</v>
      </c>
      <c r="AK13" s="19">
        <f t="shared" si="2"/>
        <v>0.22880402763644153</v>
      </c>
      <c r="AL13" s="19">
        <f t="shared" si="2"/>
        <v>0.22224156760949049</v>
      </c>
      <c r="AM13" s="19">
        <f t="shared" si="2"/>
        <v>0.21369970868435556</v>
      </c>
      <c r="AS13" s="18">
        <f>AM28/AM72</f>
        <v>0.13763486806965067</v>
      </c>
      <c r="AT13" s="22">
        <f>AM28/AM54</f>
        <v>4.9082278722123597E-2</v>
      </c>
      <c r="AU13" s="22">
        <f>AM22/(AM72+AM56+AM61)</f>
        <v>8.7852615944903914E-2</v>
      </c>
      <c r="AV13" s="23">
        <f>AM67/AM72</f>
        <v>1.8001709219100523</v>
      </c>
    </row>
    <row r="14" spans="1:48" ht="19" x14ac:dyDescent="0.25">
      <c r="A14" s="5" t="s">
        <v>9</v>
      </c>
      <c r="B14" s="1">
        <v>28200000</v>
      </c>
      <c r="C14" s="1">
        <v>32100000</v>
      </c>
      <c r="D14" s="1">
        <v>32600000</v>
      </c>
      <c r="E14" s="1">
        <v>27500000</v>
      </c>
      <c r="F14" s="1">
        <v>34800000</v>
      </c>
      <c r="G14" s="1">
        <v>36600000</v>
      </c>
      <c r="H14" s="1">
        <v>40500000</v>
      </c>
      <c r="I14" s="1">
        <v>43800000</v>
      </c>
      <c r="J14" s="1">
        <v>50500000</v>
      </c>
      <c r="K14" s="1">
        <v>62500000</v>
      </c>
      <c r="L14" s="1">
        <v>63700000</v>
      </c>
      <c r="M14" s="1">
        <v>63800000</v>
      </c>
      <c r="N14" s="1">
        <v>49300000</v>
      </c>
      <c r="O14" s="1">
        <v>54800000</v>
      </c>
      <c r="P14" s="1">
        <v>57400000</v>
      </c>
      <c r="Q14" s="1">
        <v>61300000</v>
      </c>
      <c r="R14" s="1">
        <v>10800000</v>
      </c>
      <c r="S14" s="1">
        <v>8000000</v>
      </c>
      <c r="T14" s="1">
        <v>5500000</v>
      </c>
      <c r="U14" s="1">
        <v>-2500000</v>
      </c>
      <c r="V14" s="1">
        <v>11200000</v>
      </c>
      <c r="W14" s="1" t="s">
        <v>91</v>
      </c>
      <c r="X14" s="1" t="s">
        <v>91</v>
      </c>
      <c r="Y14" s="1">
        <v>29000000</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276100000</v>
      </c>
      <c r="C15" s="1">
        <v>303500000</v>
      </c>
      <c r="D15" s="1">
        <v>337800000</v>
      </c>
      <c r="E15" s="1">
        <v>27500000</v>
      </c>
      <c r="F15" s="1">
        <v>373000000</v>
      </c>
      <c r="G15" s="1">
        <v>394300000</v>
      </c>
      <c r="H15" s="1">
        <v>436300000</v>
      </c>
      <c r="I15" s="1">
        <v>460600000</v>
      </c>
      <c r="J15" s="1">
        <v>473200000</v>
      </c>
      <c r="K15" s="1">
        <v>492000000</v>
      </c>
      <c r="L15" s="1">
        <v>509800000</v>
      </c>
      <c r="M15" s="1">
        <v>516900000</v>
      </c>
      <c r="N15" s="1">
        <v>510300000</v>
      </c>
      <c r="O15" s="1">
        <v>518600000</v>
      </c>
      <c r="P15" s="1">
        <v>579700000</v>
      </c>
      <c r="Q15" s="1">
        <v>640000000</v>
      </c>
      <c r="R15" s="1">
        <v>730700000</v>
      </c>
      <c r="S15" s="1">
        <v>578900000</v>
      </c>
      <c r="T15" s="1">
        <v>603100000</v>
      </c>
      <c r="U15" s="1">
        <v>675200000</v>
      </c>
      <c r="V15" s="1">
        <v>693100000</v>
      </c>
      <c r="W15" s="1">
        <v>772600000</v>
      </c>
      <c r="X15" s="1">
        <v>806900000</v>
      </c>
      <c r="Y15" s="1">
        <v>899600000</v>
      </c>
      <c r="Z15" s="1">
        <v>846600000</v>
      </c>
      <c r="AA15" s="1">
        <v>907900000</v>
      </c>
      <c r="AB15" s="1">
        <v>982200000</v>
      </c>
      <c r="AC15" s="1">
        <v>1039500000</v>
      </c>
      <c r="AD15" s="1">
        <v>1090300000</v>
      </c>
      <c r="AE15" s="1">
        <v>1122000000</v>
      </c>
      <c r="AF15" s="1">
        <v>1127400000</v>
      </c>
      <c r="AG15" s="1">
        <v>1175000000</v>
      </c>
      <c r="AH15" s="1">
        <v>1244800000</v>
      </c>
      <c r="AI15" s="1">
        <v>1429500000</v>
      </c>
      <c r="AJ15" s="1">
        <v>1166800000</v>
      </c>
      <c r="AK15" s="1">
        <v>1281600000</v>
      </c>
      <c r="AL15" s="1">
        <v>1404100000</v>
      </c>
      <c r="AM15" s="1">
        <v>1357100000</v>
      </c>
      <c r="AS15" s="20" t="s">
        <v>124</v>
      </c>
      <c r="AT15" s="21" t="s">
        <v>125</v>
      </c>
      <c r="AU15" s="21" t="s">
        <v>126</v>
      </c>
      <c r="AV15" s="21" t="s">
        <v>127</v>
      </c>
    </row>
    <row r="16" spans="1:48" ht="19" x14ac:dyDescent="0.25">
      <c r="A16" s="5" t="s">
        <v>11</v>
      </c>
      <c r="B16" s="1">
        <v>812400000</v>
      </c>
      <c r="C16" s="1">
        <v>908800000</v>
      </c>
      <c r="D16" s="1">
        <v>1015400000</v>
      </c>
      <c r="E16" s="1">
        <v>1105600000</v>
      </c>
      <c r="F16" s="1">
        <v>1144100000</v>
      </c>
      <c r="G16" s="1">
        <v>1195900000</v>
      </c>
      <c r="H16" s="1">
        <v>1282300000</v>
      </c>
      <c r="I16" s="1">
        <v>1304200000</v>
      </c>
      <c r="J16" s="1">
        <v>1376100000</v>
      </c>
      <c r="K16" s="1">
        <v>1496100000</v>
      </c>
      <c r="L16" s="1">
        <v>1657600000</v>
      </c>
      <c r="M16" s="1">
        <v>1581100000</v>
      </c>
      <c r="N16" s="1">
        <v>1633300000</v>
      </c>
      <c r="O16" s="1">
        <v>1696000000</v>
      </c>
      <c r="P16" s="1">
        <v>1812000000</v>
      </c>
      <c r="Q16" s="1">
        <v>1897400000</v>
      </c>
      <c r="R16" s="1">
        <v>2131700000</v>
      </c>
      <c r="S16" s="1">
        <v>2042300000</v>
      </c>
      <c r="T16" s="1">
        <v>1974100000</v>
      </c>
      <c r="U16" s="1">
        <v>2193500000</v>
      </c>
      <c r="V16" s="1">
        <v>2248500000</v>
      </c>
      <c r="W16" s="1">
        <v>2374400000</v>
      </c>
      <c r="X16" s="1">
        <v>2531300000</v>
      </c>
      <c r="Y16" s="1">
        <v>2788000000</v>
      </c>
      <c r="Z16" s="1">
        <v>2711500000</v>
      </c>
      <c r="AA16" s="1">
        <v>2827000000</v>
      </c>
      <c r="AB16" s="1">
        <v>3157300000</v>
      </c>
      <c r="AC16" s="1">
        <v>3435900000</v>
      </c>
      <c r="AD16" s="1">
        <v>3547900000</v>
      </c>
      <c r="AE16" s="1">
        <v>3635000000</v>
      </c>
      <c r="AF16" s="1">
        <v>3686400000</v>
      </c>
      <c r="AG16" s="1">
        <v>3754800000</v>
      </c>
      <c r="AH16" s="1">
        <v>4068700000</v>
      </c>
      <c r="AI16" s="1">
        <v>4466800000</v>
      </c>
      <c r="AJ16" s="1">
        <v>4368900000</v>
      </c>
      <c r="AK16" s="1">
        <v>4582500000</v>
      </c>
      <c r="AL16" s="1">
        <v>5227400000</v>
      </c>
      <c r="AM16" s="1">
        <v>5433100000</v>
      </c>
      <c r="AS16" s="36">
        <f>(AM35+AL35+AK35+AJ35+AI35)/5</f>
        <v>1.0100503037369203E-2</v>
      </c>
      <c r="AT16" s="37">
        <f>AU101/AM3</f>
        <v>3.5764065821588851</v>
      </c>
      <c r="AU16" s="37">
        <f>AU101/AM28</f>
        <v>35.256085066749456</v>
      </c>
      <c r="AV16" s="38">
        <f>AU101/AM107</f>
        <v>58.310577663671374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52800000</v>
      </c>
      <c r="AA17" s="1">
        <v>49300000</v>
      </c>
      <c r="AB17" s="1">
        <v>51200000</v>
      </c>
      <c r="AC17" s="1">
        <v>54600000</v>
      </c>
      <c r="AD17" s="1">
        <v>53300000</v>
      </c>
      <c r="AE17" s="1">
        <v>49700000</v>
      </c>
      <c r="AF17" s="1">
        <v>53300000</v>
      </c>
      <c r="AG17" s="1">
        <v>56000000</v>
      </c>
      <c r="AH17" s="1">
        <v>95700000</v>
      </c>
      <c r="AI17" s="1">
        <v>174600000</v>
      </c>
      <c r="AJ17" s="1">
        <v>165200000</v>
      </c>
      <c r="AK17" s="1">
        <v>135600000</v>
      </c>
      <c r="AL17" s="1">
        <v>136600000</v>
      </c>
      <c r="AM17" s="1">
        <v>149100000</v>
      </c>
    </row>
    <row r="18" spans="1:48" ht="20" x14ac:dyDescent="0.25">
      <c r="A18" s="5" t="s">
        <v>13</v>
      </c>
      <c r="B18" s="1" t="s">
        <v>91</v>
      </c>
      <c r="C18" s="1" t="s">
        <v>91</v>
      </c>
      <c r="D18" s="1" t="s">
        <v>91</v>
      </c>
      <c r="E18" s="1" t="s">
        <v>91</v>
      </c>
      <c r="F18" s="1">
        <v>34800000</v>
      </c>
      <c r="G18" s="1">
        <v>36600000</v>
      </c>
      <c r="H18" s="1">
        <v>40500000</v>
      </c>
      <c r="I18" s="1">
        <v>43800000</v>
      </c>
      <c r="J18" s="1">
        <v>50500000</v>
      </c>
      <c r="K18" s="1">
        <v>62500000</v>
      </c>
      <c r="L18" s="1">
        <v>63700000</v>
      </c>
      <c r="M18" s="1">
        <v>63800000</v>
      </c>
      <c r="N18" s="1">
        <v>49300000</v>
      </c>
      <c r="O18" s="1">
        <v>54800000</v>
      </c>
      <c r="P18" s="1">
        <v>57400000</v>
      </c>
      <c r="Q18" s="1">
        <v>61300000</v>
      </c>
      <c r="R18" s="1">
        <v>73000000</v>
      </c>
      <c r="S18" s="1">
        <v>66800000</v>
      </c>
      <c r="T18" s="1">
        <v>65300000</v>
      </c>
      <c r="U18" s="1">
        <v>72000000</v>
      </c>
      <c r="V18" s="1">
        <v>74600000</v>
      </c>
      <c r="W18" s="1">
        <v>86800000</v>
      </c>
      <c r="X18" s="1">
        <v>82600000</v>
      </c>
      <c r="Y18" s="1">
        <v>85600000</v>
      </c>
      <c r="Z18" s="1">
        <v>94300000</v>
      </c>
      <c r="AA18" s="1">
        <v>95100000</v>
      </c>
      <c r="AB18" s="1">
        <v>98300000</v>
      </c>
      <c r="AC18" s="1">
        <v>102800000</v>
      </c>
      <c r="AD18" s="1">
        <v>106000000</v>
      </c>
      <c r="AE18" s="1">
        <v>102700000</v>
      </c>
      <c r="AF18" s="1">
        <v>105900000</v>
      </c>
      <c r="AG18" s="1">
        <v>108700000</v>
      </c>
      <c r="AH18" s="1">
        <v>125200000</v>
      </c>
      <c r="AI18" s="1">
        <v>150700000</v>
      </c>
      <c r="AJ18" s="1">
        <v>158800000</v>
      </c>
      <c r="AK18" s="1">
        <v>165000000</v>
      </c>
      <c r="AL18" s="1">
        <v>186300000</v>
      </c>
      <c r="AM18" s="1">
        <v>200600000</v>
      </c>
      <c r="AS18" s="20" t="s">
        <v>128</v>
      </c>
      <c r="AT18" s="21" t="s">
        <v>129</v>
      </c>
      <c r="AU18" s="21" t="s">
        <v>130</v>
      </c>
      <c r="AV18" s="21" t="s">
        <v>131</v>
      </c>
    </row>
    <row r="19" spans="1:48" ht="19" x14ac:dyDescent="0.25">
      <c r="A19" s="6" t="s">
        <v>14</v>
      </c>
      <c r="B19" s="10">
        <v>45900000</v>
      </c>
      <c r="C19" s="10">
        <v>51200000</v>
      </c>
      <c r="D19" s="10">
        <v>48900000</v>
      </c>
      <c r="E19" s="10">
        <v>59100000</v>
      </c>
      <c r="F19" s="10">
        <v>116800000</v>
      </c>
      <c r="G19" s="10">
        <v>144600000</v>
      </c>
      <c r="H19" s="10">
        <v>164200000</v>
      </c>
      <c r="I19" s="10">
        <v>192000000</v>
      </c>
      <c r="J19" s="10">
        <v>184100000</v>
      </c>
      <c r="K19" s="10">
        <v>157400000</v>
      </c>
      <c r="L19" s="10">
        <v>215000000</v>
      </c>
      <c r="M19" s="10">
        <v>129600000</v>
      </c>
      <c r="N19" s="10">
        <v>200400000</v>
      </c>
      <c r="O19" s="10">
        <v>213500000</v>
      </c>
      <c r="P19" s="10">
        <v>220800000</v>
      </c>
      <c r="Q19" s="10">
        <v>265400000</v>
      </c>
      <c r="R19" s="10">
        <v>282500000</v>
      </c>
      <c r="S19" s="10">
        <v>320900000</v>
      </c>
      <c r="T19" s="10">
        <v>359500000</v>
      </c>
      <c r="U19" s="10">
        <v>375500000</v>
      </c>
      <c r="V19" s="10">
        <v>386200000</v>
      </c>
      <c r="W19" s="10">
        <v>353700000</v>
      </c>
      <c r="X19" s="10">
        <v>404900000</v>
      </c>
      <c r="Y19" s="10">
        <v>442000000</v>
      </c>
      <c r="Z19" s="10">
        <v>579900000</v>
      </c>
      <c r="AA19" s="10">
        <v>632600000</v>
      </c>
      <c r="AB19" s="10">
        <v>666300000</v>
      </c>
      <c r="AC19" s="10">
        <v>705000000</v>
      </c>
      <c r="AD19" s="10">
        <v>681900000</v>
      </c>
      <c r="AE19" s="10">
        <v>736200000</v>
      </c>
      <c r="AF19" s="10">
        <v>692100000</v>
      </c>
      <c r="AG19" s="10">
        <v>790000000</v>
      </c>
      <c r="AH19" s="10">
        <v>849600000</v>
      </c>
      <c r="AI19" s="10">
        <v>1101400000</v>
      </c>
      <c r="AJ19" s="10">
        <v>1184100000</v>
      </c>
      <c r="AK19" s="10">
        <v>1222900000</v>
      </c>
      <c r="AL19" s="10">
        <v>1270900000</v>
      </c>
      <c r="AM19" s="10">
        <v>1162500000</v>
      </c>
      <c r="AN19" s="39">
        <v>1230000000</v>
      </c>
      <c r="AO19" s="39">
        <v>1332000000</v>
      </c>
      <c r="AP19" s="39">
        <v>1401000000</v>
      </c>
      <c r="AQ19" s="39">
        <v>1531000000</v>
      </c>
      <c r="AR19" s="39">
        <v>1606000000</v>
      </c>
      <c r="AS19" s="40">
        <f>AM40-AM56-AM61</f>
        <v>-4815600000</v>
      </c>
      <c r="AT19" s="37">
        <f>AU101/AN3</f>
        <v>3.3647362962962961</v>
      </c>
      <c r="AU19" s="37">
        <f>AU101/AN28</f>
        <v>31.880923638405392</v>
      </c>
      <c r="AV19" s="38">
        <f>AU101/AN106</f>
        <v>30.258419930722088</v>
      </c>
    </row>
    <row r="20" spans="1:48" ht="19" customHeight="1" x14ac:dyDescent="0.25">
      <c r="A20" s="14" t="s">
        <v>100</v>
      </c>
      <c r="B20" s="1"/>
      <c r="C20" s="19">
        <f>(C19/B19)-1</f>
        <v>0.11546840958605675</v>
      </c>
      <c r="D20" s="19">
        <f>(D19/C19)-1</f>
        <v>-4.4921875E-2</v>
      </c>
      <c r="E20" s="19">
        <f>(E19/D19)-1</f>
        <v>0.20858895705521463</v>
      </c>
      <c r="F20" s="19">
        <f t="shared" ref="F20:AR20" si="3">(F19/E19)-1</f>
        <v>0.97631133671742809</v>
      </c>
      <c r="G20" s="19">
        <f t="shared" si="3"/>
        <v>0.23801369863013688</v>
      </c>
      <c r="H20" s="19">
        <f t="shared" si="3"/>
        <v>0.13554633471645916</v>
      </c>
      <c r="I20" s="19">
        <f t="shared" si="3"/>
        <v>0.16930572472594396</v>
      </c>
      <c r="J20" s="19">
        <f t="shared" si="3"/>
        <v>-4.1145833333333326E-2</v>
      </c>
      <c r="K20" s="19">
        <f t="shared" si="3"/>
        <v>-0.14502987506789788</v>
      </c>
      <c r="L20" s="19">
        <f t="shared" si="3"/>
        <v>0.36594663278271922</v>
      </c>
      <c r="M20" s="19">
        <f t="shared" si="3"/>
        <v>-0.39720930232558138</v>
      </c>
      <c r="N20" s="19">
        <f t="shared" si="3"/>
        <v>0.54629629629629628</v>
      </c>
      <c r="O20" s="19">
        <f t="shared" si="3"/>
        <v>6.5369261477045804E-2</v>
      </c>
      <c r="P20" s="19">
        <f t="shared" si="3"/>
        <v>3.4192037470726078E-2</v>
      </c>
      <c r="Q20" s="19">
        <f t="shared" si="3"/>
        <v>0.20199275362318847</v>
      </c>
      <c r="R20" s="19">
        <f t="shared" si="3"/>
        <v>6.4431047475508763E-2</v>
      </c>
      <c r="S20" s="19">
        <f t="shared" si="3"/>
        <v>0.13592920353982296</v>
      </c>
      <c r="T20" s="19">
        <f t="shared" si="3"/>
        <v>0.12028669367404166</v>
      </c>
      <c r="U20" s="19">
        <f t="shared" si="3"/>
        <v>4.4506258692628586E-2</v>
      </c>
      <c r="V20" s="19">
        <f t="shared" si="3"/>
        <v>2.8495339547270238E-2</v>
      </c>
      <c r="W20" s="19">
        <f t="shared" si="3"/>
        <v>-8.4153288451579544E-2</v>
      </c>
      <c r="X20" s="19">
        <f t="shared" si="3"/>
        <v>0.14475544246536609</v>
      </c>
      <c r="Y20" s="19">
        <f t="shared" si="3"/>
        <v>9.162756236107672E-2</v>
      </c>
      <c r="Z20" s="19">
        <f t="shared" si="3"/>
        <v>0.31199095022624435</v>
      </c>
      <c r="AA20" s="19">
        <f t="shared" si="3"/>
        <v>9.0877737540955295E-2</v>
      </c>
      <c r="AB20" s="19">
        <f t="shared" si="3"/>
        <v>5.3272209927284209E-2</v>
      </c>
      <c r="AC20" s="19">
        <f t="shared" si="3"/>
        <v>5.8081945069788476E-2</v>
      </c>
      <c r="AD20" s="19">
        <f t="shared" si="3"/>
        <v>-3.2765957446808547E-2</v>
      </c>
      <c r="AE20" s="19">
        <f t="shared" si="3"/>
        <v>7.9630444346678431E-2</v>
      </c>
      <c r="AF20" s="19">
        <f t="shared" si="3"/>
        <v>-5.9902200488997526E-2</v>
      </c>
      <c r="AG20" s="19">
        <f t="shared" si="3"/>
        <v>0.14145354717526359</v>
      </c>
      <c r="AH20" s="19">
        <f t="shared" si="3"/>
        <v>7.5443037974683547E-2</v>
      </c>
      <c r="AI20" s="19">
        <f t="shared" si="3"/>
        <v>0.29637476459510359</v>
      </c>
      <c r="AJ20" s="19">
        <f t="shared" si="3"/>
        <v>7.508625385872536E-2</v>
      </c>
      <c r="AK20" s="19">
        <f t="shared" si="3"/>
        <v>3.2767502744700527E-2</v>
      </c>
      <c r="AL20" s="19">
        <f t="shared" si="3"/>
        <v>3.9250960830812032E-2</v>
      </c>
      <c r="AM20" s="16">
        <f t="shared" si="3"/>
        <v>-8.5293886222362114E-2</v>
      </c>
      <c r="AN20" s="17">
        <f t="shared" si="3"/>
        <v>5.8064516129032295E-2</v>
      </c>
      <c r="AO20" s="17">
        <f t="shared" si="3"/>
        <v>8.2926829268292757E-2</v>
      </c>
      <c r="AP20" s="17">
        <f t="shared" si="3"/>
        <v>5.1801801801801828E-2</v>
      </c>
      <c r="AQ20" s="17">
        <f t="shared" si="3"/>
        <v>9.2790863668807955E-2</v>
      </c>
      <c r="AR20" s="17">
        <f t="shared" si="3"/>
        <v>4.8987589810581378E-2</v>
      </c>
    </row>
    <row r="21" spans="1:48" ht="20" x14ac:dyDescent="0.25">
      <c r="A21" s="5" t="s">
        <v>15</v>
      </c>
      <c r="B21" s="2">
        <v>5.2600000000000001E-2</v>
      </c>
      <c r="C21" s="2">
        <v>5.2499999999999998E-2</v>
      </c>
      <c r="D21" s="2">
        <v>4.53E-2</v>
      </c>
      <c r="E21" s="2">
        <v>4.99E-2</v>
      </c>
      <c r="F21" s="2">
        <v>9.3700000000000006E-2</v>
      </c>
      <c r="G21" s="2">
        <v>0.10929999999999999</v>
      </c>
      <c r="H21" s="2">
        <v>0.115</v>
      </c>
      <c r="I21" s="2">
        <v>0.1305</v>
      </c>
      <c r="J21" s="2">
        <v>0.1183</v>
      </c>
      <c r="K21" s="2">
        <v>9.2899999999999996E-2</v>
      </c>
      <c r="L21" s="2">
        <v>0.1157</v>
      </c>
      <c r="M21" s="2">
        <v>7.4800000000000005E-2</v>
      </c>
      <c r="N21" s="2">
        <v>0.1113</v>
      </c>
      <c r="O21" s="2">
        <v>0.1135</v>
      </c>
      <c r="P21" s="2">
        <v>0.11</v>
      </c>
      <c r="Q21" s="2">
        <v>0.125</v>
      </c>
      <c r="R21" s="2">
        <v>0.11899999999999999</v>
      </c>
      <c r="S21" s="2">
        <v>0.13830000000000001</v>
      </c>
      <c r="T21" s="2">
        <v>0.15840000000000001</v>
      </c>
      <c r="U21" s="2">
        <v>0.14860000000000001</v>
      </c>
      <c r="V21" s="2">
        <v>0.14899999999999999</v>
      </c>
      <c r="W21" s="2">
        <v>0.13020000000000001</v>
      </c>
      <c r="X21" s="2">
        <v>0.13880000000000001</v>
      </c>
      <c r="Y21" s="2">
        <v>0.1391</v>
      </c>
      <c r="Z21" s="2">
        <v>0.1817</v>
      </c>
      <c r="AA21" s="2">
        <v>0.18959999999999999</v>
      </c>
      <c r="AB21" s="2">
        <v>0.1802</v>
      </c>
      <c r="AC21" s="2">
        <v>0.17560000000000001</v>
      </c>
      <c r="AD21" s="2">
        <v>0.16539999999999999</v>
      </c>
      <c r="AE21" s="2">
        <v>0.17349999999999999</v>
      </c>
      <c r="AF21" s="2">
        <v>0.16109999999999999</v>
      </c>
      <c r="AG21" s="2">
        <v>0.17910000000000001</v>
      </c>
      <c r="AH21" s="2">
        <v>0.17580000000000001</v>
      </c>
      <c r="AI21" s="2">
        <v>0.2036</v>
      </c>
      <c r="AJ21" s="2">
        <v>0.22140000000000001</v>
      </c>
      <c r="AK21" s="2">
        <v>0.21829999999999999</v>
      </c>
      <c r="AL21" s="2">
        <v>0.20119999999999999</v>
      </c>
      <c r="AM21" s="2">
        <v>0.18310000000000001</v>
      </c>
      <c r="AN21" s="41">
        <f>AN19/AN3</f>
        <v>0.18222222222222223</v>
      </c>
      <c r="AO21" s="41">
        <f t="shared" ref="AO21:AR21" si="4">AO19/AO3</f>
        <v>0.1912968548039638</v>
      </c>
      <c r="AP21" s="41">
        <f t="shared" si="4"/>
        <v>0.19485396383866482</v>
      </c>
      <c r="AQ21" s="41">
        <f t="shared" si="4"/>
        <v>0.1991674255236113</v>
      </c>
      <c r="AR21" s="41">
        <f t="shared" si="4"/>
        <v>0.20537084398976982</v>
      </c>
      <c r="AU21" s="20" t="s">
        <v>132</v>
      </c>
      <c r="AV21" s="21" t="s">
        <v>133</v>
      </c>
    </row>
    <row r="22" spans="1:48" ht="19" x14ac:dyDescent="0.25">
      <c r="A22" s="6" t="s">
        <v>16</v>
      </c>
      <c r="B22" s="10">
        <v>60600000</v>
      </c>
      <c r="C22" s="10">
        <v>66900000</v>
      </c>
      <c r="D22" s="10">
        <v>63100000</v>
      </c>
      <c r="E22" s="10">
        <v>78300000</v>
      </c>
      <c r="F22" s="10">
        <v>102000000</v>
      </c>
      <c r="G22" s="10">
        <v>127100000</v>
      </c>
      <c r="H22" s="10">
        <v>145600000</v>
      </c>
      <c r="I22" s="10">
        <v>167200000</v>
      </c>
      <c r="J22" s="10">
        <v>180500000</v>
      </c>
      <c r="K22" s="10">
        <v>198700000</v>
      </c>
      <c r="L22" s="10">
        <v>201100000</v>
      </c>
      <c r="M22" s="10">
        <v>151400000</v>
      </c>
      <c r="N22" s="10">
        <v>167700000</v>
      </c>
      <c r="O22" s="10">
        <v>185100000</v>
      </c>
      <c r="P22" s="10">
        <v>194900000</v>
      </c>
      <c r="Q22" s="10">
        <v>226100000</v>
      </c>
      <c r="R22" s="10">
        <v>240600000</v>
      </c>
      <c r="S22" s="10">
        <v>277700000</v>
      </c>
      <c r="T22" s="10">
        <v>295500000</v>
      </c>
      <c r="U22" s="10">
        <v>332700000</v>
      </c>
      <c r="V22" s="10">
        <v>343500000</v>
      </c>
      <c r="W22" s="10">
        <v>269600000</v>
      </c>
      <c r="X22" s="10">
        <v>354200000</v>
      </c>
      <c r="Y22" s="10">
        <v>376500000</v>
      </c>
      <c r="Z22" s="10">
        <v>466900000</v>
      </c>
      <c r="AA22" s="10">
        <v>509800000</v>
      </c>
      <c r="AB22" s="10">
        <v>540300000</v>
      </c>
      <c r="AC22" s="10">
        <v>578300000</v>
      </c>
      <c r="AD22" s="10">
        <v>550500000</v>
      </c>
      <c r="AE22" s="10">
        <v>603000000</v>
      </c>
      <c r="AF22" s="10">
        <v>548400000</v>
      </c>
      <c r="AG22" s="10">
        <v>641000000</v>
      </c>
      <c r="AH22" s="10">
        <v>702400000</v>
      </c>
      <c r="AI22" s="10">
        <v>903300000</v>
      </c>
      <c r="AJ22" s="10">
        <v>957700000</v>
      </c>
      <c r="AK22" s="10">
        <v>999500000</v>
      </c>
      <c r="AL22" s="10">
        <v>1015100000</v>
      </c>
      <c r="AM22" s="10">
        <v>863600000</v>
      </c>
      <c r="AU22" s="42">
        <f>(-1*AM98)/AU101</f>
        <v>1.4970079654032654E-3</v>
      </c>
      <c r="AV22" s="43">
        <f>AM107/AU101</f>
        <v>1.7149547133075642E-2</v>
      </c>
    </row>
    <row r="23" spans="1:48" ht="19" x14ac:dyDescent="0.25">
      <c r="A23" s="5" t="s">
        <v>17</v>
      </c>
      <c r="B23" s="2">
        <v>6.9400000000000003E-2</v>
      </c>
      <c r="C23" s="2">
        <v>6.8599999999999994E-2</v>
      </c>
      <c r="D23" s="2">
        <v>5.8500000000000003E-2</v>
      </c>
      <c r="E23" s="2">
        <v>6.6100000000000006E-2</v>
      </c>
      <c r="F23" s="2">
        <v>8.1900000000000001E-2</v>
      </c>
      <c r="G23" s="2">
        <v>9.6100000000000005E-2</v>
      </c>
      <c r="H23" s="2">
        <v>0.10199999999999999</v>
      </c>
      <c r="I23" s="2">
        <v>0.11360000000000001</v>
      </c>
      <c r="J23" s="2">
        <v>0.11600000000000001</v>
      </c>
      <c r="K23" s="2">
        <v>0.1172</v>
      </c>
      <c r="L23" s="2">
        <v>0.1082</v>
      </c>
      <c r="M23" s="2">
        <v>8.7400000000000005E-2</v>
      </c>
      <c r="N23" s="2">
        <v>9.3100000000000002E-2</v>
      </c>
      <c r="O23" s="2">
        <v>9.8400000000000001E-2</v>
      </c>
      <c r="P23" s="2">
        <v>9.7100000000000006E-2</v>
      </c>
      <c r="Q23" s="2">
        <v>0.1065</v>
      </c>
      <c r="R23" s="2">
        <v>0.1014</v>
      </c>
      <c r="S23" s="2">
        <v>0.1197</v>
      </c>
      <c r="T23" s="2">
        <v>0.13020000000000001</v>
      </c>
      <c r="U23" s="2">
        <v>0.13170000000000001</v>
      </c>
      <c r="V23" s="2">
        <v>0.13250000000000001</v>
      </c>
      <c r="W23" s="2">
        <v>9.9199999999999997E-2</v>
      </c>
      <c r="X23" s="2">
        <v>0.1215</v>
      </c>
      <c r="Y23" s="2">
        <v>0.11849999999999999</v>
      </c>
      <c r="Z23" s="2">
        <v>0.14630000000000001</v>
      </c>
      <c r="AA23" s="2">
        <v>0.15279999999999999</v>
      </c>
      <c r="AB23" s="2">
        <v>0.14610000000000001</v>
      </c>
      <c r="AC23" s="2">
        <v>0.14410000000000001</v>
      </c>
      <c r="AD23" s="2">
        <v>0.13350000000000001</v>
      </c>
      <c r="AE23" s="2">
        <v>0.1421</v>
      </c>
      <c r="AF23" s="2">
        <v>0.12759999999999999</v>
      </c>
      <c r="AG23" s="2">
        <v>0.14530000000000001</v>
      </c>
      <c r="AH23" s="2">
        <v>0.14530000000000001</v>
      </c>
      <c r="AI23" s="2">
        <v>0.16700000000000001</v>
      </c>
      <c r="AJ23" s="2">
        <v>0.17910000000000001</v>
      </c>
      <c r="AK23" s="2">
        <v>0.1784</v>
      </c>
      <c r="AL23" s="2">
        <v>0.16070000000000001</v>
      </c>
      <c r="AM23" s="2">
        <v>0.13600000000000001</v>
      </c>
    </row>
    <row r="24" spans="1:48" ht="19" x14ac:dyDescent="0.25">
      <c r="A24" s="5" t="s">
        <v>18</v>
      </c>
      <c r="B24" s="1">
        <v>-14700000</v>
      </c>
      <c r="C24" s="1">
        <v>-15700000</v>
      </c>
      <c r="D24" s="1">
        <v>-14200000</v>
      </c>
      <c r="E24" s="1">
        <v>-19900000</v>
      </c>
      <c r="F24" s="1">
        <v>-20000000</v>
      </c>
      <c r="G24" s="1">
        <v>-19100000</v>
      </c>
      <c r="H24" s="1">
        <v>-21900000</v>
      </c>
      <c r="I24" s="1">
        <v>-28900000</v>
      </c>
      <c r="J24" s="1">
        <v>-20300000</v>
      </c>
      <c r="K24" s="1">
        <v>-111700000</v>
      </c>
      <c r="L24" s="1">
        <v>-51900000</v>
      </c>
      <c r="M24" s="1">
        <v>-84000000</v>
      </c>
      <c r="N24" s="1">
        <v>-17600000</v>
      </c>
      <c r="O24" s="1">
        <v>-26400000</v>
      </c>
      <c r="P24" s="1">
        <v>-31500000</v>
      </c>
      <c r="Q24" s="1">
        <v>-22000000</v>
      </c>
      <c r="R24" s="1">
        <v>-50200000</v>
      </c>
      <c r="S24" s="1">
        <v>-42900000</v>
      </c>
      <c r="T24" s="1">
        <v>-25500000</v>
      </c>
      <c r="U24" s="1">
        <v>-38900000</v>
      </c>
      <c r="V24" s="1">
        <v>-47800000</v>
      </c>
      <c r="W24" s="1">
        <v>-46600000</v>
      </c>
      <c r="X24" s="1">
        <v>-51800000</v>
      </c>
      <c r="Y24" s="1">
        <v>-38700000</v>
      </c>
      <c r="Z24" s="1">
        <v>-50400000</v>
      </c>
      <c r="AA24" s="1">
        <v>-47100000</v>
      </c>
      <c r="AB24" s="1">
        <v>-48900000</v>
      </c>
      <c r="AC24" s="1">
        <v>-52200000</v>
      </c>
      <c r="AD24" s="1">
        <v>-51100000</v>
      </c>
      <c r="AE24" s="1">
        <v>-48600000</v>
      </c>
      <c r="AF24" s="1">
        <v>-52200000</v>
      </c>
      <c r="AG24" s="1">
        <v>-51800000</v>
      </c>
      <c r="AH24" s="1">
        <v>-107600000</v>
      </c>
      <c r="AI24" s="1">
        <v>-162000000</v>
      </c>
      <c r="AJ24" s="1">
        <v>-138500000</v>
      </c>
      <c r="AK24" s="1">
        <v>-118000000</v>
      </c>
      <c r="AL24" s="1">
        <v>-119300000</v>
      </c>
      <c r="AM24" s="1">
        <v>-50800000</v>
      </c>
    </row>
    <row r="25" spans="1:48" ht="19" x14ac:dyDescent="0.25">
      <c r="A25" s="6" t="s">
        <v>19</v>
      </c>
      <c r="B25" s="10">
        <v>45900000</v>
      </c>
      <c r="C25" s="10">
        <v>51200000</v>
      </c>
      <c r="D25" s="10">
        <v>48900000</v>
      </c>
      <c r="E25" s="10">
        <v>58400000</v>
      </c>
      <c r="F25" s="10">
        <v>82000000</v>
      </c>
      <c r="G25" s="10">
        <v>108000000</v>
      </c>
      <c r="H25" s="10">
        <v>123700000</v>
      </c>
      <c r="I25" s="10">
        <v>138300000</v>
      </c>
      <c r="J25" s="10">
        <v>160200000</v>
      </c>
      <c r="K25" s="10">
        <v>87000000</v>
      </c>
      <c r="L25" s="10">
        <v>149200000</v>
      </c>
      <c r="M25" s="10">
        <v>67400000</v>
      </c>
      <c r="N25" s="10">
        <v>150100000</v>
      </c>
      <c r="O25" s="10">
        <v>158700000</v>
      </c>
      <c r="P25" s="10">
        <v>163400000</v>
      </c>
      <c r="Q25" s="10">
        <v>204100000</v>
      </c>
      <c r="R25" s="10">
        <v>190400000</v>
      </c>
      <c r="S25" s="10">
        <v>234800000</v>
      </c>
      <c r="T25" s="10">
        <v>270000000</v>
      </c>
      <c r="U25" s="10">
        <v>293800000</v>
      </c>
      <c r="V25" s="10">
        <v>295700000</v>
      </c>
      <c r="W25" s="10">
        <v>223000000</v>
      </c>
      <c r="X25" s="10">
        <v>302400000</v>
      </c>
      <c r="Y25" s="10">
        <v>337800000</v>
      </c>
      <c r="Z25" s="10">
        <v>416500000</v>
      </c>
      <c r="AA25" s="10">
        <v>462700000</v>
      </c>
      <c r="AB25" s="10">
        <v>491400000</v>
      </c>
      <c r="AC25" s="10">
        <v>526100000</v>
      </c>
      <c r="AD25" s="10">
        <v>499400000</v>
      </c>
      <c r="AE25" s="10">
        <v>554400000</v>
      </c>
      <c r="AF25" s="10">
        <v>496200000</v>
      </c>
      <c r="AG25" s="10">
        <v>589200000</v>
      </c>
      <c r="AH25" s="10">
        <v>594800000</v>
      </c>
      <c r="AI25" s="10">
        <v>741300000</v>
      </c>
      <c r="AJ25" s="10">
        <v>819200000</v>
      </c>
      <c r="AK25" s="10">
        <v>881500000</v>
      </c>
      <c r="AL25" s="10">
        <v>895800000</v>
      </c>
      <c r="AM25" s="10">
        <v>812800000</v>
      </c>
    </row>
    <row r="26" spans="1:48" ht="19" x14ac:dyDescent="0.25">
      <c r="A26" s="5" t="s">
        <v>20</v>
      </c>
      <c r="B26" s="2">
        <v>5.2600000000000001E-2</v>
      </c>
      <c r="C26" s="2">
        <v>5.2499999999999998E-2</v>
      </c>
      <c r="D26" s="2">
        <v>4.53E-2</v>
      </c>
      <c r="E26" s="2">
        <v>4.9299999999999997E-2</v>
      </c>
      <c r="F26" s="2">
        <v>6.5799999999999997E-2</v>
      </c>
      <c r="G26" s="2">
        <v>8.1600000000000006E-2</v>
      </c>
      <c r="H26" s="2">
        <v>8.6599999999999996E-2</v>
      </c>
      <c r="I26" s="2">
        <v>9.4E-2</v>
      </c>
      <c r="J26" s="2">
        <v>0.10290000000000001</v>
      </c>
      <c r="K26" s="2">
        <v>5.1299999999999998E-2</v>
      </c>
      <c r="L26" s="2">
        <v>8.0299999999999996E-2</v>
      </c>
      <c r="M26" s="2">
        <v>3.8899999999999997E-2</v>
      </c>
      <c r="N26" s="2">
        <v>8.3299999999999999E-2</v>
      </c>
      <c r="O26" s="2">
        <v>8.4400000000000003E-2</v>
      </c>
      <c r="P26" s="2">
        <v>8.14E-2</v>
      </c>
      <c r="Q26" s="2">
        <v>9.6100000000000005E-2</v>
      </c>
      <c r="R26" s="2">
        <v>8.0199999999999994E-2</v>
      </c>
      <c r="S26" s="2">
        <v>0.1012</v>
      </c>
      <c r="T26" s="2">
        <v>0.11899999999999999</v>
      </c>
      <c r="U26" s="2">
        <v>0.1163</v>
      </c>
      <c r="V26" s="2">
        <v>0.11409999999999999</v>
      </c>
      <c r="W26" s="2">
        <v>8.2100000000000006E-2</v>
      </c>
      <c r="X26" s="2">
        <v>0.1037</v>
      </c>
      <c r="Y26" s="2">
        <v>0.10630000000000001</v>
      </c>
      <c r="Z26" s="2">
        <v>0.1305</v>
      </c>
      <c r="AA26" s="2">
        <v>0.13869999999999999</v>
      </c>
      <c r="AB26" s="2">
        <v>0.13289999999999999</v>
      </c>
      <c r="AC26" s="2">
        <v>0.13109999999999999</v>
      </c>
      <c r="AD26" s="2">
        <v>0.1211</v>
      </c>
      <c r="AE26" s="2">
        <v>0.13070000000000001</v>
      </c>
      <c r="AF26" s="2">
        <v>0.11550000000000001</v>
      </c>
      <c r="AG26" s="2">
        <v>0.1336</v>
      </c>
      <c r="AH26" s="2">
        <v>0.123</v>
      </c>
      <c r="AI26" s="2">
        <v>0.1371</v>
      </c>
      <c r="AJ26" s="2">
        <v>0.1532</v>
      </c>
      <c r="AK26" s="2">
        <v>0.15740000000000001</v>
      </c>
      <c r="AL26" s="2">
        <v>0.14180000000000001</v>
      </c>
      <c r="AM26" s="2">
        <v>0.128</v>
      </c>
    </row>
    <row r="27" spans="1:48" ht="19" x14ac:dyDescent="0.25">
      <c r="A27" s="5" t="s">
        <v>21</v>
      </c>
      <c r="B27" s="1">
        <v>18100000</v>
      </c>
      <c r="C27" s="1">
        <v>21500000</v>
      </c>
      <c r="D27" s="1">
        <v>18300000</v>
      </c>
      <c r="E27" s="1">
        <v>22800000</v>
      </c>
      <c r="F27" s="1">
        <v>29500000</v>
      </c>
      <c r="G27" s="1">
        <v>38600000</v>
      </c>
      <c r="H27" s="1">
        <v>42800000</v>
      </c>
      <c r="I27" s="1">
        <v>53000000</v>
      </c>
      <c r="J27" s="1">
        <v>60500000</v>
      </c>
      <c r="K27" s="1">
        <v>33800000</v>
      </c>
      <c r="L27" s="1">
        <v>53700000</v>
      </c>
      <c r="M27" s="1">
        <v>23900000</v>
      </c>
      <c r="N27" s="1">
        <v>52700000</v>
      </c>
      <c r="O27" s="1">
        <v>54900000</v>
      </c>
      <c r="P27" s="1">
        <v>60100000</v>
      </c>
      <c r="Q27" s="1">
        <v>66600000</v>
      </c>
      <c r="R27" s="1">
        <v>62900000</v>
      </c>
      <c r="S27" s="1">
        <v>74300000</v>
      </c>
      <c r="T27" s="1">
        <v>83400000</v>
      </c>
      <c r="U27" s="1">
        <v>89000000</v>
      </c>
      <c r="V27" s="1">
        <v>96700000</v>
      </c>
      <c r="W27" s="1">
        <v>64700000</v>
      </c>
      <c r="X27" s="1">
        <v>92200000</v>
      </c>
      <c r="Y27" s="1">
        <v>100600000</v>
      </c>
      <c r="Z27" s="1">
        <v>133000000</v>
      </c>
      <c r="AA27" s="1">
        <v>118000000</v>
      </c>
      <c r="AB27" s="1">
        <v>142600000</v>
      </c>
      <c r="AC27" s="1">
        <v>139800000</v>
      </c>
      <c r="AD27" s="1">
        <v>133600000</v>
      </c>
      <c r="AE27" s="1">
        <v>145900000</v>
      </c>
      <c r="AF27" s="1">
        <v>131300000</v>
      </c>
      <c r="AG27" s="1">
        <v>153000000</v>
      </c>
      <c r="AH27" s="1">
        <v>151300000</v>
      </c>
      <c r="AI27" s="1">
        <v>-157300000</v>
      </c>
      <c r="AJ27" s="1">
        <v>157400000</v>
      </c>
      <c r="AK27" s="1">
        <v>174900000</v>
      </c>
      <c r="AL27" s="1">
        <v>192700000</v>
      </c>
      <c r="AM27" s="1">
        <v>168600000</v>
      </c>
    </row>
    <row r="28" spans="1:48" ht="20" thickBot="1" x14ac:dyDescent="0.3">
      <c r="A28" s="7" t="s">
        <v>22</v>
      </c>
      <c r="B28" s="11">
        <v>27800000</v>
      </c>
      <c r="C28" s="11">
        <v>29700000</v>
      </c>
      <c r="D28" s="11">
        <v>30600000</v>
      </c>
      <c r="E28" s="11">
        <v>36300000</v>
      </c>
      <c r="F28" s="11">
        <v>52500000</v>
      </c>
      <c r="G28" s="11">
        <v>69400000</v>
      </c>
      <c r="H28" s="11">
        <v>80900000</v>
      </c>
      <c r="I28" s="11">
        <v>95200000</v>
      </c>
      <c r="J28" s="11">
        <v>73100000</v>
      </c>
      <c r="K28" s="11">
        <v>61100000</v>
      </c>
      <c r="L28" s="11">
        <v>97600000</v>
      </c>
      <c r="M28" s="11">
        <v>41900000</v>
      </c>
      <c r="N28" s="11">
        <v>98400000</v>
      </c>
      <c r="O28" s="11">
        <v>103800000</v>
      </c>
      <c r="P28" s="11">
        <v>103300000</v>
      </c>
      <c r="Q28" s="11">
        <v>137500000</v>
      </c>
      <c r="R28" s="11">
        <v>146600000</v>
      </c>
      <c r="S28" s="11">
        <v>179800000</v>
      </c>
      <c r="T28" s="11">
        <v>210800000</v>
      </c>
      <c r="U28" s="11">
        <v>214500000</v>
      </c>
      <c r="V28" s="11">
        <v>214900000</v>
      </c>
      <c r="W28" s="11">
        <v>202200000</v>
      </c>
      <c r="X28" s="11">
        <v>230100000</v>
      </c>
      <c r="Y28" s="11">
        <v>255800000</v>
      </c>
      <c r="Z28" s="11">
        <v>299800000</v>
      </c>
      <c r="AA28" s="11">
        <v>370200000</v>
      </c>
      <c r="AB28" s="11">
        <v>374200000</v>
      </c>
      <c r="AC28" s="11">
        <v>407800000</v>
      </c>
      <c r="AD28" s="11">
        <v>389000000</v>
      </c>
      <c r="AE28" s="11">
        <v>437900000</v>
      </c>
      <c r="AF28" s="11">
        <v>401600000</v>
      </c>
      <c r="AG28" s="11">
        <v>472300000</v>
      </c>
      <c r="AH28" s="11">
        <v>477400000</v>
      </c>
      <c r="AI28" s="11">
        <v>933400000</v>
      </c>
      <c r="AJ28" s="11">
        <v>702700000</v>
      </c>
      <c r="AK28" s="11">
        <v>747400000</v>
      </c>
      <c r="AL28" s="11">
        <v>755300000</v>
      </c>
      <c r="AM28" s="11">
        <v>644200000</v>
      </c>
      <c r="AN28" s="44">
        <v>712400000</v>
      </c>
      <c r="AO28" s="44">
        <v>781890000</v>
      </c>
      <c r="AP28" s="44">
        <v>857800000</v>
      </c>
      <c r="AQ28" s="44">
        <v>932000000</v>
      </c>
      <c r="AR28" s="44">
        <v>1010000000</v>
      </c>
    </row>
    <row r="29" spans="1:48" ht="20" customHeight="1" thickTop="1" x14ac:dyDescent="0.25">
      <c r="A29" s="14" t="s">
        <v>101</v>
      </c>
      <c r="B29" s="1"/>
      <c r="C29" s="19">
        <f>(C28/B28)-1</f>
        <v>6.8345323741007213E-2</v>
      </c>
      <c r="D29" s="19">
        <f>(D28/C28)-1</f>
        <v>3.0303030303030276E-2</v>
      </c>
      <c r="E29" s="19">
        <f>(E28/D28)-1</f>
        <v>0.18627450980392157</v>
      </c>
      <c r="F29" s="19">
        <f t="shared" ref="F29:AR29" si="5">(F28/E28)-1</f>
        <v>0.44628099173553726</v>
      </c>
      <c r="G29" s="19">
        <f t="shared" si="5"/>
        <v>0.32190476190476192</v>
      </c>
      <c r="H29" s="19">
        <f t="shared" si="5"/>
        <v>0.16570605187319876</v>
      </c>
      <c r="I29" s="19">
        <f t="shared" si="5"/>
        <v>0.17676143386897403</v>
      </c>
      <c r="J29" s="19">
        <f t="shared" si="5"/>
        <v>-0.2321428571428571</v>
      </c>
      <c r="K29" s="19">
        <f t="shared" si="5"/>
        <v>-0.16415868673050615</v>
      </c>
      <c r="L29" s="19">
        <f t="shared" si="5"/>
        <v>0.59738134206219318</v>
      </c>
      <c r="M29" s="19">
        <f t="shared" si="5"/>
        <v>-0.57069672131147542</v>
      </c>
      <c r="N29" s="19">
        <f t="shared" si="5"/>
        <v>1.3484486873508352</v>
      </c>
      <c r="O29" s="19">
        <f t="shared" si="5"/>
        <v>5.4878048780487854E-2</v>
      </c>
      <c r="P29" s="19">
        <f t="shared" si="5"/>
        <v>-4.816955684007751E-3</v>
      </c>
      <c r="Q29" s="19">
        <f t="shared" si="5"/>
        <v>0.33107454017424987</v>
      </c>
      <c r="R29" s="19">
        <f t="shared" si="5"/>
        <v>6.6181818181818119E-2</v>
      </c>
      <c r="S29" s="19">
        <f t="shared" si="5"/>
        <v>0.22646657571623474</v>
      </c>
      <c r="T29" s="19">
        <f t="shared" si="5"/>
        <v>0.17241379310344818</v>
      </c>
      <c r="U29" s="19">
        <f t="shared" si="5"/>
        <v>1.7552182163187879E-2</v>
      </c>
      <c r="V29" s="19">
        <f t="shared" si="5"/>
        <v>1.8648018648017572E-3</v>
      </c>
      <c r="W29" s="19">
        <f t="shared" si="5"/>
        <v>-5.9097254536993993E-2</v>
      </c>
      <c r="X29" s="19">
        <f t="shared" si="5"/>
        <v>0.13798219584569726</v>
      </c>
      <c r="Y29" s="19">
        <f t="shared" si="5"/>
        <v>0.11169056931768795</v>
      </c>
      <c r="Z29" s="19">
        <f t="shared" si="5"/>
        <v>0.17200938232994534</v>
      </c>
      <c r="AA29" s="19">
        <f t="shared" si="5"/>
        <v>0.2348232154769847</v>
      </c>
      <c r="AB29" s="19">
        <f t="shared" si="5"/>
        <v>1.0804970286331761E-2</v>
      </c>
      <c r="AC29" s="19">
        <f t="shared" si="5"/>
        <v>8.9791555318011751E-2</v>
      </c>
      <c r="AD29" s="19">
        <f t="shared" si="5"/>
        <v>-4.6101029916625791E-2</v>
      </c>
      <c r="AE29" s="19">
        <f t="shared" si="5"/>
        <v>0.12570694087403589</v>
      </c>
      <c r="AF29" s="19">
        <f t="shared" si="5"/>
        <v>-8.2895638273578487E-2</v>
      </c>
      <c r="AG29" s="19">
        <f t="shared" si="5"/>
        <v>0.17604581673306763</v>
      </c>
      <c r="AH29" s="19">
        <f t="shared" si="5"/>
        <v>1.0798221469405123E-2</v>
      </c>
      <c r="AI29" s="19">
        <f t="shared" si="5"/>
        <v>0.95517385839966495</v>
      </c>
      <c r="AJ29" s="19">
        <f t="shared" si="5"/>
        <v>-0.24716091707735166</v>
      </c>
      <c r="AK29" s="19">
        <f t="shared" si="5"/>
        <v>6.3611783122242693E-2</v>
      </c>
      <c r="AL29" s="19">
        <f t="shared" si="5"/>
        <v>1.0569975916510543E-2</v>
      </c>
      <c r="AM29" s="16">
        <f t="shared" si="5"/>
        <v>-0.14709386998543628</v>
      </c>
      <c r="AN29" s="17">
        <f t="shared" si="5"/>
        <v>0.10586774293697609</v>
      </c>
      <c r="AO29" s="17">
        <f t="shared" si="5"/>
        <v>9.7543514879281368E-2</v>
      </c>
      <c r="AP29" s="17">
        <f t="shared" si="5"/>
        <v>9.708526774866022E-2</v>
      </c>
      <c r="AQ29" s="17">
        <f t="shared" si="5"/>
        <v>8.650034973187215E-2</v>
      </c>
      <c r="AR29" s="17">
        <f t="shared" si="5"/>
        <v>8.3690987124463545E-2</v>
      </c>
    </row>
    <row r="30" spans="1:48" ht="19" x14ac:dyDescent="0.25">
      <c r="A30" s="5" t="s">
        <v>23</v>
      </c>
      <c r="B30" s="2">
        <v>3.1800000000000002E-2</v>
      </c>
      <c r="C30" s="2">
        <v>3.04E-2</v>
      </c>
      <c r="D30" s="2">
        <v>2.8400000000000002E-2</v>
      </c>
      <c r="E30" s="2">
        <v>3.0700000000000002E-2</v>
      </c>
      <c r="F30" s="2">
        <v>4.2099999999999999E-2</v>
      </c>
      <c r="G30" s="2">
        <v>5.2499999999999998E-2</v>
      </c>
      <c r="H30" s="2">
        <v>5.67E-2</v>
      </c>
      <c r="I30" s="2">
        <v>6.4699999999999994E-2</v>
      </c>
      <c r="J30" s="2">
        <v>4.7E-2</v>
      </c>
      <c r="K30" s="2">
        <v>3.61E-2</v>
      </c>
      <c r="L30" s="2">
        <v>5.2499999999999998E-2</v>
      </c>
      <c r="M30" s="2">
        <v>2.4199999999999999E-2</v>
      </c>
      <c r="N30" s="2">
        <v>5.4600000000000003E-2</v>
      </c>
      <c r="O30" s="2">
        <v>5.5199999999999999E-2</v>
      </c>
      <c r="P30" s="2">
        <v>5.1499999999999997E-2</v>
      </c>
      <c r="Q30" s="2">
        <v>6.4799999999999996E-2</v>
      </c>
      <c r="R30" s="2">
        <v>6.1800000000000001E-2</v>
      </c>
      <c r="S30" s="2">
        <v>7.7499999999999999E-2</v>
      </c>
      <c r="T30" s="2">
        <v>9.2899999999999996E-2</v>
      </c>
      <c r="U30" s="2">
        <v>8.4900000000000003E-2</v>
      </c>
      <c r="V30" s="2">
        <v>8.2900000000000001E-2</v>
      </c>
      <c r="W30" s="2">
        <v>7.4399999999999994E-2</v>
      </c>
      <c r="X30" s="2">
        <v>7.8899999999999998E-2</v>
      </c>
      <c r="Y30" s="2">
        <v>8.0500000000000002E-2</v>
      </c>
      <c r="Z30" s="2">
        <v>9.3899999999999997E-2</v>
      </c>
      <c r="AA30" s="2">
        <v>0.1109</v>
      </c>
      <c r="AB30" s="2">
        <v>0.1012</v>
      </c>
      <c r="AC30" s="2">
        <v>0.1016</v>
      </c>
      <c r="AD30" s="2">
        <v>9.4299999999999995E-2</v>
      </c>
      <c r="AE30" s="2">
        <v>0.1032</v>
      </c>
      <c r="AF30" s="2">
        <v>9.35E-2</v>
      </c>
      <c r="AG30" s="2">
        <v>0.1071</v>
      </c>
      <c r="AH30" s="2">
        <v>9.8799999999999999E-2</v>
      </c>
      <c r="AI30" s="2">
        <v>0.1726</v>
      </c>
      <c r="AJ30" s="2">
        <v>0.13139999999999999</v>
      </c>
      <c r="AK30" s="2">
        <v>0.13339999999999999</v>
      </c>
      <c r="AL30" s="2">
        <v>0.1195</v>
      </c>
      <c r="AM30" s="2">
        <v>0.1014</v>
      </c>
      <c r="AN30" s="45">
        <f>AN28/AN3</f>
        <v>0.10554074074074074</v>
      </c>
      <c r="AO30" s="45">
        <f t="shared" ref="AO30:AR30" si="6">AO28/AO3</f>
        <v>0.11229211546747092</v>
      </c>
      <c r="AP30" s="45">
        <f t="shared" si="6"/>
        <v>0.11930458970792768</v>
      </c>
      <c r="AQ30" s="45">
        <f t="shared" si="6"/>
        <v>0.12124365812410563</v>
      </c>
      <c r="AR30" s="45">
        <f t="shared" si="6"/>
        <v>0.12915601023017903</v>
      </c>
    </row>
    <row r="31" spans="1:48" ht="19" x14ac:dyDescent="0.25">
      <c r="A31" s="5" t="s">
        <v>24</v>
      </c>
      <c r="B31" s="12" t="s">
        <v>90</v>
      </c>
      <c r="C31" s="12" t="s">
        <v>90</v>
      </c>
      <c r="D31" s="12">
        <v>0.01</v>
      </c>
      <c r="E31" s="12">
        <v>0.01</v>
      </c>
      <c r="F31" s="12">
        <v>0.05</v>
      </c>
      <c r="G31" s="12">
        <v>0.05</v>
      </c>
      <c r="H31" s="12">
        <v>0.06</v>
      </c>
      <c r="I31" s="12">
        <v>0.14000000000000001</v>
      </c>
      <c r="J31" s="12">
        <v>0.11</v>
      </c>
      <c r="K31" s="12">
        <v>0.09</v>
      </c>
      <c r="L31" s="12">
        <v>0.3</v>
      </c>
      <c r="M31" s="12">
        <v>0.13</v>
      </c>
      <c r="N31" s="12">
        <v>0.33</v>
      </c>
      <c r="O31" s="12">
        <v>0.35</v>
      </c>
      <c r="P31" s="12">
        <v>0.36</v>
      </c>
      <c r="Q31" s="12">
        <v>0.5</v>
      </c>
      <c r="R31" s="12">
        <v>0.53</v>
      </c>
      <c r="S31" s="12">
        <v>0.65</v>
      </c>
      <c r="T31" s="12">
        <v>0.76</v>
      </c>
      <c r="U31" s="12">
        <v>0.79</v>
      </c>
      <c r="V31" s="12">
        <v>0.8</v>
      </c>
      <c r="W31" s="12">
        <v>0.77</v>
      </c>
      <c r="X31" s="12">
        <v>0.89</v>
      </c>
      <c r="Y31" s="12">
        <v>0.99</v>
      </c>
      <c r="Z31" s="12">
        <v>1.1499999999999999</v>
      </c>
      <c r="AA31" s="12">
        <v>1.4</v>
      </c>
      <c r="AB31" s="12">
        <v>1.41</v>
      </c>
      <c r="AC31" s="12">
        <v>1.53</v>
      </c>
      <c r="AD31" s="12">
        <v>1.47</v>
      </c>
      <c r="AE31" s="12">
        <v>1.69</v>
      </c>
      <c r="AF31" s="12">
        <v>1.57</v>
      </c>
      <c r="AG31" s="12">
        <v>1.86</v>
      </c>
      <c r="AH31" s="12">
        <v>1.89</v>
      </c>
      <c r="AI31" s="12">
        <v>3.55</v>
      </c>
      <c r="AJ31" s="12">
        <v>2.65</v>
      </c>
      <c r="AK31" s="12">
        <v>2.8</v>
      </c>
      <c r="AL31" s="12">
        <v>2.83</v>
      </c>
      <c r="AM31" s="12">
        <v>2.41</v>
      </c>
      <c r="AN31" s="46">
        <v>2.66</v>
      </c>
      <c r="AO31" s="46">
        <v>2.91</v>
      </c>
      <c r="AP31" s="46">
        <v>3.2</v>
      </c>
      <c r="AQ31" s="46">
        <v>3.47</v>
      </c>
      <c r="AR31" s="46">
        <v>3.77</v>
      </c>
    </row>
    <row r="32" spans="1:48" ht="19" x14ac:dyDescent="0.25">
      <c r="A32" s="5" t="s">
        <v>25</v>
      </c>
      <c r="B32" s="12" t="s">
        <v>90</v>
      </c>
      <c r="C32" s="12" t="s">
        <v>90</v>
      </c>
      <c r="D32" s="12">
        <v>0.01</v>
      </c>
      <c r="E32" s="12">
        <v>0.01</v>
      </c>
      <c r="F32" s="12">
        <v>0.05</v>
      </c>
      <c r="G32" s="12">
        <v>0.05</v>
      </c>
      <c r="H32" s="12">
        <v>0.06</v>
      </c>
      <c r="I32" s="12">
        <v>0.14000000000000001</v>
      </c>
      <c r="J32" s="12">
        <v>0.11</v>
      </c>
      <c r="K32" s="12">
        <v>0.09</v>
      </c>
      <c r="L32" s="12">
        <v>0.3</v>
      </c>
      <c r="M32" s="12">
        <v>0.13</v>
      </c>
      <c r="N32" s="12">
        <v>0.33</v>
      </c>
      <c r="O32" s="12">
        <v>0.35</v>
      </c>
      <c r="P32" s="12">
        <v>0.36</v>
      </c>
      <c r="Q32" s="12">
        <v>0.49</v>
      </c>
      <c r="R32" s="12">
        <v>0.52</v>
      </c>
      <c r="S32" s="12">
        <v>0.63</v>
      </c>
      <c r="T32" s="12">
        <v>0.74</v>
      </c>
      <c r="U32" s="12">
        <v>0.76</v>
      </c>
      <c r="V32" s="12">
        <v>0.78</v>
      </c>
      <c r="W32" s="12">
        <v>0.75</v>
      </c>
      <c r="X32" s="12">
        <v>0.86</v>
      </c>
      <c r="Y32" s="12">
        <v>0.97</v>
      </c>
      <c r="Z32" s="12">
        <v>1.1399999999999999</v>
      </c>
      <c r="AA32" s="12">
        <v>1.38</v>
      </c>
      <c r="AB32" s="12">
        <v>1.4</v>
      </c>
      <c r="AC32" s="12">
        <v>1.52</v>
      </c>
      <c r="AD32" s="12">
        <v>1.46</v>
      </c>
      <c r="AE32" s="12">
        <v>1.67</v>
      </c>
      <c r="AF32" s="12">
        <v>1.55</v>
      </c>
      <c r="AG32" s="12">
        <v>1.84</v>
      </c>
      <c r="AH32" s="12">
        <v>1.86</v>
      </c>
      <c r="AI32" s="12">
        <v>3.5</v>
      </c>
      <c r="AJ32" s="12">
        <v>2.62</v>
      </c>
      <c r="AK32" s="12">
        <v>2.78</v>
      </c>
      <c r="AL32" s="12">
        <v>2.8</v>
      </c>
      <c r="AM32" s="12">
        <v>2.39</v>
      </c>
    </row>
    <row r="33" spans="1:39" ht="19" x14ac:dyDescent="0.25">
      <c r="A33" s="5" t="s">
        <v>26</v>
      </c>
      <c r="B33" s="1">
        <v>392000000</v>
      </c>
      <c r="C33" s="1">
        <v>385920000</v>
      </c>
      <c r="D33" s="1">
        <v>373344000</v>
      </c>
      <c r="E33" s="1">
        <v>360448000</v>
      </c>
      <c r="F33" s="1">
        <v>331664000</v>
      </c>
      <c r="G33" s="1">
        <v>319464000</v>
      </c>
      <c r="H33" s="1">
        <v>318728000</v>
      </c>
      <c r="I33" s="1">
        <v>321232000</v>
      </c>
      <c r="J33" s="1">
        <v>323996000</v>
      </c>
      <c r="K33" s="1">
        <v>324824000</v>
      </c>
      <c r="L33" s="1">
        <v>324724000</v>
      </c>
      <c r="M33" s="1">
        <v>322307692</v>
      </c>
      <c r="N33" s="1">
        <v>302769231</v>
      </c>
      <c r="O33" s="1">
        <v>292394366</v>
      </c>
      <c r="P33" s="1">
        <v>284965517</v>
      </c>
      <c r="Q33" s="1">
        <v>275000000</v>
      </c>
      <c r="R33" s="1">
        <v>275305164</v>
      </c>
      <c r="S33" s="1">
        <v>278759690</v>
      </c>
      <c r="T33" s="1">
        <v>279205298</v>
      </c>
      <c r="U33" s="1">
        <v>273248408</v>
      </c>
      <c r="V33" s="1">
        <v>268625000</v>
      </c>
      <c r="W33" s="1">
        <v>264313725</v>
      </c>
      <c r="X33" s="1">
        <v>258539326</v>
      </c>
      <c r="Y33" s="1">
        <v>258383838</v>
      </c>
      <c r="Z33" s="1">
        <v>261600000</v>
      </c>
      <c r="AA33" s="1">
        <v>265800000</v>
      </c>
      <c r="AB33" s="1">
        <v>265400000</v>
      </c>
      <c r="AC33" s="1">
        <v>265400000</v>
      </c>
      <c r="AD33" s="1">
        <v>264200000</v>
      </c>
      <c r="AE33" s="1">
        <v>259800000</v>
      </c>
      <c r="AF33" s="1">
        <v>256000000</v>
      </c>
      <c r="AG33" s="1">
        <v>253200000</v>
      </c>
      <c r="AH33" s="1">
        <v>253600000</v>
      </c>
      <c r="AI33" s="1">
        <v>262929577</v>
      </c>
      <c r="AJ33" s="1">
        <v>265200000</v>
      </c>
      <c r="AK33" s="1">
        <v>266500000</v>
      </c>
      <c r="AL33" s="1">
        <v>267300000</v>
      </c>
      <c r="AM33" s="1">
        <v>267300000</v>
      </c>
    </row>
    <row r="34" spans="1:39" ht="19" x14ac:dyDescent="0.25">
      <c r="A34" s="5" t="s">
        <v>27</v>
      </c>
      <c r="B34" s="1">
        <v>392000000</v>
      </c>
      <c r="C34" s="1">
        <v>385920000</v>
      </c>
      <c r="D34" s="1">
        <v>373344000</v>
      </c>
      <c r="E34" s="1">
        <v>360448000</v>
      </c>
      <c r="F34" s="1">
        <v>331664000</v>
      </c>
      <c r="G34" s="1">
        <v>319464000</v>
      </c>
      <c r="H34" s="1">
        <v>318728000</v>
      </c>
      <c r="I34" s="1">
        <v>321232000</v>
      </c>
      <c r="J34" s="1">
        <v>323996000</v>
      </c>
      <c r="K34" s="1">
        <v>324824000</v>
      </c>
      <c r="L34" s="1">
        <v>324724000</v>
      </c>
      <c r="M34" s="1">
        <v>322307692</v>
      </c>
      <c r="N34" s="1">
        <v>302769231</v>
      </c>
      <c r="O34" s="1">
        <v>294468085</v>
      </c>
      <c r="P34" s="1">
        <v>288951049</v>
      </c>
      <c r="Q34" s="1">
        <v>277777778</v>
      </c>
      <c r="R34" s="1">
        <v>280574163</v>
      </c>
      <c r="S34" s="1">
        <v>285396825</v>
      </c>
      <c r="T34" s="1">
        <v>284864865</v>
      </c>
      <c r="U34" s="1">
        <v>282236842</v>
      </c>
      <c r="V34" s="1">
        <v>275512821</v>
      </c>
      <c r="W34" s="1">
        <v>269600000</v>
      </c>
      <c r="X34" s="1">
        <v>266011561</v>
      </c>
      <c r="Y34" s="1">
        <v>263711340</v>
      </c>
      <c r="Z34" s="1">
        <v>264600000</v>
      </c>
      <c r="AA34" s="1">
        <v>269400000</v>
      </c>
      <c r="AB34" s="1">
        <v>268600000</v>
      </c>
      <c r="AC34" s="1">
        <v>268600000</v>
      </c>
      <c r="AD34" s="1">
        <v>267200000</v>
      </c>
      <c r="AE34" s="1">
        <v>262000000</v>
      </c>
      <c r="AF34" s="1">
        <v>258400000</v>
      </c>
      <c r="AG34" s="1">
        <v>256000000</v>
      </c>
      <c r="AH34" s="1">
        <v>256800000</v>
      </c>
      <c r="AI34" s="1">
        <v>266685714</v>
      </c>
      <c r="AJ34" s="1">
        <v>268200000</v>
      </c>
      <c r="AK34" s="1">
        <v>269100000</v>
      </c>
      <c r="AL34" s="1">
        <v>269900000</v>
      </c>
      <c r="AM34" s="1">
        <v>269900000</v>
      </c>
    </row>
    <row r="35" spans="1:39" ht="20" customHeight="1" x14ac:dyDescent="0.25">
      <c r="A35" s="14" t="s">
        <v>102</v>
      </c>
      <c r="B35" s="1"/>
      <c r="C35" s="24">
        <f>(C34-B34)/B34</f>
        <v>-1.5510204081632653E-2</v>
      </c>
      <c r="D35" s="24">
        <f t="shared" ref="D35:AM35" si="7">(D34-C34)/C34</f>
        <v>-3.2587064676616914E-2</v>
      </c>
      <c r="E35" s="24">
        <f t="shared" si="7"/>
        <v>-3.454187023227908E-2</v>
      </c>
      <c r="F35" s="24">
        <f t="shared" si="7"/>
        <v>-7.9856178977272721E-2</v>
      </c>
      <c r="G35" s="24">
        <f t="shared" si="7"/>
        <v>-3.6784215350475179E-2</v>
      </c>
      <c r="H35" s="24">
        <f t="shared" si="7"/>
        <v>-2.3038589637643051E-3</v>
      </c>
      <c r="I35" s="24">
        <f t="shared" si="7"/>
        <v>7.8562285083205747E-3</v>
      </c>
      <c r="J35" s="24">
        <f t="shared" si="7"/>
        <v>8.6043731633212127E-3</v>
      </c>
      <c r="K35" s="24">
        <f t="shared" si="7"/>
        <v>2.5555871060136547E-3</v>
      </c>
      <c r="L35" s="24">
        <f t="shared" si="7"/>
        <v>-3.0785902519518265E-4</v>
      </c>
      <c r="M35" s="24">
        <f t="shared" si="7"/>
        <v>-7.4411130683287958E-3</v>
      </c>
      <c r="N35" s="24">
        <f t="shared" si="7"/>
        <v>-6.0620523446893101E-2</v>
      </c>
      <c r="O35" s="24">
        <f t="shared" si="7"/>
        <v>-2.7417402926257061E-2</v>
      </c>
      <c r="P35" s="24">
        <f t="shared" si="7"/>
        <v>-1.8735599139716619E-2</v>
      </c>
      <c r="Q35" s="24">
        <f t="shared" si="7"/>
        <v>-3.8668387045724138E-2</v>
      </c>
      <c r="R35" s="24">
        <f t="shared" si="7"/>
        <v>1.0066985991946411E-2</v>
      </c>
      <c r="S35" s="24">
        <f t="shared" si="7"/>
        <v>1.7188546330974889E-2</v>
      </c>
      <c r="T35" s="24">
        <f t="shared" si="7"/>
        <v>-1.8639310370744313E-3</v>
      </c>
      <c r="U35" s="24">
        <f t="shared" si="7"/>
        <v>-9.2255076806330612E-3</v>
      </c>
      <c r="V35" s="24">
        <f t="shared" si="7"/>
        <v>-2.3824037118442533E-2</v>
      </c>
      <c r="W35" s="24">
        <f t="shared" si="7"/>
        <v>-2.1461146448789038E-2</v>
      </c>
      <c r="X35" s="24">
        <f t="shared" si="7"/>
        <v>-1.3310233679525222E-2</v>
      </c>
      <c r="Y35" s="24">
        <f t="shared" si="7"/>
        <v>-8.647071545886684E-3</v>
      </c>
      <c r="Z35" s="24">
        <f t="shared" si="7"/>
        <v>3.369820956504942E-3</v>
      </c>
      <c r="AA35" s="24">
        <f t="shared" si="7"/>
        <v>1.8140589569160998E-2</v>
      </c>
      <c r="AB35" s="24">
        <f t="shared" si="7"/>
        <v>-2.9695619896065329E-3</v>
      </c>
      <c r="AC35" s="24">
        <f t="shared" si="7"/>
        <v>0</v>
      </c>
      <c r="AD35" s="24">
        <f t="shared" si="7"/>
        <v>-5.2122114668652275E-3</v>
      </c>
      <c r="AE35" s="24">
        <f t="shared" si="7"/>
        <v>-1.9461077844311378E-2</v>
      </c>
      <c r="AF35" s="24">
        <f t="shared" si="7"/>
        <v>-1.3740458015267175E-2</v>
      </c>
      <c r="AG35" s="24">
        <f t="shared" si="7"/>
        <v>-9.2879256965944269E-3</v>
      </c>
      <c r="AH35" s="24">
        <f t="shared" si="7"/>
        <v>3.1250000000000002E-3</v>
      </c>
      <c r="AI35" s="24">
        <f t="shared" si="7"/>
        <v>3.8495771028037383E-2</v>
      </c>
      <c r="AJ35" s="24">
        <f t="shared" si="7"/>
        <v>5.6781669227321269E-3</v>
      </c>
      <c r="AK35" s="24">
        <f t="shared" si="7"/>
        <v>3.3557046979865771E-3</v>
      </c>
      <c r="AL35" s="24">
        <f t="shared" si="7"/>
        <v>2.9728725380899295E-3</v>
      </c>
      <c r="AM35" s="24">
        <f t="shared" si="7"/>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15600000</v>
      </c>
      <c r="L38" s="1">
        <v>12500000</v>
      </c>
      <c r="M38" s="1">
        <v>22400000</v>
      </c>
      <c r="N38" s="1">
        <v>13500000</v>
      </c>
      <c r="O38" s="1">
        <v>17700000</v>
      </c>
      <c r="P38" s="1">
        <v>12000000</v>
      </c>
      <c r="Q38" s="1">
        <v>23900000</v>
      </c>
      <c r="R38" s="1">
        <v>31300000</v>
      </c>
      <c r="S38" s="1">
        <v>47300000</v>
      </c>
      <c r="T38" s="1">
        <v>25100000</v>
      </c>
      <c r="U38" s="1">
        <v>70300000</v>
      </c>
      <c r="V38" s="1">
        <v>30300000</v>
      </c>
      <c r="W38" s="1">
        <v>49000000</v>
      </c>
      <c r="X38" s="1">
        <v>45900000</v>
      </c>
      <c r="Y38" s="1">
        <v>38900000</v>
      </c>
      <c r="Z38" s="1">
        <v>39500000</v>
      </c>
      <c r="AA38" s="1">
        <v>50800000</v>
      </c>
      <c r="AB38" s="1">
        <v>53900000</v>
      </c>
      <c r="AC38" s="1">
        <v>79000000</v>
      </c>
      <c r="AD38" s="1">
        <v>63000000</v>
      </c>
      <c r="AE38" s="1">
        <v>77300000</v>
      </c>
      <c r="AF38" s="1">
        <v>112600000</v>
      </c>
      <c r="AG38" s="1">
        <v>118400000</v>
      </c>
      <c r="AH38" s="1">
        <v>186800000</v>
      </c>
      <c r="AI38" s="1">
        <v>96600000</v>
      </c>
      <c r="AJ38" s="1">
        <v>155400000</v>
      </c>
      <c r="AK38" s="1">
        <v>423600000</v>
      </c>
      <c r="AL38" s="1">
        <v>351700000</v>
      </c>
      <c r="AM38" s="1">
        <v>334000000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15600000</v>
      </c>
      <c r="L40" s="1">
        <v>12500000</v>
      </c>
      <c r="M40" s="1">
        <v>22400000</v>
      </c>
      <c r="N40" s="1">
        <v>13500000</v>
      </c>
      <c r="O40" s="1">
        <v>17700000</v>
      </c>
      <c r="P40" s="1">
        <v>12000000</v>
      </c>
      <c r="Q40" s="1">
        <v>23900000</v>
      </c>
      <c r="R40" s="1">
        <v>31300000</v>
      </c>
      <c r="S40" s="1">
        <v>47300000</v>
      </c>
      <c r="T40" s="1">
        <v>25100000</v>
      </c>
      <c r="U40" s="1">
        <v>70300000</v>
      </c>
      <c r="V40" s="1">
        <v>30300000</v>
      </c>
      <c r="W40" s="1">
        <v>49000000</v>
      </c>
      <c r="X40" s="1">
        <v>45900000</v>
      </c>
      <c r="Y40" s="1">
        <v>38900000</v>
      </c>
      <c r="Z40" s="1">
        <v>39500000</v>
      </c>
      <c r="AA40" s="1">
        <v>50800000</v>
      </c>
      <c r="AB40" s="1">
        <v>53900000</v>
      </c>
      <c r="AC40" s="1">
        <v>79000000</v>
      </c>
      <c r="AD40" s="1">
        <v>63000000</v>
      </c>
      <c r="AE40" s="1">
        <v>77300000</v>
      </c>
      <c r="AF40" s="1">
        <v>112600000</v>
      </c>
      <c r="AG40" s="1">
        <v>118400000</v>
      </c>
      <c r="AH40" s="1">
        <v>186800000</v>
      </c>
      <c r="AI40" s="1">
        <v>96600000</v>
      </c>
      <c r="AJ40" s="1">
        <v>155400000</v>
      </c>
      <c r="AK40" s="1">
        <v>423600000</v>
      </c>
      <c r="AL40" s="1">
        <v>351700000</v>
      </c>
      <c r="AM40" s="1">
        <v>334000000</v>
      </c>
    </row>
    <row r="41" spans="1:39" ht="19" x14ac:dyDescent="0.25">
      <c r="A41" s="5" t="s">
        <v>33</v>
      </c>
      <c r="B41" s="1" t="s">
        <v>91</v>
      </c>
      <c r="C41" s="1" t="s">
        <v>91</v>
      </c>
      <c r="D41" s="1" t="s">
        <v>91</v>
      </c>
      <c r="E41" s="1" t="s">
        <v>91</v>
      </c>
      <c r="F41" s="1" t="s">
        <v>91</v>
      </c>
      <c r="G41" s="1" t="s">
        <v>91</v>
      </c>
      <c r="H41" s="1" t="s">
        <v>91</v>
      </c>
      <c r="I41" s="1" t="s">
        <v>91</v>
      </c>
      <c r="J41" s="1" t="s">
        <v>91</v>
      </c>
      <c r="K41" s="1">
        <v>208800000</v>
      </c>
      <c r="L41" s="1">
        <v>224000000</v>
      </c>
      <c r="M41" s="1">
        <v>217500000</v>
      </c>
      <c r="N41" s="1">
        <v>217200000</v>
      </c>
      <c r="O41" s="1">
        <v>212800000</v>
      </c>
      <c r="P41" s="1">
        <v>213900000</v>
      </c>
      <c r="Q41" s="1">
        <v>303300000</v>
      </c>
      <c r="R41" s="1">
        <v>295500000</v>
      </c>
      <c r="S41" s="1">
        <v>341800000</v>
      </c>
      <c r="T41" s="1">
        <v>347500000</v>
      </c>
      <c r="U41" s="1">
        <v>407600000</v>
      </c>
      <c r="V41" s="1">
        <v>369300000</v>
      </c>
      <c r="W41" s="1">
        <v>379100000</v>
      </c>
      <c r="X41" s="1">
        <v>456500000</v>
      </c>
      <c r="Y41" s="1">
        <v>414700000</v>
      </c>
      <c r="Z41" s="1">
        <v>365300000</v>
      </c>
      <c r="AA41" s="1">
        <v>386700000</v>
      </c>
      <c r="AB41" s="1">
        <v>427000000</v>
      </c>
      <c r="AC41" s="1">
        <v>465900000</v>
      </c>
      <c r="AD41" s="1">
        <v>495500000</v>
      </c>
      <c r="AE41" s="1">
        <v>493600000</v>
      </c>
      <c r="AF41" s="1">
        <v>455200000</v>
      </c>
      <c r="AG41" s="1">
        <v>465200000</v>
      </c>
      <c r="AH41" s="1">
        <v>555100000</v>
      </c>
      <c r="AI41" s="1">
        <v>518100000</v>
      </c>
      <c r="AJ41" s="1">
        <v>502900000</v>
      </c>
      <c r="AK41" s="1">
        <v>528500000</v>
      </c>
      <c r="AL41" s="1">
        <v>549500000</v>
      </c>
      <c r="AM41" s="1">
        <v>573700000</v>
      </c>
    </row>
    <row r="42" spans="1:39" ht="19" x14ac:dyDescent="0.25">
      <c r="A42" s="5" t="s">
        <v>34</v>
      </c>
      <c r="B42" s="1" t="s">
        <v>91</v>
      </c>
      <c r="C42" s="1" t="s">
        <v>91</v>
      </c>
      <c r="D42" s="1" t="s">
        <v>91</v>
      </c>
      <c r="E42" s="1" t="s">
        <v>91</v>
      </c>
      <c r="F42" s="1" t="s">
        <v>91</v>
      </c>
      <c r="G42" s="1" t="s">
        <v>91</v>
      </c>
      <c r="H42" s="1" t="s">
        <v>91</v>
      </c>
      <c r="I42" s="1" t="s">
        <v>91</v>
      </c>
      <c r="J42" s="1" t="s">
        <v>91</v>
      </c>
      <c r="K42" s="1">
        <v>374500000</v>
      </c>
      <c r="L42" s="1">
        <v>383200000</v>
      </c>
      <c r="M42" s="1">
        <v>245100000</v>
      </c>
      <c r="N42" s="1">
        <v>252100000</v>
      </c>
      <c r="O42" s="1">
        <v>250900000</v>
      </c>
      <c r="P42" s="1">
        <v>234200000</v>
      </c>
      <c r="Q42" s="1">
        <v>274000000</v>
      </c>
      <c r="R42" s="1">
        <v>278100000</v>
      </c>
      <c r="S42" s="1">
        <v>306300000</v>
      </c>
      <c r="T42" s="1">
        <v>362800000</v>
      </c>
      <c r="U42" s="1">
        <v>350200000</v>
      </c>
      <c r="V42" s="1">
        <v>344000000</v>
      </c>
      <c r="W42" s="1">
        <v>405700000</v>
      </c>
      <c r="X42" s="1">
        <v>430200000</v>
      </c>
      <c r="Y42" s="1">
        <v>439000000</v>
      </c>
      <c r="Z42" s="1">
        <v>445900000</v>
      </c>
      <c r="AA42" s="1">
        <v>477600000</v>
      </c>
      <c r="AB42" s="1">
        <v>613700000</v>
      </c>
      <c r="AC42" s="1">
        <v>615000000</v>
      </c>
      <c r="AD42" s="1">
        <v>676900000</v>
      </c>
      <c r="AE42" s="1">
        <v>713800000</v>
      </c>
      <c r="AF42" s="1">
        <v>710800000</v>
      </c>
      <c r="AG42" s="1">
        <v>756300000</v>
      </c>
      <c r="AH42" s="1">
        <v>793300000</v>
      </c>
      <c r="AI42" s="1">
        <v>786300000</v>
      </c>
      <c r="AJ42" s="1">
        <v>801200000</v>
      </c>
      <c r="AK42" s="1">
        <v>1032600000</v>
      </c>
      <c r="AL42" s="1">
        <v>1182300000</v>
      </c>
      <c r="AM42" s="1">
        <v>1340100000</v>
      </c>
    </row>
    <row r="43" spans="1:39" ht="19" x14ac:dyDescent="0.25">
      <c r="A43" s="5" t="s">
        <v>35</v>
      </c>
      <c r="B43" s="1" t="s">
        <v>91</v>
      </c>
      <c r="C43" s="1" t="s">
        <v>91</v>
      </c>
      <c r="D43" s="1" t="s">
        <v>91</v>
      </c>
      <c r="E43" s="1" t="s">
        <v>91</v>
      </c>
      <c r="F43" s="1" t="s">
        <v>91</v>
      </c>
      <c r="G43" s="1" t="s">
        <v>91</v>
      </c>
      <c r="H43" s="1" t="s">
        <v>91</v>
      </c>
      <c r="I43" s="1" t="s">
        <v>91</v>
      </c>
      <c r="J43" s="1" t="s">
        <v>91</v>
      </c>
      <c r="K43" s="1">
        <v>58800000</v>
      </c>
      <c r="L43" s="1">
        <v>51000000</v>
      </c>
      <c r="M43" s="1">
        <v>49400000</v>
      </c>
      <c r="N43" s="1">
        <v>23700000</v>
      </c>
      <c r="O43" s="1">
        <v>22400000</v>
      </c>
      <c r="P43" s="1">
        <v>30500000</v>
      </c>
      <c r="Q43" s="1">
        <v>18800000</v>
      </c>
      <c r="R43" s="1">
        <v>30900000</v>
      </c>
      <c r="S43" s="1">
        <v>29200000</v>
      </c>
      <c r="T43" s="1">
        <v>26700000</v>
      </c>
      <c r="U43" s="1">
        <v>35900000</v>
      </c>
      <c r="V43" s="1">
        <v>56600000</v>
      </c>
      <c r="W43" s="1">
        <v>65600000</v>
      </c>
      <c r="X43" s="1">
        <v>50500000</v>
      </c>
      <c r="Y43" s="1">
        <v>75700000</v>
      </c>
      <c r="Z43" s="1">
        <v>119800000</v>
      </c>
      <c r="AA43" s="1">
        <v>100800000</v>
      </c>
      <c r="AB43" s="1">
        <v>128300000</v>
      </c>
      <c r="AC43" s="1">
        <v>125500000</v>
      </c>
      <c r="AD43" s="1">
        <v>134800000</v>
      </c>
      <c r="AE43" s="1">
        <v>131500000</v>
      </c>
      <c r="AF43" s="1">
        <v>127900000</v>
      </c>
      <c r="AG43" s="1">
        <v>81900000</v>
      </c>
      <c r="AH43" s="1">
        <v>81800000</v>
      </c>
      <c r="AI43" s="1">
        <v>78900000</v>
      </c>
      <c r="AJ43" s="1">
        <v>90700000</v>
      </c>
      <c r="AK43" s="1">
        <v>98900000</v>
      </c>
      <c r="AL43" s="1">
        <v>112300000</v>
      </c>
      <c r="AM43" s="1">
        <v>138900000</v>
      </c>
    </row>
    <row r="44" spans="1:39" ht="19" x14ac:dyDescent="0.25">
      <c r="A44" s="6" t="s">
        <v>36</v>
      </c>
      <c r="B44" s="10" t="s">
        <v>91</v>
      </c>
      <c r="C44" s="10" t="s">
        <v>91</v>
      </c>
      <c r="D44" s="10" t="s">
        <v>91</v>
      </c>
      <c r="E44" s="10" t="s">
        <v>91</v>
      </c>
      <c r="F44" s="10" t="s">
        <v>91</v>
      </c>
      <c r="G44" s="10" t="s">
        <v>91</v>
      </c>
      <c r="H44" s="10" t="s">
        <v>91</v>
      </c>
      <c r="I44" s="10" t="s">
        <v>91</v>
      </c>
      <c r="J44" s="10" t="s">
        <v>91</v>
      </c>
      <c r="K44" s="10">
        <v>657700000</v>
      </c>
      <c r="L44" s="10">
        <v>670700000</v>
      </c>
      <c r="M44" s="10">
        <v>534400000</v>
      </c>
      <c r="N44" s="10">
        <v>506500000</v>
      </c>
      <c r="O44" s="10">
        <v>503800000</v>
      </c>
      <c r="P44" s="10">
        <v>490600000</v>
      </c>
      <c r="Q44" s="10">
        <v>620000000</v>
      </c>
      <c r="R44" s="10">
        <v>635800000</v>
      </c>
      <c r="S44" s="10">
        <v>724600000</v>
      </c>
      <c r="T44" s="10">
        <v>762100000</v>
      </c>
      <c r="U44" s="10">
        <v>864000000</v>
      </c>
      <c r="V44" s="10">
        <v>800200000</v>
      </c>
      <c r="W44" s="10">
        <v>899400000</v>
      </c>
      <c r="X44" s="10">
        <v>983100000</v>
      </c>
      <c r="Y44" s="10">
        <v>968300000</v>
      </c>
      <c r="Z44" s="10">
        <v>970500000</v>
      </c>
      <c r="AA44" s="10">
        <v>1015900000</v>
      </c>
      <c r="AB44" s="10">
        <v>1222900000</v>
      </c>
      <c r="AC44" s="10">
        <v>1285400000</v>
      </c>
      <c r="AD44" s="10">
        <v>1370200000</v>
      </c>
      <c r="AE44" s="10">
        <v>1416200000</v>
      </c>
      <c r="AF44" s="10">
        <v>1406500000</v>
      </c>
      <c r="AG44" s="10">
        <v>1421800000</v>
      </c>
      <c r="AH44" s="10">
        <v>1617000000</v>
      </c>
      <c r="AI44" s="10">
        <v>1479900000</v>
      </c>
      <c r="AJ44" s="10">
        <v>1550200000</v>
      </c>
      <c r="AK44" s="10">
        <v>2083600000</v>
      </c>
      <c r="AL44" s="10">
        <v>2195800000</v>
      </c>
      <c r="AM44" s="10">
        <v>2386700000</v>
      </c>
    </row>
    <row r="45" spans="1:39" ht="19" x14ac:dyDescent="0.25">
      <c r="A45" s="5" t="s">
        <v>37</v>
      </c>
      <c r="B45" s="1" t="s">
        <v>91</v>
      </c>
      <c r="C45" s="1" t="s">
        <v>91</v>
      </c>
      <c r="D45" s="1" t="s">
        <v>91</v>
      </c>
      <c r="E45" s="1" t="s">
        <v>91</v>
      </c>
      <c r="F45" s="1" t="s">
        <v>91</v>
      </c>
      <c r="G45" s="1" t="s">
        <v>91</v>
      </c>
      <c r="H45" s="1" t="s">
        <v>91</v>
      </c>
      <c r="I45" s="1" t="s">
        <v>91</v>
      </c>
      <c r="J45" s="1" t="s">
        <v>91</v>
      </c>
      <c r="K45" s="1">
        <v>504600000</v>
      </c>
      <c r="L45" s="1">
        <v>524800000</v>
      </c>
      <c r="M45" s="1">
        <v>400400000</v>
      </c>
      <c r="N45" s="1">
        <v>380000000</v>
      </c>
      <c r="O45" s="1">
        <v>377000000</v>
      </c>
      <c r="P45" s="1">
        <v>363300000</v>
      </c>
      <c r="Q45" s="1">
        <v>373000000</v>
      </c>
      <c r="R45" s="1">
        <v>424500000</v>
      </c>
      <c r="S45" s="1">
        <v>468300000</v>
      </c>
      <c r="T45" s="1">
        <v>458300000</v>
      </c>
      <c r="U45" s="1">
        <v>486600000</v>
      </c>
      <c r="V45" s="1">
        <v>469700000</v>
      </c>
      <c r="W45" s="1">
        <v>469500000</v>
      </c>
      <c r="X45" s="1">
        <v>487600000</v>
      </c>
      <c r="Y45" s="1">
        <v>461100000</v>
      </c>
      <c r="Z45" s="1">
        <v>489800000</v>
      </c>
      <c r="AA45" s="1">
        <v>488000000</v>
      </c>
      <c r="AB45" s="1">
        <v>523100000</v>
      </c>
      <c r="AC45" s="1">
        <v>547300000</v>
      </c>
      <c r="AD45" s="1">
        <v>576600000</v>
      </c>
      <c r="AE45" s="1">
        <v>602700000</v>
      </c>
      <c r="AF45" s="1">
        <v>618400000</v>
      </c>
      <c r="AG45" s="1">
        <v>669400000</v>
      </c>
      <c r="AH45" s="1">
        <v>809100000</v>
      </c>
      <c r="AI45" s="1">
        <v>985100000</v>
      </c>
      <c r="AJ45" s="1">
        <v>952600000</v>
      </c>
      <c r="AK45" s="1">
        <v>1165200000</v>
      </c>
      <c r="AL45" s="1">
        <v>1277100000</v>
      </c>
      <c r="AM45" s="1">
        <v>1198000000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v>499500000</v>
      </c>
      <c r="T46" s="1" t="s">
        <v>91</v>
      </c>
      <c r="U46" s="1" t="s">
        <v>91</v>
      </c>
      <c r="V46" s="1" t="s">
        <v>91</v>
      </c>
      <c r="W46" s="1">
        <v>803800000</v>
      </c>
      <c r="X46" s="1">
        <v>879500000</v>
      </c>
      <c r="Y46" s="1">
        <v>1230200000</v>
      </c>
      <c r="Z46" s="1">
        <v>1479700000</v>
      </c>
      <c r="AA46" s="1">
        <v>1417400000</v>
      </c>
      <c r="AB46" s="1">
        <v>1694200000</v>
      </c>
      <c r="AC46" s="1">
        <v>1695300000</v>
      </c>
      <c r="AD46" s="1">
        <v>1798500000</v>
      </c>
      <c r="AE46" s="1">
        <v>1722200000</v>
      </c>
      <c r="AF46" s="1">
        <v>1759300000</v>
      </c>
      <c r="AG46" s="1">
        <v>1771400000</v>
      </c>
      <c r="AH46" s="1">
        <v>4490100000</v>
      </c>
      <c r="AI46" s="1">
        <v>4527900000</v>
      </c>
      <c r="AJ46" s="1">
        <v>4505200000</v>
      </c>
      <c r="AK46" s="1">
        <v>4986300000</v>
      </c>
      <c r="AL46" s="1">
        <v>5335800000</v>
      </c>
      <c r="AM46" s="1">
        <v>5212900000</v>
      </c>
    </row>
    <row r="47" spans="1:39" ht="19" x14ac:dyDescent="0.25">
      <c r="A47" s="5" t="s">
        <v>39</v>
      </c>
      <c r="B47" s="1" t="s">
        <v>91</v>
      </c>
      <c r="C47" s="1" t="s">
        <v>91</v>
      </c>
      <c r="D47" s="1" t="s">
        <v>91</v>
      </c>
      <c r="E47" s="1" t="s">
        <v>91</v>
      </c>
      <c r="F47" s="1" t="s">
        <v>91</v>
      </c>
      <c r="G47" s="1" t="s">
        <v>91</v>
      </c>
      <c r="H47" s="1" t="s">
        <v>91</v>
      </c>
      <c r="I47" s="1" t="s">
        <v>91</v>
      </c>
      <c r="J47" s="1" t="s">
        <v>91</v>
      </c>
      <c r="K47" s="1">
        <v>196200000</v>
      </c>
      <c r="L47" s="1">
        <v>180800000</v>
      </c>
      <c r="M47" s="1">
        <v>165100000</v>
      </c>
      <c r="N47" s="1">
        <v>158000000</v>
      </c>
      <c r="O47" s="1">
        <v>160900000</v>
      </c>
      <c r="P47" s="1">
        <v>142800000</v>
      </c>
      <c r="Q47" s="1">
        <v>453000000</v>
      </c>
      <c r="R47" s="1">
        <v>464600000</v>
      </c>
      <c r="S47" s="1">
        <v>6500000</v>
      </c>
      <c r="T47" s="1">
        <v>716900000</v>
      </c>
      <c r="U47" s="1">
        <v>828100000</v>
      </c>
      <c r="V47" s="1">
        <v>822200000</v>
      </c>
      <c r="W47" s="1">
        <v>193600000</v>
      </c>
      <c r="X47" s="1">
        <v>207500000</v>
      </c>
      <c r="Y47" s="1">
        <v>374800000</v>
      </c>
      <c r="Z47" s="1">
        <v>237300000</v>
      </c>
      <c r="AA47" s="1">
        <v>232500000</v>
      </c>
      <c r="AB47" s="1">
        <v>350000000</v>
      </c>
      <c r="AC47" s="1">
        <v>323500000</v>
      </c>
      <c r="AD47" s="1">
        <v>333400000</v>
      </c>
      <c r="AE47" s="1">
        <v>330800000</v>
      </c>
      <c r="AF47" s="1">
        <v>372100000</v>
      </c>
      <c r="AG47" s="1">
        <v>424900000</v>
      </c>
      <c r="AH47" s="1">
        <v>3071100000</v>
      </c>
      <c r="AI47" s="1">
        <v>2873300000</v>
      </c>
      <c r="AJ47" s="1">
        <v>2923400000</v>
      </c>
      <c r="AK47" s="1">
        <v>3355400000</v>
      </c>
      <c r="AL47" s="1">
        <v>3593600000</v>
      </c>
      <c r="AM47" s="1">
        <v>3387900000</v>
      </c>
    </row>
    <row r="48" spans="1:39" ht="19" x14ac:dyDescent="0.25">
      <c r="A48" s="5" t="s">
        <v>40</v>
      </c>
      <c r="B48" s="1" t="s">
        <v>91</v>
      </c>
      <c r="C48" s="1" t="s">
        <v>91</v>
      </c>
      <c r="D48" s="1" t="s">
        <v>91</v>
      </c>
      <c r="E48" s="1" t="s">
        <v>91</v>
      </c>
      <c r="F48" s="1" t="s">
        <v>91</v>
      </c>
      <c r="G48" s="1" t="s">
        <v>91</v>
      </c>
      <c r="H48" s="1" t="s">
        <v>91</v>
      </c>
      <c r="I48" s="1" t="s">
        <v>91</v>
      </c>
      <c r="J48" s="1" t="s">
        <v>91</v>
      </c>
      <c r="K48" s="1">
        <v>196200000</v>
      </c>
      <c r="L48" s="1">
        <v>180800000</v>
      </c>
      <c r="M48" s="1">
        <v>165100000</v>
      </c>
      <c r="N48" s="1">
        <v>158000000</v>
      </c>
      <c r="O48" s="1">
        <v>160900000</v>
      </c>
      <c r="P48" s="1">
        <v>142800000</v>
      </c>
      <c r="Q48" s="1">
        <v>453000000</v>
      </c>
      <c r="R48" s="1">
        <v>464600000</v>
      </c>
      <c r="S48" s="1">
        <v>506000000</v>
      </c>
      <c r="T48" s="1">
        <v>716900000</v>
      </c>
      <c r="U48" s="1">
        <v>828100000</v>
      </c>
      <c r="V48" s="1">
        <v>822200000</v>
      </c>
      <c r="W48" s="1">
        <v>997400000</v>
      </c>
      <c r="X48" s="1">
        <v>1087000000</v>
      </c>
      <c r="Y48" s="1">
        <v>1605000000</v>
      </c>
      <c r="Z48" s="1">
        <v>1717000000</v>
      </c>
      <c r="AA48" s="1">
        <v>1649900000</v>
      </c>
      <c r="AB48" s="1">
        <v>2044200000</v>
      </c>
      <c r="AC48" s="1">
        <v>2018800000</v>
      </c>
      <c r="AD48" s="1">
        <v>2131900000</v>
      </c>
      <c r="AE48" s="1">
        <v>2053000000</v>
      </c>
      <c r="AF48" s="1">
        <v>2131400000</v>
      </c>
      <c r="AG48" s="1">
        <v>2196300000</v>
      </c>
      <c r="AH48" s="1">
        <v>7561200000</v>
      </c>
      <c r="AI48" s="1">
        <v>7401200000</v>
      </c>
      <c r="AJ48" s="1">
        <v>7428600000</v>
      </c>
      <c r="AK48" s="1">
        <v>8341700000</v>
      </c>
      <c r="AL48" s="1">
        <v>8929400000</v>
      </c>
      <c r="AM48" s="1">
        <v>8600800000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183900000</v>
      </c>
      <c r="AA49" s="1">
        <v>265900000</v>
      </c>
      <c r="AB49" s="1">
        <v>201900000</v>
      </c>
      <c r="AC49" s="1">
        <v>227800000</v>
      </c>
      <c r="AD49" s="1">
        <v>264000000</v>
      </c>
      <c r="AE49" s="1">
        <v>269300000</v>
      </c>
      <c r="AF49" s="1">
        <v>263200000</v>
      </c>
      <c r="AG49" s="1">
        <v>250800000</v>
      </c>
      <c r="AH49" s="1">
        <v>290600000</v>
      </c>
      <c r="AI49" s="1">
        <v>288000000</v>
      </c>
      <c r="AJ49" s="1">
        <v>310400000</v>
      </c>
      <c r="AK49" s="1">
        <v>322900000</v>
      </c>
      <c r="AL49" s="1">
        <v>301300000</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v>210200000</v>
      </c>
      <c r="L51" s="1">
        <v>238000000</v>
      </c>
      <c r="M51" s="1">
        <v>226700000</v>
      </c>
      <c r="N51" s="1">
        <v>211700000</v>
      </c>
      <c r="O51" s="1">
        <v>217400000</v>
      </c>
      <c r="P51" s="1">
        <v>192100000</v>
      </c>
      <c r="Q51" s="1">
        <v>213900000</v>
      </c>
      <c r="R51" s="1">
        <v>247100000</v>
      </c>
      <c r="S51" s="1">
        <v>231900000</v>
      </c>
      <c r="T51" s="1">
        <v>210900000</v>
      </c>
      <c r="U51" s="1">
        <v>190900000</v>
      </c>
      <c r="V51" s="1">
        <v>180600000</v>
      </c>
      <c r="W51" s="1">
        <v>201700000</v>
      </c>
      <c r="X51" s="1">
        <v>229800000</v>
      </c>
      <c r="Y51" s="1">
        <v>185900000</v>
      </c>
      <c r="Z51" s="1">
        <v>26600000</v>
      </c>
      <c r="AA51" s="1" t="s">
        <v>91</v>
      </c>
      <c r="AB51" s="1">
        <v>95700000</v>
      </c>
      <c r="AC51" s="1">
        <v>86100000</v>
      </c>
      <c r="AD51" s="1">
        <v>107000000</v>
      </c>
      <c r="AE51" s="1">
        <v>73100000</v>
      </c>
      <c r="AF51" s="1">
        <v>88300000</v>
      </c>
      <c r="AG51" s="1">
        <v>97600000</v>
      </c>
      <c r="AH51" s="1">
        <v>107900000</v>
      </c>
      <c r="AI51" s="1">
        <v>102200000</v>
      </c>
      <c r="AJ51" s="1">
        <v>120300000</v>
      </c>
      <c r="AK51" s="1">
        <v>176300000</v>
      </c>
      <c r="AL51" s="1">
        <v>202200000</v>
      </c>
      <c r="AM51" s="1">
        <v>939400000</v>
      </c>
    </row>
    <row r="52" spans="1:39" ht="19" x14ac:dyDescent="0.25">
      <c r="A52" s="5" t="s">
        <v>44</v>
      </c>
      <c r="B52" s="1" t="s">
        <v>91</v>
      </c>
      <c r="C52" s="1" t="s">
        <v>91</v>
      </c>
      <c r="D52" s="1" t="s">
        <v>91</v>
      </c>
      <c r="E52" s="1" t="s">
        <v>91</v>
      </c>
      <c r="F52" s="1" t="s">
        <v>91</v>
      </c>
      <c r="G52" s="1" t="s">
        <v>91</v>
      </c>
      <c r="H52" s="1" t="s">
        <v>91</v>
      </c>
      <c r="I52" s="1" t="s">
        <v>91</v>
      </c>
      <c r="J52" s="1" t="s">
        <v>91</v>
      </c>
      <c r="K52" s="1">
        <v>911000000</v>
      </c>
      <c r="L52" s="1">
        <v>943600000</v>
      </c>
      <c r="M52" s="1">
        <v>792200000</v>
      </c>
      <c r="N52" s="1">
        <v>749700000</v>
      </c>
      <c r="O52" s="1">
        <v>755300000</v>
      </c>
      <c r="P52" s="1">
        <v>698200000</v>
      </c>
      <c r="Q52" s="1">
        <v>1039900000</v>
      </c>
      <c r="R52" s="1">
        <v>1136200000</v>
      </c>
      <c r="S52" s="1">
        <v>1206200000</v>
      </c>
      <c r="T52" s="1">
        <v>1386100000</v>
      </c>
      <c r="U52" s="1">
        <v>1505600000</v>
      </c>
      <c r="V52" s="1">
        <v>1472500000</v>
      </c>
      <c r="W52" s="1">
        <v>1668600000</v>
      </c>
      <c r="X52" s="1">
        <v>1804400000</v>
      </c>
      <c r="Y52" s="1">
        <v>2252000000</v>
      </c>
      <c r="Z52" s="1">
        <v>2417300000</v>
      </c>
      <c r="AA52" s="1">
        <v>2403800000</v>
      </c>
      <c r="AB52" s="1">
        <v>2864900000</v>
      </c>
      <c r="AC52" s="1">
        <v>2880000000</v>
      </c>
      <c r="AD52" s="1">
        <v>3079500000</v>
      </c>
      <c r="AE52" s="1">
        <v>2998100000</v>
      </c>
      <c r="AF52" s="1">
        <v>3101300000</v>
      </c>
      <c r="AG52" s="1">
        <v>3214100000</v>
      </c>
      <c r="AH52" s="1">
        <v>8768800000</v>
      </c>
      <c r="AI52" s="1">
        <v>8776500000</v>
      </c>
      <c r="AJ52" s="1">
        <v>8811900000</v>
      </c>
      <c r="AK52" s="1">
        <v>10006100000</v>
      </c>
      <c r="AL52" s="1">
        <v>10710000000</v>
      </c>
      <c r="AM52" s="1">
        <v>10738200000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1568700000</v>
      </c>
      <c r="L54" s="11">
        <v>1614300000</v>
      </c>
      <c r="M54" s="11">
        <v>1326600000</v>
      </c>
      <c r="N54" s="11">
        <v>1256200000</v>
      </c>
      <c r="O54" s="11">
        <v>1259100000</v>
      </c>
      <c r="P54" s="11">
        <v>1188800000</v>
      </c>
      <c r="Q54" s="11">
        <v>1659900000</v>
      </c>
      <c r="R54" s="11">
        <v>1772000000</v>
      </c>
      <c r="S54" s="11">
        <v>1930800000</v>
      </c>
      <c r="T54" s="11">
        <v>2148200000</v>
      </c>
      <c r="U54" s="11">
        <v>2369600000</v>
      </c>
      <c r="V54" s="11">
        <v>2272700000</v>
      </c>
      <c r="W54" s="11">
        <v>2568000000</v>
      </c>
      <c r="X54" s="11">
        <v>2787500000</v>
      </c>
      <c r="Y54" s="11">
        <v>3220300000</v>
      </c>
      <c r="Z54" s="11">
        <v>3387800000</v>
      </c>
      <c r="AA54" s="11">
        <v>3419700000</v>
      </c>
      <c r="AB54" s="11">
        <v>4087800000</v>
      </c>
      <c r="AC54" s="11">
        <v>4165400000</v>
      </c>
      <c r="AD54" s="11">
        <v>4449700000</v>
      </c>
      <c r="AE54" s="11">
        <v>4414300000</v>
      </c>
      <c r="AF54" s="11">
        <v>4507800000</v>
      </c>
      <c r="AG54" s="11">
        <v>4635900000</v>
      </c>
      <c r="AH54" s="11">
        <v>10385800000</v>
      </c>
      <c r="AI54" s="11">
        <v>10256400000</v>
      </c>
      <c r="AJ54" s="11">
        <v>10362100000</v>
      </c>
      <c r="AK54" s="11">
        <v>12089700000</v>
      </c>
      <c r="AL54" s="11">
        <v>12905800000</v>
      </c>
      <c r="AM54" s="11">
        <v>13124900000</v>
      </c>
    </row>
    <row r="55" spans="1:39" ht="20" thickTop="1" x14ac:dyDescent="0.25">
      <c r="A55" s="5" t="s">
        <v>47</v>
      </c>
      <c r="B55" s="1" t="s">
        <v>91</v>
      </c>
      <c r="C55" s="1" t="s">
        <v>91</v>
      </c>
      <c r="D55" s="1" t="s">
        <v>91</v>
      </c>
      <c r="E55" s="1" t="s">
        <v>91</v>
      </c>
      <c r="F55" s="1" t="s">
        <v>91</v>
      </c>
      <c r="G55" s="1" t="s">
        <v>91</v>
      </c>
      <c r="H55" s="1" t="s">
        <v>91</v>
      </c>
      <c r="I55" s="1" t="s">
        <v>91</v>
      </c>
      <c r="J55" s="1" t="s">
        <v>91</v>
      </c>
      <c r="K55" s="1">
        <v>128200000</v>
      </c>
      <c r="L55" s="1">
        <v>136700000</v>
      </c>
      <c r="M55" s="1">
        <v>153600000</v>
      </c>
      <c r="N55" s="1">
        <v>150300000</v>
      </c>
      <c r="O55" s="1">
        <v>145900000</v>
      </c>
      <c r="P55" s="1">
        <v>148800000</v>
      </c>
      <c r="Q55" s="1">
        <v>185300000</v>
      </c>
      <c r="R55" s="1">
        <v>184000000</v>
      </c>
      <c r="S55" s="1">
        <v>202300000</v>
      </c>
      <c r="T55" s="1">
        <v>178800000</v>
      </c>
      <c r="U55" s="1">
        <v>195100000</v>
      </c>
      <c r="V55" s="1">
        <v>198200000</v>
      </c>
      <c r="W55" s="1">
        <v>224400000</v>
      </c>
      <c r="X55" s="1">
        <v>243300000</v>
      </c>
      <c r="Y55" s="1">
        <v>266100000</v>
      </c>
      <c r="Z55" s="1">
        <v>283600000</v>
      </c>
      <c r="AA55" s="1">
        <v>302700000</v>
      </c>
      <c r="AB55" s="1">
        <v>366600000</v>
      </c>
      <c r="AC55" s="1">
        <v>375800000</v>
      </c>
      <c r="AD55" s="1">
        <v>387300000</v>
      </c>
      <c r="AE55" s="1">
        <v>372100000</v>
      </c>
      <c r="AF55" s="1">
        <v>411900000</v>
      </c>
      <c r="AG55" s="1">
        <v>450800000</v>
      </c>
      <c r="AH55" s="1">
        <v>639900000</v>
      </c>
      <c r="AI55" s="1">
        <v>710000000</v>
      </c>
      <c r="AJ55" s="1">
        <v>846900000</v>
      </c>
      <c r="AK55" s="1">
        <v>1032300000</v>
      </c>
      <c r="AL55" s="1">
        <v>1064200000</v>
      </c>
      <c r="AM55" s="1">
        <v>1171000000</v>
      </c>
    </row>
    <row r="56" spans="1:39" ht="19" x14ac:dyDescent="0.25">
      <c r="A56" s="5" t="s">
        <v>48</v>
      </c>
      <c r="B56" s="1" t="s">
        <v>91</v>
      </c>
      <c r="C56" s="1" t="s">
        <v>91</v>
      </c>
      <c r="D56" s="1" t="s">
        <v>91</v>
      </c>
      <c r="E56" s="1" t="s">
        <v>91</v>
      </c>
      <c r="F56" s="1" t="s">
        <v>91</v>
      </c>
      <c r="G56" s="1" t="s">
        <v>91</v>
      </c>
      <c r="H56" s="1" t="s">
        <v>91</v>
      </c>
      <c r="I56" s="1" t="s">
        <v>91</v>
      </c>
      <c r="J56" s="1" t="s">
        <v>91</v>
      </c>
      <c r="K56" s="1">
        <v>232000000</v>
      </c>
      <c r="L56" s="1">
        <v>307300000</v>
      </c>
      <c r="M56" s="1">
        <v>109000000</v>
      </c>
      <c r="N56" s="1">
        <v>121300000</v>
      </c>
      <c r="O56" s="1">
        <v>163600000</v>
      </c>
      <c r="P56" s="1">
        <v>100600000</v>
      </c>
      <c r="Q56" s="1">
        <v>551900000</v>
      </c>
      <c r="R56" s="1">
        <v>210800000</v>
      </c>
      <c r="S56" s="1">
        <v>137300000</v>
      </c>
      <c r="T56" s="1">
        <v>171000000</v>
      </c>
      <c r="U56" s="1">
        <v>173200000</v>
      </c>
      <c r="V56" s="1">
        <v>106100000</v>
      </c>
      <c r="W56" s="1">
        <v>81400000</v>
      </c>
      <c r="X56" s="1">
        <v>149600000</v>
      </c>
      <c r="Y56" s="1">
        <v>354000000</v>
      </c>
      <c r="Z56" s="1">
        <v>116100000</v>
      </c>
      <c r="AA56" s="1">
        <v>100400000</v>
      </c>
      <c r="AB56" s="1">
        <v>222400000</v>
      </c>
      <c r="AC56" s="1">
        <v>392600000</v>
      </c>
      <c r="AD56" s="1">
        <v>214100000</v>
      </c>
      <c r="AE56" s="1">
        <v>270800000</v>
      </c>
      <c r="AF56" s="1">
        <v>343000000</v>
      </c>
      <c r="AG56" s="1">
        <v>393200000</v>
      </c>
      <c r="AH56" s="1">
        <v>583200000</v>
      </c>
      <c r="AI56" s="1">
        <v>643500000</v>
      </c>
      <c r="AJ56" s="1">
        <v>698400000</v>
      </c>
      <c r="AK56" s="1">
        <v>1150600000</v>
      </c>
      <c r="AL56" s="1">
        <v>1309400000</v>
      </c>
      <c r="AM56" s="1">
        <v>1507300000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240600000</v>
      </c>
      <c r="L59" s="1">
        <v>202900000</v>
      </c>
      <c r="M59" s="1">
        <v>236700000</v>
      </c>
      <c r="N59" s="1">
        <v>226600000</v>
      </c>
      <c r="O59" s="1">
        <v>208500000</v>
      </c>
      <c r="P59" s="1">
        <v>221200000</v>
      </c>
      <c r="Q59" s="1">
        <v>290000000</v>
      </c>
      <c r="R59" s="1">
        <v>318900000</v>
      </c>
      <c r="S59" s="1">
        <v>333800000</v>
      </c>
      <c r="T59" s="1">
        <v>362900000</v>
      </c>
      <c r="U59" s="1">
        <v>404400000</v>
      </c>
      <c r="V59" s="1">
        <v>394700000</v>
      </c>
      <c r="W59" s="1">
        <v>474700000</v>
      </c>
      <c r="X59" s="1">
        <v>468400000</v>
      </c>
      <c r="Y59" s="1">
        <v>414000000</v>
      </c>
      <c r="Z59" s="1">
        <v>418500000</v>
      </c>
      <c r="AA59" s="1">
        <v>431700000</v>
      </c>
      <c r="AB59" s="1">
        <v>404300000</v>
      </c>
      <c r="AC59" s="1">
        <v>419200000</v>
      </c>
      <c r="AD59" s="1">
        <v>461700000</v>
      </c>
      <c r="AE59" s="1">
        <v>479100000</v>
      </c>
      <c r="AF59" s="1">
        <v>485300000</v>
      </c>
      <c r="AG59" s="1">
        <v>578700000</v>
      </c>
      <c r="AH59" s="1">
        <v>724200000</v>
      </c>
      <c r="AI59" s="1">
        <v>648200000</v>
      </c>
      <c r="AJ59" s="1">
        <v>609100000</v>
      </c>
      <c r="AK59" s="1">
        <v>863600000</v>
      </c>
      <c r="AL59" s="1">
        <v>850200000</v>
      </c>
      <c r="AM59" s="1">
        <v>754100000</v>
      </c>
    </row>
    <row r="60" spans="1:39" ht="19" x14ac:dyDescent="0.25">
      <c r="A60" s="6" t="s">
        <v>52</v>
      </c>
      <c r="B60" s="10" t="s">
        <v>91</v>
      </c>
      <c r="C60" s="10" t="s">
        <v>91</v>
      </c>
      <c r="D60" s="10" t="s">
        <v>91</v>
      </c>
      <c r="E60" s="10" t="s">
        <v>91</v>
      </c>
      <c r="F60" s="10" t="s">
        <v>91</v>
      </c>
      <c r="G60" s="10" t="s">
        <v>91</v>
      </c>
      <c r="H60" s="10" t="s">
        <v>91</v>
      </c>
      <c r="I60" s="10" t="s">
        <v>91</v>
      </c>
      <c r="J60" s="10" t="s">
        <v>91</v>
      </c>
      <c r="K60" s="10">
        <v>600800000</v>
      </c>
      <c r="L60" s="10">
        <v>646900000</v>
      </c>
      <c r="M60" s="10">
        <v>499300000</v>
      </c>
      <c r="N60" s="10">
        <v>498200000</v>
      </c>
      <c r="O60" s="10">
        <v>518000000</v>
      </c>
      <c r="P60" s="10">
        <v>470600000</v>
      </c>
      <c r="Q60" s="10">
        <v>1027200000</v>
      </c>
      <c r="R60" s="10">
        <v>713700000</v>
      </c>
      <c r="S60" s="10">
        <v>673400000</v>
      </c>
      <c r="T60" s="10">
        <v>712700000</v>
      </c>
      <c r="U60" s="10">
        <v>772700000</v>
      </c>
      <c r="V60" s="10">
        <v>699000000</v>
      </c>
      <c r="W60" s="10">
        <v>780500000</v>
      </c>
      <c r="X60" s="10">
        <v>861300000</v>
      </c>
      <c r="Y60" s="10">
        <v>1034100000</v>
      </c>
      <c r="Z60" s="10">
        <v>818200000</v>
      </c>
      <c r="AA60" s="10">
        <v>834800000</v>
      </c>
      <c r="AB60" s="10">
        <v>993300000</v>
      </c>
      <c r="AC60" s="10">
        <v>1187600000</v>
      </c>
      <c r="AD60" s="10">
        <v>1063100000</v>
      </c>
      <c r="AE60" s="10">
        <v>1122000000</v>
      </c>
      <c r="AF60" s="10">
        <v>1240200000</v>
      </c>
      <c r="AG60" s="10">
        <v>1422700000</v>
      </c>
      <c r="AH60" s="10">
        <v>1947300000</v>
      </c>
      <c r="AI60" s="10">
        <v>2001700000</v>
      </c>
      <c r="AJ60" s="10">
        <v>2154400000</v>
      </c>
      <c r="AK60" s="10">
        <v>3046500000</v>
      </c>
      <c r="AL60" s="10">
        <v>3223800000</v>
      </c>
      <c r="AM60" s="10">
        <v>3432400000</v>
      </c>
    </row>
    <row r="61" spans="1:39" ht="19" x14ac:dyDescent="0.25">
      <c r="A61" s="5" t="s">
        <v>53</v>
      </c>
      <c r="B61" s="1" t="s">
        <v>91</v>
      </c>
      <c r="C61" s="1" t="s">
        <v>91</v>
      </c>
      <c r="D61" s="1" t="s">
        <v>91</v>
      </c>
      <c r="E61" s="1" t="s">
        <v>91</v>
      </c>
      <c r="F61" s="1" t="s">
        <v>91</v>
      </c>
      <c r="G61" s="1" t="s">
        <v>91</v>
      </c>
      <c r="H61" s="1" t="s">
        <v>91</v>
      </c>
      <c r="I61" s="1" t="s">
        <v>91</v>
      </c>
      <c r="J61" s="1" t="s">
        <v>91</v>
      </c>
      <c r="K61" s="1">
        <v>374300000</v>
      </c>
      <c r="L61" s="1">
        <v>349100000</v>
      </c>
      <c r="M61" s="1">
        <v>291200000</v>
      </c>
      <c r="N61" s="1">
        <v>276500000</v>
      </c>
      <c r="O61" s="1">
        <v>250400000</v>
      </c>
      <c r="P61" s="1">
        <v>241400000</v>
      </c>
      <c r="Q61" s="1">
        <v>160200000</v>
      </c>
      <c r="R61" s="1">
        <v>454100000</v>
      </c>
      <c r="S61" s="1">
        <v>453900000</v>
      </c>
      <c r="T61" s="1">
        <v>448600000</v>
      </c>
      <c r="U61" s="1">
        <v>465000000</v>
      </c>
      <c r="V61" s="1">
        <v>463900000</v>
      </c>
      <c r="W61" s="1">
        <v>569600000</v>
      </c>
      <c r="X61" s="1">
        <v>573500000</v>
      </c>
      <c r="Y61" s="1">
        <v>885200000</v>
      </c>
      <c r="Z61" s="1">
        <v>875000000</v>
      </c>
      <c r="AA61" s="1">
        <v>779900000</v>
      </c>
      <c r="AB61" s="1">
        <v>1029700000</v>
      </c>
      <c r="AC61" s="1">
        <v>779200000</v>
      </c>
      <c r="AD61" s="1">
        <v>1019000000</v>
      </c>
      <c r="AE61" s="1">
        <v>1014100000</v>
      </c>
      <c r="AF61" s="1">
        <v>1052700000</v>
      </c>
      <c r="AG61" s="1">
        <v>1054000000</v>
      </c>
      <c r="AH61" s="1">
        <v>4443900000</v>
      </c>
      <c r="AI61" s="1">
        <v>4052900000</v>
      </c>
      <c r="AJ61" s="1">
        <v>3625800000</v>
      </c>
      <c r="AK61" s="1">
        <v>3753800000</v>
      </c>
      <c r="AL61" s="1">
        <v>4079400000</v>
      </c>
      <c r="AM61" s="1">
        <v>3642300000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v>19200000</v>
      </c>
      <c r="L63" s="1">
        <v>25400000</v>
      </c>
      <c r="M63" s="1">
        <v>4900000</v>
      </c>
      <c r="N63" s="1">
        <v>2000000</v>
      </c>
      <c r="O63" s="1">
        <v>4200000</v>
      </c>
      <c r="P63" s="1">
        <v>3800000</v>
      </c>
      <c r="Q63" s="1">
        <v>3200000</v>
      </c>
      <c r="R63" s="1">
        <v>25800000</v>
      </c>
      <c r="S63" s="1" t="s">
        <v>91</v>
      </c>
      <c r="T63" s="1" t="s">
        <v>91</v>
      </c>
      <c r="U63" s="1" t="s">
        <v>91</v>
      </c>
      <c r="V63" s="1" t="s">
        <v>91</v>
      </c>
      <c r="W63" s="1">
        <v>68100000</v>
      </c>
      <c r="X63" s="1">
        <v>54900000</v>
      </c>
      <c r="Y63" s="1" t="s">
        <v>91</v>
      </c>
      <c r="Z63" s="1" t="s">
        <v>91</v>
      </c>
      <c r="AA63" s="1" t="s">
        <v>91</v>
      </c>
      <c r="AB63" s="1">
        <v>71500000</v>
      </c>
      <c r="AC63" s="1">
        <v>56800000</v>
      </c>
      <c r="AD63" s="1">
        <v>139300000</v>
      </c>
      <c r="AE63" s="1">
        <v>108200000</v>
      </c>
      <c r="AF63" s="1">
        <v>132700000</v>
      </c>
      <c r="AG63" s="1">
        <v>79900000</v>
      </c>
      <c r="AH63" s="1">
        <v>1094500000</v>
      </c>
      <c r="AI63" s="1">
        <v>706500000</v>
      </c>
      <c r="AJ63" s="1">
        <v>697600000</v>
      </c>
      <c r="AK63" s="1">
        <v>727200000</v>
      </c>
      <c r="AL63" s="1">
        <v>792300000</v>
      </c>
      <c r="AM63" s="1" t="s">
        <v>91</v>
      </c>
    </row>
    <row r="64" spans="1:39" ht="19" x14ac:dyDescent="0.25">
      <c r="A64" s="5" t="s">
        <v>55</v>
      </c>
      <c r="B64" s="1" t="s">
        <v>91</v>
      </c>
      <c r="C64" s="1" t="s">
        <v>91</v>
      </c>
      <c r="D64" s="1" t="s">
        <v>91</v>
      </c>
      <c r="E64" s="1" t="s">
        <v>91</v>
      </c>
      <c r="F64" s="1" t="s">
        <v>91</v>
      </c>
      <c r="G64" s="1" t="s">
        <v>91</v>
      </c>
      <c r="H64" s="1" t="s">
        <v>91</v>
      </c>
      <c r="I64" s="1" t="s">
        <v>91</v>
      </c>
      <c r="J64" s="1" t="s">
        <v>91</v>
      </c>
      <c r="K64" s="1">
        <v>84400000</v>
      </c>
      <c r="L64" s="1">
        <v>73600000</v>
      </c>
      <c r="M64" s="1">
        <v>81200000</v>
      </c>
      <c r="N64" s="1">
        <v>86400000</v>
      </c>
      <c r="O64" s="1">
        <v>98400000</v>
      </c>
      <c r="P64" s="1">
        <v>90600000</v>
      </c>
      <c r="Q64" s="1">
        <v>110000000</v>
      </c>
      <c r="R64" s="1">
        <v>115300000</v>
      </c>
      <c r="S64" s="1">
        <v>211200000</v>
      </c>
      <c r="T64" s="1">
        <v>209500000</v>
      </c>
      <c r="U64" s="1">
        <v>211200000</v>
      </c>
      <c r="V64" s="1">
        <v>280700000</v>
      </c>
      <c r="W64" s="1">
        <v>212900000</v>
      </c>
      <c r="X64" s="1">
        <v>202800000</v>
      </c>
      <c r="Y64" s="1">
        <v>245700000</v>
      </c>
      <c r="Z64" s="1">
        <v>360000000</v>
      </c>
      <c r="AA64" s="1">
        <v>342300000</v>
      </c>
      <c r="AB64" s="1">
        <v>374800000</v>
      </c>
      <c r="AC64" s="1">
        <v>441600000</v>
      </c>
      <c r="AD64" s="1">
        <v>280600000</v>
      </c>
      <c r="AE64" s="1">
        <v>360600000</v>
      </c>
      <c r="AF64" s="1">
        <v>395300000</v>
      </c>
      <c r="AG64" s="1">
        <v>441200000</v>
      </c>
      <c r="AH64" s="1">
        <v>329200000</v>
      </c>
      <c r="AI64" s="1">
        <v>313100000</v>
      </c>
      <c r="AJ64" s="1">
        <v>427600000</v>
      </c>
      <c r="AK64" s="1">
        <v>622200000</v>
      </c>
      <c r="AL64" s="1">
        <v>384800000</v>
      </c>
      <c r="AM64" s="1">
        <v>1351000000</v>
      </c>
    </row>
    <row r="65" spans="1:39" ht="19" x14ac:dyDescent="0.25">
      <c r="A65" s="5" t="s">
        <v>56</v>
      </c>
      <c r="B65" s="1" t="s">
        <v>91</v>
      </c>
      <c r="C65" s="1" t="s">
        <v>91</v>
      </c>
      <c r="D65" s="1" t="s">
        <v>91</v>
      </c>
      <c r="E65" s="1" t="s">
        <v>91</v>
      </c>
      <c r="F65" s="1" t="s">
        <v>91</v>
      </c>
      <c r="G65" s="1" t="s">
        <v>91</v>
      </c>
      <c r="H65" s="1" t="s">
        <v>91</v>
      </c>
      <c r="I65" s="1" t="s">
        <v>91</v>
      </c>
      <c r="J65" s="1" t="s">
        <v>91</v>
      </c>
      <c r="K65" s="1">
        <v>477900000</v>
      </c>
      <c r="L65" s="1">
        <v>448100000</v>
      </c>
      <c r="M65" s="1">
        <v>377300000</v>
      </c>
      <c r="N65" s="1">
        <v>364900000</v>
      </c>
      <c r="O65" s="1">
        <v>353000000</v>
      </c>
      <c r="P65" s="1">
        <v>335800000</v>
      </c>
      <c r="Q65" s="1">
        <v>273400000</v>
      </c>
      <c r="R65" s="1">
        <v>595200000</v>
      </c>
      <c r="S65" s="1">
        <v>665100000</v>
      </c>
      <c r="T65" s="1">
        <v>658100000</v>
      </c>
      <c r="U65" s="1">
        <v>676200000</v>
      </c>
      <c r="V65" s="1">
        <v>744600000</v>
      </c>
      <c r="W65" s="1">
        <v>850600000</v>
      </c>
      <c r="X65" s="1">
        <v>831200000</v>
      </c>
      <c r="Y65" s="1">
        <v>1130900000</v>
      </c>
      <c r="Z65" s="1">
        <v>1235000000</v>
      </c>
      <c r="AA65" s="1">
        <v>1122200000</v>
      </c>
      <c r="AB65" s="1">
        <v>1476000000</v>
      </c>
      <c r="AC65" s="1">
        <v>1277600000</v>
      </c>
      <c r="AD65" s="1">
        <v>1438900000</v>
      </c>
      <c r="AE65" s="1">
        <v>1482900000</v>
      </c>
      <c r="AF65" s="1">
        <v>1580700000</v>
      </c>
      <c r="AG65" s="1">
        <v>1575100000</v>
      </c>
      <c r="AH65" s="1">
        <v>5867600000</v>
      </c>
      <c r="AI65" s="1">
        <v>5072500000</v>
      </c>
      <c r="AJ65" s="1">
        <v>4751000000</v>
      </c>
      <c r="AK65" s="1">
        <v>5103200000</v>
      </c>
      <c r="AL65" s="1">
        <v>5256500000</v>
      </c>
      <c r="AM65" s="1">
        <v>4993300000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1078700000</v>
      </c>
      <c r="L67" s="10">
        <v>1095000000</v>
      </c>
      <c r="M67" s="10">
        <v>876600000</v>
      </c>
      <c r="N67" s="10">
        <v>863100000</v>
      </c>
      <c r="O67" s="10">
        <v>871000000</v>
      </c>
      <c r="P67" s="10">
        <v>806400000</v>
      </c>
      <c r="Q67" s="10">
        <v>1300600000</v>
      </c>
      <c r="R67" s="10">
        <v>1308900000</v>
      </c>
      <c r="S67" s="10">
        <v>1338500000</v>
      </c>
      <c r="T67" s="10">
        <v>1370800000</v>
      </c>
      <c r="U67" s="10">
        <v>1448900000</v>
      </c>
      <c r="V67" s="10">
        <v>1443600000</v>
      </c>
      <c r="W67" s="10">
        <v>1631100000</v>
      </c>
      <c r="X67" s="10">
        <v>1692500000</v>
      </c>
      <c r="Y67" s="10">
        <v>2165000000</v>
      </c>
      <c r="Z67" s="10">
        <v>2053200000</v>
      </c>
      <c r="AA67" s="10">
        <v>1957000000</v>
      </c>
      <c r="AB67" s="10">
        <v>2469300000</v>
      </c>
      <c r="AC67" s="10">
        <v>2465200000</v>
      </c>
      <c r="AD67" s="10">
        <v>2502000000</v>
      </c>
      <c r="AE67" s="10">
        <v>2604900000</v>
      </c>
      <c r="AF67" s="10">
        <v>2820900000</v>
      </c>
      <c r="AG67" s="10">
        <v>2997800000</v>
      </c>
      <c r="AH67" s="10">
        <v>7814900000</v>
      </c>
      <c r="AI67" s="10">
        <v>7074200000</v>
      </c>
      <c r="AJ67" s="10">
        <v>6905400000</v>
      </c>
      <c r="AK67" s="10">
        <v>8149700000</v>
      </c>
      <c r="AL67" s="10">
        <v>8480300000</v>
      </c>
      <c r="AM67" s="10">
        <v>8425700000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173800000</v>
      </c>
      <c r="Q68" s="1">
        <v>175300000</v>
      </c>
      <c r="R68" s="1">
        <v>202900000</v>
      </c>
      <c r="S68" s="1">
        <v>230700000</v>
      </c>
      <c r="T68" s="1">
        <v>262600000</v>
      </c>
      <c r="U68" s="1">
        <v>336000000</v>
      </c>
      <c r="V68" s="1">
        <v>386900000</v>
      </c>
      <c r="W68" s="1" t="s">
        <v>91</v>
      </c>
      <c r="X68" s="1" t="s">
        <v>91</v>
      </c>
      <c r="Y68" s="1" t="s">
        <v>91</v>
      </c>
      <c r="Z68" s="1" t="s">
        <v>91</v>
      </c>
      <c r="AA68" s="1" t="s">
        <v>91</v>
      </c>
      <c r="AB68" s="1" t="s">
        <v>91</v>
      </c>
      <c r="AC68" s="1" t="s">
        <v>91</v>
      </c>
      <c r="AD68" s="1">
        <v>962400000</v>
      </c>
      <c r="AE68" s="1">
        <v>995600000</v>
      </c>
      <c r="AF68" s="1">
        <v>1039600000</v>
      </c>
      <c r="AG68" s="1">
        <v>1084200000</v>
      </c>
      <c r="AH68" s="1">
        <v>1672900000</v>
      </c>
      <c r="AI68" s="1">
        <v>1770600000</v>
      </c>
      <c r="AJ68" s="1">
        <v>1888600000</v>
      </c>
      <c r="AK68" s="1">
        <v>1981300000</v>
      </c>
      <c r="AL68" s="1">
        <v>2055100000</v>
      </c>
      <c r="AM68" s="1">
        <v>568600000</v>
      </c>
    </row>
    <row r="69" spans="1:39" ht="19" x14ac:dyDescent="0.25">
      <c r="A69" s="5" t="s">
        <v>60</v>
      </c>
      <c r="B69" s="1" t="s">
        <v>91</v>
      </c>
      <c r="C69" s="1" t="s">
        <v>91</v>
      </c>
      <c r="D69" s="1" t="s">
        <v>91</v>
      </c>
      <c r="E69" s="1" t="s">
        <v>91</v>
      </c>
      <c r="F69" s="1" t="s">
        <v>91</v>
      </c>
      <c r="G69" s="1" t="s">
        <v>91</v>
      </c>
      <c r="H69" s="1" t="s">
        <v>91</v>
      </c>
      <c r="I69" s="1" t="s">
        <v>91</v>
      </c>
      <c r="J69" s="1" t="s">
        <v>91</v>
      </c>
      <c r="K69" s="1">
        <v>343300000</v>
      </c>
      <c r="L69" s="1">
        <v>387700000</v>
      </c>
      <c r="M69" s="1">
        <v>313800000</v>
      </c>
      <c r="N69" s="1">
        <v>264300000</v>
      </c>
      <c r="O69" s="1">
        <v>262300000</v>
      </c>
      <c r="P69" s="1">
        <v>242800000</v>
      </c>
      <c r="Q69" s="1">
        <v>263300000</v>
      </c>
      <c r="R69" s="1">
        <v>344100000</v>
      </c>
      <c r="S69" s="1">
        <v>458900000</v>
      </c>
      <c r="T69" s="1">
        <v>472600000</v>
      </c>
      <c r="U69" s="1">
        <v>434100000</v>
      </c>
      <c r="V69" s="1">
        <v>385400000</v>
      </c>
      <c r="W69" s="1">
        <v>348700000</v>
      </c>
      <c r="X69" s="1">
        <v>323800000</v>
      </c>
      <c r="Y69" s="1">
        <v>425400000</v>
      </c>
      <c r="Z69" s="1">
        <v>591500000</v>
      </c>
      <c r="AA69" s="1">
        <v>700900000</v>
      </c>
      <c r="AB69" s="1">
        <v>838800000</v>
      </c>
      <c r="AC69" s="1">
        <v>934600000</v>
      </c>
      <c r="AD69" s="1">
        <v>970400000</v>
      </c>
      <c r="AE69" s="1">
        <v>982600000</v>
      </c>
      <c r="AF69" s="1">
        <v>1036700000</v>
      </c>
      <c r="AG69" s="1">
        <v>1056800000</v>
      </c>
      <c r="AH69" s="1">
        <v>1166500000</v>
      </c>
      <c r="AI69" s="1">
        <v>1760200000</v>
      </c>
      <c r="AJ69" s="1">
        <v>2055800000</v>
      </c>
      <c r="AK69" s="1">
        <v>2415600000</v>
      </c>
      <c r="AL69" s="1">
        <v>2782400000</v>
      </c>
      <c r="AM69" s="1">
        <v>3022500000</v>
      </c>
    </row>
    <row r="70" spans="1:39" ht="19" x14ac:dyDescent="0.25">
      <c r="A70" s="5" t="s">
        <v>61</v>
      </c>
      <c r="B70" s="1" t="s">
        <v>91</v>
      </c>
      <c r="C70" s="1" t="s">
        <v>91</v>
      </c>
      <c r="D70" s="1" t="s">
        <v>91</v>
      </c>
      <c r="E70" s="1" t="s">
        <v>91</v>
      </c>
      <c r="F70" s="1" t="s">
        <v>91</v>
      </c>
      <c r="G70" s="1" t="s">
        <v>91</v>
      </c>
      <c r="H70" s="1" t="s">
        <v>91</v>
      </c>
      <c r="I70" s="1" t="s">
        <v>91</v>
      </c>
      <c r="J70" s="1" t="s">
        <v>91</v>
      </c>
      <c r="K70" s="1">
        <v>-332500000</v>
      </c>
      <c r="L70" s="1">
        <v>-372600000</v>
      </c>
      <c r="M70" s="1">
        <v>-293400000</v>
      </c>
      <c r="N70" s="1">
        <v>-313500000</v>
      </c>
      <c r="O70" s="1">
        <v>-346300000</v>
      </c>
      <c r="P70" s="1">
        <v>-371700000</v>
      </c>
      <c r="Q70" s="1">
        <v>-407000000</v>
      </c>
      <c r="R70" s="1">
        <v>-462800000</v>
      </c>
      <c r="S70" s="1">
        <v>-504500000</v>
      </c>
      <c r="T70" s="1">
        <v>-454100000</v>
      </c>
      <c r="U70" s="1">
        <v>-502400000</v>
      </c>
      <c r="V70" s="1">
        <v>28000000</v>
      </c>
      <c r="W70" s="1">
        <v>140000000</v>
      </c>
      <c r="X70" s="1">
        <v>260000000</v>
      </c>
      <c r="Y70" s="1">
        <v>48000000</v>
      </c>
      <c r="Z70" s="1">
        <v>109000000</v>
      </c>
      <c r="AA70" s="1">
        <v>-4000000</v>
      </c>
      <c r="AB70" s="1">
        <v>-59000000</v>
      </c>
      <c r="AC70" s="1">
        <v>-160000000</v>
      </c>
      <c r="AD70" s="1">
        <v>-831100000</v>
      </c>
      <c r="AE70" s="1">
        <v>-186000000</v>
      </c>
      <c r="AF70" s="1">
        <v>-406000000</v>
      </c>
      <c r="AG70" s="1">
        <v>-514000000</v>
      </c>
      <c r="AH70" s="1">
        <v>-280000000</v>
      </c>
      <c r="AI70" s="1">
        <v>-360000000</v>
      </c>
      <c r="AJ70" s="1">
        <v>-500000000</v>
      </c>
      <c r="AK70" s="1">
        <v>-470800000</v>
      </c>
      <c r="AL70" s="1">
        <v>-426500000</v>
      </c>
      <c r="AM70" s="1">
        <v>-480600000</v>
      </c>
    </row>
    <row r="71" spans="1:39" ht="19" x14ac:dyDescent="0.25">
      <c r="A71" s="5" t="s">
        <v>62</v>
      </c>
      <c r="B71" s="1" t="s">
        <v>91</v>
      </c>
      <c r="C71" s="1" t="s">
        <v>91</v>
      </c>
      <c r="D71" s="1" t="s">
        <v>91</v>
      </c>
      <c r="E71" s="1" t="s">
        <v>91</v>
      </c>
      <c r="F71" s="1" t="s">
        <v>91</v>
      </c>
      <c r="G71" s="1" t="s">
        <v>91</v>
      </c>
      <c r="H71" s="1" t="s">
        <v>91</v>
      </c>
      <c r="I71" s="1" t="s">
        <v>91</v>
      </c>
      <c r="J71" s="1" t="s">
        <v>91</v>
      </c>
      <c r="K71" s="1">
        <v>479200000</v>
      </c>
      <c r="L71" s="1">
        <v>504200000</v>
      </c>
      <c r="M71" s="1">
        <v>429600000</v>
      </c>
      <c r="N71" s="1">
        <v>442300000</v>
      </c>
      <c r="O71" s="1">
        <v>472100000</v>
      </c>
      <c r="P71" s="1">
        <v>337500000</v>
      </c>
      <c r="Q71" s="1">
        <v>327700000</v>
      </c>
      <c r="R71" s="1">
        <v>378900000</v>
      </c>
      <c r="S71" s="1">
        <v>407200000</v>
      </c>
      <c r="T71" s="1">
        <v>474100000</v>
      </c>
      <c r="U71" s="1">
        <v>622000000</v>
      </c>
      <c r="V71" s="1">
        <v>-400000</v>
      </c>
      <c r="W71" s="1">
        <v>444600000</v>
      </c>
      <c r="X71" s="1">
        <v>501300000</v>
      </c>
      <c r="Y71" s="1">
        <v>581900000</v>
      </c>
      <c r="Z71" s="1">
        <v>634100000</v>
      </c>
      <c r="AA71" s="1">
        <v>756800000</v>
      </c>
      <c r="AB71" s="1">
        <v>821900000</v>
      </c>
      <c r="AC71" s="1">
        <v>908300000</v>
      </c>
      <c r="AD71" s="1">
        <v>830800000</v>
      </c>
      <c r="AE71" s="1" t="s">
        <v>91</v>
      </c>
      <c r="AF71" s="1">
        <v>-100000</v>
      </c>
      <c r="AG71" s="1">
        <v>-400000</v>
      </c>
      <c r="AH71" s="1">
        <v>500000</v>
      </c>
      <c r="AI71" s="1">
        <v>100000</v>
      </c>
      <c r="AJ71" s="1">
        <v>-200000</v>
      </c>
      <c r="AK71" s="1" t="s">
        <v>91</v>
      </c>
      <c r="AL71" s="1" t="s">
        <v>91</v>
      </c>
      <c r="AM71" s="1">
        <v>1570000000</v>
      </c>
    </row>
    <row r="72" spans="1:39" ht="19" x14ac:dyDescent="0.25">
      <c r="A72" s="6" t="s">
        <v>63</v>
      </c>
      <c r="B72" s="10" t="s">
        <v>91</v>
      </c>
      <c r="C72" s="10" t="s">
        <v>91</v>
      </c>
      <c r="D72" s="10" t="s">
        <v>91</v>
      </c>
      <c r="E72" s="10" t="s">
        <v>91</v>
      </c>
      <c r="F72" s="10" t="s">
        <v>91</v>
      </c>
      <c r="G72" s="10" t="s">
        <v>91</v>
      </c>
      <c r="H72" s="10" t="s">
        <v>91</v>
      </c>
      <c r="I72" s="10" t="s">
        <v>91</v>
      </c>
      <c r="J72" s="10" t="s">
        <v>91</v>
      </c>
      <c r="K72" s="10">
        <v>490000000</v>
      </c>
      <c r="L72" s="10">
        <v>519300000</v>
      </c>
      <c r="M72" s="10">
        <v>450000000</v>
      </c>
      <c r="N72" s="10">
        <v>393100000</v>
      </c>
      <c r="O72" s="10">
        <v>388100000</v>
      </c>
      <c r="P72" s="10">
        <v>382400000</v>
      </c>
      <c r="Q72" s="10">
        <v>359300000</v>
      </c>
      <c r="R72" s="10">
        <v>463100000</v>
      </c>
      <c r="S72" s="10">
        <v>592300000</v>
      </c>
      <c r="T72" s="10">
        <v>755200000</v>
      </c>
      <c r="U72" s="10">
        <v>889700000</v>
      </c>
      <c r="V72" s="10">
        <v>799900000</v>
      </c>
      <c r="W72" s="10">
        <v>933300000</v>
      </c>
      <c r="X72" s="10">
        <v>1085100000</v>
      </c>
      <c r="Y72" s="10">
        <v>1055300000</v>
      </c>
      <c r="Z72" s="10">
        <v>1334600000</v>
      </c>
      <c r="AA72" s="10">
        <v>1453700000</v>
      </c>
      <c r="AB72" s="10">
        <v>1601700000</v>
      </c>
      <c r="AC72" s="10">
        <v>1682900000</v>
      </c>
      <c r="AD72" s="10">
        <v>1932500000</v>
      </c>
      <c r="AE72" s="10">
        <v>1792200000</v>
      </c>
      <c r="AF72" s="10">
        <v>1670200000</v>
      </c>
      <c r="AG72" s="10">
        <v>1626600000</v>
      </c>
      <c r="AH72" s="10">
        <v>2559900000</v>
      </c>
      <c r="AI72" s="10">
        <v>3170900000</v>
      </c>
      <c r="AJ72" s="10">
        <v>3444200000</v>
      </c>
      <c r="AK72" s="10">
        <v>3926100000</v>
      </c>
      <c r="AL72" s="10">
        <v>4411000000</v>
      </c>
      <c r="AM72" s="10">
        <v>4680500000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1568700000</v>
      </c>
      <c r="L73" s="11">
        <v>1614300000</v>
      </c>
      <c r="M73" s="11">
        <v>1326600000</v>
      </c>
      <c r="N73" s="11">
        <v>1256200000</v>
      </c>
      <c r="O73" s="11">
        <v>1259100000</v>
      </c>
      <c r="P73" s="11">
        <v>1188800000</v>
      </c>
      <c r="Q73" s="11">
        <v>1659900000</v>
      </c>
      <c r="R73" s="11">
        <v>1772000000</v>
      </c>
      <c r="S73" s="11">
        <v>1930800000</v>
      </c>
      <c r="T73" s="11">
        <v>2126000000</v>
      </c>
      <c r="U73" s="11">
        <v>2338600000</v>
      </c>
      <c r="V73" s="11">
        <v>2243500000</v>
      </c>
      <c r="W73" s="11">
        <v>2564400000</v>
      </c>
      <c r="X73" s="11">
        <v>2777600000</v>
      </c>
      <c r="Y73" s="11">
        <v>3220300000</v>
      </c>
      <c r="Z73" s="11">
        <v>3387800000</v>
      </c>
      <c r="AA73" s="11">
        <v>3410700000</v>
      </c>
      <c r="AB73" s="11">
        <v>4071000000</v>
      </c>
      <c r="AC73" s="11">
        <v>4148100000</v>
      </c>
      <c r="AD73" s="11">
        <v>4434500000</v>
      </c>
      <c r="AE73" s="11">
        <v>4397100000</v>
      </c>
      <c r="AF73" s="11">
        <v>4491100000</v>
      </c>
      <c r="AG73" s="11">
        <v>4624400000</v>
      </c>
      <c r="AH73" s="11">
        <v>10374800000</v>
      </c>
      <c r="AI73" s="11">
        <v>10245100000</v>
      </c>
      <c r="AJ73" s="11">
        <v>10349600000</v>
      </c>
      <c r="AK73" s="11">
        <v>12075800000</v>
      </c>
      <c r="AL73" s="11">
        <v>12891300000</v>
      </c>
      <c r="AM73" s="11">
        <v>13106200000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52500000</v>
      </c>
      <c r="G76" s="1">
        <v>69400000</v>
      </c>
      <c r="H76" s="1">
        <v>80900000</v>
      </c>
      <c r="I76" s="1">
        <v>95200000</v>
      </c>
      <c r="J76" s="1">
        <v>73100000</v>
      </c>
      <c r="K76" s="1">
        <v>61100000</v>
      </c>
      <c r="L76" s="1">
        <v>97600000</v>
      </c>
      <c r="M76" s="1">
        <v>41900000</v>
      </c>
      <c r="N76" s="1">
        <v>98400000</v>
      </c>
      <c r="O76" s="1">
        <v>103800000</v>
      </c>
      <c r="P76" s="1">
        <v>103300000</v>
      </c>
      <c r="Q76" s="1">
        <v>137500000</v>
      </c>
      <c r="R76" s="1">
        <v>146600000</v>
      </c>
      <c r="S76" s="1">
        <v>179800000</v>
      </c>
      <c r="T76" s="1">
        <v>210800000</v>
      </c>
      <c r="U76" s="1">
        <v>214500000</v>
      </c>
      <c r="V76" s="1">
        <v>214900000</v>
      </c>
      <c r="W76" s="1">
        <v>202200000</v>
      </c>
      <c r="X76" s="1">
        <v>230100000</v>
      </c>
      <c r="Y76" s="1">
        <v>255800000</v>
      </c>
      <c r="Z76" s="1">
        <v>299800000</v>
      </c>
      <c r="AA76" s="1">
        <v>370200000</v>
      </c>
      <c r="AB76" s="1">
        <v>374200000</v>
      </c>
      <c r="AC76" s="1">
        <v>407800000</v>
      </c>
      <c r="AD76" s="1">
        <v>389000000</v>
      </c>
      <c r="AE76" s="1">
        <v>437900000</v>
      </c>
      <c r="AF76" s="1">
        <v>401600000</v>
      </c>
      <c r="AG76" s="1">
        <v>472300000</v>
      </c>
      <c r="AH76" s="1">
        <v>477400000</v>
      </c>
      <c r="AI76" s="1">
        <v>933400000</v>
      </c>
      <c r="AJ76" s="1">
        <v>702700000</v>
      </c>
      <c r="AK76" s="1">
        <v>747400000</v>
      </c>
      <c r="AL76" s="1">
        <v>755300000</v>
      </c>
      <c r="AM76" s="1">
        <v>682000000</v>
      </c>
    </row>
    <row r="77" spans="1:39" ht="19" x14ac:dyDescent="0.25">
      <c r="A77" s="5" t="s">
        <v>13</v>
      </c>
      <c r="B77" s="1" t="s">
        <v>91</v>
      </c>
      <c r="C77" s="1" t="s">
        <v>91</v>
      </c>
      <c r="D77" s="1" t="s">
        <v>91</v>
      </c>
      <c r="E77" s="1" t="s">
        <v>91</v>
      </c>
      <c r="F77" s="1">
        <v>34800000</v>
      </c>
      <c r="G77" s="1">
        <v>36600000</v>
      </c>
      <c r="H77" s="1">
        <v>40500000</v>
      </c>
      <c r="I77" s="1">
        <v>43800000</v>
      </c>
      <c r="J77" s="1">
        <v>50500000</v>
      </c>
      <c r="K77" s="1">
        <v>62500000</v>
      </c>
      <c r="L77" s="1">
        <v>63700000</v>
      </c>
      <c r="M77" s="1">
        <v>63800000</v>
      </c>
      <c r="N77" s="1">
        <v>49300000</v>
      </c>
      <c r="O77" s="1">
        <v>54800000</v>
      </c>
      <c r="P77" s="1">
        <v>57400000</v>
      </c>
      <c r="Q77" s="1">
        <v>61300000</v>
      </c>
      <c r="R77" s="1">
        <v>73000000</v>
      </c>
      <c r="S77" s="1">
        <v>66800000</v>
      </c>
      <c r="T77" s="1">
        <v>65300000</v>
      </c>
      <c r="U77" s="1">
        <v>72000000</v>
      </c>
      <c r="V77" s="1">
        <v>74600000</v>
      </c>
      <c r="W77" s="1">
        <v>86800000</v>
      </c>
      <c r="X77" s="1">
        <v>82600000</v>
      </c>
      <c r="Y77" s="1">
        <v>85600000</v>
      </c>
      <c r="Z77" s="1">
        <v>94300000</v>
      </c>
      <c r="AA77" s="1">
        <v>95100000</v>
      </c>
      <c r="AB77" s="1">
        <v>98300000</v>
      </c>
      <c r="AC77" s="1">
        <v>102800000</v>
      </c>
      <c r="AD77" s="1">
        <v>106000000</v>
      </c>
      <c r="AE77" s="1">
        <v>102700000</v>
      </c>
      <c r="AF77" s="1">
        <v>105900000</v>
      </c>
      <c r="AG77" s="1">
        <v>108700000</v>
      </c>
      <c r="AH77" s="1">
        <v>125200000</v>
      </c>
      <c r="AI77" s="1">
        <v>150700000</v>
      </c>
      <c r="AJ77" s="1">
        <v>158800000</v>
      </c>
      <c r="AK77" s="1">
        <v>165000000</v>
      </c>
      <c r="AL77" s="1">
        <v>186300000</v>
      </c>
      <c r="AM77" s="1">
        <v>200600000</v>
      </c>
    </row>
    <row r="78" spans="1:39" ht="19" x14ac:dyDescent="0.25">
      <c r="A78" s="5" t="s">
        <v>67</v>
      </c>
      <c r="B78" s="1" t="s">
        <v>91</v>
      </c>
      <c r="C78" s="1" t="s">
        <v>91</v>
      </c>
      <c r="D78" s="1" t="s">
        <v>91</v>
      </c>
      <c r="E78" s="1" t="s">
        <v>91</v>
      </c>
      <c r="F78" s="1">
        <v>2800000</v>
      </c>
      <c r="G78" s="1">
        <v>400000</v>
      </c>
      <c r="H78" s="1">
        <v>6100000</v>
      </c>
      <c r="I78" s="1">
        <v>-700000</v>
      </c>
      <c r="J78" s="1">
        <v>-1100000</v>
      </c>
      <c r="K78" s="1">
        <v>-27100000</v>
      </c>
      <c r="L78" s="1">
        <v>15700000</v>
      </c>
      <c r="M78" s="1">
        <v>-26400000</v>
      </c>
      <c r="N78" s="1">
        <v>18900000</v>
      </c>
      <c r="O78" s="1">
        <v>2000000</v>
      </c>
      <c r="P78" s="1">
        <v>9300000</v>
      </c>
      <c r="Q78" s="1">
        <v>-5100000</v>
      </c>
      <c r="R78" s="1">
        <v>2200000</v>
      </c>
      <c r="S78" s="1">
        <v>21100000</v>
      </c>
      <c r="T78" s="1">
        <v>15600000</v>
      </c>
      <c r="U78" s="1">
        <v>-1700000</v>
      </c>
      <c r="V78" s="1">
        <v>5900000</v>
      </c>
      <c r="W78" s="1">
        <v>-26000000</v>
      </c>
      <c r="X78" s="1">
        <v>-12000000</v>
      </c>
      <c r="Y78" s="1">
        <v>-8800000</v>
      </c>
      <c r="Z78" s="1">
        <v>24000000</v>
      </c>
      <c r="AA78" s="1">
        <v>10500000</v>
      </c>
      <c r="AB78" s="1">
        <v>38000000</v>
      </c>
      <c r="AC78" s="1">
        <v>24300000</v>
      </c>
      <c r="AD78" s="1">
        <v>-15300000</v>
      </c>
      <c r="AE78" s="1">
        <v>6100000</v>
      </c>
      <c r="AF78" s="1">
        <v>1000000</v>
      </c>
      <c r="AG78" s="1">
        <v>-40000000</v>
      </c>
      <c r="AH78" s="1">
        <v>24100000</v>
      </c>
      <c r="AI78" s="1">
        <v>-269300000</v>
      </c>
      <c r="AJ78" s="1">
        <v>20900000</v>
      </c>
      <c r="AK78" s="1">
        <v>-11200000</v>
      </c>
      <c r="AL78" s="1">
        <v>36000000</v>
      </c>
      <c r="AM78" s="1">
        <v>21800000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12700000</v>
      </c>
      <c r="AA79" s="1">
        <v>11900000</v>
      </c>
      <c r="AB79" s="1">
        <v>13000000</v>
      </c>
      <c r="AC79" s="1">
        <v>20200000</v>
      </c>
      <c r="AD79" s="1">
        <v>18700000</v>
      </c>
      <c r="AE79" s="1">
        <v>18200000</v>
      </c>
      <c r="AF79" s="1">
        <v>18700000</v>
      </c>
      <c r="AG79" s="1">
        <v>25600000</v>
      </c>
      <c r="AH79" s="1">
        <v>23900000</v>
      </c>
      <c r="AI79" s="1">
        <v>25600000</v>
      </c>
      <c r="AJ79" s="1">
        <v>37200000</v>
      </c>
      <c r="AK79" s="1">
        <v>46000000</v>
      </c>
      <c r="AL79" s="1">
        <v>66600000</v>
      </c>
      <c r="AM79" s="1">
        <v>60300000</v>
      </c>
    </row>
    <row r="80" spans="1:39" ht="19" x14ac:dyDescent="0.25">
      <c r="A80" s="14" t="s">
        <v>103</v>
      </c>
      <c r="B80" s="19" t="e">
        <f t="shared" ref="B80:AM80" si="8">B79/B3</f>
        <v>#VALUE!</v>
      </c>
      <c r="C80" s="19" t="e">
        <f t="shared" si="8"/>
        <v>#VALUE!</v>
      </c>
      <c r="D80" s="19" t="e">
        <f t="shared" si="8"/>
        <v>#VALUE!</v>
      </c>
      <c r="E80" s="19" t="e">
        <f t="shared" si="8"/>
        <v>#VALUE!</v>
      </c>
      <c r="F80" s="19" t="e">
        <f t="shared" si="8"/>
        <v>#VALUE!</v>
      </c>
      <c r="G80" s="19" t="e">
        <f t="shared" si="8"/>
        <v>#VALUE!</v>
      </c>
      <c r="H80" s="19" t="e">
        <f t="shared" si="8"/>
        <v>#VALUE!</v>
      </c>
      <c r="I80" s="19" t="e">
        <f t="shared" si="8"/>
        <v>#VALUE!</v>
      </c>
      <c r="J80" s="19" t="e">
        <f t="shared" si="8"/>
        <v>#VALUE!</v>
      </c>
      <c r="K80" s="19" t="e">
        <f t="shared" si="8"/>
        <v>#VALUE!</v>
      </c>
      <c r="L80" s="19" t="e">
        <f t="shared" si="8"/>
        <v>#VALUE!</v>
      </c>
      <c r="M80" s="19" t="e">
        <f t="shared" si="8"/>
        <v>#VALUE!</v>
      </c>
      <c r="N80" s="19" t="e">
        <f t="shared" si="8"/>
        <v>#VALUE!</v>
      </c>
      <c r="O80" s="19" t="e">
        <f t="shared" si="8"/>
        <v>#VALUE!</v>
      </c>
      <c r="P80" s="19" t="e">
        <f t="shared" si="8"/>
        <v>#VALUE!</v>
      </c>
      <c r="Q80" s="19" t="e">
        <f t="shared" si="8"/>
        <v>#VALUE!</v>
      </c>
      <c r="R80" s="19" t="e">
        <f t="shared" si="8"/>
        <v>#VALUE!</v>
      </c>
      <c r="S80" s="19" t="e">
        <f t="shared" si="8"/>
        <v>#VALUE!</v>
      </c>
      <c r="T80" s="19" t="e">
        <f t="shared" si="8"/>
        <v>#VALUE!</v>
      </c>
      <c r="U80" s="19" t="e">
        <f t="shared" si="8"/>
        <v>#VALUE!</v>
      </c>
      <c r="V80" s="19" t="e">
        <f t="shared" si="8"/>
        <v>#VALUE!</v>
      </c>
      <c r="W80" s="19" t="e">
        <f t="shared" si="8"/>
        <v>#VALUE!</v>
      </c>
      <c r="X80" s="19" t="e">
        <f t="shared" si="8"/>
        <v>#VALUE!</v>
      </c>
      <c r="Y80" s="19" t="e">
        <f t="shared" si="8"/>
        <v>#VALUE!</v>
      </c>
      <c r="Z80" s="19">
        <f t="shared" si="8"/>
        <v>3.9785720998715577E-3</v>
      </c>
      <c r="AA80" s="19">
        <f t="shared" si="8"/>
        <v>3.5662910573004076E-3</v>
      </c>
      <c r="AB80" s="19">
        <f t="shared" si="8"/>
        <v>3.5157940285590653E-3</v>
      </c>
      <c r="AC80" s="19">
        <f t="shared" si="8"/>
        <v>5.0321359174929003E-3</v>
      </c>
      <c r="AD80" s="19">
        <f t="shared" si="8"/>
        <v>4.5350923994761606E-3</v>
      </c>
      <c r="AE80" s="19">
        <f t="shared" si="8"/>
        <v>4.2892156862745102E-3</v>
      </c>
      <c r="AF80" s="19">
        <f t="shared" si="8"/>
        <v>4.3525824546702977E-3</v>
      </c>
      <c r="AG80" s="19">
        <f t="shared" si="8"/>
        <v>5.8030148475575203E-3</v>
      </c>
      <c r="AH80" s="19">
        <f t="shared" si="8"/>
        <v>4.9440433586396644E-3</v>
      </c>
      <c r="AI80" s="19">
        <f t="shared" si="8"/>
        <v>4.7329401541903156E-3</v>
      </c>
      <c r="AJ80" s="19">
        <f t="shared" si="8"/>
        <v>6.956651830796275E-3</v>
      </c>
      <c r="AK80" s="19">
        <f t="shared" si="8"/>
        <v>8.2123792690982442E-3</v>
      </c>
      <c r="AL80" s="19">
        <f t="shared" si="8"/>
        <v>1.0541477389638962E-2</v>
      </c>
      <c r="AM80" s="19">
        <f t="shared" si="8"/>
        <v>9.4953153295016142E-3</v>
      </c>
    </row>
    <row r="81" spans="1:47" ht="19" x14ac:dyDescent="0.25">
      <c r="A81" s="5" t="s">
        <v>69</v>
      </c>
      <c r="B81" s="1" t="s">
        <v>91</v>
      </c>
      <c r="C81" s="1" t="s">
        <v>91</v>
      </c>
      <c r="D81" s="1" t="s">
        <v>91</v>
      </c>
      <c r="E81" s="1" t="s">
        <v>91</v>
      </c>
      <c r="F81" s="1">
        <v>-29400000</v>
      </c>
      <c r="G81" s="1">
        <v>-31800000</v>
      </c>
      <c r="H81" s="1">
        <v>-45700000</v>
      </c>
      <c r="I81" s="1">
        <v>-15200000</v>
      </c>
      <c r="J81" s="1">
        <v>-58500000</v>
      </c>
      <c r="K81" s="1">
        <v>-87900000</v>
      </c>
      <c r="L81" s="1">
        <v>-112000000</v>
      </c>
      <c r="M81" s="1">
        <v>59600000</v>
      </c>
      <c r="N81" s="1">
        <v>22600000</v>
      </c>
      <c r="O81" s="1">
        <v>-22200000</v>
      </c>
      <c r="P81" s="1">
        <v>44100000</v>
      </c>
      <c r="Q81" s="1">
        <v>15200000</v>
      </c>
      <c r="R81" s="1">
        <v>-26400000</v>
      </c>
      <c r="S81" s="1">
        <v>-41100000</v>
      </c>
      <c r="T81" s="1">
        <v>-68700000</v>
      </c>
      <c r="U81" s="1">
        <v>69700000</v>
      </c>
      <c r="V81" s="1">
        <v>35200000</v>
      </c>
      <c r="W81" s="1">
        <v>69600000</v>
      </c>
      <c r="X81" s="1">
        <v>-96500000</v>
      </c>
      <c r="Y81" s="1">
        <v>-37100000</v>
      </c>
      <c r="Z81" s="1">
        <v>-9900000</v>
      </c>
      <c r="AA81" s="1">
        <v>-92600000</v>
      </c>
      <c r="AB81" s="1">
        <v>-175100000</v>
      </c>
      <c r="AC81" s="1">
        <v>-95000000</v>
      </c>
      <c r="AD81" s="1">
        <v>-55200000</v>
      </c>
      <c r="AE81" s="1">
        <v>-54200000</v>
      </c>
      <c r="AF81" s="1">
        <v>35600000</v>
      </c>
      <c r="AG81" s="1">
        <v>81500000</v>
      </c>
      <c r="AH81" s="1">
        <v>136600000</v>
      </c>
      <c r="AI81" s="1">
        <v>-9200000</v>
      </c>
      <c r="AJ81" s="1">
        <v>38000000</v>
      </c>
      <c r="AK81" s="1">
        <v>102600000</v>
      </c>
      <c r="AL81" s="1">
        <v>-222800000</v>
      </c>
      <c r="AM81" s="1">
        <v>-313200000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45800000</v>
      </c>
      <c r="AA82" s="1">
        <v>-38200000</v>
      </c>
      <c r="AB82" s="1">
        <v>-8600000</v>
      </c>
      <c r="AC82" s="1">
        <v>-38800000</v>
      </c>
      <c r="AD82" s="1">
        <v>-29200000</v>
      </c>
      <c r="AE82" s="1">
        <v>-16400000</v>
      </c>
      <c r="AF82" s="1">
        <v>15600000</v>
      </c>
      <c r="AG82" s="1">
        <v>-21000000</v>
      </c>
      <c r="AH82" s="1">
        <v>-13000000</v>
      </c>
      <c r="AI82" s="1">
        <v>19800000</v>
      </c>
      <c r="AJ82" s="1">
        <v>12200000</v>
      </c>
      <c r="AK82" s="1">
        <v>4800000</v>
      </c>
      <c r="AL82" s="1">
        <v>-22600000</v>
      </c>
      <c r="AM82" s="1">
        <v>-45800000</v>
      </c>
    </row>
    <row r="83" spans="1:47" ht="21" x14ac:dyDescent="0.25">
      <c r="A83" s="5" t="s">
        <v>34</v>
      </c>
      <c r="B83" s="1" t="s">
        <v>91</v>
      </c>
      <c r="C83" s="1" t="s">
        <v>91</v>
      </c>
      <c r="D83" s="1" t="s">
        <v>91</v>
      </c>
      <c r="E83" s="1" t="s">
        <v>91</v>
      </c>
      <c r="F83" s="1">
        <v>-2800000</v>
      </c>
      <c r="G83" s="1">
        <v>-13200000</v>
      </c>
      <c r="H83" s="1">
        <v>-33000000</v>
      </c>
      <c r="I83" s="1">
        <v>-14800000</v>
      </c>
      <c r="J83" s="1">
        <v>-34100000</v>
      </c>
      <c r="K83" s="1">
        <v>-41000000</v>
      </c>
      <c r="L83" s="1">
        <v>-13800000</v>
      </c>
      <c r="M83" s="1">
        <v>21800000</v>
      </c>
      <c r="N83" s="1">
        <v>-13700000</v>
      </c>
      <c r="O83" s="1">
        <v>-1700000</v>
      </c>
      <c r="P83" s="1">
        <v>16000000</v>
      </c>
      <c r="Q83" s="1">
        <v>-9800000</v>
      </c>
      <c r="R83" s="1">
        <v>-3300000</v>
      </c>
      <c r="S83" s="1">
        <v>-20200000</v>
      </c>
      <c r="T83" s="1">
        <v>-50000000</v>
      </c>
      <c r="U83" s="1">
        <v>33800000</v>
      </c>
      <c r="V83" s="1">
        <v>-3000000</v>
      </c>
      <c r="W83" s="1">
        <v>-42300000</v>
      </c>
      <c r="X83" s="1">
        <v>-7900000</v>
      </c>
      <c r="Y83" s="1">
        <v>-27400000</v>
      </c>
      <c r="Z83" s="1">
        <v>17700000</v>
      </c>
      <c r="AA83" s="1">
        <v>-26800000</v>
      </c>
      <c r="AB83" s="1">
        <v>-111300000</v>
      </c>
      <c r="AC83" s="1">
        <v>1200000</v>
      </c>
      <c r="AD83" s="1">
        <v>-59900000</v>
      </c>
      <c r="AE83" s="1">
        <v>-54400000</v>
      </c>
      <c r="AF83" s="1">
        <v>-18000000</v>
      </c>
      <c r="AG83" s="1">
        <v>-39000000</v>
      </c>
      <c r="AH83" s="1">
        <v>44600000</v>
      </c>
      <c r="AI83" s="1">
        <v>-10000000</v>
      </c>
      <c r="AJ83" s="1">
        <v>-20900000</v>
      </c>
      <c r="AK83" s="1">
        <v>-200200000</v>
      </c>
      <c r="AL83" s="1">
        <v>-153700000</v>
      </c>
      <c r="AM83" s="1">
        <v>-205300000</v>
      </c>
      <c r="AT83" s="67" t="s">
        <v>134</v>
      </c>
      <c r="AU83" s="68"/>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4800000</v>
      </c>
      <c r="AA84" s="1">
        <v>10500000</v>
      </c>
      <c r="AB84" s="1">
        <v>49300000</v>
      </c>
      <c r="AC84" s="1">
        <v>8200000</v>
      </c>
      <c r="AD84" s="1">
        <v>12100000</v>
      </c>
      <c r="AE84" s="1">
        <v>-6700000</v>
      </c>
      <c r="AF84" s="1">
        <v>40400000</v>
      </c>
      <c r="AG84" s="1">
        <v>47000000</v>
      </c>
      <c r="AH84" s="1">
        <v>98200000</v>
      </c>
      <c r="AI84" s="1">
        <v>72800000</v>
      </c>
      <c r="AJ84" s="1">
        <v>128200000</v>
      </c>
      <c r="AK84" s="1">
        <v>164200000</v>
      </c>
      <c r="AL84" s="1">
        <v>34900000</v>
      </c>
      <c r="AM84" s="1">
        <v>125300000</v>
      </c>
      <c r="AT84" s="69" t="s">
        <v>135</v>
      </c>
      <c r="AU84" s="69"/>
    </row>
    <row r="85" spans="1:47" ht="20" x14ac:dyDescent="0.25">
      <c r="A85" s="5" t="s">
        <v>71</v>
      </c>
      <c r="B85" s="1" t="s">
        <v>91</v>
      </c>
      <c r="C85" s="1" t="s">
        <v>91</v>
      </c>
      <c r="D85" s="1" t="s">
        <v>91</v>
      </c>
      <c r="E85" s="1" t="s">
        <v>91</v>
      </c>
      <c r="F85" s="1" t="s">
        <v>91</v>
      </c>
      <c r="G85" s="1" t="s">
        <v>91</v>
      </c>
      <c r="H85" s="1" t="s">
        <v>91</v>
      </c>
      <c r="I85" s="1" t="s">
        <v>91</v>
      </c>
      <c r="J85" s="1" t="s">
        <v>91</v>
      </c>
      <c r="K85" s="1">
        <v>56900000</v>
      </c>
      <c r="L85" s="1">
        <v>23800000</v>
      </c>
      <c r="M85" s="1">
        <v>35100000</v>
      </c>
      <c r="N85" s="1">
        <v>8300000</v>
      </c>
      <c r="O85" s="1">
        <v>-14200000</v>
      </c>
      <c r="P85" s="1">
        <v>-7600000</v>
      </c>
      <c r="Q85" s="1">
        <v>-407200000</v>
      </c>
      <c r="R85" s="1">
        <v>-77900000</v>
      </c>
      <c r="S85" s="1">
        <v>-4200000</v>
      </c>
      <c r="T85" s="1">
        <v>-45500000</v>
      </c>
      <c r="U85" s="1">
        <v>38500000</v>
      </c>
      <c r="V85" s="1">
        <v>-2500000</v>
      </c>
      <c r="W85" s="1">
        <v>81000000</v>
      </c>
      <c r="X85" s="1">
        <v>-53200000</v>
      </c>
      <c r="Y85" s="1">
        <v>-47400000</v>
      </c>
      <c r="Z85" s="1">
        <v>-78200000</v>
      </c>
      <c r="AA85" s="1">
        <v>-38100000</v>
      </c>
      <c r="AB85" s="1">
        <v>-104500000</v>
      </c>
      <c r="AC85" s="1">
        <v>-65600000</v>
      </c>
      <c r="AD85" s="1">
        <v>21800000</v>
      </c>
      <c r="AE85" s="1">
        <v>23300000</v>
      </c>
      <c r="AF85" s="1">
        <v>-2400000</v>
      </c>
      <c r="AG85" s="1">
        <v>94500000</v>
      </c>
      <c r="AH85" s="1">
        <v>6800000</v>
      </c>
      <c r="AI85" s="1">
        <v>-91800000</v>
      </c>
      <c r="AJ85" s="1">
        <v>-81500000</v>
      </c>
      <c r="AK85" s="1">
        <v>133800000</v>
      </c>
      <c r="AL85" s="1">
        <v>-81400000</v>
      </c>
      <c r="AM85" s="1" t="s">
        <v>91</v>
      </c>
      <c r="AT85" s="25" t="s">
        <v>136</v>
      </c>
      <c r="AU85" s="26">
        <f>AM17</f>
        <v>149100000</v>
      </c>
    </row>
    <row r="86" spans="1:47" ht="20" x14ac:dyDescent="0.25">
      <c r="A86" s="5" t="s">
        <v>72</v>
      </c>
      <c r="B86" s="1" t="s">
        <v>91</v>
      </c>
      <c r="C86" s="1" t="s">
        <v>91</v>
      </c>
      <c r="D86" s="1" t="s">
        <v>91</v>
      </c>
      <c r="E86" s="1" t="s">
        <v>91</v>
      </c>
      <c r="F86" s="1">
        <v>5300000</v>
      </c>
      <c r="G86" s="1">
        <v>-2400000</v>
      </c>
      <c r="H86" s="1">
        <v>-7400000</v>
      </c>
      <c r="I86" s="1">
        <v>-5800000</v>
      </c>
      <c r="J86" s="1">
        <v>16600000</v>
      </c>
      <c r="K86" s="1">
        <v>63900000</v>
      </c>
      <c r="L86" s="1">
        <v>-5600000</v>
      </c>
      <c r="M86" s="1">
        <v>62800000</v>
      </c>
      <c r="N86" s="1">
        <v>-8000000</v>
      </c>
      <c r="O86" s="1">
        <v>5600000</v>
      </c>
      <c r="P86" s="1">
        <v>15200000</v>
      </c>
      <c r="Q86" s="1">
        <v>-6900000</v>
      </c>
      <c r="R86" s="1">
        <v>9100000</v>
      </c>
      <c r="S86" s="1">
        <v>-2900000</v>
      </c>
      <c r="T86" s="1">
        <v>-32200000</v>
      </c>
      <c r="U86" s="1">
        <v>-5000000</v>
      </c>
      <c r="V86" s="1">
        <v>8600000</v>
      </c>
      <c r="W86" s="1">
        <v>-21800000</v>
      </c>
      <c r="X86" s="1">
        <v>20300000</v>
      </c>
      <c r="Y86" s="1">
        <v>19100000</v>
      </c>
      <c r="Z86" s="1">
        <v>-5100000</v>
      </c>
      <c r="AA86" s="1">
        <v>-7600000</v>
      </c>
      <c r="AB86" s="1">
        <v>-8400000</v>
      </c>
      <c r="AC86" s="1">
        <v>-5100000</v>
      </c>
      <c r="AD86" s="1">
        <v>22000000</v>
      </c>
      <c r="AE86" s="1">
        <v>-7100000</v>
      </c>
      <c r="AF86" s="1">
        <v>27200000</v>
      </c>
      <c r="AG86" s="1">
        <v>10000000</v>
      </c>
      <c r="AH86" s="1">
        <v>28100000</v>
      </c>
      <c r="AI86" s="1">
        <v>-10000000</v>
      </c>
      <c r="AJ86" s="1">
        <v>-10800000</v>
      </c>
      <c r="AK86" s="1">
        <v>-8500000</v>
      </c>
      <c r="AL86" s="1">
        <v>6900000</v>
      </c>
      <c r="AM86" s="1" t="s">
        <v>91</v>
      </c>
      <c r="AT86" s="25" t="s">
        <v>137</v>
      </c>
      <c r="AU86" s="26">
        <f>AM56</f>
        <v>1507300000</v>
      </c>
    </row>
    <row r="87" spans="1:47" ht="20" x14ac:dyDescent="0.25">
      <c r="A87" s="6" t="s">
        <v>73</v>
      </c>
      <c r="B87" s="10" t="s">
        <v>91</v>
      </c>
      <c r="C87" s="10" t="s">
        <v>91</v>
      </c>
      <c r="D87" s="10" t="s">
        <v>91</v>
      </c>
      <c r="E87" s="10" t="s">
        <v>91</v>
      </c>
      <c r="F87" s="10">
        <v>66000000</v>
      </c>
      <c r="G87" s="10">
        <v>72200000</v>
      </c>
      <c r="H87" s="10">
        <v>74400000</v>
      </c>
      <c r="I87" s="10">
        <v>117300000</v>
      </c>
      <c r="J87" s="10">
        <v>80600000</v>
      </c>
      <c r="K87" s="10">
        <v>72500000</v>
      </c>
      <c r="L87" s="10">
        <v>59400000</v>
      </c>
      <c r="M87" s="10">
        <v>201700000</v>
      </c>
      <c r="N87" s="10">
        <v>181200000</v>
      </c>
      <c r="O87" s="10">
        <v>144000000</v>
      </c>
      <c r="P87" s="10">
        <v>229300000</v>
      </c>
      <c r="Q87" s="10">
        <v>202000000</v>
      </c>
      <c r="R87" s="10">
        <v>204500000</v>
      </c>
      <c r="S87" s="10">
        <v>223700000</v>
      </c>
      <c r="T87" s="10">
        <v>190800000</v>
      </c>
      <c r="U87" s="10">
        <v>349500000</v>
      </c>
      <c r="V87" s="10">
        <v>339200000</v>
      </c>
      <c r="W87" s="10">
        <v>310800000</v>
      </c>
      <c r="X87" s="10">
        <v>224500000</v>
      </c>
      <c r="Y87" s="10">
        <v>314600000</v>
      </c>
      <c r="Z87" s="10">
        <v>415800000</v>
      </c>
      <c r="AA87" s="10">
        <v>387500000</v>
      </c>
      <c r="AB87" s="10">
        <v>340000000</v>
      </c>
      <c r="AC87" s="10">
        <v>455000000</v>
      </c>
      <c r="AD87" s="10">
        <v>465200000</v>
      </c>
      <c r="AE87" s="10">
        <v>503600000</v>
      </c>
      <c r="AF87" s="10">
        <v>590000000</v>
      </c>
      <c r="AG87" s="10">
        <v>658100000</v>
      </c>
      <c r="AH87" s="10">
        <v>815300000</v>
      </c>
      <c r="AI87" s="10">
        <v>821200000</v>
      </c>
      <c r="AJ87" s="10">
        <v>946800000</v>
      </c>
      <c r="AK87" s="10">
        <v>1041300000</v>
      </c>
      <c r="AL87" s="10">
        <v>828300000</v>
      </c>
      <c r="AM87" s="10">
        <v>651500000</v>
      </c>
      <c r="AT87" s="25" t="s">
        <v>138</v>
      </c>
      <c r="AU87" s="26">
        <f>AM61</f>
        <v>3642300000</v>
      </c>
    </row>
    <row r="88" spans="1:47" ht="20" x14ac:dyDescent="0.25">
      <c r="A88" s="5" t="s">
        <v>74</v>
      </c>
      <c r="B88" s="1" t="s">
        <v>91</v>
      </c>
      <c r="C88" s="1" t="s">
        <v>91</v>
      </c>
      <c r="D88" s="1" t="s">
        <v>91</v>
      </c>
      <c r="E88" s="1" t="s">
        <v>91</v>
      </c>
      <c r="F88" s="1">
        <v>-53400000</v>
      </c>
      <c r="G88" s="1">
        <v>-58400000</v>
      </c>
      <c r="H88" s="1">
        <v>-73200000</v>
      </c>
      <c r="I88" s="1">
        <v>-79300000</v>
      </c>
      <c r="J88" s="1">
        <v>-76100000</v>
      </c>
      <c r="K88" s="1">
        <v>-87700000</v>
      </c>
      <c r="L88" s="1">
        <v>-82100000</v>
      </c>
      <c r="M88" s="1">
        <v>-74700000</v>
      </c>
      <c r="N88" s="1">
        <v>-43900000</v>
      </c>
      <c r="O88" s="1">
        <v>-63700000</v>
      </c>
      <c r="P88" s="1">
        <v>-49300000</v>
      </c>
      <c r="Q88" s="1">
        <v>-53600000</v>
      </c>
      <c r="R88" s="1">
        <v>-112100000</v>
      </c>
      <c r="S88" s="1">
        <v>-110700000</v>
      </c>
      <c r="T88" s="1">
        <v>-91600000</v>
      </c>
      <c r="U88" s="1">
        <v>-69800000</v>
      </c>
      <c r="V88" s="1">
        <v>-73800000</v>
      </c>
      <c r="W88" s="1">
        <v>-84800000</v>
      </c>
      <c r="X88" s="1">
        <v>-78500000</v>
      </c>
      <c r="Y88" s="1">
        <v>-85800000</v>
      </c>
      <c r="Z88" s="1">
        <v>-81800000</v>
      </c>
      <c r="AA88" s="1">
        <v>-82800000</v>
      </c>
      <c r="AB88" s="1">
        <v>-96100000</v>
      </c>
      <c r="AC88" s="1">
        <v>-109000000</v>
      </c>
      <c r="AD88" s="1">
        <v>-97400000</v>
      </c>
      <c r="AE88" s="1">
        <v>-131600000</v>
      </c>
      <c r="AF88" s="1">
        <v>-128000000</v>
      </c>
      <c r="AG88" s="1">
        <v>-150700000</v>
      </c>
      <c r="AH88" s="1">
        <v>-180900000</v>
      </c>
      <c r="AI88" s="1">
        <v>-154300000</v>
      </c>
      <c r="AJ88" s="1">
        <v>-171000000</v>
      </c>
      <c r="AK88" s="1">
        <v>-222600000</v>
      </c>
      <c r="AL88" s="1">
        <v>-267600000</v>
      </c>
      <c r="AM88" s="1">
        <v>-241600000</v>
      </c>
      <c r="AT88" s="47" t="s">
        <v>139</v>
      </c>
      <c r="AU88" s="48">
        <f>AU85/(AU86+AU87)</f>
        <v>2.8953705142146964E-2</v>
      </c>
    </row>
    <row r="89" spans="1:47" ht="20" customHeight="1" x14ac:dyDescent="0.25">
      <c r="A89" s="14" t="s">
        <v>104</v>
      </c>
      <c r="B89" s="19" t="e">
        <f t="shared" ref="B89:AF89" si="9">(-1*B88)/B3</f>
        <v>#VALUE!</v>
      </c>
      <c r="C89" s="19" t="e">
        <f t="shared" si="9"/>
        <v>#VALUE!</v>
      </c>
      <c r="D89" s="19" t="e">
        <f t="shared" si="9"/>
        <v>#VALUE!</v>
      </c>
      <c r="E89" s="19" t="e">
        <f t="shared" si="9"/>
        <v>#VALUE!</v>
      </c>
      <c r="F89" s="19">
        <f t="shared" si="9"/>
        <v>4.2853703555091889E-2</v>
      </c>
      <c r="G89" s="19">
        <f t="shared" si="9"/>
        <v>4.4142101284958428E-2</v>
      </c>
      <c r="H89" s="19">
        <f t="shared" si="9"/>
        <v>5.1264094124238394E-2</v>
      </c>
      <c r="I89" s="19">
        <f t="shared" si="9"/>
        <v>5.3894250373793667E-2</v>
      </c>
      <c r="J89" s="19">
        <f t="shared" si="9"/>
        <v>4.8888603366311192E-2</v>
      </c>
      <c r="K89" s="19">
        <f t="shared" si="9"/>
        <v>5.1746518763275906E-2</v>
      </c>
      <c r="L89" s="19">
        <f t="shared" si="9"/>
        <v>4.4170656910744066E-2</v>
      </c>
      <c r="M89" s="19">
        <f t="shared" si="9"/>
        <v>4.3116883116883116E-2</v>
      </c>
      <c r="N89" s="19">
        <f t="shared" si="9"/>
        <v>2.4375347029428094E-2</v>
      </c>
      <c r="O89" s="19">
        <f t="shared" si="9"/>
        <v>3.3863165169315826E-2</v>
      </c>
      <c r="P89" s="19">
        <f t="shared" si="9"/>
        <v>2.4565249887886789E-2</v>
      </c>
      <c r="Q89" s="19">
        <f t="shared" si="9"/>
        <v>2.524134683305863E-2</v>
      </c>
      <c r="R89" s="19">
        <f t="shared" si="9"/>
        <v>4.7233809463616064E-2</v>
      </c>
      <c r="S89" s="19">
        <f t="shared" si="9"/>
        <v>4.7715517241379311E-2</v>
      </c>
      <c r="T89" s="19">
        <f t="shared" si="9"/>
        <v>4.0359534719774409E-2</v>
      </c>
      <c r="U89" s="19">
        <f t="shared" si="9"/>
        <v>2.763043306151532E-2</v>
      </c>
      <c r="V89" s="19">
        <f t="shared" si="9"/>
        <v>2.8472222222222222E-2</v>
      </c>
      <c r="W89" s="19">
        <f t="shared" si="9"/>
        <v>3.1217788249153292E-2</v>
      </c>
      <c r="X89" s="19">
        <f t="shared" si="9"/>
        <v>2.6918592689115974E-2</v>
      </c>
      <c r="Y89" s="19">
        <f t="shared" si="9"/>
        <v>2.7010010703267643E-2</v>
      </c>
      <c r="Z89" s="19">
        <f t="shared" si="9"/>
        <v>2.5625763603897123E-2</v>
      </c>
      <c r="AA89" s="19">
        <f t="shared" si="9"/>
        <v>2.4814193239031408E-2</v>
      </c>
      <c r="AB89" s="19">
        <f t="shared" si="9"/>
        <v>2.598983124188663E-2</v>
      </c>
      <c r="AC89" s="19">
        <f t="shared" si="9"/>
        <v>2.7153604703303275E-2</v>
      </c>
      <c r="AD89" s="19">
        <f t="shared" si="9"/>
        <v>2.3621283406897221E-2</v>
      </c>
      <c r="AE89" s="19">
        <f t="shared" si="9"/>
        <v>3.1014328808446456E-2</v>
      </c>
      <c r="AF89" s="19">
        <f t="shared" si="9"/>
        <v>2.9793077764588134E-2</v>
      </c>
      <c r="AG89" s="19">
        <f>(-1*AG88)/AG3</f>
        <v>3.4160716309645248E-2</v>
      </c>
      <c r="AH89" s="19">
        <f t="shared" ref="AH89:AM89" si="10">(-1*AH88)/AH3</f>
        <v>3.7421650358908584E-2</v>
      </c>
      <c r="AI89" s="19">
        <f t="shared" si="10"/>
        <v>2.8527057257483036E-2</v>
      </c>
      <c r="AJ89" s="19">
        <f t="shared" si="10"/>
        <v>3.1978157609305453E-2</v>
      </c>
      <c r="AK89" s="19">
        <f t="shared" si="10"/>
        <v>3.9740774463071074E-2</v>
      </c>
      <c r="AL89" s="19">
        <f t="shared" si="10"/>
        <v>4.2355846088098892E-2</v>
      </c>
      <c r="AM89" s="19">
        <f t="shared" si="10"/>
        <v>3.804424848437131E-2</v>
      </c>
      <c r="AT89" s="25" t="s">
        <v>105</v>
      </c>
      <c r="AU89" s="26">
        <f>AM27</f>
        <v>168600000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-386600000</v>
      </c>
      <c r="R90" s="1" t="s">
        <v>91</v>
      </c>
      <c r="S90" s="1">
        <v>-1400000</v>
      </c>
      <c r="T90" s="1">
        <v>-202900000</v>
      </c>
      <c r="U90" s="1">
        <v>-74500000</v>
      </c>
      <c r="V90" s="1">
        <v>-5500000</v>
      </c>
      <c r="W90" s="1">
        <v>-102600000</v>
      </c>
      <c r="X90" s="1">
        <v>-15900000</v>
      </c>
      <c r="Y90" s="1">
        <v>-679300000</v>
      </c>
      <c r="Z90" s="1" t="s">
        <v>91</v>
      </c>
      <c r="AA90" s="1">
        <v>-46900000</v>
      </c>
      <c r="AB90" s="1">
        <v>-441400000</v>
      </c>
      <c r="AC90" s="1" t="s">
        <v>91</v>
      </c>
      <c r="AD90" s="1">
        <v>-142300000</v>
      </c>
      <c r="AE90" s="1" t="s">
        <v>91</v>
      </c>
      <c r="AF90" s="1">
        <v>-210900000</v>
      </c>
      <c r="AG90" s="1">
        <v>-116400000</v>
      </c>
      <c r="AH90" s="1">
        <v>-4327400000</v>
      </c>
      <c r="AI90" s="1">
        <v>-4200000</v>
      </c>
      <c r="AJ90" s="1" t="s">
        <v>91</v>
      </c>
      <c r="AK90" s="1">
        <v>-803000000</v>
      </c>
      <c r="AL90" s="1">
        <v>-641000000</v>
      </c>
      <c r="AM90" s="1">
        <v>95200000</v>
      </c>
      <c r="AT90" s="25" t="s">
        <v>19</v>
      </c>
      <c r="AU90" s="26">
        <f>AM25</f>
        <v>812800000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t="s">
        <v>91</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47" t="s">
        <v>140</v>
      </c>
      <c r="AU91" s="48">
        <f>AU89/AU90</f>
        <v>0.20743110236220472</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v>9200000</v>
      </c>
      <c r="X92" s="1" t="s">
        <v>91</v>
      </c>
      <c r="Y92" s="1" t="s">
        <v>91</v>
      </c>
      <c r="Z92" s="1" t="s">
        <v>91</v>
      </c>
      <c r="AA92" s="1" t="s">
        <v>91</v>
      </c>
      <c r="AB92" s="1" t="s">
        <v>91</v>
      </c>
      <c r="AC92" s="1" t="s">
        <v>91</v>
      </c>
      <c r="AD92" s="1" t="s">
        <v>91</v>
      </c>
      <c r="AE92" s="1" t="s">
        <v>91</v>
      </c>
      <c r="AF92" s="1" t="s">
        <v>91</v>
      </c>
      <c r="AG92" s="1" t="s">
        <v>91</v>
      </c>
      <c r="AH92" s="1" t="s">
        <v>91</v>
      </c>
      <c r="AI92" s="1" t="s">
        <v>91</v>
      </c>
      <c r="AJ92" s="1" t="s">
        <v>91</v>
      </c>
      <c r="AK92" s="1" t="s">
        <v>91</v>
      </c>
      <c r="AL92" s="1" t="s">
        <v>91</v>
      </c>
      <c r="AM92" s="1" t="s">
        <v>91</v>
      </c>
      <c r="AT92" s="47" t="s">
        <v>141</v>
      </c>
      <c r="AU92" s="48">
        <f>AU88*(1-AU91)</f>
        <v>2.2947806167041184E-2</v>
      </c>
    </row>
    <row r="93" spans="1:47" ht="19" x14ac:dyDescent="0.25">
      <c r="A93" s="5" t="s">
        <v>78</v>
      </c>
      <c r="B93" s="1" t="s">
        <v>91</v>
      </c>
      <c r="C93" s="1" t="s">
        <v>91</v>
      </c>
      <c r="D93" s="1" t="s">
        <v>91</v>
      </c>
      <c r="E93" s="1" t="s">
        <v>91</v>
      </c>
      <c r="F93" s="1">
        <v>152000000</v>
      </c>
      <c r="G93" s="1">
        <v>-5900000</v>
      </c>
      <c r="H93" s="1">
        <v>11700000</v>
      </c>
      <c r="I93" s="1">
        <v>-42000000</v>
      </c>
      <c r="J93" s="1">
        <v>-69000000</v>
      </c>
      <c r="K93" s="1">
        <v>-96300000</v>
      </c>
      <c r="L93" s="1">
        <v>3600000</v>
      </c>
      <c r="M93" s="1">
        <v>262600000</v>
      </c>
      <c r="N93" s="1">
        <v>-2800000</v>
      </c>
      <c r="O93" s="1">
        <v>1100000</v>
      </c>
      <c r="P93" s="1">
        <v>3400000</v>
      </c>
      <c r="Q93" s="1">
        <v>-2400000</v>
      </c>
      <c r="R93" s="1">
        <v>200000</v>
      </c>
      <c r="S93" s="1">
        <v>6500000</v>
      </c>
      <c r="T93" s="1">
        <v>193800000</v>
      </c>
      <c r="U93" s="1">
        <v>2800000</v>
      </c>
      <c r="V93" s="1">
        <v>2300000</v>
      </c>
      <c r="W93" s="1">
        <v>6100000</v>
      </c>
      <c r="X93" s="1">
        <v>1600000</v>
      </c>
      <c r="Y93" s="1">
        <v>18100000</v>
      </c>
      <c r="Z93" s="1">
        <v>-81800000</v>
      </c>
      <c r="AA93" s="1">
        <v>-82800000</v>
      </c>
      <c r="AB93" s="1">
        <v>-96100000</v>
      </c>
      <c r="AC93" s="1">
        <v>-109000000</v>
      </c>
      <c r="AD93" s="1">
        <v>-97400000</v>
      </c>
      <c r="AE93" s="1">
        <v>-131600000</v>
      </c>
      <c r="AF93" s="1">
        <v>-128000000</v>
      </c>
      <c r="AG93" s="1">
        <v>-150700000</v>
      </c>
      <c r="AH93" s="1">
        <v>-180900000</v>
      </c>
      <c r="AI93" s="1">
        <v>-154300000</v>
      </c>
      <c r="AJ93" s="1">
        <v>-171000000</v>
      </c>
      <c r="AK93" s="1">
        <v>-222600000</v>
      </c>
      <c r="AL93" s="1">
        <v>-267600000</v>
      </c>
      <c r="AM93" s="1">
        <v>-241600000</v>
      </c>
      <c r="AT93" s="69" t="s">
        <v>142</v>
      </c>
      <c r="AU93" s="69"/>
    </row>
    <row r="94" spans="1:47" ht="20" x14ac:dyDescent="0.25">
      <c r="A94" s="6" t="s">
        <v>79</v>
      </c>
      <c r="B94" s="10" t="s">
        <v>91</v>
      </c>
      <c r="C94" s="10" t="s">
        <v>91</v>
      </c>
      <c r="D94" s="10" t="s">
        <v>91</v>
      </c>
      <c r="E94" s="10" t="s">
        <v>91</v>
      </c>
      <c r="F94" s="10">
        <v>98600000</v>
      </c>
      <c r="G94" s="10">
        <v>-64300000</v>
      </c>
      <c r="H94" s="10">
        <v>-61500000</v>
      </c>
      <c r="I94" s="10">
        <v>-121300000</v>
      </c>
      <c r="J94" s="10">
        <v>-145100000</v>
      </c>
      <c r="K94" s="10">
        <v>-184000000</v>
      </c>
      <c r="L94" s="10">
        <v>-78500000</v>
      </c>
      <c r="M94" s="10">
        <v>187900000</v>
      </c>
      <c r="N94" s="10">
        <v>-46700000</v>
      </c>
      <c r="O94" s="10">
        <v>-62600000</v>
      </c>
      <c r="P94" s="10">
        <v>-45900000</v>
      </c>
      <c r="Q94" s="10">
        <v>-442600000</v>
      </c>
      <c r="R94" s="10">
        <v>-111900000</v>
      </c>
      <c r="S94" s="10">
        <v>-105600000</v>
      </c>
      <c r="T94" s="10">
        <v>-100700000</v>
      </c>
      <c r="U94" s="10">
        <v>-141500000</v>
      </c>
      <c r="V94" s="10">
        <v>-77000000</v>
      </c>
      <c r="W94" s="10">
        <v>-172100000</v>
      </c>
      <c r="X94" s="10">
        <v>-92800000</v>
      </c>
      <c r="Y94" s="10">
        <v>-747000000</v>
      </c>
      <c r="Z94" s="10">
        <v>-81800000</v>
      </c>
      <c r="AA94" s="10">
        <v>-129700000</v>
      </c>
      <c r="AB94" s="10">
        <v>-537500000</v>
      </c>
      <c r="AC94" s="10">
        <v>-109000000</v>
      </c>
      <c r="AD94" s="10">
        <v>-239700000</v>
      </c>
      <c r="AE94" s="10">
        <v>-131600000</v>
      </c>
      <c r="AF94" s="10">
        <v>-338900000</v>
      </c>
      <c r="AG94" s="10">
        <v>-267100000</v>
      </c>
      <c r="AH94" s="10">
        <v>-4508300000</v>
      </c>
      <c r="AI94" s="10">
        <v>-158500000</v>
      </c>
      <c r="AJ94" s="10">
        <v>-171000000</v>
      </c>
      <c r="AK94" s="10">
        <v>-1025600000</v>
      </c>
      <c r="AL94" s="10">
        <v>-908600000</v>
      </c>
      <c r="AM94" s="10">
        <v>-146400000</v>
      </c>
      <c r="AT94" s="25" t="s">
        <v>143</v>
      </c>
      <c r="AU94" s="49">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-252200000</v>
      </c>
      <c r="AA95" s="1">
        <v>-114000000</v>
      </c>
      <c r="AB95" s="1">
        <v>-101100000</v>
      </c>
      <c r="AC95" s="1">
        <v>-4700000</v>
      </c>
      <c r="AD95" s="1">
        <v>-251400000</v>
      </c>
      <c r="AE95" s="1">
        <v>-1600000</v>
      </c>
      <c r="AF95" s="1">
        <v>-1600000</v>
      </c>
      <c r="AG95" s="1">
        <v>-202000000</v>
      </c>
      <c r="AH95" s="1">
        <v>-272700000</v>
      </c>
      <c r="AI95" s="1">
        <v>-797900000</v>
      </c>
      <c r="AJ95" s="1">
        <v>-447700000</v>
      </c>
      <c r="AK95" s="1">
        <v>-257700000</v>
      </c>
      <c r="AL95" s="1">
        <v>-257100000</v>
      </c>
      <c r="AM95" s="1">
        <v>-73700000</v>
      </c>
      <c r="AT95" s="50" t="s">
        <v>144</v>
      </c>
      <c r="AU95" s="51" cm="1">
        <f t="array" ref="AU95">_FV(A1,"Beta")</f>
        <v>0.57769999999999999</v>
      </c>
    </row>
    <row r="96" spans="1:47" ht="20" x14ac:dyDescent="0.25">
      <c r="A96" s="5" t="s">
        <v>81</v>
      </c>
      <c r="B96" s="1" t="s">
        <v>91</v>
      </c>
      <c r="C96" s="1" t="s">
        <v>91</v>
      </c>
      <c r="D96" s="1" t="s">
        <v>91</v>
      </c>
      <c r="E96" s="1" t="s">
        <v>91</v>
      </c>
      <c r="F96" s="1">
        <v>15000000</v>
      </c>
      <c r="G96" s="1">
        <v>16400000</v>
      </c>
      <c r="H96" s="1">
        <v>24900000</v>
      </c>
      <c r="I96" s="1">
        <v>27100000</v>
      </c>
      <c r="J96" s="1">
        <v>27400000</v>
      </c>
      <c r="K96" s="1">
        <v>6100000</v>
      </c>
      <c r="L96" s="1">
        <v>11300000</v>
      </c>
      <c r="M96" s="1">
        <v>4500000</v>
      </c>
      <c r="N96" s="1">
        <v>7000000</v>
      </c>
      <c r="O96" s="1">
        <v>14100000</v>
      </c>
      <c r="P96" s="1">
        <v>11600000</v>
      </c>
      <c r="Q96" s="1">
        <v>9000000</v>
      </c>
      <c r="R96" s="1">
        <v>29200000</v>
      </c>
      <c r="S96" s="1">
        <v>28200000</v>
      </c>
      <c r="T96" s="1">
        <v>37000000</v>
      </c>
      <c r="U96" s="1">
        <v>53000000</v>
      </c>
      <c r="V96" s="1">
        <v>45000000</v>
      </c>
      <c r="W96" s="1">
        <v>46500000</v>
      </c>
      <c r="X96" s="1">
        <v>43000000</v>
      </c>
      <c r="Y96" s="1">
        <v>48800000</v>
      </c>
      <c r="Z96" s="1" t="s">
        <v>91</v>
      </c>
      <c r="AA96" s="1" t="s">
        <v>91</v>
      </c>
      <c r="AB96" s="1" t="s">
        <v>91</v>
      </c>
      <c r="AC96" s="1" t="s">
        <v>91</v>
      </c>
      <c r="AD96" s="1" t="s">
        <v>91</v>
      </c>
      <c r="AE96" s="1" t="s">
        <v>91</v>
      </c>
      <c r="AF96" s="1" t="s">
        <v>91</v>
      </c>
      <c r="AG96" s="1" t="s">
        <v>91</v>
      </c>
      <c r="AH96" s="1">
        <v>554000000</v>
      </c>
      <c r="AI96" s="1" t="s">
        <v>91</v>
      </c>
      <c r="AJ96" s="1" t="s">
        <v>91</v>
      </c>
      <c r="AK96" s="1" t="s">
        <v>91</v>
      </c>
      <c r="AL96" s="1" t="s">
        <v>91</v>
      </c>
      <c r="AM96" s="1" t="s">
        <v>91</v>
      </c>
      <c r="AT96" s="25" t="s">
        <v>145</v>
      </c>
      <c r="AU96" s="49">
        <v>8.4000000000000005E-2</v>
      </c>
    </row>
    <row r="97" spans="1:47" ht="20" x14ac:dyDescent="0.25">
      <c r="A97" s="5" t="s">
        <v>82</v>
      </c>
      <c r="B97" s="1" t="s">
        <v>91</v>
      </c>
      <c r="C97" s="1" t="s">
        <v>91</v>
      </c>
      <c r="D97" s="1" t="s">
        <v>91</v>
      </c>
      <c r="E97" s="1" t="s">
        <v>91</v>
      </c>
      <c r="F97" s="1">
        <v>-77200000</v>
      </c>
      <c r="G97" s="1">
        <v>-60000000</v>
      </c>
      <c r="H97" s="1">
        <v>-57700000</v>
      </c>
      <c r="I97" s="1">
        <v>-31300000</v>
      </c>
      <c r="J97" s="1">
        <v>-26400000</v>
      </c>
      <c r="K97" s="1">
        <v>-11000000</v>
      </c>
      <c r="L97" s="1">
        <v>-16300000</v>
      </c>
      <c r="M97" s="1">
        <v>-74700000</v>
      </c>
      <c r="N97" s="1">
        <v>-111200000</v>
      </c>
      <c r="O97" s="1">
        <v>-63000000</v>
      </c>
      <c r="P97" s="1">
        <v>-81000000</v>
      </c>
      <c r="Q97" s="1">
        <v>-72300000</v>
      </c>
      <c r="R97" s="1">
        <v>-11900000</v>
      </c>
      <c r="S97" s="1">
        <v>-6800000</v>
      </c>
      <c r="T97" s="1">
        <v>-120600000</v>
      </c>
      <c r="U97" s="1">
        <v>-173800000</v>
      </c>
      <c r="V97" s="1">
        <v>-185600000</v>
      </c>
      <c r="W97" s="1">
        <v>-155900000</v>
      </c>
      <c r="X97" s="1">
        <v>-157000000</v>
      </c>
      <c r="Y97" s="1">
        <v>-11000000</v>
      </c>
      <c r="Z97" s="1" t="s">
        <v>91</v>
      </c>
      <c r="AA97" s="1">
        <v>-82500000</v>
      </c>
      <c r="AB97" s="1">
        <v>-89300000</v>
      </c>
      <c r="AC97" s="1">
        <v>-132200000</v>
      </c>
      <c r="AD97" s="1">
        <v>-177400000</v>
      </c>
      <c r="AE97" s="1">
        <v>-244300000</v>
      </c>
      <c r="AF97" s="1">
        <v>-145800000</v>
      </c>
      <c r="AG97" s="1">
        <v>-242700000</v>
      </c>
      <c r="AH97" s="1">
        <v>-137800000</v>
      </c>
      <c r="AI97" s="1">
        <v>-62300000</v>
      </c>
      <c r="AJ97" s="1">
        <v>-95100000</v>
      </c>
      <c r="AK97" s="1">
        <v>-47300000</v>
      </c>
      <c r="AL97" s="1">
        <v>-8600000</v>
      </c>
      <c r="AM97" s="1">
        <v>-38800000</v>
      </c>
      <c r="AT97" s="47" t="s">
        <v>146</v>
      </c>
      <c r="AU97" s="48">
        <f>(AU94)+((AU95)*(AU96-AU94))</f>
        <v>6.5621503999999997E-2</v>
      </c>
    </row>
    <row r="98" spans="1:47" ht="19" x14ac:dyDescent="0.25">
      <c r="A98" s="5" t="s">
        <v>83</v>
      </c>
      <c r="B98" s="1" t="s">
        <v>91</v>
      </c>
      <c r="C98" s="1" t="s">
        <v>91</v>
      </c>
      <c r="D98" s="1" t="s">
        <v>91</v>
      </c>
      <c r="E98" s="1" t="s">
        <v>91</v>
      </c>
      <c r="F98" s="1">
        <v>-14600000</v>
      </c>
      <c r="G98" s="1">
        <v>-18700000</v>
      </c>
      <c r="H98" s="1">
        <v>-22400000</v>
      </c>
      <c r="I98" s="1">
        <v>-30400000</v>
      </c>
      <c r="J98" s="1">
        <v>-35600000</v>
      </c>
      <c r="K98" s="1">
        <v>-39000000</v>
      </c>
      <c r="L98" s="1">
        <v>-42200000</v>
      </c>
      <c r="M98" s="1">
        <v>-45300000</v>
      </c>
      <c r="N98" s="1">
        <v>-45500000</v>
      </c>
      <c r="O98" s="1">
        <v>-46900000</v>
      </c>
      <c r="P98" s="1">
        <v>-48700000</v>
      </c>
      <c r="Q98" s="1">
        <v>-52300000</v>
      </c>
      <c r="R98" s="1">
        <v>-55100000</v>
      </c>
      <c r="S98" s="1">
        <v>-58600000</v>
      </c>
      <c r="T98" s="1">
        <v>-64100000</v>
      </c>
      <c r="U98" s="1">
        <v>-76900000</v>
      </c>
      <c r="V98" s="1">
        <v>-86200000</v>
      </c>
      <c r="W98" s="1">
        <v>-95000000</v>
      </c>
      <c r="X98" s="1">
        <v>-103600000</v>
      </c>
      <c r="Y98" s="1">
        <v>-113500000</v>
      </c>
      <c r="Z98" s="1">
        <v>-125400000</v>
      </c>
      <c r="AA98" s="1">
        <v>-138200000</v>
      </c>
      <c r="AB98" s="1">
        <v>-148500000</v>
      </c>
      <c r="AC98" s="1">
        <v>-164700000</v>
      </c>
      <c r="AD98" s="1">
        <v>-179900000</v>
      </c>
      <c r="AE98" s="1">
        <v>-192400000</v>
      </c>
      <c r="AF98" s="1">
        <v>-204900000</v>
      </c>
      <c r="AG98" s="1">
        <v>-217800000</v>
      </c>
      <c r="AH98" s="1">
        <v>-237600000</v>
      </c>
      <c r="AI98" s="1">
        <v>-273400000</v>
      </c>
      <c r="AJ98" s="1">
        <v>-302200000</v>
      </c>
      <c r="AK98" s="1">
        <v>-330100000</v>
      </c>
      <c r="AL98" s="1">
        <v>-363300000</v>
      </c>
      <c r="AM98" s="1">
        <v>-34000000</v>
      </c>
      <c r="AT98" s="69" t="s">
        <v>147</v>
      </c>
      <c r="AU98" s="69"/>
    </row>
    <row r="99" spans="1:47" ht="20" x14ac:dyDescent="0.25">
      <c r="A99" s="5" t="s">
        <v>84</v>
      </c>
      <c r="B99" s="1" t="s">
        <v>91</v>
      </c>
      <c r="C99" s="1" t="s">
        <v>91</v>
      </c>
      <c r="D99" s="1" t="s">
        <v>91</v>
      </c>
      <c r="E99" s="1" t="s">
        <v>91</v>
      </c>
      <c r="F99" s="1">
        <v>-47600000</v>
      </c>
      <c r="G99" s="1">
        <v>6800000</v>
      </c>
      <c r="H99" s="1">
        <v>43600000</v>
      </c>
      <c r="I99" s="1">
        <v>38800000</v>
      </c>
      <c r="J99" s="1">
        <v>113700000</v>
      </c>
      <c r="K99" s="1">
        <v>157800000</v>
      </c>
      <c r="L99" s="1">
        <v>64900000</v>
      </c>
      <c r="M99" s="1">
        <v>-265300000</v>
      </c>
      <c r="N99" s="1">
        <v>4500000</v>
      </c>
      <c r="O99" s="1">
        <v>18800000</v>
      </c>
      <c r="P99" s="1">
        <v>-70400000</v>
      </c>
      <c r="Q99" s="1">
        <v>370200000</v>
      </c>
      <c r="R99" s="1">
        <v>-47600000</v>
      </c>
      <c r="S99" s="1">
        <v>-74400000</v>
      </c>
      <c r="T99" s="1">
        <v>16400000</v>
      </c>
      <c r="U99" s="1">
        <v>19300000</v>
      </c>
      <c r="V99" s="1">
        <v>-67600000</v>
      </c>
      <c r="W99" s="1">
        <v>77200000</v>
      </c>
      <c r="X99" s="1">
        <v>65500000</v>
      </c>
      <c r="Y99" s="1">
        <v>509100000</v>
      </c>
      <c r="Z99" s="1">
        <v>35800000</v>
      </c>
      <c r="AA99" s="1">
        <v>73600000</v>
      </c>
      <c r="AB99" s="1">
        <v>526700000</v>
      </c>
      <c r="AC99" s="1">
        <v>-22700000</v>
      </c>
      <c r="AD99" s="1">
        <v>362800000</v>
      </c>
      <c r="AE99" s="1">
        <v>89400000</v>
      </c>
      <c r="AF99" s="1">
        <v>152700000</v>
      </c>
      <c r="AG99" s="1">
        <v>291000000</v>
      </c>
      <c r="AH99" s="1">
        <v>3850100000</v>
      </c>
      <c r="AI99" s="1">
        <v>382500000</v>
      </c>
      <c r="AJ99" s="1">
        <v>119200000</v>
      </c>
      <c r="AK99" s="1">
        <v>856000000</v>
      </c>
      <c r="AL99" s="1">
        <v>651000000</v>
      </c>
      <c r="AM99" s="1">
        <v>-340700000</v>
      </c>
      <c r="AT99" s="25" t="s">
        <v>148</v>
      </c>
      <c r="AU99" s="26">
        <f>AU86+AU87</f>
        <v>5149600000</v>
      </c>
    </row>
    <row r="100" spans="1:47" ht="20" x14ac:dyDescent="0.25">
      <c r="A100" s="6" t="s">
        <v>85</v>
      </c>
      <c r="B100" s="10" t="s">
        <v>91</v>
      </c>
      <c r="C100" s="10" t="s">
        <v>91</v>
      </c>
      <c r="D100" s="10" t="s">
        <v>91</v>
      </c>
      <c r="E100" s="10" t="s">
        <v>91</v>
      </c>
      <c r="F100" s="10">
        <v>-124400000</v>
      </c>
      <c r="G100" s="10">
        <v>-55500000</v>
      </c>
      <c r="H100" s="10">
        <v>-11600000</v>
      </c>
      <c r="I100" s="10">
        <v>4200000</v>
      </c>
      <c r="J100" s="10">
        <v>79100000</v>
      </c>
      <c r="K100" s="10">
        <v>113900000</v>
      </c>
      <c r="L100" s="10">
        <v>17700000</v>
      </c>
      <c r="M100" s="10">
        <v>-380800000</v>
      </c>
      <c r="N100" s="10">
        <v>-145200000</v>
      </c>
      <c r="O100" s="10">
        <v>-77000000</v>
      </c>
      <c r="P100" s="10">
        <v>-188500000</v>
      </c>
      <c r="Q100" s="10">
        <v>254600000</v>
      </c>
      <c r="R100" s="10">
        <v>-85400000</v>
      </c>
      <c r="S100" s="10">
        <v>-111600000</v>
      </c>
      <c r="T100" s="10">
        <v>-131300000</v>
      </c>
      <c r="U100" s="10">
        <v>-178400000</v>
      </c>
      <c r="V100" s="10">
        <v>-294400000</v>
      </c>
      <c r="W100" s="10">
        <v>-127200000</v>
      </c>
      <c r="X100" s="10">
        <v>-152100000</v>
      </c>
      <c r="Y100" s="10">
        <v>433400000</v>
      </c>
      <c r="Z100" s="10">
        <v>-341800000</v>
      </c>
      <c r="AA100" s="10">
        <v>-261100000</v>
      </c>
      <c r="AB100" s="10">
        <v>187800000</v>
      </c>
      <c r="AC100" s="10">
        <v>-324300000</v>
      </c>
      <c r="AD100" s="10">
        <v>-245900000</v>
      </c>
      <c r="AE100" s="10">
        <v>-348900000</v>
      </c>
      <c r="AF100" s="10">
        <v>-199600000</v>
      </c>
      <c r="AG100" s="10">
        <v>-371500000</v>
      </c>
      <c r="AH100" s="10">
        <v>3756000000</v>
      </c>
      <c r="AI100" s="10">
        <v>-751100000</v>
      </c>
      <c r="AJ100" s="10">
        <v>-725800000</v>
      </c>
      <c r="AK100" s="10">
        <v>220900000</v>
      </c>
      <c r="AL100" s="10">
        <v>22000000</v>
      </c>
      <c r="AM100" s="10">
        <v>-487200000</v>
      </c>
      <c r="AT100" s="47" t="s">
        <v>149</v>
      </c>
      <c r="AU100" s="48">
        <f>AU99/AU103</f>
        <v>0.18482806245304914</v>
      </c>
    </row>
    <row r="101" spans="1:47" ht="20" x14ac:dyDescent="0.25">
      <c r="A101" s="5" t="s">
        <v>86</v>
      </c>
      <c r="B101" s="1" t="s">
        <v>91</v>
      </c>
      <c r="C101" s="1" t="s">
        <v>91</v>
      </c>
      <c r="D101" s="1" t="s">
        <v>91</v>
      </c>
      <c r="E101" s="1" t="s">
        <v>91</v>
      </c>
      <c r="F101" s="1">
        <v>200000</v>
      </c>
      <c r="G101" s="1">
        <v>1300000</v>
      </c>
      <c r="H101" s="1">
        <v>-600000</v>
      </c>
      <c r="I101" s="1">
        <v>-4500000</v>
      </c>
      <c r="J101" s="1">
        <v>-3600000</v>
      </c>
      <c r="K101" s="1">
        <v>400000</v>
      </c>
      <c r="L101" s="1">
        <v>-1700000</v>
      </c>
      <c r="M101" s="1">
        <v>1100000</v>
      </c>
      <c r="N101" s="1">
        <v>1900000</v>
      </c>
      <c r="O101" s="1">
        <v>-200000</v>
      </c>
      <c r="P101" s="1">
        <v>-600000</v>
      </c>
      <c r="Q101" s="1">
        <v>-2100000</v>
      </c>
      <c r="R101" s="1">
        <v>200000</v>
      </c>
      <c r="S101" s="1">
        <v>9500000</v>
      </c>
      <c r="T101" s="1">
        <v>19000000</v>
      </c>
      <c r="U101" s="1">
        <v>15600000</v>
      </c>
      <c r="V101" s="1">
        <v>-7800000</v>
      </c>
      <c r="W101" s="1">
        <v>7200000</v>
      </c>
      <c r="X101" s="1">
        <v>17300000</v>
      </c>
      <c r="Y101" s="1">
        <v>-8000000</v>
      </c>
      <c r="Z101" s="1">
        <v>8400000</v>
      </c>
      <c r="AA101" s="1">
        <v>14600000</v>
      </c>
      <c r="AB101" s="1">
        <v>12800000</v>
      </c>
      <c r="AC101" s="1">
        <v>3400000</v>
      </c>
      <c r="AD101" s="1">
        <v>4400000</v>
      </c>
      <c r="AE101" s="1">
        <v>-8800000</v>
      </c>
      <c r="AF101" s="1">
        <v>-16200000</v>
      </c>
      <c r="AG101" s="1">
        <v>-13700000</v>
      </c>
      <c r="AH101" s="1">
        <v>5400000</v>
      </c>
      <c r="AI101" s="1">
        <v>-1800000</v>
      </c>
      <c r="AJ101" s="1">
        <v>8800000</v>
      </c>
      <c r="AK101" s="1">
        <v>31600000</v>
      </c>
      <c r="AL101" s="1">
        <v>-13600000</v>
      </c>
      <c r="AM101" s="1">
        <v>-35600000</v>
      </c>
      <c r="AT101" s="50" t="s">
        <v>150</v>
      </c>
      <c r="AU101" s="52" cm="1">
        <f t="array" ref="AU101">_FV(A1,"Market cap",TRUE)</f>
        <v>22711970000</v>
      </c>
    </row>
    <row r="102" spans="1:47" ht="20" x14ac:dyDescent="0.25">
      <c r="A102" s="6" t="s">
        <v>87</v>
      </c>
      <c r="B102" s="10" t="s">
        <v>91</v>
      </c>
      <c r="C102" s="10" t="s">
        <v>91</v>
      </c>
      <c r="D102" s="10" t="s">
        <v>91</v>
      </c>
      <c r="E102" s="10" t="s">
        <v>91</v>
      </c>
      <c r="F102" s="10">
        <v>-124400000</v>
      </c>
      <c r="G102" s="10">
        <v>-55500000</v>
      </c>
      <c r="H102" s="10">
        <v>-11600000</v>
      </c>
      <c r="I102" s="10">
        <v>4200000</v>
      </c>
      <c r="J102" s="10">
        <v>79100000</v>
      </c>
      <c r="K102" s="10">
        <v>2700000</v>
      </c>
      <c r="L102" s="10">
        <v>-3100000</v>
      </c>
      <c r="M102" s="10">
        <v>-380800000</v>
      </c>
      <c r="N102" s="10">
        <v>-145200000</v>
      </c>
      <c r="O102" s="10">
        <v>-77000000</v>
      </c>
      <c r="P102" s="10">
        <v>-5700000</v>
      </c>
      <c r="Q102" s="10">
        <v>11900000</v>
      </c>
      <c r="R102" s="10">
        <v>7400000</v>
      </c>
      <c r="S102" s="10">
        <v>16000000</v>
      </c>
      <c r="T102" s="10">
        <v>-22200000</v>
      </c>
      <c r="U102" s="10">
        <v>45200000</v>
      </c>
      <c r="V102" s="10">
        <v>-40000000</v>
      </c>
      <c r="W102" s="10">
        <v>18700000</v>
      </c>
      <c r="X102" s="10">
        <v>-3100000</v>
      </c>
      <c r="Y102" s="10">
        <v>-7000000</v>
      </c>
      <c r="Z102" s="10">
        <v>600000</v>
      </c>
      <c r="AA102" s="10">
        <v>11300000</v>
      </c>
      <c r="AB102" s="10">
        <v>3100000</v>
      </c>
      <c r="AC102" s="10">
        <v>25100000</v>
      </c>
      <c r="AD102" s="10">
        <v>-16000000</v>
      </c>
      <c r="AE102" s="10">
        <v>14300000</v>
      </c>
      <c r="AF102" s="10">
        <v>35300000</v>
      </c>
      <c r="AG102" s="10">
        <v>5800000</v>
      </c>
      <c r="AH102" s="10">
        <v>68400000</v>
      </c>
      <c r="AI102" s="10">
        <v>-90200000</v>
      </c>
      <c r="AJ102" s="10">
        <v>58800000</v>
      </c>
      <c r="AK102" s="10">
        <v>268200000</v>
      </c>
      <c r="AL102" s="10">
        <v>-71900000</v>
      </c>
      <c r="AM102" s="10">
        <v>-17700000</v>
      </c>
      <c r="AT102" s="47" t="s">
        <v>151</v>
      </c>
      <c r="AU102" s="48">
        <f>AU101/AU103</f>
        <v>0.81517193754695083</v>
      </c>
    </row>
    <row r="103" spans="1:47" ht="20" x14ac:dyDescent="0.25">
      <c r="A103" s="5" t="s">
        <v>88</v>
      </c>
      <c r="B103" s="1" t="s">
        <v>91</v>
      </c>
      <c r="C103" s="1" t="s">
        <v>91</v>
      </c>
      <c r="D103" s="1" t="s">
        <v>91</v>
      </c>
      <c r="E103" s="1" t="s">
        <v>91</v>
      </c>
      <c r="F103" s="1">
        <v>11300000</v>
      </c>
      <c r="G103" s="1">
        <v>51600000</v>
      </c>
      <c r="H103" s="1">
        <v>5300000</v>
      </c>
      <c r="I103" s="1">
        <v>6000000</v>
      </c>
      <c r="J103" s="1">
        <v>1800000</v>
      </c>
      <c r="K103" s="1">
        <v>12800000</v>
      </c>
      <c r="L103" s="1">
        <v>15600000</v>
      </c>
      <c r="M103" s="1">
        <v>12500000</v>
      </c>
      <c r="N103" s="1">
        <v>22400000</v>
      </c>
      <c r="O103" s="1">
        <v>13500000</v>
      </c>
      <c r="P103" s="1">
        <v>17700000</v>
      </c>
      <c r="Q103" s="1">
        <v>12000000</v>
      </c>
      <c r="R103" s="1">
        <v>23900000</v>
      </c>
      <c r="S103" s="1">
        <v>31300000</v>
      </c>
      <c r="T103" s="1">
        <v>47300000</v>
      </c>
      <c r="U103" s="1">
        <v>25100000</v>
      </c>
      <c r="V103" s="1">
        <v>70300000</v>
      </c>
      <c r="W103" s="1">
        <v>30300000</v>
      </c>
      <c r="X103" s="1">
        <v>49000000</v>
      </c>
      <c r="Y103" s="1">
        <v>45900000</v>
      </c>
      <c r="Z103" s="1">
        <v>38900000</v>
      </c>
      <c r="AA103" s="1">
        <v>39500000</v>
      </c>
      <c r="AB103" s="1">
        <v>50800000</v>
      </c>
      <c r="AC103" s="1">
        <v>53900000</v>
      </c>
      <c r="AD103" s="1">
        <v>79000000</v>
      </c>
      <c r="AE103" s="1">
        <v>63000000</v>
      </c>
      <c r="AF103" s="1">
        <v>77300000</v>
      </c>
      <c r="AG103" s="1">
        <v>112600000</v>
      </c>
      <c r="AH103" s="1">
        <v>118400000</v>
      </c>
      <c r="AI103" s="1">
        <v>186800000</v>
      </c>
      <c r="AJ103" s="1">
        <v>96600000</v>
      </c>
      <c r="AK103" s="1">
        <v>155400000</v>
      </c>
      <c r="AL103" s="1">
        <v>423600000</v>
      </c>
      <c r="AM103" s="1">
        <v>351700000</v>
      </c>
      <c r="AT103" s="47" t="s">
        <v>152</v>
      </c>
      <c r="AU103" s="53">
        <f>AU99+AU101</f>
        <v>27861570000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15500000</v>
      </c>
      <c r="L104" s="11">
        <v>12500000</v>
      </c>
      <c r="M104" s="11" t="s">
        <v>91</v>
      </c>
      <c r="N104" s="11" t="s">
        <v>91</v>
      </c>
      <c r="O104" s="11" t="s">
        <v>91</v>
      </c>
      <c r="P104" s="11">
        <v>12000000</v>
      </c>
      <c r="Q104" s="11">
        <v>23900000</v>
      </c>
      <c r="R104" s="11">
        <v>31300000</v>
      </c>
      <c r="S104" s="11">
        <v>47300000</v>
      </c>
      <c r="T104" s="11">
        <v>25100000</v>
      </c>
      <c r="U104" s="11">
        <v>70300000</v>
      </c>
      <c r="V104" s="11">
        <v>30300000</v>
      </c>
      <c r="W104" s="11">
        <v>49000000</v>
      </c>
      <c r="X104" s="11">
        <v>45900000</v>
      </c>
      <c r="Y104" s="11">
        <v>38900000</v>
      </c>
      <c r="Z104" s="11">
        <v>39500000</v>
      </c>
      <c r="AA104" s="11">
        <v>50800000</v>
      </c>
      <c r="AB104" s="11">
        <v>53900000</v>
      </c>
      <c r="AC104" s="11">
        <v>79000000</v>
      </c>
      <c r="AD104" s="11">
        <v>63000000</v>
      </c>
      <c r="AE104" s="11">
        <v>77300000</v>
      </c>
      <c r="AF104" s="11">
        <v>112600000</v>
      </c>
      <c r="AG104" s="11">
        <v>118400000</v>
      </c>
      <c r="AH104" s="11">
        <v>186800000</v>
      </c>
      <c r="AI104" s="11">
        <v>96600000</v>
      </c>
      <c r="AJ104" s="11">
        <v>155400000</v>
      </c>
      <c r="AK104" s="11">
        <v>423600000</v>
      </c>
      <c r="AL104" s="11">
        <v>351700000</v>
      </c>
      <c r="AM104" s="11">
        <v>334000000</v>
      </c>
      <c r="AT104" s="69" t="s">
        <v>153</v>
      </c>
      <c r="AU104" s="69"/>
    </row>
    <row r="105" spans="1:47" ht="21" thickTop="1" x14ac:dyDescent="0.25">
      <c r="A105" s="14" t="s">
        <v>109</v>
      </c>
      <c r="B105" s="1" t="e">
        <f t="shared" ref="B105:AL105" si="11">(B22*(1-$AU$91))+B77+B88+B81</f>
        <v>#VALUE!</v>
      </c>
      <c r="C105" s="1" t="e">
        <f t="shared" si="11"/>
        <v>#VALUE!</v>
      </c>
      <c r="D105" s="1" t="e">
        <f t="shared" si="11"/>
        <v>#VALUE!</v>
      </c>
      <c r="E105" s="1" t="e">
        <f t="shared" si="11"/>
        <v>#VALUE!</v>
      </c>
      <c r="F105" s="1">
        <f t="shared" si="11"/>
        <v>32842027.55905512</v>
      </c>
      <c r="G105" s="1">
        <f t="shared" si="11"/>
        <v>47135506.889763772</v>
      </c>
      <c r="H105" s="1">
        <f t="shared" si="11"/>
        <v>36998031.496062994</v>
      </c>
      <c r="I105" s="1">
        <f t="shared" si="11"/>
        <v>81817519.685039371</v>
      </c>
      <c r="J105" s="1">
        <f t="shared" si="11"/>
        <v>58958686.023622036</v>
      </c>
      <c r="K105" s="1">
        <f t="shared" si="11"/>
        <v>44383439.96062991</v>
      </c>
      <c r="L105" s="1">
        <f t="shared" si="11"/>
        <v>28985605.314960629</v>
      </c>
      <c r="M105" s="1">
        <f t="shared" si="11"/>
        <v>168694931.10236222</v>
      </c>
      <c r="N105" s="1">
        <f t="shared" si="11"/>
        <v>160913804.13385826</v>
      </c>
      <c r="O105" s="1">
        <f t="shared" si="11"/>
        <v>115604502.9527559</v>
      </c>
      <c r="P105" s="1">
        <f t="shared" si="11"/>
        <v>206671678.14960629</v>
      </c>
      <c r="Q105" s="1">
        <f t="shared" si="11"/>
        <v>202099827.75590551</v>
      </c>
      <c r="R105" s="1">
        <f t="shared" si="11"/>
        <v>125192076.77165353</v>
      </c>
      <c r="S105" s="1">
        <f t="shared" si="11"/>
        <v>135096382.87401575</v>
      </c>
      <c r="T105" s="1">
        <f t="shared" si="11"/>
        <v>139204109.2519685</v>
      </c>
      <c r="U105" s="1">
        <f t="shared" si="11"/>
        <v>335587672.24409449</v>
      </c>
      <c r="V105" s="1">
        <f t="shared" si="11"/>
        <v>308247416.33858269</v>
      </c>
      <c r="W105" s="1">
        <f t="shared" si="11"/>
        <v>285276574.80314958</v>
      </c>
      <c r="X105" s="1">
        <f t="shared" si="11"/>
        <v>188327903.54330707</v>
      </c>
      <c r="Y105" s="1">
        <f t="shared" si="11"/>
        <v>261102189.96062994</v>
      </c>
      <c r="Z105" s="1">
        <f t="shared" si="11"/>
        <v>372650418.30708659</v>
      </c>
      <c r="AA105" s="1">
        <f t="shared" si="11"/>
        <v>323751624.01574802</v>
      </c>
      <c r="AB105" s="1">
        <f t="shared" si="11"/>
        <v>255324975.39370078</v>
      </c>
      <c r="AC105" s="1">
        <f t="shared" si="11"/>
        <v>357142593.50393701</v>
      </c>
      <c r="AD105" s="1">
        <f t="shared" si="11"/>
        <v>389709178.14960623</v>
      </c>
      <c r="AE105" s="1">
        <f t="shared" si="11"/>
        <v>394819045.27559054</v>
      </c>
      <c r="AF105" s="1">
        <f t="shared" si="11"/>
        <v>448144783.46456695</v>
      </c>
      <c r="AG105" s="1">
        <f t="shared" si="11"/>
        <v>547536663.38582683</v>
      </c>
      <c r="AH105" s="1">
        <f t="shared" si="11"/>
        <v>637600393.70078743</v>
      </c>
      <c r="AI105" s="1">
        <f t="shared" si="11"/>
        <v>703127485.23622048</v>
      </c>
      <c r="AJ105" s="1">
        <f t="shared" si="11"/>
        <v>784843233.26771653</v>
      </c>
      <c r="AK105" s="1">
        <f t="shared" si="11"/>
        <v>837172613.18897641</v>
      </c>
      <c r="AL105" s="1">
        <f t="shared" si="11"/>
        <v>500436687.99212599</v>
      </c>
      <c r="AM105" s="1">
        <f>(AM22*(1-$AU$91))+AM77+AM88+AM81</f>
        <v>330262500</v>
      </c>
      <c r="AN105" s="31">
        <f>AM105*(1+$AU$106)</f>
        <v>344364087.8401646</v>
      </c>
      <c r="AO105" s="31">
        <f t="shared" ref="AO105:AR105" si="12">AN105*(1+$AU$106)</f>
        <v>359067786.96942157</v>
      </c>
      <c r="AP105" s="31">
        <f t="shared" si="12"/>
        <v>374399306.40781617</v>
      </c>
      <c r="AQ105" s="31">
        <f t="shared" si="12"/>
        <v>390385452.90221536</v>
      </c>
      <c r="AR105" s="31">
        <f t="shared" si="12"/>
        <v>407054177.79717928</v>
      </c>
      <c r="AS105" s="28" t="s">
        <v>110</v>
      </c>
      <c r="AT105" s="32" t="s">
        <v>111</v>
      </c>
      <c r="AU105" s="33">
        <f>(AU100*AU92)+(AU102*AU97)</f>
        <v>5.7734207111827335E-2</v>
      </c>
    </row>
    <row r="106" spans="1:47" ht="21" customHeight="1" x14ac:dyDescent="0.25">
      <c r="A106" s="14" t="s">
        <v>106</v>
      </c>
      <c r="B106" s="1"/>
      <c r="C106" s="19" t="e">
        <f t="shared" ref="C106:AM106" si="13">(C107/B107)-1</f>
        <v>#VALUE!</v>
      </c>
      <c r="D106" s="19" t="e">
        <f t="shared" si="13"/>
        <v>#VALUE!</v>
      </c>
      <c r="E106" s="19" t="e">
        <f t="shared" si="13"/>
        <v>#VALUE!</v>
      </c>
      <c r="F106" s="19" t="e">
        <f t="shared" si="13"/>
        <v>#VALUE!</v>
      </c>
      <c r="G106" s="19">
        <f t="shared" si="13"/>
        <v>9.5238095238095344E-2</v>
      </c>
      <c r="H106" s="19">
        <f t="shared" si="13"/>
        <v>-0.91304347826086962</v>
      </c>
      <c r="I106" s="19">
        <f t="shared" si="13"/>
        <v>30.666666666666668</v>
      </c>
      <c r="J106" s="19">
        <f t="shared" si="13"/>
        <v>-0.88157894736842102</v>
      </c>
      <c r="K106" s="19">
        <f t="shared" si="13"/>
        <v>-4.3777777777777782</v>
      </c>
      <c r="L106" s="19">
        <f t="shared" si="13"/>
        <v>0.49342105263157898</v>
      </c>
      <c r="M106" s="19">
        <f t="shared" si="13"/>
        <v>-6.5947136563876656</v>
      </c>
      <c r="N106" s="19">
        <f t="shared" si="13"/>
        <v>8.1102362204724443E-2</v>
      </c>
      <c r="O106" s="19">
        <f t="shared" si="13"/>
        <v>-0.41514930808448658</v>
      </c>
      <c r="P106" s="19">
        <f t="shared" si="13"/>
        <v>1.2415940224159403</v>
      </c>
      <c r="Q106" s="19">
        <f t="shared" si="13"/>
        <v>-0.17555555555555558</v>
      </c>
      <c r="R106" s="19">
        <f t="shared" si="13"/>
        <v>-0.37735849056603776</v>
      </c>
      <c r="S106" s="19">
        <f t="shared" si="13"/>
        <v>0.222943722943723</v>
      </c>
      <c r="T106" s="19">
        <f t="shared" si="13"/>
        <v>-0.12212389380530975</v>
      </c>
      <c r="U106" s="19">
        <f t="shared" si="13"/>
        <v>1.819556451612903</v>
      </c>
      <c r="V106" s="19">
        <f t="shared" si="13"/>
        <v>-5.1126206649982131E-2</v>
      </c>
      <c r="W106" s="19">
        <f t="shared" si="13"/>
        <v>-0.14845516201959308</v>
      </c>
      <c r="X106" s="19">
        <f t="shared" si="13"/>
        <v>-0.35398230088495575</v>
      </c>
      <c r="Y106" s="19">
        <f t="shared" si="13"/>
        <v>0.56712328767123288</v>
      </c>
      <c r="Z106" s="19">
        <f t="shared" si="13"/>
        <v>0.45716783216783208</v>
      </c>
      <c r="AA106" s="19">
        <f t="shared" si="13"/>
        <v>-0.10467906418716255</v>
      </c>
      <c r="AB106" s="19">
        <f t="shared" si="13"/>
        <v>-0.18492462311557789</v>
      </c>
      <c r="AC106" s="19">
        <f t="shared" si="13"/>
        <v>0.41676942046855725</v>
      </c>
      <c r="AD106" s="19">
        <f t="shared" si="13"/>
        <v>5.9762111981433108E-2</v>
      </c>
      <c r="AE106" s="19">
        <f t="shared" si="13"/>
        <v>1.5329865863673797E-2</v>
      </c>
      <c r="AF106" s="19">
        <f t="shared" si="13"/>
        <v>0.24454030736047461</v>
      </c>
      <c r="AG106" s="19">
        <f t="shared" si="13"/>
        <v>9.2504332755632523E-2</v>
      </c>
      <c r="AH106" s="19">
        <f t="shared" si="13"/>
        <v>0.25500694031330551</v>
      </c>
      <c r="AI106" s="19">
        <f t="shared" si="13"/>
        <v>3.0336546057829095E-2</v>
      </c>
      <c r="AJ106" s="19">
        <f t="shared" si="13"/>
        <v>0.18555436282778714</v>
      </c>
      <c r="AK106" s="19">
        <f t="shared" si="13"/>
        <v>5.5490880869227821E-2</v>
      </c>
      <c r="AL106" s="19">
        <f t="shared" si="13"/>
        <v>-0.32561274509803917</v>
      </c>
      <c r="AM106" s="19">
        <f t="shared" si="13"/>
        <v>-0.2922042522260585</v>
      </c>
      <c r="AN106" s="27">
        <v>750600000</v>
      </c>
      <c r="AO106" s="27">
        <v>848700000</v>
      </c>
      <c r="AP106" s="27">
        <v>894600000</v>
      </c>
      <c r="AQ106" s="27">
        <v>1006000000</v>
      </c>
      <c r="AR106" s="27">
        <v>1089000000</v>
      </c>
      <c r="AS106" s="28" t="s">
        <v>107</v>
      </c>
      <c r="AT106" s="29" t="s">
        <v>108</v>
      </c>
      <c r="AU106" s="30">
        <f>(SUM(AN4:AR4)/5)</f>
        <v>4.269811995053803E-2</v>
      </c>
    </row>
    <row r="107" spans="1:47" ht="19" x14ac:dyDescent="0.25">
      <c r="A107" s="64" t="s">
        <v>166</v>
      </c>
      <c r="B107" s="1" t="s">
        <v>91</v>
      </c>
      <c r="C107" s="1" t="s">
        <v>91</v>
      </c>
      <c r="D107" s="1" t="s">
        <v>91</v>
      </c>
      <c r="E107" s="1" t="s">
        <v>91</v>
      </c>
      <c r="F107" s="1">
        <v>12600000</v>
      </c>
      <c r="G107" s="1">
        <v>13800000</v>
      </c>
      <c r="H107" s="1">
        <v>1200000</v>
      </c>
      <c r="I107" s="1">
        <v>38000000</v>
      </c>
      <c r="J107" s="1">
        <v>4500000</v>
      </c>
      <c r="K107" s="1">
        <v>-15200000</v>
      </c>
      <c r="L107" s="1">
        <v>-22700000</v>
      </c>
      <c r="M107" s="1">
        <v>127000000</v>
      </c>
      <c r="N107" s="1">
        <v>137300000</v>
      </c>
      <c r="O107" s="1">
        <v>80300000</v>
      </c>
      <c r="P107" s="1">
        <v>180000000</v>
      </c>
      <c r="Q107" s="1">
        <v>148400000</v>
      </c>
      <c r="R107" s="1">
        <v>92400000</v>
      </c>
      <c r="S107" s="1">
        <v>113000000</v>
      </c>
      <c r="T107" s="1">
        <v>99200000</v>
      </c>
      <c r="U107" s="1">
        <v>279700000</v>
      </c>
      <c r="V107" s="1">
        <v>265400000</v>
      </c>
      <c r="W107" s="1">
        <v>226000000</v>
      </c>
      <c r="X107" s="1">
        <v>146000000</v>
      </c>
      <c r="Y107" s="1">
        <v>228800000</v>
      </c>
      <c r="Z107" s="1">
        <v>333400000</v>
      </c>
      <c r="AA107" s="1">
        <v>298500000</v>
      </c>
      <c r="AB107" s="1">
        <v>243300000</v>
      </c>
      <c r="AC107" s="1">
        <v>344700000</v>
      </c>
      <c r="AD107" s="1">
        <v>365300000</v>
      </c>
      <c r="AE107" s="1">
        <v>370900000</v>
      </c>
      <c r="AF107" s="1">
        <v>461600000</v>
      </c>
      <c r="AG107" s="1">
        <v>504300000</v>
      </c>
      <c r="AH107" s="1">
        <v>632900000</v>
      </c>
      <c r="AI107" s="1">
        <v>652100000</v>
      </c>
      <c r="AJ107" s="1">
        <v>773100000</v>
      </c>
      <c r="AK107" s="1">
        <v>816000000</v>
      </c>
      <c r="AL107" s="1">
        <v>550300000</v>
      </c>
      <c r="AM107" s="1">
        <v>389500000</v>
      </c>
      <c r="AN107" s="28"/>
      <c r="AO107" s="28"/>
      <c r="AP107" s="28"/>
      <c r="AQ107" s="28"/>
      <c r="AR107" s="65">
        <f>AR106*(1+AU107)/(AU108-AU107)</f>
        <v>29436950846.963455</v>
      </c>
      <c r="AS107" s="54" t="s">
        <v>154</v>
      </c>
      <c r="AT107" s="55" t="s">
        <v>155</v>
      </c>
      <c r="AU107" s="56">
        <v>0.02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65">
        <f t="shared" ref="AN108:AQ108" si="14">AN107+AN106</f>
        <v>750600000</v>
      </c>
      <c r="AO108" s="65">
        <f t="shared" si="14"/>
        <v>848700000</v>
      </c>
      <c r="AP108" s="65">
        <f>AP107+AP106</f>
        <v>894600000</v>
      </c>
      <c r="AQ108" s="65">
        <f t="shared" si="14"/>
        <v>1006000000</v>
      </c>
      <c r="AR108" s="65">
        <f>AR107+AR106</f>
        <v>30525950846.963455</v>
      </c>
      <c r="AS108" s="54" t="s">
        <v>152</v>
      </c>
      <c r="AT108" s="57" t="s">
        <v>156</v>
      </c>
      <c r="AU108" s="30">
        <f>AU105</f>
        <v>5.7734207111827335E-2</v>
      </c>
    </row>
    <row r="109" spans="1:47" ht="19" x14ac:dyDescent="0.25">
      <c r="AN109" s="66" t="s">
        <v>157</v>
      </c>
      <c r="AO109" s="66"/>
    </row>
    <row r="110" spans="1:47" ht="20" x14ac:dyDescent="0.25">
      <c r="AN110" s="58" t="s">
        <v>158</v>
      </c>
      <c r="AO110" s="52">
        <f>NPV(AU108,AN108,AO108,AP108,AQ108,AR108)</f>
        <v>26083998399.772118</v>
      </c>
    </row>
    <row r="111" spans="1:47" ht="20" x14ac:dyDescent="0.25">
      <c r="AN111" s="58" t="s">
        <v>159</v>
      </c>
      <c r="AO111" s="52">
        <f>AM40</f>
        <v>334000000</v>
      </c>
    </row>
    <row r="112" spans="1:47" ht="20" x14ac:dyDescent="0.25">
      <c r="AN112" s="58" t="s">
        <v>148</v>
      </c>
      <c r="AO112" s="52">
        <f>AU99</f>
        <v>5149600000</v>
      </c>
    </row>
    <row r="113" spans="40:41" ht="20" x14ac:dyDescent="0.25">
      <c r="AN113" s="58" t="s">
        <v>160</v>
      </c>
      <c r="AO113" s="52">
        <f>AO110+AO111-AO112</f>
        <v>21268398399.772118</v>
      </c>
    </row>
    <row r="114" spans="40:41" ht="20" x14ac:dyDescent="0.25">
      <c r="AN114" s="58" t="s">
        <v>161</v>
      </c>
      <c r="AO114" s="58">
        <f>AM34*(1+(AS16*5))</f>
        <v>283530628.84892976</v>
      </c>
    </row>
    <row r="115" spans="40:41" ht="20" x14ac:dyDescent="0.25">
      <c r="AN115" s="59" t="s">
        <v>162</v>
      </c>
      <c r="AO115" s="60">
        <f>AO113/AO114</f>
        <v>75.012701400610595</v>
      </c>
    </row>
    <row r="116" spans="40:41" ht="20" x14ac:dyDescent="0.25">
      <c r="AN116" s="58" t="s">
        <v>163</v>
      </c>
      <c r="AO116" s="61" cm="1">
        <f t="array" ref="AO116">_FV(A1,"Price")</f>
        <v>84.67</v>
      </c>
    </row>
    <row r="117" spans="40:41" ht="20" x14ac:dyDescent="0.25">
      <c r="AN117" s="59" t="s">
        <v>164</v>
      </c>
      <c r="AO117" s="62">
        <f>AO115/AO116-1</f>
        <v>-0.11405809140651246</v>
      </c>
    </row>
    <row r="118" spans="40:41" ht="20" x14ac:dyDescent="0.25">
      <c r="AN118" s="59" t="s">
        <v>165</v>
      </c>
      <c r="AO118" s="63" t="str">
        <f>IF(AO115&gt;AO116,"BUY","SELL")</f>
        <v>SELL</v>
      </c>
    </row>
  </sheetData>
  <mergeCells count="6">
    <mergeCell ref="AN109:AO109"/>
    <mergeCell ref="AT83:AU83"/>
    <mergeCell ref="AT84:AU84"/>
    <mergeCell ref="AT93:AU93"/>
    <mergeCell ref="AT98:AU98"/>
    <mergeCell ref="AT104:AU104"/>
  </mergeCells>
  <hyperlinks>
    <hyperlink ref="A1" r:id="rId1" tooltip="https://roic.ai/company/MKC" display="ROIC.AI | MK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3754/000006375495000006/0000063754-95-000006-index.html" xr:uid="{00000000-0004-0000-0000-00001C000000}"/>
    <hyperlink ref="K74" r:id="rId21" tooltip="https://www.sec.gov/Archives/edgar/data/63754/000006375495000006/0000063754-95-000006-index.html" xr:uid="{00000000-0004-0000-0000-00001D000000}"/>
    <hyperlink ref="L36" r:id="rId22" tooltip="https://sec.gov" xr:uid="{00000000-0004-0000-0000-00001F000000}"/>
    <hyperlink ref="L74" r:id="rId23" tooltip="https://sec.gov" xr:uid="{00000000-0004-0000-0000-000020000000}"/>
    <hyperlink ref="M36" r:id="rId24" tooltip="https://www.sec.gov/Archives/edgar/data/63754/000006375497000007/0000063754-97-000007-index.html" xr:uid="{00000000-0004-0000-0000-000022000000}"/>
    <hyperlink ref="M74" r:id="rId25" tooltip="https://www.sec.gov/Archives/edgar/data/63754/000006375497000007/0000063754-97-000007-index.html" xr:uid="{00000000-0004-0000-0000-000023000000}"/>
    <hyperlink ref="N36" r:id="rId26" tooltip="https://sec.gov" xr:uid="{00000000-0004-0000-0000-000025000000}"/>
    <hyperlink ref="N74" r:id="rId27" tooltip="https://sec.gov" xr:uid="{00000000-0004-0000-0000-000026000000}"/>
    <hyperlink ref="O36" r:id="rId28" tooltip="https://www.sec.gov/Archives/edgar/data/63754/0000063754-99-000011-index.html" xr:uid="{00000000-0004-0000-0000-000028000000}"/>
    <hyperlink ref="O74" r:id="rId29" tooltip="https://www.sec.gov/Archives/edgar/data/63754/0000063754-99-000011-index.html" xr:uid="{00000000-0004-0000-0000-000029000000}"/>
    <hyperlink ref="P36" r:id="rId30" tooltip="https://sec.gov" xr:uid="{00000000-0004-0000-0000-00002B000000}"/>
    <hyperlink ref="P74" r:id="rId31" tooltip="https://sec.gov" xr:uid="{00000000-0004-0000-0000-00002C000000}"/>
    <hyperlink ref="Q36" r:id="rId32" tooltip="https://www.sec.gov/Archives/edgar/data/63754/000091205701006146/0000912057-01-006146-index.html" xr:uid="{00000000-0004-0000-0000-00002E000000}"/>
    <hyperlink ref="Q74" r:id="rId33" tooltip="https://www.sec.gov/Archives/edgar/data/63754/000091205701006146/0000912057-01-006146-index.html" xr:uid="{00000000-0004-0000-0000-00002F000000}"/>
    <hyperlink ref="R36" r:id="rId34" tooltip="https://www.sec.gov/Archives/edgar/data/63754/000091205702006688/0000912057-02-006688-index.html" xr:uid="{00000000-0004-0000-0000-000031000000}"/>
    <hyperlink ref="R74" r:id="rId35" tooltip="https://www.sec.gov/Archives/edgar/data/63754/000091205702006688/0000912057-02-006688-index.html" xr:uid="{00000000-0004-0000-0000-000032000000}"/>
    <hyperlink ref="S36" r:id="rId36" tooltip="https://www.sec.gov/Archives/edgar/data/63754/000104746903004108/a2102222z10-k.htm" xr:uid="{00000000-0004-0000-0000-000034000000}"/>
    <hyperlink ref="S74" r:id="rId37" tooltip="https://www.sec.gov/Archives/edgar/data/63754/000104746903004108/a2102222z10-k.htm" xr:uid="{00000000-0004-0000-0000-000035000000}"/>
    <hyperlink ref="T36" r:id="rId38" tooltip="https://www.sec.gov/Archives/edgar/data/63754/000104746904002319/a2127265z10-k.htm" xr:uid="{00000000-0004-0000-0000-000037000000}"/>
    <hyperlink ref="T74" r:id="rId39" tooltip="https://www.sec.gov/Archives/edgar/data/63754/000104746904002319/a2127265z10-k.htm" xr:uid="{00000000-0004-0000-0000-000038000000}"/>
    <hyperlink ref="U36" r:id="rId40" tooltip="https://www.sec.gov/Archives/edgar/data/63754/000110465905002884/a05-2232_110k.htm" xr:uid="{00000000-0004-0000-0000-00003A000000}"/>
    <hyperlink ref="U74" r:id="rId41" tooltip="https://www.sec.gov/Archives/edgar/data/63754/000110465905002884/a05-2232_110k.htm" xr:uid="{00000000-0004-0000-0000-00003B000000}"/>
    <hyperlink ref="V36" r:id="rId42" tooltip="https://www.sec.gov/Archives/edgar/data/63754/000110465906004340/a06-3546_110k.htm" xr:uid="{00000000-0004-0000-0000-00003D000000}"/>
    <hyperlink ref="V74" r:id="rId43" tooltip="https://www.sec.gov/Archives/edgar/data/63754/000110465906004340/a06-3546_110k.htm" xr:uid="{00000000-0004-0000-0000-00003E000000}"/>
    <hyperlink ref="W36" r:id="rId44" tooltip="https://www.sec.gov/Archives/edgar/data/63754/000110465907005348/a07-2613_110k.htm" xr:uid="{00000000-0004-0000-0000-000040000000}"/>
    <hyperlink ref="W74" r:id="rId45" tooltip="https://www.sec.gov/Archives/edgar/data/63754/000110465907005348/a07-2613_110k.htm" xr:uid="{00000000-0004-0000-0000-000041000000}"/>
    <hyperlink ref="X36" r:id="rId46" tooltip="https://www.sec.gov/Archives/edgar/data/63754/000110465908005145/a08-3564_110k.htm" xr:uid="{00000000-0004-0000-0000-000043000000}"/>
    <hyperlink ref="X74" r:id="rId47" tooltip="https://www.sec.gov/Archives/edgar/data/63754/000110465908005145/a08-3564_110k.htm" xr:uid="{00000000-0004-0000-0000-000044000000}"/>
    <hyperlink ref="Y36" r:id="rId48" tooltip="https://www.sec.gov/Archives/edgar/data/63754/000119312509013251/0001193125-09-013251-index.html" xr:uid="{00000000-0004-0000-0000-000046000000}"/>
    <hyperlink ref="Y74" r:id="rId49" tooltip="https://www.sec.gov/Archives/edgar/data/63754/000119312509013251/0001193125-09-013251-index.html" xr:uid="{00000000-0004-0000-0000-000047000000}"/>
    <hyperlink ref="Z36" r:id="rId50" tooltip="https://www.sec.gov/Archives/edgar/data/63754/000119312510014973/0001193125-10-014973-index.html" xr:uid="{00000000-0004-0000-0000-000049000000}"/>
    <hyperlink ref="Z74" r:id="rId51" tooltip="https://www.sec.gov/Archives/edgar/data/63754/000119312510014973/0001193125-10-014973-index.html" xr:uid="{00000000-0004-0000-0000-00004A000000}"/>
    <hyperlink ref="AA36" r:id="rId52" tooltip="https://www.sec.gov/Archives/edgar/data/63754/000119312511014958/d10k.htm" xr:uid="{00000000-0004-0000-0000-00004C000000}"/>
    <hyperlink ref="AA74" r:id="rId53" tooltip="https://www.sec.gov/Archives/edgar/data/63754/000119312511014958/d10k.htm" xr:uid="{00000000-0004-0000-0000-00004D000000}"/>
    <hyperlink ref="AB36" r:id="rId54" tooltip="https://www.sec.gov/Archives/edgar/data/63754/000119312512026335/0001193125-12-026335-index.html" xr:uid="{00000000-0004-0000-0000-00004F000000}"/>
    <hyperlink ref="AB74" r:id="rId55" tooltip="https://www.sec.gov/Archives/edgar/data/63754/000119312512026335/0001193125-12-026335-index.html" xr:uid="{00000000-0004-0000-0000-000050000000}"/>
    <hyperlink ref="AC36" r:id="rId56" tooltip="https://www.sec.gov/Archives/edgar/data/63754/000006375413000002/0000063754-13-000002-index.html" xr:uid="{00000000-0004-0000-0000-000052000000}"/>
    <hyperlink ref="AC74" r:id="rId57" tooltip="https://www.sec.gov/Archives/edgar/data/63754/000006375413000002/0000063754-13-000002-index.html" xr:uid="{00000000-0004-0000-0000-000053000000}"/>
    <hyperlink ref="AD36" r:id="rId58" tooltip="https://www.sec.gov/Archives/edgar/data/63754/000006375414000008/mkc-11302013x10k.htm" xr:uid="{00000000-0004-0000-0000-000055000000}"/>
    <hyperlink ref="AD74" r:id="rId59" tooltip="https://www.sec.gov/Archives/edgar/data/63754/000006375414000008/mkc-11302013x10k.htm" xr:uid="{00000000-0004-0000-0000-000056000000}"/>
    <hyperlink ref="AE36" r:id="rId60" tooltip="https://www.sec.gov/Archives/edgar/data/63754/000006375415000013/mkc-11302014x10kxq42014.htm" xr:uid="{00000000-0004-0000-0000-000058000000}"/>
    <hyperlink ref="AE74" r:id="rId61" tooltip="https://www.sec.gov/Archives/edgar/data/63754/000006375415000013/mkc-11302014x10kxq42014.htm" xr:uid="{00000000-0004-0000-0000-000059000000}"/>
    <hyperlink ref="AF36" r:id="rId62" tooltip="https://www.sec.gov/Archives/edgar/data/63754/000006375416000063/0000063754-16-000063-index.html" xr:uid="{00000000-0004-0000-0000-00005B000000}"/>
    <hyperlink ref="AF74" r:id="rId63" tooltip="https://www.sec.gov/Archives/edgar/data/63754/000006375416000063/0000063754-16-000063-index.html" xr:uid="{00000000-0004-0000-0000-00005C000000}"/>
    <hyperlink ref="AG36" r:id="rId64" tooltip="https://www.sec.gov/Archives/edgar/data/63754/000006375417000014/0000063754-17-000014-index.html" xr:uid="{00000000-0004-0000-0000-00005E000000}"/>
    <hyperlink ref="AG74" r:id="rId65" tooltip="https://www.sec.gov/Archives/edgar/data/63754/000006375417000014/0000063754-17-000014-index.html" xr:uid="{00000000-0004-0000-0000-00005F000000}"/>
    <hyperlink ref="AH36" r:id="rId66" tooltip="https://www.sec.gov/Archives/edgar/data/63754/000006375418000008/0000063754-18-000008-index.html" xr:uid="{00000000-0004-0000-0000-000061000000}"/>
    <hyperlink ref="AH74" r:id="rId67" tooltip="https://www.sec.gov/Archives/edgar/data/63754/000006375418000008/0000063754-18-000008-index.html" xr:uid="{00000000-0004-0000-0000-000062000000}"/>
    <hyperlink ref="AI36" r:id="rId68" tooltip="https://www.sec.gov/Archives/edgar/data/63754/000006375419000017/0000063754-19-000017-index.html" xr:uid="{00000000-0004-0000-0000-000064000000}"/>
    <hyperlink ref="AI74" r:id="rId69" tooltip="https://www.sec.gov/Archives/edgar/data/63754/000006375419000017/0000063754-19-000017-index.html" xr:uid="{00000000-0004-0000-0000-000065000000}"/>
    <hyperlink ref="AJ36" r:id="rId70" tooltip="https://www.sec.gov/Archives/edgar/data/63754/000006375420000022/0000063754-20-000022-index.html" xr:uid="{00000000-0004-0000-0000-000067000000}"/>
    <hyperlink ref="AJ74" r:id="rId71" tooltip="https://www.sec.gov/Archives/edgar/data/63754/000006375420000022/0000063754-20-000022-index.html" xr:uid="{00000000-0004-0000-0000-000068000000}"/>
    <hyperlink ref="AK36" r:id="rId72" tooltip="https://www.sec.gov/Archives/edgar/data/63754/000006375421000020/0000063754-21-000020-index.htm" xr:uid="{00000000-0004-0000-0000-00006A000000}"/>
    <hyperlink ref="AK74" r:id="rId73" tooltip="https://www.sec.gov/Archives/edgar/data/63754/000006375421000020/0000063754-21-000020-index.htm" xr:uid="{00000000-0004-0000-0000-00006B000000}"/>
    <hyperlink ref="AL36" r:id="rId74" tooltip="https://www.sec.gov/Archives/edgar/data/63754/000006375422000005/0000063754-22-000005-index.htm" xr:uid="{00000000-0004-0000-0000-00006D000000}"/>
    <hyperlink ref="AL74" r:id="rId75" tooltip="https://www.sec.gov/Archives/edgar/data/63754/000006375422000005/0000063754-22-000005-index.htm" xr:uid="{00000000-0004-0000-0000-00006E000000}"/>
    <hyperlink ref="AM36" r:id="rId76" tooltip="https://www.sec.gov/Archives/edgar/data/63754/000006375423000005/0000063754-23-000005-index.htm" xr:uid="{00000000-0004-0000-0000-000070000000}"/>
    <hyperlink ref="AM74" r:id="rId77" tooltip="https://www.sec.gov/Archives/edgar/data/63754/000006375423000005/0000063754-23-000005-index.htm" xr:uid="{00000000-0004-0000-0000-000071000000}"/>
    <hyperlink ref="AN1" r:id="rId78" display="https://finbox.com/NYSE:MKC/explorer/revenue_proj" xr:uid="{31BECE78-4183-F44E-B2C6-E367C2AABEB8}"/>
    <hyperlink ref="AS106" r:id="rId79" xr:uid="{7AF73F92-CDF7-AE4C-BC3A-2B3B67BDAED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2023-04-06T23:57:10Z</dcterms:created>
  <dcterms:modified xsi:type="dcterms:W3CDTF">2023-07-10T05:42:37Z</dcterms:modified>
</cp:coreProperties>
</file>