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E1008A74-53E9-6F49-A353-2BB8745CB7F8}" xr6:coauthVersionLast="47" xr6:coauthVersionMax="47" xr10:uidLastSave="{00000000-0000-0000-0000-000000000000}"/>
  <bookViews>
    <workbookView xWindow="-560" yWindow="500" windowWidth="288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4" i="1" l="1"/>
  <c r="AG19" i="1"/>
  <c r="AC111" i="1" l="1"/>
  <c r="AI97" i="1"/>
  <c r="AI90" i="1"/>
  <c r="AI89" i="1"/>
  <c r="AI91" i="1" s="1"/>
  <c r="AI88" i="1"/>
  <c r="AI92" i="1" s="1"/>
  <c r="AI87" i="1"/>
  <c r="AI86" i="1"/>
  <c r="AI99" i="1" s="1"/>
  <c r="AI85" i="1"/>
  <c r="AJ16" i="1"/>
  <c r="AI16" i="1"/>
  <c r="AH16" i="1"/>
  <c r="AG16" i="1"/>
  <c r="AJ13" i="1"/>
  <c r="AI13" i="1"/>
  <c r="AH13" i="1"/>
  <c r="AG13" i="1"/>
  <c r="AJ10" i="1"/>
  <c r="AI10" i="1"/>
  <c r="AH10" i="1"/>
  <c r="AG10" i="1"/>
  <c r="AJ7" i="1"/>
  <c r="AI7" i="1"/>
  <c r="AH7" i="1"/>
  <c r="AG7" i="1"/>
  <c r="AJ4" i="1"/>
  <c r="AI4" i="1"/>
  <c r="AH4" i="1"/>
  <c r="AG4" i="1"/>
  <c r="AF4" i="1"/>
  <c r="AE4" i="1"/>
  <c r="AD4" i="1"/>
  <c r="AC4" i="1"/>
  <c r="AB4" i="1"/>
  <c r="Z4" i="1"/>
  <c r="AA4" i="1"/>
  <c r="U9" i="1"/>
  <c r="V9" i="1"/>
  <c r="W9" i="1"/>
  <c r="X9" i="1"/>
  <c r="Y9" i="1"/>
  <c r="Z9" i="1"/>
  <c r="AA9" i="1"/>
  <c r="U13" i="1"/>
  <c r="V13" i="1"/>
  <c r="W13" i="1"/>
  <c r="X13" i="1"/>
  <c r="Y13" i="1"/>
  <c r="Z13" i="1"/>
  <c r="AA13" i="1"/>
  <c r="U20" i="1"/>
  <c r="V20" i="1"/>
  <c r="W20" i="1"/>
  <c r="X20" i="1"/>
  <c r="Y20" i="1"/>
  <c r="Z20" i="1"/>
  <c r="AA20" i="1"/>
  <c r="U29" i="1"/>
  <c r="V29" i="1"/>
  <c r="W29" i="1"/>
  <c r="X29" i="1"/>
  <c r="Y29" i="1"/>
  <c r="Z29" i="1"/>
  <c r="AA29" i="1"/>
  <c r="U35" i="1"/>
  <c r="V35" i="1"/>
  <c r="W35" i="1"/>
  <c r="X35" i="1"/>
  <c r="Y35" i="1"/>
  <c r="Z35" i="1"/>
  <c r="AA35" i="1"/>
  <c r="U80" i="1"/>
  <c r="V80" i="1"/>
  <c r="W80" i="1"/>
  <c r="X80" i="1"/>
  <c r="Y80" i="1"/>
  <c r="Z80" i="1"/>
  <c r="AA80" i="1"/>
  <c r="U89" i="1"/>
  <c r="V89" i="1"/>
  <c r="W89" i="1"/>
  <c r="X89" i="1"/>
  <c r="Y89" i="1"/>
  <c r="Z89" i="1"/>
  <c r="AA89" i="1"/>
  <c r="U105" i="1"/>
  <c r="V105" i="1"/>
  <c r="W105" i="1"/>
  <c r="X105" i="1"/>
  <c r="Y105" i="1"/>
  <c r="Z105" i="1"/>
  <c r="AA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I106" i="1" l="1"/>
  <c r="AB106" i="1" s="1"/>
  <c r="AC106" i="1" s="1"/>
  <c r="AD106" i="1" s="1"/>
  <c r="AE106" i="1" s="1"/>
  <c r="AF106" i="1" s="1"/>
  <c r="AI103" i="1"/>
  <c r="AI102" i="1" s="1"/>
  <c r="AC112" i="1"/>
  <c r="AI100" i="1" l="1"/>
  <c r="AI105" i="1" s="1"/>
  <c r="AI108" i="1" s="1"/>
  <c r="AB108" i="1" l="1"/>
  <c r="AD108" i="1" l="1"/>
  <c r="AC108" i="1"/>
  <c r="AE108" i="1" l="1"/>
  <c r="AF107" i="1"/>
  <c r="AF108" i="1" s="1"/>
  <c r="AC110" i="1" l="1"/>
  <c r="AC113" i="1" s="1"/>
  <c r="AC115" i="1" s="1"/>
  <c r="AC118" i="1" s="1"/>
  <c r="AC117" i="1" l="1"/>
</calcChain>
</file>

<file path=xl/sharedStrings.xml><?xml version="1.0" encoding="utf-8"?>
<sst xmlns="http://schemas.openxmlformats.org/spreadsheetml/2006/main" count="764" uniqueCount="161">
  <si>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</si>
  <si>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</si>
  <si>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</si>
  <si>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</si>
  <si>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</si>
  <si>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</si>
  <si>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</si>
  <si>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</si>
  <si>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</si>
  <si>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</si>
  <si>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</si>
  <si>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</si>
  <si>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</si>
  <si>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</si>
  <si>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</si>
  <si>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</si>
  <si>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</si>
  <si>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</si>
  <si>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</si>
  <si>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</si>
  <si>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</si>
  <si>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</si>
  <si>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</si>
  <si>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</si>
  <si>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</si>
  <si>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</si>
  <si>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</si>
  <si>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</si>
  <si>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</si>
  <si>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</si>
  <si>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</si>
  <si>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</si>
  <si>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</si>
  <si>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</si>
  <si>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</si>
  <si>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</si>
  <si>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</si>
  <si>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</si>
  <si>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</si>
  <si>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</si>
  <si>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</si>
  <si>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</si>
  <si>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</si>
  <si>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</si>
  <si>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</si>
  <si>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</si>
  <si>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</si>
  <si>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</si>
  <si>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</si>
  <si>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</si>
  <si>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</si>
  <si>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</si>
  <si>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</si>
  <si>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</si>
  <si>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</si>
  <si>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</si>
  <si>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</si>
  <si>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</si>
  <si>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</si>
  <si>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</si>
  <si>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</si>
  <si>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</si>
  <si>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</si>
  <si>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</si>
  <si>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</si>
  <si>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</si>
  <si>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</si>
  <si>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</si>
  <si>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</si>
  <si>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</si>
  <si>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</si>
  <si>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</si>
  <si>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</si>
  <si>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</si>
  <si>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</si>
  <si>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</si>
  <si>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</si>
  <si>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</si>
  <si>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</si>
  <si>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</si>
  <si>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</si>
  <si>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</si>
  <si>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</si>
  <si>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</si>
  <si>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</si>
  <si>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</si>
  <si>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</si>
  <si>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</si>
  <si>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</si>
  <si>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</si>
  <si>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</si>
  <si>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</si>
  <si>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</si>
  <si>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</si>
  <si>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Moody's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</si>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</sst>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63636363636361E-2"/>
          <c:y val="0.14971917804124144"/>
          <c:w val="0.87923305785123962"/>
          <c:h val="0.66482832015018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1'!$A$3:$B$3</c:f>
              <c:strCache>
                <c:ptCount val="2"/>
                <c:pt idx="0">
                  <c:v>Revenue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1'!$C$3:$AA$3</c:f>
              <c:numCache>
                <c:formatCode>#,###,,;\(#,###,,\);\ \-\ \-</c:formatCode>
                <c:ptCount val="25"/>
                <c:pt idx="0">
                  <c:v>1934500000</c:v>
                </c:pt>
                <c:pt idx="1">
                  <c:v>1971800000</c:v>
                </c:pt>
                <c:pt idx="2">
                  <c:v>602300000</c:v>
                </c:pt>
                <c:pt idx="3">
                  <c:v>796700000</c:v>
                </c:pt>
                <c:pt idx="4">
                  <c:v>1023300000</c:v>
                </c:pt>
                <c:pt idx="5">
                  <c:v>1246600000</c:v>
                </c:pt>
                <c:pt idx="6">
                  <c:v>1438300000</c:v>
                </c:pt>
                <c:pt idx="7">
                  <c:v>1731600000</c:v>
                </c:pt>
                <c:pt idx="8">
                  <c:v>2037100000</c:v>
                </c:pt>
                <c:pt idx="9">
                  <c:v>2259000000</c:v>
                </c:pt>
                <c:pt idx="10">
                  <c:v>1755400000</c:v>
                </c:pt>
                <c:pt idx="11">
                  <c:v>1797200000</c:v>
                </c:pt>
                <c:pt idx="12">
                  <c:v>2032000000</c:v>
                </c:pt>
                <c:pt idx="13">
                  <c:v>2280700000</c:v>
                </c:pt>
                <c:pt idx="14">
                  <c:v>2730300000</c:v>
                </c:pt>
                <c:pt idx="15">
                  <c:v>2972500000</c:v>
                </c:pt>
                <c:pt idx="16">
                  <c:v>3334300000</c:v>
                </c:pt>
                <c:pt idx="17">
                  <c:v>3484500000</c:v>
                </c:pt>
                <c:pt idx="18">
                  <c:v>3604200000</c:v>
                </c:pt>
                <c:pt idx="19">
                  <c:v>4204100000</c:v>
                </c:pt>
                <c:pt idx="20">
                  <c:v>4442700000</c:v>
                </c:pt>
                <c:pt idx="21">
                  <c:v>4829000000</c:v>
                </c:pt>
                <c:pt idx="22">
                  <c:v>5371000000</c:v>
                </c:pt>
                <c:pt idx="23">
                  <c:v>6218000000</c:v>
                </c:pt>
                <c:pt idx="24">
                  <c:v>5468000000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2-2448-B6BC-AA140054441D}"/>
            </c:ext>
          </c:extLst>
        </c:ser>
        <c:ser>
          <c:idx val="1"/>
          <c:order val="1"/>
          <c:tx>
            <c:strRef>
              <c:f>'Sheet 1'!$A$19:$B$19</c:f>
              <c:strCache>
                <c:ptCount val="2"/>
                <c:pt idx="0">
                  <c:v>EBITDA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1'!$C$19:$AA$19</c:f>
              <c:numCache>
                <c:formatCode>#,###,,;\(#,###,,\);\ \-\ \-</c:formatCode>
                <c:ptCount val="25"/>
                <c:pt idx="0">
                  <c:v>575100000</c:v>
                </c:pt>
                <c:pt idx="1">
                  <c:v>575800000</c:v>
                </c:pt>
                <c:pt idx="2">
                  <c:v>300600000</c:v>
                </c:pt>
                <c:pt idx="3">
                  <c:v>398900000</c:v>
                </c:pt>
                <c:pt idx="4">
                  <c:v>542000000</c:v>
                </c:pt>
                <c:pt idx="5">
                  <c:v>689000000</c:v>
                </c:pt>
                <c:pt idx="6">
                  <c:v>805400000</c:v>
                </c:pt>
                <c:pt idx="7">
                  <c:v>969900000</c:v>
                </c:pt>
                <c:pt idx="8">
                  <c:v>1300000000</c:v>
                </c:pt>
                <c:pt idx="9">
                  <c:v>1159600000</c:v>
                </c:pt>
                <c:pt idx="10">
                  <c:v>800900000</c:v>
                </c:pt>
                <c:pt idx="11">
                  <c:v>741100000</c:v>
                </c:pt>
                <c:pt idx="12">
                  <c:v>830700000</c:v>
                </c:pt>
                <c:pt idx="13">
                  <c:v>979800000</c:v>
                </c:pt>
                <c:pt idx="14">
                  <c:v>1176800000</c:v>
                </c:pt>
                <c:pt idx="15">
                  <c:v>1348600000</c:v>
                </c:pt>
                <c:pt idx="16">
                  <c:v>1662800000</c:v>
                </c:pt>
                <c:pt idx="17">
                  <c:v>1609600000</c:v>
                </c:pt>
                <c:pt idx="18">
                  <c:v>824200000</c:v>
                </c:pt>
                <c:pt idx="19">
                  <c:v>2142400000</c:v>
                </c:pt>
                <c:pt idx="20">
                  <c:v>2083800000</c:v>
                </c:pt>
                <c:pt idx="21">
                  <c:v>2228000000</c:v>
                </c:pt>
                <c:pt idx="22">
                  <c:v>2666000000</c:v>
                </c:pt>
                <c:pt idx="23">
                  <c:v>3213000000</c:v>
                </c:pt>
                <c:pt idx="24">
                  <c:v>1883000000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2-2448-B6BC-AA140054441D}"/>
            </c:ext>
          </c:extLst>
        </c:ser>
        <c:ser>
          <c:idx val="2"/>
          <c:order val="2"/>
          <c:tx>
            <c:strRef>
              <c:f>'Sheet 1'!$A$106:$B$106</c:f>
              <c:strCache>
                <c:ptCount val="2"/>
                <c:pt idx="0">
                  <c:v>Free Cash Flow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1'!$C$106:$AA$106</c:f>
              <c:numCache>
                <c:formatCode>#,###,,;\(#,###,,\);\ \-\ \-</c:formatCode>
                <c:ptCount val="25"/>
                <c:pt idx="0">
                  <c:v>286800000</c:v>
                </c:pt>
                <c:pt idx="1">
                  <c:v>300600000</c:v>
                </c:pt>
                <c:pt idx="2">
                  <c:v>55300000</c:v>
                </c:pt>
                <c:pt idx="3">
                  <c:v>291500000</c:v>
                </c:pt>
                <c:pt idx="4">
                  <c:v>316700000</c:v>
                </c:pt>
                <c:pt idx="5">
                  <c:v>450500000</c:v>
                </c:pt>
                <c:pt idx="6">
                  <c:v>498400000</c:v>
                </c:pt>
                <c:pt idx="7">
                  <c:v>676600000</c:v>
                </c:pt>
                <c:pt idx="8">
                  <c:v>721400000</c:v>
                </c:pt>
                <c:pt idx="9">
                  <c:v>802200000</c:v>
                </c:pt>
                <c:pt idx="10">
                  <c:v>450300000</c:v>
                </c:pt>
                <c:pt idx="11">
                  <c:v>553100000</c:v>
                </c:pt>
                <c:pt idx="12">
                  <c:v>574300000</c:v>
                </c:pt>
                <c:pt idx="13">
                  <c:v>735600000</c:v>
                </c:pt>
                <c:pt idx="14">
                  <c:v>778100000</c:v>
                </c:pt>
                <c:pt idx="15">
                  <c:v>884500000</c:v>
                </c:pt>
                <c:pt idx="16">
                  <c:v>944000000</c:v>
                </c:pt>
                <c:pt idx="17">
                  <c:v>1064600000</c:v>
                </c:pt>
                <c:pt idx="18">
                  <c:v>1110900000</c:v>
                </c:pt>
                <c:pt idx="19">
                  <c:v>656900000</c:v>
                </c:pt>
                <c:pt idx="20">
                  <c:v>1370700000</c:v>
                </c:pt>
                <c:pt idx="21">
                  <c:v>1606000000</c:v>
                </c:pt>
                <c:pt idx="22">
                  <c:v>2043000000</c:v>
                </c:pt>
                <c:pt idx="23">
                  <c:v>1866000000</c:v>
                </c:pt>
                <c:pt idx="24">
                  <c:v>1474000000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2-2448-B6BC-AA140054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809600"/>
        <c:axId val="499811328"/>
      </c:barChart>
      <c:catAx>
        <c:axId val="4998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1328"/>
        <c:crosses val="autoZero"/>
        <c:auto val="1"/>
        <c:lblAlgn val="ctr"/>
        <c:lblOffset val="100"/>
        <c:noMultiLvlLbl val="0"/>
      </c:catAx>
      <c:valAx>
        <c:axId val="4998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92198867703521"/>
          <c:y val="0.90129535630369662"/>
          <c:w val="0.36389145571679571"/>
          <c:h val="6.2258174448011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15874</xdr:colOff>
      <xdr:row>108</xdr:row>
      <xdr:rowOff>25399</xdr:rowOff>
    </xdr:from>
    <xdr:to>
      <xdr:col>34</xdr:col>
      <xdr:colOff>1603374</xdr:colOff>
      <xdr:row>126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39728-4FCA-E0D2-FC7F-5C0986650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59556/000095012303003112/0000950123-03-003112-index.html" TargetMode="External"/><Relationship Id="rId18" Type="http://schemas.openxmlformats.org/officeDocument/2006/relationships/hyperlink" Target="https://www.sec.gov/Archives/edgar/data/1059556/000119312506041923/d10k.htm" TargetMode="External"/><Relationship Id="rId26" Type="http://schemas.openxmlformats.org/officeDocument/2006/relationships/hyperlink" Target="https://www.sec.gov/Archives/edgar/data/1059556/000119312510043405/0001193125-10-043405-index.html" TargetMode="External"/><Relationship Id="rId39" Type="http://schemas.openxmlformats.org/officeDocument/2006/relationships/hyperlink" Target="https://www.sec.gov/Archives/edgar/data/1059556/000119312516476427/0001193125-16-476427-index.html" TargetMode="External"/><Relationship Id="rId21" Type="http://schemas.openxmlformats.org/officeDocument/2006/relationships/hyperlink" Target="https://www.sec.gov/Archives/edgar/data/1059556/000119312507043002/d10k.htm" TargetMode="External"/><Relationship Id="rId34" Type="http://schemas.openxmlformats.org/officeDocument/2006/relationships/hyperlink" Target="https://www.sec.gov/Archives/edgar/data/1059556/000119312514070371/d665999d10k.htm" TargetMode="External"/><Relationship Id="rId42" Type="http://schemas.openxmlformats.org/officeDocument/2006/relationships/hyperlink" Target="https://www.sec.gov/Archives/edgar/data/1059556/000119312518058986/0001193125-18-058986-index.html" TargetMode="External"/><Relationship Id="rId47" Type="http://schemas.openxmlformats.org/officeDocument/2006/relationships/hyperlink" Target="https://www.sec.gov/Archives/edgar/data/1059556/000105955620000005/0001059556-20-000005-index.html" TargetMode="External"/><Relationship Id="rId50" Type="http://schemas.openxmlformats.org/officeDocument/2006/relationships/hyperlink" Target="https://www.sec.gov/Archives/edgar/data/1059556/000105955622000012/0001059556-22-000012-index.htm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59556/000095012305002773/0000950123-05-002773-index.html" TargetMode="External"/><Relationship Id="rId29" Type="http://schemas.openxmlformats.org/officeDocument/2006/relationships/hyperlink" Target="https://www.sec.gov/Archives/edgar/data/1059556/000119312511047974/d10k.htm" TargetMode="External"/><Relationship Id="rId11" Type="http://schemas.openxmlformats.org/officeDocument/2006/relationships/hyperlink" Target="https://www.sec.gov/Archives/edgar/data/1059556/000095012302002821/0000950123-02-002821-index.htm" TargetMode="External"/><Relationship Id="rId24" Type="http://schemas.openxmlformats.org/officeDocument/2006/relationships/hyperlink" Target="https://www.sec.gov/Archives/edgar/data/1059556/000119312509041352/0001193125-09-041352-index.html" TargetMode="External"/><Relationship Id="rId32" Type="http://schemas.openxmlformats.org/officeDocument/2006/relationships/hyperlink" Target="https://www.sec.gov/Archives/edgar/data/1059556/000119312513074571/0001193125-13-074571-index.html" TargetMode="External"/><Relationship Id="rId37" Type="http://schemas.openxmlformats.org/officeDocument/2006/relationships/hyperlink" Target="https://www.sec.gov/Archives/edgar/data/1059556/000119312515063352/d846365d10k.htm" TargetMode="External"/><Relationship Id="rId40" Type="http://schemas.openxmlformats.org/officeDocument/2006/relationships/hyperlink" Target="https://www.sec.gov/Archives/edgar/data/1059556/000119312517054522/0001193125-17-054522-index.html" TargetMode="External"/><Relationship Id="rId45" Type="http://schemas.openxmlformats.org/officeDocument/2006/relationships/hyperlink" Target="https://www.sec.gov/Archives/edgar/data/1059556/000119312519048576/0001193125-19-048576-index.html" TargetMode="External"/><Relationship Id="rId53" Type="http://schemas.openxmlformats.org/officeDocument/2006/relationships/hyperlink" Target="https://sec.gov/" TargetMode="External"/><Relationship Id="rId5" Type="http://schemas.openxmlformats.org/officeDocument/2006/relationships/hyperlink" Target="https://www.sec.gov/Archives/edgar/data/1059556/000095012399001236/0000950123-99-001236-index.html" TargetMode="External"/><Relationship Id="rId10" Type="http://schemas.openxmlformats.org/officeDocument/2006/relationships/hyperlink" Target="https://www.sec.gov/Archives/edgar/data/1059556/000095012302002821/0000950123-02-002821-index.htm" TargetMode="External"/><Relationship Id="rId19" Type="http://schemas.openxmlformats.org/officeDocument/2006/relationships/hyperlink" Target="https://www.sec.gov/Archives/edgar/data/1059556/000119312506041923/d10k.htm" TargetMode="External"/><Relationship Id="rId31" Type="http://schemas.openxmlformats.org/officeDocument/2006/relationships/hyperlink" Target="https://www.sec.gov/Archives/edgar/data/1059556/000119312512081639/0001193125-12-081639-index.html" TargetMode="External"/><Relationship Id="rId44" Type="http://schemas.openxmlformats.org/officeDocument/2006/relationships/hyperlink" Target="https://www.sec.gov/Archives/edgar/data/1059556/000119312519048576/0001193125-19-048576-index.html" TargetMode="External"/><Relationship Id="rId52" Type="http://schemas.openxmlformats.org/officeDocument/2006/relationships/hyperlink" Target="https://sec.gov/" TargetMode="External"/><Relationship Id="rId4" Type="http://schemas.openxmlformats.org/officeDocument/2006/relationships/hyperlink" Target="https://www.sec.gov/Archives/edgar/data/1059556/000095012399001236/0000950123-99-001236-index.html" TargetMode="External"/><Relationship Id="rId9" Type="http://schemas.openxmlformats.org/officeDocument/2006/relationships/hyperlink" Target="https://www.sec.gov/Archives/edgar/data/1059556/000095012301002310/0000950123-01-002310-index.htm" TargetMode="External"/><Relationship Id="rId14" Type="http://schemas.openxmlformats.org/officeDocument/2006/relationships/hyperlink" Target="https://www.sec.gov/Archives/edgar/data/1059556/000095012304003262/0000950123-04-003262-index.html" TargetMode="External"/><Relationship Id="rId22" Type="http://schemas.openxmlformats.org/officeDocument/2006/relationships/hyperlink" Target="https://www.sec.gov/Archives/edgar/data/1059556/000119312508042583/d10k.htm" TargetMode="External"/><Relationship Id="rId27" Type="http://schemas.openxmlformats.org/officeDocument/2006/relationships/hyperlink" Target="https://www.sec.gov/Archives/edgar/data/1059556/000119312510043405/0001193125-10-043405-index.html" TargetMode="External"/><Relationship Id="rId30" Type="http://schemas.openxmlformats.org/officeDocument/2006/relationships/hyperlink" Target="https://www.sec.gov/Archives/edgar/data/1059556/000119312512081639/0001193125-12-081639-index.html" TargetMode="External"/><Relationship Id="rId35" Type="http://schemas.openxmlformats.org/officeDocument/2006/relationships/hyperlink" Target="https://www.sec.gov/Archives/edgar/data/1059556/000119312514070371/d665999d10k.htm" TargetMode="External"/><Relationship Id="rId43" Type="http://schemas.openxmlformats.org/officeDocument/2006/relationships/hyperlink" Target="https://www.sec.gov/Archives/edgar/data/1059556/000119312518058986/0001193125-18-058986-index.html" TargetMode="External"/><Relationship Id="rId48" Type="http://schemas.openxmlformats.org/officeDocument/2006/relationships/hyperlink" Target="https://www.sec.gov/Archives/edgar/data/1059556/000105955621000010/0001059556-21-000010-index.htm" TargetMode="External"/><Relationship Id="rId8" Type="http://schemas.openxmlformats.org/officeDocument/2006/relationships/hyperlink" Target="https://www.sec.gov/Archives/edgar/data/1059556/000095012301002310/0000950123-01-002310-index.htm" TargetMode="External"/><Relationship Id="rId51" Type="http://schemas.openxmlformats.org/officeDocument/2006/relationships/hyperlink" Target="https://www.sec.gov/Archives/edgar/data/1059556/000105955622000012/0001059556-22-000012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59556/000095012303003112/0000950123-03-003112-index.html" TargetMode="External"/><Relationship Id="rId17" Type="http://schemas.openxmlformats.org/officeDocument/2006/relationships/hyperlink" Target="https://www.sec.gov/Archives/edgar/data/1059556/000095012305002773/0000950123-05-002773-index.html" TargetMode="External"/><Relationship Id="rId25" Type="http://schemas.openxmlformats.org/officeDocument/2006/relationships/hyperlink" Target="https://www.sec.gov/Archives/edgar/data/1059556/000119312509041352/0001193125-09-041352-index.html" TargetMode="External"/><Relationship Id="rId33" Type="http://schemas.openxmlformats.org/officeDocument/2006/relationships/hyperlink" Target="https://www.sec.gov/Archives/edgar/data/1059556/000119312513074571/0001193125-13-074571-index.html" TargetMode="External"/><Relationship Id="rId38" Type="http://schemas.openxmlformats.org/officeDocument/2006/relationships/hyperlink" Target="https://www.sec.gov/Archives/edgar/data/1059556/000119312516476427/0001193125-16-476427-index.html" TargetMode="External"/><Relationship Id="rId46" Type="http://schemas.openxmlformats.org/officeDocument/2006/relationships/hyperlink" Target="https://www.sec.gov/Archives/edgar/data/1059556/000105955620000005/0001059556-20-000005-index.html" TargetMode="External"/><Relationship Id="rId20" Type="http://schemas.openxmlformats.org/officeDocument/2006/relationships/hyperlink" Target="https://www.sec.gov/Archives/edgar/data/1059556/000119312507043002/d10k.htm" TargetMode="External"/><Relationship Id="rId41" Type="http://schemas.openxmlformats.org/officeDocument/2006/relationships/hyperlink" Target="https://www.sec.gov/Archives/edgar/data/1059556/000119312517054522/0001193125-17-054522-index.html" TargetMode="External"/><Relationship Id="rId54" Type="http://schemas.openxmlformats.org/officeDocument/2006/relationships/hyperlink" Target="https://finbox.com/NYSE:MCO/explorer/revenue_proj" TargetMode="External"/><Relationship Id="rId1" Type="http://schemas.openxmlformats.org/officeDocument/2006/relationships/hyperlink" Target="https://roic.ai/company/MCO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59556/000095012304003262/0000950123-04-003262-index.html" TargetMode="External"/><Relationship Id="rId23" Type="http://schemas.openxmlformats.org/officeDocument/2006/relationships/hyperlink" Target="https://www.sec.gov/Archives/edgar/data/1059556/000119312508042583/d10k.htm" TargetMode="External"/><Relationship Id="rId28" Type="http://schemas.openxmlformats.org/officeDocument/2006/relationships/hyperlink" Target="https://www.sec.gov/Archives/edgar/data/1059556/000119312511047974/d10k.htm" TargetMode="External"/><Relationship Id="rId36" Type="http://schemas.openxmlformats.org/officeDocument/2006/relationships/hyperlink" Target="https://www.sec.gov/Archives/edgar/data/1059556/000119312515063352/d846365d10k.htm" TargetMode="External"/><Relationship Id="rId49" Type="http://schemas.openxmlformats.org/officeDocument/2006/relationships/hyperlink" Target="https://www.sec.gov/Archives/edgar/data/1059556/000105955621000010/0001059556-21-000010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8"/>
  <sheetViews>
    <sheetView tabSelected="1" zoomScale="80" zoomScaleNormal="80" workbookViewId="0">
      <pane xSplit="1" ySplit="1" topLeftCell="X50" activePane="bottomRight" state="frozen"/>
      <selection pane="topRight"/>
      <selection pane="bottomLeft"/>
      <selection pane="bottomRight" activeCell="AE86" sqref="AE86"/>
    </sheetView>
  </sheetViews>
  <sheetFormatPr baseColWidth="10" defaultRowHeight="16" x14ac:dyDescent="0.2"/>
  <cols>
    <col min="1" max="1" width="50" customWidth="1"/>
    <col min="2" max="27" width="15" customWidth="1"/>
    <col min="28" max="36" width="21" customWidth="1"/>
  </cols>
  <sheetData>
    <row r="1" spans="1:36" ht="22" thickBot="1" x14ac:dyDescent="0.3">
      <c r="A1" s="3" t="s">
        <v>94</v>
      </c>
      <c r="B1" s="8">
        <v>1997</v>
      </c>
      <c r="C1" s="8">
        <v>1998</v>
      </c>
      <c r="D1" s="8">
        <v>1999</v>
      </c>
      <c r="E1" s="8">
        <v>2000</v>
      </c>
      <c r="F1" s="8">
        <v>2001</v>
      </c>
      <c r="G1" s="8">
        <v>2002</v>
      </c>
      <c r="H1" s="8">
        <v>2003</v>
      </c>
      <c r="I1" s="8">
        <v>2004</v>
      </c>
      <c r="J1" s="8">
        <v>2005</v>
      </c>
      <c r="K1" s="8">
        <v>2006</v>
      </c>
      <c r="L1" s="8">
        <v>2007</v>
      </c>
      <c r="M1" s="8">
        <v>2008</v>
      </c>
      <c r="N1" s="8">
        <v>2009</v>
      </c>
      <c r="O1" s="8">
        <v>2010</v>
      </c>
      <c r="P1" s="8">
        <v>2011</v>
      </c>
      <c r="Q1" s="8">
        <v>2012</v>
      </c>
      <c r="R1" s="8">
        <v>2013</v>
      </c>
      <c r="S1" s="8">
        <v>2014</v>
      </c>
      <c r="T1" s="8">
        <v>2015</v>
      </c>
      <c r="U1" s="8">
        <v>2016</v>
      </c>
      <c r="V1" s="8">
        <v>2017</v>
      </c>
      <c r="W1" s="8">
        <v>2018</v>
      </c>
      <c r="X1" s="8">
        <v>2019</v>
      </c>
      <c r="Y1" s="8">
        <v>2020</v>
      </c>
      <c r="Z1" s="8">
        <v>2021</v>
      </c>
      <c r="AA1" s="8">
        <v>2022</v>
      </c>
      <c r="AB1" s="27">
        <v>2023</v>
      </c>
      <c r="AC1" s="27">
        <v>2024</v>
      </c>
      <c r="AD1" s="27">
        <v>2025</v>
      </c>
      <c r="AE1" s="27">
        <v>2026</v>
      </c>
      <c r="AF1" s="27">
        <v>2027</v>
      </c>
    </row>
    <row r="2" spans="1:3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/>
      <c r="AF2" s="9"/>
      <c r="AG2" s="9"/>
      <c r="AH2" s="9"/>
      <c r="AI2" s="9"/>
      <c r="AJ2" s="9"/>
    </row>
    <row r="3" spans="1:36" ht="40" x14ac:dyDescent="0.25">
      <c r="A3" s="5" t="s">
        <v>1</v>
      </c>
      <c r="B3" s="1" t="s">
        <v>92</v>
      </c>
      <c r="C3" s="1">
        <v>1934500000</v>
      </c>
      <c r="D3" s="1">
        <v>1971800000</v>
      </c>
      <c r="E3" s="1">
        <v>602300000</v>
      </c>
      <c r="F3" s="1">
        <v>796700000</v>
      </c>
      <c r="G3" s="1">
        <v>1023300000</v>
      </c>
      <c r="H3" s="1">
        <v>1246600000</v>
      </c>
      <c r="I3" s="1">
        <v>1438300000</v>
      </c>
      <c r="J3" s="1">
        <v>1731600000</v>
      </c>
      <c r="K3" s="1">
        <v>2037100000</v>
      </c>
      <c r="L3" s="1">
        <v>2259000000</v>
      </c>
      <c r="M3" s="1">
        <v>1755400000</v>
      </c>
      <c r="N3" s="1">
        <v>1797200000</v>
      </c>
      <c r="O3" s="1">
        <v>2032000000</v>
      </c>
      <c r="P3" s="1">
        <v>2280700000</v>
      </c>
      <c r="Q3" s="1">
        <v>2730300000</v>
      </c>
      <c r="R3" s="1">
        <v>2972500000</v>
      </c>
      <c r="S3" s="1">
        <v>3334300000</v>
      </c>
      <c r="T3" s="1">
        <v>3484500000</v>
      </c>
      <c r="U3" s="1">
        <v>3604200000</v>
      </c>
      <c r="V3" s="1">
        <v>4204100000</v>
      </c>
      <c r="W3" s="1">
        <v>4442700000</v>
      </c>
      <c r="X3" s="1">
        <v>4829000000</v>
      </c>
      <c r="Y3" s="1">
        <v>5371000000</v>
      </c>
      <c r="Z3" s="1">
        <v>6218000000</v>
      </c>
      <c r="AA3" s="1">
        <v>5468000000</v>
      </c>
      <c r="AB3" s="28">
        <v>5867000000</v>
      </c>
      <c r="AC3" s="28">
        <v>6491000000</v>
      </c>
      <c r="AD3" s="28">
        <v>7119000000</v>
      </c>
      <c r="AE3" s="28">
        <v>7596000000</v>
      </c>
      <c r="AF3" s="28">
        <v>8145000000</v>
      </c>
      <c r="AG3" s="18" t="s">
        <v>110</v>
      </c>
      <c r="AH3" s="19" t="s">
        <v>111</v>
      </c>
      <c r="AI3" s="19" t="s">
        <v>112</v>
      </c>
      <c r="AJ3" s="19" t="s">
        <v>113</v>
      </c>
    </row>
    <row r="4" spans="1:36" ht="19" x14ac:dyDescent="0.25">
      <c r="A4" s="14" t="s">
        <v>95</v>
      </c>
      <c r="B4" s="1"/>
      <c r="C4" s="15" t="e">
        <f>(C3/B3)-1</f>
        <v>#VALUE!</v>
      </c>
      <c r="D4" s="15">
        <f>(D3/C3)-1</f>
        <v>1.9281468079607178E-2</v>
      </c>
      <c r="E4" s="15">
        <f>(E3/D3)-1</f>
        <v>-0.69454305710518316</v>
      </c>
      <c r="F4" s="15">
        <f t="shared" ref="F4:Y4" si="0">(F3/E3)-1</f>
        <v>0.32276274281919304</v>
      </c>
      <c r="G4" s="15">
        <f t="shared" si="0"/>
        <v>0.28442324588929324</v>
      </c>
      <c r="H4" s="16">
        <f t="shared" si="0"/>
        <v>0.21821557705462724</v>
      </c>
      <c r="I4" s="16">
        <f t="shared" si="0"/>
        <v>0.15377827691320389</v>
      </c>
      <c r="J4" s="16">
        <f t="shared" si="0"/>
        <v>0.20392129597441433</v>
      </c>
      <c r="K4" s="16">
        <f t="shared" si="0"/>
        <v>0.17642642642642636</v>
      </c>
      <c r="L4" s="16">
        <f t="shared" si="0"/>
        <v>0.10892936036522505</v>
      </c>
      <c r="M4" s="16">
        <f t="shared" si="0"/>
        <v>-0.22293050022133687</v>
      </c>
      <c r="N4" s="16">
        <f t="shared" si="0"/>
        <v>2.3812236527287256E-2</v>
      </c>
      <c r="O4" s="16">
        <f t="shared" si="0"/>
        <v>0.13064767415980416</v>
      </c>
      <c r="P4" s="16">
        <f t="shared" si="0"/>
        <v>0.12239173228346467</v>
      </c>
      <c r="Q4" s="16">
        <f t="shared" si="0"/>
        <v>0.1971324593326611</v>
      </c>
      <c r="R4" s="16">
        <f t="shared" si="0"/>
        <v>8.8708200564040496E-2</v>
      </c>
      <c r="S4" s="16">
        <f t="shared" si="0"/>
        <v>0.12171572750210258</v>
      </c>
      <c r="T4" s="16">
        <f t="shared" si="0"/>
        <v>4.5046936388447367E-2</v>
      </c>
      <c r="U4" s="16">
        <f t="shared" si="0"/>
        <v>3.4352130865260344E-2</v>
      </c>
      <c r="V4" s="16">
        <f t="shared" si="0"/>
        <v>0.16644470340158701</v>
      </c>
      <c r="W4" s="16">
        <f t="shared" si="0"/>
        <v>5.6754120977141387E-2</v>
      </c>
      <c r="X4" s="16">
        <f t="shared" si="0"/>
        <v>8.6951628514191803E-2</v>
      </c>
      <c r="Y4" s="16">
        <f t="shared" si="0"/>
        <v>0.11223855870780697</v>
      </c>
      <c r="Z4" s="16">
        <f t="shared" ref="Z4" si="1">(Z3/Y3)-1</f>
        <v>0.15769875256004462</v>
      </c>
      <c r="AA4" s="16">
        <f t="shared" ref="AA4:AF4" si="2">(AA3/Z3)-1</f>
        <v>-0.12061756191701511</v>
      </c>
      <c r="AB4" s="16">
        <f t="shared" si="2"/>
        <v>7.2970007315289021E-2</v>
      </c>
      <c r="AC4" s="16">
        <f t="shared" si="2"/>
        <v>0.10635759331856143</v>
      </c>
      <c r="AD4" s="16">
        <f t="shared" si="2"/>
        <v>9.6749345247265417E-2</v>
      </c>
      <c r="AE4" s="16">
        <f t="shared" si="2"/>
        <v>6.7003792667509554E-2</v>
      </c>
      <c r="AF4" s="16">
        <f t="shared" si="2"/>
        <v>7.2274881516587675E-2</v>
      </c>
      <c r="AG4" s="17">
        <f>(AA4+Z4+Y4)/3</f>
        <v>4.977324978361216E-2</v>
      </c>
      <c r="AH4" s="17">
        <f>(AA20+Z20+Y20)/3</f>
        <v>-4.0593973685177547E-3</v>
      </c>
      <c r="AI4" s="17">
        <f>(AA29+Z29+Y29)/3</f>
        <v>3.8722390327945631E-2</v>
      </c>
      <c r="AJ4" s="17">
        <f>(AA105+Z105+Y105)/3</f>
        <v>-8.2025723884268462E-3</v>
      </c>
    </row>
    <row r="5" spans="1:36" ht="19" x14ac:dyDescent="0.25">
      <c r="A5" s="5" t="s">
        <v>2</v>
      </c>
      <c r="B5" s="1" t="s">
        <v>92</v>
      </c>
      <c r="C5" s="1">
        <v>568200000</v>
      </c>
      <c r="D5" s="1">
        <v>559500000</v>
      </c>
      <c r="E5" s="1">
        <v>189600000</v>
      </c>
      <c r="F5" s="1">
        <v>239600000</v>
      </c>
      <c r="G5" s="1">
        <v>285300000</v>
      </c>
      <c r="H5" s="1">
        <v>347300000</v>
      </c>
      <c r="I5" s="1">
        <v>375400000</v>
      </c>
      <c r="J5" s="1">
        <v>452900000</v>
      </c>
      <c r="K5" s="1">
        <v>539400000</v>
      </c>
      <c r="L5" s="1">
        <v>584000000</v>
      </c>
      <c r="M5" s="1">
        <v>493300000</v>
      </c>
      <c r="N5" s="1">
        <v>532400000</v>
      </c>
      <c r="O5" s="1">
        <v>604800000</v>
      </c>
      <c r="P5" s="1">
        <v>683500000</v>
      </c>
      <c r="Q5" s="1">
        <v>795000000</v>
      </c>
      <c r="R5" s="1">
        <v>822400000</v>
      </c>
      <c r="S5" s="1">
        <v>930300000</v>
      </c>
      <c r="T5" s="1">
        <v>976300000</v>
      </c>
      <c r="U5" s="1">
        <v>1026600000</v>
      </c>
      <c r="V5" s="1">
        <v>1222800000</v>
      </c>
      <c r="W5" s="1">
        <v>1245500000</v>
      </c>
      <c r="X5" s="1">
        <v>1387000000</v>
      </c>
      <c r="Y5" s="1">
        <v>1475000000</v>
      </c>
      <c r="Z5" s="1">
        <v>1637000000</v>
      </c>
      <c r="AA5" s="1">
        <v>1613000000</v>
      </c>
    </row>
    <row r="6" spans="1:36" ht="20" x14ac:dyDescent="0.25">
      <c r="A6" s="6" t="s">
        <v>3</v>
      </c>
      <c r="B6" s="10" t="s">
        <v>92</v>
      </c>
      <c r="C6" s="10">
        <v>1366300000</v>
      </c>
      <c r="D6" s="10">
        <v>1412300000</v>
      </c>
      <c r="E6" s="10">
        <v>412700000</v>
      </c>
      <c r="F6" s="10">
        <v>557100000</v>
      </c>
      <c r="G6" s="10">
        <v>738000000</v>
      </c>
      <c r="H6" s="10">
        <v>899300000</v>
      </c>
      <c r="I6" s="10">
        <v>1062900000</v>
      </c>
      <c r="J6" s="10">
        <v>1278700000</v>
      </c>
      <c r="K6" s="10">
        <v>1497700000</v>
      </c>
      <c r="L6" s="10">
        <v>1675000000</v>
      </c>
      <c r="M6" s="10">
        <v>1262100000</v>
      </c>
      <c r="N6" s="10">
        <v>1264800000</v>
      </c>
      <c r="O6" s="10">
        <v>1427200000</v>
      </c>
      <c r="P6" s="10">
        <v>1597200000</v>
      </c>
      <c r="Q6" s="10">
        <v>1935300000</v>
      </c>
      <c r="R6" s="10">
        <v>2150100000</v>
      </c>
      <c r="S6" s="10">
        <v>2404000000</v>
      </c>
      <c r="T6" s="10">
        <v>2508200000</v>
      </c>
      <c r="U6" s="10">
        <v>2577600000</v>
      </c>
      <c r="V6" s="10">
        <v>2981300000</v>
      </c>
      <c r="W6" s="10">
        <v>3197200000</v>
      </c>
      <c r="X6" s="10">
        <v>3442000000</v>
      </c>
      <c r="Y6" s="10">
        <v>3896000000</v>
      </c>
      <c r="Z6" s="10">
        <v>4581000000</v>
      </c>
      <c r="AA6" s="10">
        <v>3855000000</v>
      </c>
      <c r="AG6" s="18" t="s">
        <v>114</v>
      </c>
      <c r="AH6" s="19" t="s">
        <v>115</v>
      </c>
      <c r="AI6" s="19" t="s">
        <v>116</v>
      </c>
      <c r="AJ6" s="19" t="s">
        <v>117</v>
      </c>
    </row>
    <row r="7" spans="1:36" ht="19" x14ac:dyDescent="0.25">
      <c r="A7" s="5" t="s">
        <v>4</v>
      </c>
      <c r="B7" s="2" t="s">
        <v>92</v>
      </c>
      <c r="C7" s="2">
        <v>0.70630000000000004</v>
      </c>
      <c r="D7" s="2">
        <v>0.71619999999999995</v>
      </c>
      <c r="E7" s="2">
        <v>0.68520000000000003</v>
      </c>
      <c r="F7" s="2">
        <v>0.69930000000000003</v>
      </c>
      <c r="G7" s="2">
        <v>0.72119999999999995</v>
      </c>
      <c r="H7" s="2">
        <v>0.72140000000000004</v>
      </c>
      <c r="I7" s="2">
        <v>0.73899999999999999</v>
      </c>
      <c r="J7" s="2">
        <v>0.73839999999999995</v>
      </c>
      <c r="K7" s="2">
        <v>0.73519999999999996</v>
      </c>
      <c r="L7" s="2">
        <v>0.74150000000000005</v>
      </c>
      <c r="M7" s="2">
        <v>0.71899999999999997</v>
      </c>
      <c r="N7" s="2">
        <v>0.70379999999999998</v>
      </c>
      <c r="O7" s="2">
        <v>0.70240000000000002</v>
      </c>
      <c r="P7" s="2">
        <v>0.70030000000000003</v>
      </c>
      <c r="Q7" s="2">
        <v>0.70879999999999999</v>
      </c>
      <c r="R7" s="2">
        <v>0.72330000000000005</v>
      </c>
      <c r="S7" s="2">
        <v>0.72099999999999997</v>
      </c>
      <c r="T7" s="2">
        <v>0.7198</v>
      </c>
      <c r="U7" s="2">
        <v>0.71519999999999995</v>
      </c>
      <c r="V7" s="2">
        <v>0.70909999999999995</v>
      </c>
      <c r="W7" s="2">
        <v>0.71970000000000001</v>
      </c>
      <c r="X7" s="2">
        <v>0.71279999999999999</v>
      </c>
      <c r="Y7" s="2">
        <v>0.72540000000000004</v>
      </c>
      <c r="Z7" s="2">
        <v>0.73670000000000002</v>
      </c>
      <c r="AA7" s="2">
        <v>0.70499999999999996</v>
      </c>
      <c r="AG7" s="17">
        <f>AA7</f>
        <v>0.70499999999999996</v>
      </c>
      <c r="AH7" s="20">
        <f>AA21</f>
        <v>0.34439999999999998</v>
      </c>
      <c r="AI7" s="20">
        <f>AA30</f>
        <v>0.25130000000000002</v>
      </c>
      <c r="AJ7" s="20">
        <f>AA106/AA3</f>
        <v>0.26956839795171911</v>
      </c>
    </row>
    <row r="8" spans="1:36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36" ht="19" customHeight="1" x14ac:dyDescent="0.25">
      <c r="A9" s="14" t="s">
        <v>96</v>
      </c>
      <c r="B9" s="15" t="e">
        <f>B8/B3</f>
        <v>#VALUE!</v>
      </c>
      <c r="C9" s="15">
        <f t="shared" ref="C9:AA9" si="3">C8/C3</f>
        <v>0</v>
      </c>
      <c r="D9" s="15">
        <f t="shared" si="3"/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15">
        <f t="shared" si="3"/>
        <v>0</v>
      </c>
      <c r="N9" s="15">
        <f t="shared" si="3"/>
        <v>0</v>
      </c>
      <c r="O9" s="15">
        <f t="shared" si="3"/>
        <v>0</v>
      </c>
      <c r="P9" s="15">
        <f t="shared" si="3"/>
        <v>0</v>
      </c>
      <c r="Q9" s="15">
        <f t="shared" si="3"/>
        <v>0</v>
      </c>
      <c r="R9" s="15">
        <f t="shared" si="3"/>
        <v>0</v>
      </c>
      <c r="S9" s="15">
        <f t="shared" si="3"/>
        <v>0</v>
      </c>
      <c r="T9" s="15">
        <f t="shared" si="3"/>
        <v>0</v>
      </c>
      <c r="U9" s="15">
        <f t="shared" si="3"/>
        <v>0</v>
      </c>
      <c r="V9" s="15">
        <f t="shared" si="3"/>
        <v>0</v>
      </c>
      <c r="W9" s="15">
        <f t="shared" si="3"/>
        <v>0</v>
      </c>
      <c r="X9" s="15">
        <f t="shared" si="3"/>
        <v>0</v>
      </c>
      <c r="Y9" s="15">
        <f t="shared" si="3"/>
        <v>0</v>
      </c>
      <c r="Z9" s="15">
        <f t="shared" si="3"/>
        <v>0</v>
      </c>
      <c r="AA9" s="15">
        <f t="shared" si="3"/>
        <v>0</v>
      </c>
      <c r="AG9" s="18" t="s">
        <v>97</v>
      </c>
      <c r="AH9" s="19" t="s">
        <v>98</v>
      </c>
      <c r="AI9" s="19" t="s">
        <v>99</v>
      </c>
      <c r="AJ9" s="19" t="s">
        <v>100</v>
      </c>
    </row>
    <row r="10" spans="1:36" ht="19" x14ac:dyDescent="0.25">
      <c r="A10" s="5" t="s">
        <v>6</v>
      </c>
      <c r="B10" s="1" t="s">
        <v>92</v>
      </c>
      <c r="C10" s="1">
        <v>776000000</v>
      </c>
      <c r="D10" s="1">
        <v>791300000</v>
      </c>
      <c r="E10" s="1">
        <v>107600000</v>
      </c>
      <c r="F10" s="1">
        <v>141600000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G10" s="17">
        <f>AA9</f>
        <v>0</v>
      </c>
      <c r="AH10" s="20">
        <f>AA13</f>
        <v>0.27926115581565469</v>
      </c>
      <c r="AI10" s="20">
        <f>AA80</f>
        <v>3.2004389173372345E-2</v>
      </c>
      <c r="AJ10" s="20">
        <f>AA89</f>
        <v>0</v>
      </c>
    </row>
    <row r="11" spans="1:3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</row>
    <row r="12" spans="1:36" ht="20" x14ac:dyDescent="0.25">
      <c r="A12" s="5" t="s">
        <v>8</v>
      </c>
      <c r="B12" s="1" t="s">
        <v>92</v>
      </c>
      <c r="C12" s="1">
        <v>776000000</v>
      </c>
      <c r="D12" s="1">
        <v>791300000</v>
      </c>
      <c r="E12" s="1">
        <v>107600000</v>
      </c>
      <c r="F12" s="1">
        <v>141600000</v>
      </c>
      <c r="G12" s="1">
        <v>175300000</v>
      </c>
      <c r="H12" s="1">
        <v>203600000</v>
      </c>
      <c r="I12" s="1">
        <v>242400000</v>
      </c>
      <c r="J12" s="1">
        <v>303900000</v>
      </c>
      <c r="K12" s="1">
        <v>359300000</v>
      </c>
      <c r="L12" s="1">
        <v>451100000</v>
      </c>
      <c r="M12" s="1">
        <v>441300000</v>
      </c>
      <c r="N12" s="1">
        <v>495700000</v>
      </c>
      <c r="O12" s="1">
        <v>588000000</v>
      </c>
      <c r="P12" s="1">
        <v>629600000</v>
      </c>
      <c r="Q12" s="1">
        <v>752200000</v>
      </c>
      <c r="R12" s="1">
        <v>822100000</v>
      </c>
      <c r="S12" s="1">
        <v>869300000</v>
      </c>
      <c r="T12" s="1">
        <v>921300000</v>
      </c>
      <c r="U12" s="1">
        <v>936400000</v>
      </c>
      <c r="V12" s="1">
        <v>991400000</v>
      </c>
      <c r="W12" s="1">
        <v>1080100000</v>
      </c>
      <c r="X12" s="1">
        <v>1167000000</v>
      </c>
      <c r="Y12" s="1">
        <v>1229000000</v>
      </c>
      <c r="Z12" s="1">
        <v>1480000000</v>
      </c>
      <c r="AA12" s="1">
        <v>1527000000</v>
      </c>
      <c r="AG12" s="18" t="s">
        <v>118</v>
      </c>
      <c r="AH12" s="19" t="s">
        <v>119</v>
      </c>
      <c r="AI12" s="19" t="s">
        <v>120</v>
      </c>
      <c r="AJ12" s="19" t="s">
        <v>121</v>
      </c>
    </row>
    <row r="13" spans="1:36" ht="19" x14ac:dyDescent="0.25">
      <c r="A13" s="14" t="s">
        <v>101</v>
      </c>
      <c r="B13" s="15" t="e">
        <f>B12/B3</f>
        <v>#VALUE!</v>
      </c>
      <c r="C13" s="15">
        <f t="shared" ref="C13:AA13" si="4">C12/C3</f>
        <v>0.40113724476608942</v>
      </c>
      <c r="D13" s="15">
        <f t="shared" si="4"/>
        <v>0.40130844913277208</v>
      </c>
      <c r="E13" s="15">
        <f t="shared" si="4"/>
        <v>0.17864851402955337</v>
      </c>
      <c r="F13" s="15">
        <f t="shared" si="4"/>
        <v>0.17773314924061756</v>
      </c>
      <c r="G13" s="15">
        <f t="shared" si="4"/>
        <v>0.17130851167790481</v>
      </c>
      <c r="H13" s="15">
        <f t="shared" si="4"/>
        <v>0.16332424193807155</v>
      </c>
      <c r="I13" s="15">
        <f t="shared" si="4"/>
        <v>0.16853229507056941</v>
      </c>
      <c r="J13" s="15">
        <f t="shared" si="4"/>
        <v>0.17550242550242551</v>
      </c>
      <c r="K13" s="15">
        <f t="shared" si="4"/>
        <v>0.17637818467429189</v>
      </c>
      <c r="L13" s="15">
        <f t="shared" si="4"/>
        <v>0.19969012837538733</v>
      </c>
      <c r="M13" s="15">
        <f t="shared" si="4"/>
        <v>0.2513956932892788</v>
      </c>
      <c r="N13" s="15">
        <f t="shared" si="4"/>
        <v>0.27581793901624752</v>
      </c>
      <c r="O13" s="15">
        <f t="shared" si="4"/>
        <v>0.28937007874015747</v>
      </c>
      <c r="P13" s="15">
        <f t="shared" si="4"/>
        <v>0.27605559696584381</v>
      </c>
      <c r="Q13" s="15">
        <f t="shared" si="4"/>
        <v>0.27550086071127716</v>
      </c>
      <c r="R13" s="15">
        <f t="shared" si="4"/>
        <v>0.27656854499579481</v>
      </c>
      <c r="S13" s="15">
        <f t="shared" si="4"/>
        <v>0.26071439282608044</v>
      </c>
      <c r="T13" s="15">
        <f t="shared" si="4"/>
        <v>0.26439948342660352</v>
      </c>
      <c r="U13" s="15">
        <f t="shared" si="4"/>
        <v>0.25980800177570612</v>
      </c>
      <c r="V13" s="15">
        <f t="shared" si="4"/>
        <v>0.23581741633167622</v>
      </c>
      <c r="W13" s="15">
        <f t="shared" si="4"/>
        <v>0.24311792378508565</v>
      </c>
      <c r="X13" s="15">
        <f t="shared" si="4"/>
        <v>0.24166494098156968</v>
      </c>
      <c r="Y13" s="15">
        <f t="shared" si="4"/>
        <v>0.22882144851982872</v>
      </c>
      <c r="Z13" s="15">
        <f t="shared" si="4"/>
        <v>0.23801865551624315</v>
      </c>
      <c r="AA13" s="15">
        <f t="shared" si="4"/>
        <v>0.27926115581565469</v>
      </c>
      <c r="AG13" s="17">
        <f>AA28/AA72</f>
        <v>0.54545454545454541</v>
      </c>
      <c r="AH13" s="20">
        <f>AA28/AA54</f>
        <v>9.5755801798034709E-2</v>
      </c>
      <c r="AI13" s="20">
        <f>AA22/(AA72+AA56+AA61)</f>
        <v>0.18137160470044308</v>
      </c>
      <c r="AJ13" s="21">
        <f>AA67/AA72</f>
        <v>4.6288209606986896</v>
      </c>
    </row>
    <row r="14" spans="1:36" ht="19" x14ac:dyDescent="0.25">
      <c r="A14" s="5" t="s">
        <v>9</v>
      </c>
      <c r="B14" s="1" t="s">
        <v>92</v>
      </c>
      <c r="C14" s="1">
        <v>141600000</v>
      </c>
      <c r="D14" s="1">
        <v>140900000</v>
      </c>
      <c r="E14" s="1">
        <v>16600000</v>
      </c>
      <c r="F14" s="1">
        <v>17000000</v>
      </c>
      <c r="G14" s="1">
        <v>24600000</v>
      </c>
      <c r="H14" s="1">
        <v>32600000</v>
      </c>
      <c r="I14" s="1">
        <v>34100000</v>
      </c>
      <c r="J14" s="1">
        <v>35200000</v>
      </c>
      <c r="K14" s="1">
        <v>-121100000</v>
      </c>
      <c r="L14" s="1">
        <v>42900000</v>
      </c>
      <c r="M14" s="1">
        <v>75100000</v>
      </c>
      <c r="N14" s="1">
        <v>64100000</v>
      </c>
      <c r="O14" s="1">
        <v>66300000</v>
      </c>
      <c r="P14" s="1">
        <v>79200000</v>
      </c>
      <c r="Q14" s="1">
        <v>80700000</v>
      </c>
      <c r="R14" s="1">
        <v>74200000</v>
      </c>
      <c r="S14" s="1">
        <v>89200000</v>
      </c>
      <c r="T14" s="1">
        <v>107100000</v>
      </c>
      <c r="U14" s="1">
        <v>125100000</v>
      </c>
      <c r="V14" s="1">
        <v>158300000</v>
      </c>
      <c r="W14" s="1">
        <v>191900000</v>
      </c>
      <c r="X14" s="1">
        <v>200000000</v>
      </c>
      <c r="Y14" s="1">
        <v>220000000</v>
      </c>
      <c r="Z14" s="1">
        <v>257000000</v>
      </c>
      <c r="AA14" s="1" t="s">
        <v>92</v>
      </c>
    </row>
    <row r="15" spans="1:36" ht="20" x14ac:dyDescent="0.25">
      <c r="A15" s="5" t="s">
        <v>10</v>
      </c>
      <c r="B15" s="1" t="s">
        <v>92</v>
      </c>
      <c r="C15" s="1">
        <v>917600000</v>
      </c>
      <c r="D15" s="1">
        <v>932200000</v>
      </c>
      <c r="E15" s="1">
        <v>124200000</v>
      </c>
      <c r="F15" s="1">
        <v>158600000</v>
      </c>
      <c r="G15" s="1">
        <v>199900000</v>
      </c>
      <c r="H15" s="1">
        <v>236200000</v>
      </c>
      <c r="I15" s="1">
        <v>276500000</v>
      </c>
      <c r="J15" s="1">
        <v>339100000</v>
      </c>
      <c r="K15" s="1">
        <v>238200000</v>
      </c>
      <c r="L15" s="1">
        <v>494000000</v>
      </c>
      <c r="M15" s="1">
        <v>516400000</v>
      </c>
      <c r="N15" s="1">
        <v>559800000</v>
      </c>
      <c r="O15" s="1">
        <v>654300000</v>
      </c>
      <c r="P15" s="1">
        <v>708800000</v>
      </c>
      <c r="Q15" s="1">
        <v>832900000</v>
      </c>
      <c r="R15" s="1">
        <v>896300000</v>
      </c>
      <c r="S15" s="1">
        <v>958500000</v>
      </c>
      <c r="T15" s="1">
        <v>1028400000</v>
      </c>
      <c r="U15" s="1">
        <v>1061500000</v>
      </c>
      <c r="V15" s="1">
        <v>1149700000</v>
      </c>
      <c r="W15" s="1">
        <v>1272000000</v>
      </c>
      <c r="X15" s="1">
        <v>1367000000</v>
      </c>
      <c r="Y15" s="1">
        <v>1449000000</v>
      </c>
      <c r="Z15" s="1">
        <v>1737000000</v>
      </c>
      <c r="AA15" s="1">
        <v>1527000000</v>
      </c>
      <c r="AG15" s="18" t="s">
        <v>122</v>
      </c>
      <c r="AH15" s="19" t="s">
        <v>123</v>
      </c>
      <c r="AI15" s="19" t="s">
        <v>124</v>
      </c>
      <c r="AJ15" s="19" t="s">
        <v>125</v>
      </c>
    </row>
    <row r="16" spans="1:36" ht="19" x14ac:dyDescent="0.25">
      <c r="A16" s="5" t="s">
        <v>11</v>
      </c>
      <c r="B16" s="1" t="s">
        <v>92</v>
      </c>
      <c r="C16" s="1">
        <v>1485800000</v>
      </c>
      <c r="D16" s="1">
        <v>1491700000</v>
      </c>
      <c r="E16" s="1">
        <v>313800000</v>
      </c>
      <c r="F16" s="1">
        <v>398200000</v>
      </c>
      <c r="G16" s="1">
        <v>485200000</v>
      </c>
      <c r="H16" s="1">
        <v>583500000</v>
      </c>
      <c r="I16" s="1">
        <v>651900000</v>
      </c>
      <c r="J16" s="1">
        <v>792000000</v>
      </c>
      <c r="K16" s="1">
        <v>777600000</v>
      </c>
      <c r="L16" s="1">
        <v>1078000000</v>
      </c>
      <c r="M16" s="1">
        <v>1009700000</v>
      </c>
      <c r="N16" s="1">
        <v>1092200000</v>
      </c>
      <c r="O16" s="1">
        <v>1259100000</v>
      </c>
      <c r="P16" s="1">
        <v>1392300000</v>
      </c>
      <c r="Q16" s="1">
        <v>1627900000</v>
      </c>
      <c r="R16" s="1">
        <v>1718700000</v>
      </c>
      <c r="S16" s="1">
        <v>1888800000</v>
      </c>
      <c r="T16" s="1">
        <v>2004700000</v>
      </c>
      <c r="U16" s="1">
        <v>2088100000</v>
      </c>
      <c r="V16" s="1">
        <v>2372500000</v>
      </c>
      <c r="W16" s="1">
        <v>2517500000</v>
      </c>
      <c r="X16" s="1">
        <v>2754000000</v>
      </c>
      <c r="Y16" s="1">
        <v>2924000000</v>
      </c>
      <c r="Z16" s="1">
        <v>3374000000</v>
      </c>
      <c r="AA16" s="1">
        <v>3585000000</v>
      </c>
      <c r="AG16" s="29">
        <f>(AA35+Z35+Y35+X35+W35)/5</f>
        <v>-6.5546539360924819E-3</v>
      </c>
      <c r="AH16" s="30">
        <f>AI101/AA3</f>
        <v>9.5552304316020482</v>
      </c>
      <c r="AI16" s="30">
        <f>AI101/AA28</f>
        <v>38.026200873362448</v>
      </c>
      <c r="AJ16" s="31">
        <f>AI101/AA106</f>
        <v>35.44640434192673</v>
      </c>
    </row>
    <row r="17" spans="1:33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>
        <v>35900000</v>
      </c>
      <c r="O17" s="1">
        <v>55600000</v>
      </c>
      <c r="P17" s="1">
        <v>67400000</v>
      </c>
      <c r="Q17" s="1">
        <v>69000000</v>
      </c>
      <c r="R17" s="1">
        <v>97300000</v>
      </c>
      <c r="S17" s="1">
        <v>123500000</v>
      </c>
      <c r="T17" s="1">
        <v>124800000</v>
      </c>
      <c r="U17" s="1">
        <v>148700000</v>
      </c>
      <c r="V17" s="1">
        <v>204400000</v>
      </c>
      <c r="W17" s="1">
        <v>230700000</v>
      </c>
      <c r="X17" s="1">
        <v>225000000</v>
      </c>
      <c r="Y17" s="1">
        <v>216000000</v>
      </c>
      <c r="Z17" s="1">
        <v>201000000</v>
      </c>
      <c r="AA17" s="1">
        <v>231000000</v>
      </c>
    </row>
    <row r="18" spans="1:33" ht="20" x14ac:dyDescent="0.25">
      <c r="A18" s="5" t="s">
        <v>13</v>
      </c>
      <c r="B18" s="1" t="s">
        <v>92</v>
      </c>
      <c r="C18" s="1">
        <v>141600000</v>
      </c>
      <c r="D18" s="1">
        <v>140900000</v>
      </c>
      <c r="E18" s="1">
        <v>16600000</v>
      </c>
      <c r="F18" s="1">
        <v>17000000</v>
      </c>
      <c r="G18" s="1">
        <v>24600000</v>
      </c>
      <c r="H18" s="1">
        <v>32600000</v>
      </c>
      <c r="I18" s="1">
        <v>34100000</v>
      </c>
      <c r="J18" s="1">
        <v>35200000</v>
      </c>
      <c r="K18" s="1">
        <v>39500000</v>
      </c>
      <c r="L18" s="1">
        <v>42900000</v>
      </c>
      <c r="M18" s="1">
        <v>75100000</v>
      </c>
      <c r="N18" s="1">
        <v>64100000</v>
      </c>
      <c r="O18" s="1">
        <v>66300000</v>
      </c>
      <c r="P18" s="1">
        <v>79200000</v>
      </c>
      <c r="Q18" s="1">
        <v>93500000</v>
      </c>
      <c r="R18" s="1">
        <v>93400000</v>
      </c>
      <c r="S18" s="1">
        <v>95600000</v>
      </c>
      <c r="T18" s="1">
        <v>113500000</v>
      </c>
      <c r="U18" s="1">
        <v>126700000</v>
      </c>
      <c r="V18" s="1">
        <v>158300000</v>
      </c>
      <c r="W18" s="1">
        <v>191900000</v>
      </c>
      <c r="X18" s="1">
        <v>200000000</v>
      </c>
      <c r="Y18" s="1">
        <v>220000000</v>
      </c>
      <c r="Z18" s="1">
        <v>257000000</v>
      </c>
      <c r="AA18" s="1" t="s">
        <v>92</v>
      </c>
      <c r="AG18" s="18" t="s">
        <v>160</v>
      </c>
    </row>
    <row r="19" spans="1:33" ht="19" x14ac:dyDescent="0.25">
      <c r="A19" s="6" t="s">
        <v>14</v>
      </c>
      <c r="B19" s="10" t="s">
        <v>92</v>
      </c>
      <c r="C19" s="10">
        <v>575100000</v>
      </c>
      <c r="D19" s="10">
        <v>575800000</v>
      </c>
      <c r="E19" s="10">
        <v>300600000</v>
      </c>
      <c r="F19" s="10">
        <v>398900000</v>
      </c>
      <c r="G19" s="10">
        <v>542000000</v>
      </c>
      <c r="H19" s="10">
        <v>689000000</v>
      </c>
      <c r="I19" s="10">
        <v>805400000</v>
      </c>
      <c r="J19" s="10">
        <v>969900000</v>
      </c>
      <c r="K19" s="10">
        <v>1300000000</v>
      </c>
      <c r="L19" s="10">
        <v>1159600000</v>
      </c>
      <c r="M19" s="10">
        <v>800900000</v>
      </c>
      <c r="N19" s="10">
        <v>741100000</v>
      </c>
      <c r="O19" s="10">
        <v>830700000</v>
      </c>
      <c r="P19" s="10">
        <v>979800000</v>
      </c>
      <c r="Q19" s="10">
        <v>1176800000</v>
      </c>
      <c r="R19" s="10">
        <v>1348600000</v>
      </c>
      <c r="S19" s="10">
        <v>1662800000</v>
      </c>
      <c r="T19" s="10">
        <v>1609600000</v>
      </c>
      <c r="U19" s="10">
        <v>824200000</v>
      </c>
      <c r="V19" s="10">
        <v>2142400000</v>
      </c>
      <c r="W19" s="10">
        <v>2083800000</v>
      </c>
      <c r="X19" s="10">
        <v>2228000000</v>
      </c>
      <c r="Y19" s="10">
        <v>2666000000</v>
      </c>
      <c r="Z19" s="10">
        <v>3213000000</v>
      </c>
      <c r="AA19" s="10">
        <v>1883000000</v>
      </c>
      <c r="AG19" s="67">
        <f>AA40-AA56-AA61</f>
        <v>-6004000000</v>
      </c>
    </row>
    <row r="20" spans="1:33" ht="19" customHeight="1" x14ac:dyDescent="0.25">
      <c r="A20" s="14" t="s">
        <v>102</v>
      </c>
      <c r="B20" s="1"/>
      <c r="C20" s="15" t="e">
        <f>(C19/B19)-1</f>
        <v>#VALUE!</v>
      </c>
      <c r="D20" s="15">
        <f>(D19/C19)-1</f>
        <v>1.2171796209354824E-3</v>
      </c>
      <c r="E20" s="15">
        <f>(E19/D19)-1</f>
        <v>-0.47794373046196592</v>
      </c>
      <c r="F20" s="15">
        <f t="shared" ref="F20:T20" si="5">(F19/E19)-1</f>
        <v>0.32701264138389896</v>
      </c>
      <c r="G20" s="15">
        <f t="shared" si="5"/>
        <v>0.3587365254449737</v>
      </c>
      <c r="H20" s="15">
        <f t="shared" si="5"/>
        <v>0.27121771217712176</v>
      </c>
      <c r="I20" s="15">
        <f t="shared" si="5"/>
        <v>0.16894049346879525</v>
      </c>
      <c r="J20" s="15">
        <f t="shared" si="5"/>
        <v>0.20424633722373975</v>
      </c>
      <c r="K20" s="15">
        <f t="shared" si="5"/>
        <v>0.34034436539849477</v>
      </c>
      <c r="L20" s="15">
        <f t="shared" si="5"/>
        <v>-0.10799999999999998</v>
      </c>
      <c r="M20" s="15">
        <f t="shared" si="5"/>
        <v>-0.30933080372542254</v>
      </c>
      <c r="N20" s="15">
        <f t="shared" si="5"/>
        <v>-7.4666000749157191E-2</v>
      </c>
      <c r="O20" s="15">
        <f t="shared" si="5"/>
        <v>0.12090136283902297</v>
      </c>
      <c r="P20" s="15">
        <f t="shared" si="5"/>
        <v>0.17948717948717952</v>
      </c>
      <c r="Q20" s="15">
        <f t="shared" si="5"/>
        <v>0.20106144111043078</v>
      </c>
      <c r="R20" s="15">
        <f t="shared" si="5"/>
        <v>0.14598912304554723</v>
      </c>
      <c r="S20" s="15">
        <f t="shared" si="5"/>
        <v>0.23298235206881213</v>
      </c>
      <c r="T20" s="15">
        <f t="shared" si="5"/>
        <v>-3.1994226605725262E-2</v>
      </c>
      <c r="U20" s="15">
        <f t="shared" ref="U20" si="6">(U19/T19)-1</f>
        <v>-0.48794731610337971</v>
      </c>
      <c r="V20" s="15">
        <f t="shared" ref="V20" si="7">(V19/U19)-1</f>
        <v>1.5993690851735014</v>
      </c>
      <c r="W20" s="15">
        <f t="shared" ref="W20" si="8">(W19/V19)-1</f>
        <v>-2.7352501867064949E-2</v>
      </c>
      <c r="X20" s="15">
        <f t="shared" ref="X20" si="9">(X19/W19)-1</f>
        <v>6.9200499088204248E-2</v>
      </c>
      <c r="Y20" s="15">
        <f t="shared" ref="Y20" si="10">(Y19/X19)-1</f>
        <v>0.196588868940754</v>
      </c>
      <c r="Z20" s="15">
        <f t="shared" ref="Z20" si="11">(Z19/Y19)-1</f>
        <v>0.20517629407351845</v>
      </c>
      <c r="AA20" s="15">
        <f t="shared" ref="AA20" si="12">(AA19/Z19)-1</f>
        <v>-0.41394335511982572</v>
      </c>
    </row>
    <row r="21" spans="1:33" ht="19" x14ac:dyDescent="0.25">
      <c r="A21" s="5" t="s">
        <v>15</v>
      </c>
      <c r="B21" s="2" t="s">
        <v>92</v>
      </c>
      <c r="C21" s="2">
        <v>0.29730000000000001</v>
      </c>
      <c r="D21" s="2">
        <v>0.29199999999999998</v>
      </c>
      <c r="E21" s="2">
        <v>0.49909999999999999</v>
      </c>
      <c r="F21" s="2">
        <v>0.50070000000000003</v>
      </c>
      <c r="G21" s="2">
        <v>0.52969999999999995</v>
      </c>
      <c r="H21" s="2">
        <v>0.55269999999999997</v>
      </c>
      <c r="I21" s="2">
        <v>0.56000000000000005</v>
      </c>
      <c r="J21" s="2">
        <v>0.56010000000000004</v>
      </c>
      <c r="K21" s="2">
        <v>0.63819999999999999</v>
      </c>
      <c r="L21" s="2">
        <v>0.51329999999999998</v>
      </c>
      <c r="M21" s="2">
        <v>0.45619999999999999</v>
      </c>
      <c r="N21" s="2">
        <v>0.41239999999999999</v>
      </c>
      <c r="O21" s="2">
        <v>0.4088</v>
      </c>
      <c r="P21" s="2">
        <v>0.42959999999999998</v>
      </c>
      <c r="Q21" s="2">
        <v>0.43099999999999999</v>
      </c>
      <c r="R21" s="2">
        <v>0.45369999999999999</v>
      </c>
      <c r="S21" s="2">
        <v>0.49869999999999998</v>
      </c>
      <c r="T21" s="2">
        <v>0.46189999999999998</v>
      </c>
      <c r="U21" s="2">
        <v>0.22869999999999999</v>
      </c>
      <c r="V21" s="2">
        <v>0.50960000000000005</v>
      </c>
      <c r="W21" s="2">
        <v>0.46899999999999997</v>
      </c>
      <c r="X21" s="2">
        <v>0.46139999999999998</v>
      </c>
      <c r="Y21" s="2">
        <v>0.49640000000000001</v>
      </c>
      <c r="Z21" s="2">
        <v>0.51670000000000005</v>
      </c>
      <c r="AA21" s="2">
        <v>0.34439999999999998</v>
      </c>
    </row>
    <row r="22" spans="1:33" ht="19" x14ac:dyDescent="0.25">
      <c r="A22" s="6" t="s">
        <v>16</v>
      </c>
      <c r="B22" s="10" t="s">
        <v>92</v>
      </c>
      <c r="C22" s="10">
        <v>448700000</v>
      </c>
      <c r="D22" s="10">
        <v>480100000</v>
      </c>
      <c r="E22" s="10">
        <v>288500000</v>
      </c>
      <c r="F22" s="10">
        <v>398500000</v>
      </c>
      <c r="G22" s="10">
        <v>538100000</v>
      </c>
      <c r="H22" s="10">
        <v>663100000</v>
      </c>
      <c r="I22" s="10">
        <v>786400000</v>
      </c>
      <c r="J22" s="10">
        <v>939600000</v>
      </c>
      <c r="K22" s="10">
        <v>1259500000</v>
      </c>
      <c r="L22" s="10">
        <v>1131000000</v>
      </c>
      <c r="M22" s="10">
        <v>748200000</v>
      </c>
      <c r="N22" s="10">
        <v>687500000</v>
      </c>
      <c r="O22" s="10">
        <v>772800000</v>
      </c>
      <c r="P22" s="10">
        <v>888400000</v>
      </c>
      <c r="Q22" s="10">
        <v>1077400000</v>
      </c>
      <c r="R22" s="10">
        <v>1234600000</v>
      </c>
      <c r="S22" s="10">
        <v>1439100000</v>
      </c>
      <c r="T22" s="10">
        <v>1473400000</v>
      </c>
      <c r="U22" s="10">
        <v>638700000</v>
      </c>
      <c r="V22" s="10">
        <v>1809100000</v>
      </c>
      <c r="W22" s="10">
        <v>1868200000</v>
      </c>
      <c r="X22" s="10">
        <v>1998000000</v>
      </c>
      <c r="Y22" s="10">
        <v>2388000000</v>
      </c>
      <c r="Z22" s="10">
        <v>2844000000</v>
      </c>
      <c r="AA22" s="10">
        <v>1883000000</v>
      </c>
    </row>
    <row r="23" spans="1:33" ht="19" x14ac:dyDescent="0.25">
      <c r="A23" s="5" t="s">
        <v>17</v>
      </c>
      <c r="B23" s="2" t="s">
        <v>92</v>
      </c>
      <c r="C23" s="2">
        <v>0.2319</v>
      </c>
      <c r="D23" s="2">
        <v>0.24349999999999999</v>
      </c>
      <c r="E23" s="2">
        <v>0.47899999999999998</v>
      </c>
      <c r="F23" s="2">
        <v>0.50019999999999998</v>
      </c>
      <c r="G23" s="2">
        <v>0.52580000000000005</v>
      </c>
      <c r="H23" s="2">
        <v>0.53190000000000004</v>
      </c>
      <c r="I23" s="2">
        <v>0.54679999999999995</v>
      </c>
      <c r="J23" s="2">
        <v>0.54259999999999997</v>
      </c>
      <c r="K23" s="2">
        <v>0.61829999999999996</v>
      </c>
      <c r="L23" s="2">
        <v>0.50070000000000003</v>
      </c>
      <c r="M23" s="2">
        <v>0.42620000000000002</v>
      </c>
      <c r="N23" s="2">
        <v>0.38250000000000001</v>
      </c>
      <c r="O23" s="2">
        <v>0.38030000000000003</v>
      </c>
      <c r="P23" s="2">
        <v>0.38950000000000001</v>
      </c>
      <c r="Q23" s="2">
        <v>0.39460000000000001</v>
      </c>
      <c r="R23" s="2">
        <v>0.4153</v>
      </c>
      <c r="S23" s="2">
        <v>0.43159999999999998</v>
      </c>
      <c r="T23" s="2">
        <v>0.42280000000000001</v>
      </c>
      <c r="U23" s="2">
        <v>0.1772</v>
      </c>
      <c r="V23" s="2">
        <v>0.43030000000000002</v>
      </c>
      <c r="W23" s="2">
        <v>0.42049999999999998</v>
      </c>
      <c r="X23" s="2">
        <v>0.4138</v>
      </c>
      <c r="Y23" s="2">
        <v>0.4446</v>
      </c>
      <c r="Z23" s="2">
        <v>0.45739999999999997</v>
      </c>
      <c r="AA23" s="2">
        <v>0.34439999999999998</v>
      </c>
    </row>
    <row r="24" spans="1:33" ht="19" x14ac:dyDescent="0.25">
      <c r="A24" s="5" t="s">
        <v>18</v>
      </c>
      <c r="B24" s="1" t="s">
        <v>92</v>
      </c>
      <c r="C24" s="1">
        <v>-48900000</v>
      </c>
      <c r="D24" s="1">
        <v>-45200000</v>
      </c>
      <c r="E24" s="1">
        <v>-4500000</v>
      </c>
      <c r="F24" s="1">
        <v>-16600000</v>
      </c>
      <c r="G24" s="1">
        <v>-20700000</v>
      </c>
      <c r="H24" s="1">
        <v>-6700000</v>
      </c>
      <c r="I24" s="1">
        <v>-15100000</v>
      </c>
      <c r="J24" s="1">
        <v>-4900000</v>
      </c>
      <c r="K24" s="1">
        <v>1000000</v>
      </c>
      <c r="L24" s="1">
        <v>-14300000</v>
      </c>
      <c r="M24" s="1">
        <v>-22400000</v>
      </c>
      <c r="N24" s="1">
        <v>-41300000</v>
      </c>
      <c r="O24" s="1">
        <v>-58400000</v>
      </c>
      <c r="P24" s="1">
        <v>-48600000</v>
      </c>
      <c r="Q24" s="1">
        <v>-53400000</v>
      </c>
      <c r="R24" s="1">
        <v>-65300000</v>
      </c>
      <c r="S24" s="1">
        <v>21900000</v>
      </c>
      <c r="T24" s="1">
        <v>-93800000</v>
      </c>
      <c r="U24" s="1">
        <v>-80700000</v>
      </c>
      <c r="V24" s="1">
        <v>-22300000</v>
      </c>
      <c r="W24" s="1">
        <v>-197200000</v>
      </c>
      <c r="X24" s="1">
        <v>-188000000</v>
      </c>
      <c r="Y24" s="1">
        <v>-159000000</v>
      </c>
      <c r="Z24" s="1">
        <v>-89000000</v>
      </c>
      <c r="AA24" s="1">
        <v>-123000000</v>
      </c>
    </row>
    <row r="25" spans="1:33" ht="19" x14ac:dyDescent="0.25">
      <c r="A25" s="6" t="s">
        <v>19</v>
      </c>
      <c r="B25" s="10" t="s">
        <v>92</v>
      </c>
      <c r="C25" s="10">
        <v>399800000</v>
      </c>
      <c r="D25" s="10">
        <v>434900000</v>
      </c>
      <c r="E25" s="10">
        <v>284000000</v>
      </c>
      <c r="F25" s="10">
        <v>381900000</v>
      </c>
      <c r="G25" s="10">
        <v>517400000</v>
      </c>
      <c r="H25" s="10">
        <v>656400000</v>
      </c>
      <c r="I25" s="10">
        <v>771300000</v>
      </c>
      <c r="J25" s="10">
        <v>934700000</v>
      </c>
      <c r="K25" s="10">
        <v>1260500000</v>
      </c>
      <c r="L25" s="10">
        <v>1116700000</v>
      </c>
      <c r="M25" s="10">
        <v>725800000</v>
      </c>
      <c r="N25" s="10">
        <v>646200000</v>
      </c>
      <c r="O25" s="10">
        <v>714400000</v>
      </c>
      <c r="P25" s="10">
        <v>839800000</v>
      </c>
      <c r="Q25" s="10">
        <v>1024000000</v>
      </c>
      <c r="R25" s="10">
        <v>1169300000</v>
      </c>
      <c r="S25" s="10">
        <v>1461000000</v>
      </c>
      <c r="T25" s="10">
        <v>1379600000</v>
      </c>
      <c r="U25" s="10">
        <v>558000000</v>
      </c>
      <c r="V25" s="10">
        <v>1786800000</v>
      </c>
      <c r="W25" s="10">
        <v>1671000000</v>
      </c>
      <c r="X25" s="10">
        <v>1810000000</v>
      </c>
      <c r="Y25" s="10">
        <v>2229000000</v>
      </c>
      <c r="Z25" s="10">
        <v>2755000000</v>
      </c>
      <c r="AA25" s="10">
        <v>1760000000</v>
      </c>
    </row>
    <row r="26" spans="1:33" ht="19" x14ac:dyDescent="0.25">
      <c r="A26" s="5" t="s">
        <v>20</v>
      </c>
      <c r="B26" s="2" t="s">
        <v>92</v>
      </c>
      <c r="C26" s="2">
        <v>0.20669999999999999</v>
      </c>
      <c r="D26" s="2">
        <v>0.22059999999999999</v>
      </c>
      <c r="E26" s="2">
        <v>0.47149999999999997</v>
      </c>
      <c r="F26" s="2">
        <v>0.47939999999999999</v>
      </c>
      <c r="G26" s="2">
        <v>0.50560000000000005</v>
      </c>
      <c r="H26" s="2">
        <v>0.52659999999999996</v>
      </c>
      <c r="I26" s="2">
        <v>0.5363</v>
      </c>
      <c r="J26" s="2">
        <v>0.53979999999999995</v>
      </c>
      <c r="K26" s="2">
        <v>0.61880000000000002</v>
      </c>
      <c r="L26" s="2">
        <v>0.49430000000000002</v>
      </c>
      <c r="M26" s="2">
        <v>0.41349999999999998</v>
      </c>
      <c r="N26" s="2">
        <v>0.35959999999999998</v>
      </c>
      <c r="O26" s="2">
        <v>0.35160000000000002</v>
      </c>
      <c r="P26" s="2">
        <v>0.36820000000000003</v>
      </c>
      <c r="Q26" s="2">
        <v>0.37509999999999999</v>
      </c>
      <c r="R26" s="2">
        <v>0.39340000000000003</v>
      </c>
      <c r="S26" s="2">
        <v>0.43819999999999998</v>
      </c>
      <c r="T26" s="2">
        <v>0.39589999999999997</v>
      </c>
      <c r="U26" s="2">
        <v>0.15479999999999999</v>
      </c>
      <c r="V26" s="2">
        <v>0.42499999999999999</v>
      </c>
      <c r="W26" s="2">
        <v>0.37609999999999999</v>
      </c>
      <c r="X26" s="2">
        <v>0.37480000000000002</v>
      </c>
      <c r="Y26" s="2">
        <v>0.41499999999999998</v>
      </c>
      <c r="Z26" s="2">
        <v>0.44309999999999999</v>
      </c>
      <c r="AA26" s="2">
        <v>0.32190000000000002</v>
      </c>
    </row>
    <row r="27" spans="1:33" ht="19" x14ac:dyDescent="0.25">
      <c r="A27" s="5" t="s">
        <v>21</v>
      </c>
      <c r="B27" s="1" t="s">
        <v>92</v>
      </c>
      <c r="C27" s="1">
        <v>153400000</v>
      </c>
      <c r="D27" s="1">
        <v>178900000</v>
      </c>
      <c r="E27" s="1">
        <v>125500000</v>
      </c>
      <c r="F27" s="1">
        <v>169700000</v>
      </c>
      <c r="G27" s="1">
        <v>228500000</v>
      </c>
      <c r="H27" s="1">
        <v>292500000</v>
      </c>
      <c r="I27" s="1">
        <v>346200000</v>
      </c>
      <c r="J27" s="1">
        <v>373900000</v>
      </c>
      <c r="K27" s="1">
        <v>506600000</v>
      </c>
      <c r="L27" s="1">
        <v>415200000</v>
      </c>
      <c r="M27" s="1">
        <v>268200000</v>
      </c>
      <c r="N27" s="1">
        <v>239100000</v>
      </c>
      <c r="O27" s="1">
        <v>201000000</v>
      </c>
      <c r="P27" s="1">
        <v>261800000</v>
      </c>
      <c r="Q27" s="1">
        <v>324300000</v>
      </c>
      <c r="R27" s="1">
        <v>353400000</v>
      </c>
      <c r="S27" s="1">
        <v>455000000</v>
      </c>
      <c r="T27" s="1">
        <v>430000000</v>
      </c>
      <c r="U27" s="1">
        <v>282200000</v>
      </c>
      <c r="V27" s="1">
        <v>779100000</v>
      </c>
      <c r="W27" s="1">
        <v>351600000</v>
      </c>
      <c r="X27" s="1">
        <v>381000000</v>
      </c>
      <c r="Y27" s="1">
        <v>452000000</v>
      </c>
      <c r="Z27" s="1">
        <v>541000000</v>
      </c>
      <c r="AA27" s="1">
        <v>386000000</v>
      </c>
    </row>
    <row r="28" spans="1:33" ht="19" x14ac:dyDescent="0.25">
      <c r="A28" s="7" t="s">
        <v>22</v>
      </c>
      <c r="B28" s="11" t="s">
        <v>92</v>
      </c>
      <c r="C28" s="11">
        <v>280100000</v>
      </c>
      <c r="D28" s="11">
        <v>256000000</v>
      </c>
      <c r="E28" s="11">
        <v>158500000</v>
      </c>
      <c r="F28" s="11">
        <v>212200000</v>
      </c>
      <c r="G28" s="11">
        <v>288900000</v>
      </c>
      <c r="H28" s="11">
        <v>363900000</v>
      </c>
      <c r="I28" s="11">
        <v>425100000</v>
      </c>
      <c r="J28" s="11">
        <v>560800000</v>
      </c>
      <c r="K28" s="11">
        <v>753900000</v>
      </c>
      <c r="L28" s="11">
        <v>701500000</v>
      </c>
      <c r="M28" s="11">
        <v>457600000</v>
      </c>
      <c r="N28" s="11">
        <v>402000000</v>
      </c>
      <c r="O28" s="11">
        <v>507800000</v>
      </c>
      <c r="P28" s="11">
        <v>571400000</v>
      </c>
      <c r="Q28" s="11">
        <v>690000000</v>
      </c>
      <c r="R28" s="11">
        <v>804500000</v>
      </c>
      <c r="S28" s="11">
        <v>988700000</v>
      </c>
      <c r="T28" s="11">
        <v>941300000</v>
      </c>
      <c r="U28" s="11">
        <v>266600000</v>
      </c>
      <c r="V28" s="11">
        <v>1000600000</v>
      </c>
      <c r="W28" s="11">
        <v>1309600000</v>
      </c>
      <c r="X28" s="11">
        <v>1422000000</v>
      </c>
      <c r="Y28" s="11">
        <v>1778000000</v>
      </c>
      <c r="Z28" s="11">
        <v>2214000000</v>
      </c>
      <c r="AA28" s="11">
        <v>1374000000</v>
      </c>
    </row>
    <row r="29" spans="1:33" ht="20" customHeight="1" x14ac:dyDescent="0.25">
      <c r="A29" s="14" t="s">
        <v>103</v>
      </c>
      <c r="B29" s="1"/>
      <c r="C29" s="15" t="e">
        <f>(C28/B28)-1</f>
        <v>#VALUE!</v>
      </c>
      <c r="D29" s="15">
        <f>(D28/C28)-1</f>
        <v>-8.6040699750089211E-2</v>
      </c>
      <c r="E29" s="15">
        <f>(E28/D28)-1</f>
        <v>-0.380859375</v>
      </c>
      <c r="F29" s="15">
        <f t="shared" ref="F29:T29" si="13">(F28/E28)-1</f>
        <v>0.33880126182965298</v>
      </c>
      <c r="G29" s="15">
        <f t="shared" si="13"/>
        <v>0.3614514608859567</v>
      </c>
      <c r="H29" s="15">
        <f t="shared" si="13"/>
        <v>0.25960539979231578</v>
      </c>
      <c r="I29" s="15">
        <f t="shared" si="13"/>
        <v>0.16817807089859849</v>
      </c>
      <c r="J29" s="15">
        <f t="shared" si="13"/>
        <v>0.31921900729240171</v>
      </c>
      <c r="K29" s="15">
        <f t="shared" si="13"/>
        <v>0.34432952924393723</v>
      </c>
      <c r="L29" s="15">
        <f t="shared" si="13"/>
        <v>-6.950523942167397E-2</v>
      </c>
      <c r="M29" s="15">
        <f t="shared" si="13"/>
        <v>-0.34768353528153961</v>
      </c>
      <c r="N29" s="15">
        <f t="shared" si="13"/>
        <v>-0.12150349650349646</v>
      </c>
      <c r="O29" s="15">
        <f t="shared" si="13"/>
        <v>0.26318407960198997</v>
      </c>
      <c r="P29" s="15">
        <f t="shared" si="13"/>
        <v>0.12524615990547461</v>
      </c>
      <c r="Q29" s="15">
        <f t="shared" si="13"/>
        <v>0.20756037801890104</v>
      </c>
      <c r="R29" s="15">
        <f t="shared" si="13"/>
        <v>0.16594202898550714</v>
      </c>
      <c r="S29" s="15">
        <f t="shared" si="13"/>
        <v>0.22896208825357367</v>
      </c>
      <c r="T29" s="15">
        <f t="shared" si="13"/>
        <v>-4.7941741680995298E-2</v>
      </c>
      <c r="U29" s="15">
        <f t="shared" ref="U29" si="14">(U28/T28)-1</f>
        <v>-0.71677467332412625</v>
      </c>
      <c r="V29" s="15">
        <f t="shared" ref="V29" si="15">(V28/U28)-1</f>
        <v>2.7531882970742685</v>
      </c>
      <c r="W29" s="15">
        <f t="shared" ref="W29" si="16">(W28/V28)-1</f>
        <v>0.30881471117329595</v>
      </c>
      <c r="X29" s="15">
        <f t="shared" ref="X29" si="17">(X28/W28)-1</f>
        <v>8.5827733659132655E-2</v>
      </c>
      <c r="Y29" s="15">
        <f t="shared" ref="Y29" si="18">(Y28/X28)-1</f>
        <v>0.25035161744022494</v>
      </c>
      <c r="Z29" s="15">
        <f t="shared" ref="Z29" si="19">(Z28/Y28)-1</f>
        <v>0.24521934758155228</v>
      </c>
      <c r="AA29" s="15">
        <f t="shared" ref="AA29" si="20">(AA28/Z28)-1</f>
        <v>-0.37940379403794033</v>
      </c>
    </row>
    <row r="30" spans="1:33" ht="19" x14ac:dyDescent="0.25">
      <c r="A30" s="5" t="s">
        <v>23</v>
      </c>
      <c r="B30" s="2" t="s">
        <v>92</v>
      </c>
      <c r="C30" s="2">
        <v>0.14480000000000001</v>
      </c>
      <c r="D30" s="2">
        <v>0.1298</v>
      </c>
      <c r="E30" s="2">
        <v>0.26319999999999999</v>
      </c>
      <c r="F30" s="2">
        <v>0.26629999999999998</v>
      </c>
      <c r="G30" s="2">
        <v>0.2823</v>
      </c>
      <c r="H30" s="2">
        <v>0.29189999999999999</v>
      </c>
      <c r="I30" s="2">
        <v>0.29559999999999997</v>
      </c>
      <c r="J30" s="2">
        <v>0.32390000000000002</v>
      </c>
      <c r="K30" s="2">
        <v>0.37009999999999998</v>
      </c>
      <c r="L30" s="2">
        <v>0.3105</v>
      </c>
      <c r="M30" s="2">
        <v>0.26069999999999999</v>
      </c>
      <c r="N30" s="2">
        <v>0.22370000000000001</v>
      </c>
      <c r="O30" s="2">
        <v>0.24990000000000001</v>
      </c>
      <c r="P30" s="2">
        <v>0.2505</v>
      </c>
      <c r="Q30" s="2">
        <v>0.25269999999999998</v>
      </c>
      <c r="R30" s="2">
        <v>0.27060000000000001</v>
      </c>
      <c r="S30" s="2">
        <v>0.29649999999999999</v>
      </c>
      <c r="T30" s="2">
        <v>0.27010000000000001</v>
      </c>
      <c r="U30" s="2">
        <v>7.3999999999999996E-2</v>
      </c>
      <c r="V30" s="2">
        <v>0.23799999999999999</v>
      </c>
      <c r="W30" s="2">
        <v>0.29480000000000001</v>
      </c>
      <c r="X30" s="2">
        <v>0.29449999999999998</v>
      </c>
      <c r="Y30" s="2">
        <v>0.33100000000000002</v>
      </c>
      <c r="Z30" s="2">
        <v>0.35610000000000003</v>
      </c>
      <c r="AA30" s="2">
        <v>0.25130000000000002</v>
      </c>
    </row>
    <row r="31" spans="1:33" ht="19" x14ac:dyDescent="0.25">
      <c r="A31" s="5" t="s">
        <v>24</v>
      </c>
      <c r="B31" s="12" t="s">
        <v>92</v>
      </c>
      <c r="C31" s="12">
        <v>0.82</v>
      </c>
      <c r="D31" s="12">
        <v>0.79</v>
      </c>
      <c r="E31" s="12">
        <v>0.49</v>
      </c>
      <c r="F31" s="12">
        <v>0.68</v>
      </c>
      <c r="G31" s="12">
        <v>0.94</v>
      </c>
      <c r="H31" s="12">
        <v>1.22</v>
      </c>
      <c r="I31" s="12">
        <v>1.43</v>
      </c>
      <c r="J31" s="12">
        <v>1.88</v>
      </c>
      <c r="K31" s="12">
        <v>2.65</v>
      </c>
      <c r="L31" s="12">
        <v>2.63</v>
      </c>
      <c r="M31" s="12">
        <v>1.89</v>
      </c>
      <c r="N31" s="12">
        <v>1.7</v>
      </c>
      <c r="O31" s="12">
        <v>2.16</v>
      </c>
      <c r="P31" s="12">
        <v>2.52</v>
      </c>
      <c r="Q31" s="12">
        <v>3.09</v>
      </c>
      <c r="R31" s="12">
        <v>3.67</v>
      </c>
      <c r="S31" s="12">
        <v>4.6900000000000004</v>
      </c>
      <c r="T31" s="12">
        <v>4.7</v>
      </c>
      <c r="U31" s="12">
        <v>1.38</v>
      </c>
      <c r="V31" s="12">
        <v>5.24</v>
      </c>
      <c r="W31" s="12">
        <v>6.84</v>
      </c>
      <c r="X31" s="12">
        <v>7.51</v>
      </c>
      <c r="Y31" s="12">
        <v>9.48</v>
      </c>
      <c r="Z31" s="12">
        <v>11.88</v>
      </c>
      <c r="AA31" s="12">
        <v>7.37</v>
      </c>
    </row>
    <row r="32" spans="1:33" ht="19" x14ac:dyDescent="0.25">
      <c r="A32" s="5" t="s">
        <v>25</v>
      </c>
      <c r="B32" s="12" t="s">
        <v>92</v>
      </c>
      <c r="C32" s="12">
        <v>0.81</v>
      </c>
      <c r="D32" s="12">
        <v>0.78</v>
      </c>
      <c r="E32" s="12">
        <v>0.48</v>
      </c>
      <c r="F32" s="12">
        <v>0.66</v>
      </c>
      <c r="G32" s="12">
        <v>0.92</v>
      </c>
      <c r="H32" s="12">
        <v>1.2</v>
      </c>
      <c r="I32" s="12">
        <v>1.4</v>
      </c>
      <c r="J32" s="12">
        <v>1.84</v>
      </c>
      <c r="K32" s="12">
        <v>2.58</v>
      </c>
      <c r="L32" s="12">
        <v>2.58</v>
      </c>
      <c r="M32" s="12">
        <v>1.87</v>
      </c>
      <c r="N32" s="12">
        <v>1.69</v>
      </c>
      <c r="O32" s="12">
        <v>2.15</v>
      </c>
      <c r="P32" s="12">
        <v>2.4900000000000002</v>
      </c>
      <c r="Q32" s="12">
        <v>3.05</v>
      </c>
      <c r="R32" s="12">
        <v>3.6</v>
      </c>
      <c r="S32" s="12">
        <v>4.6100000000000003</v>
      </c>
      <c r="T32" s="12">
        <v>4.63</v>
      </c>
      <c r="U32" s="12">
        <v>1.36</v>
      </c>
      <c r="V32" s="12">
        <v>5.15</v>
      </c>
      <c r="W32" s="12">
        <v>6.74</v>
      </c>
      <c r="X32" s="12">
        <v>7.42</v>
      </c>
      <c r="Y32" s="12">
        <v>9.39</v>
      </c>
      <c r="Z32" s="12">
        <v>11.78</v>
      </c>
      <c r="AA32" s="12">
        <v>7.31</v>
      </c>
    </row>
    <row r="33" spans="1:27" ht="19" x14ac:dyDescent="0.25">
      <c r="A33" s="5" t="s">
        <v>26</v>
      </c>
      <c r="B33" s="1" t="s">
        <v>92</v>
      </c>
      <c r="C33" s="1">
        <v>338984000</v>
      </c>
      <c r="D33" s="1">
        <v>324506000</v>
      </c>
      <c r="E33" s="1">
        <v>323400000</v>
      </c>
      <c r="F33" s="1">
        <v>315200000</v>
      </c>
      <c r="G33" s="1">
        <v>307800000</v>
      </c>
      <c r="H33" s="1">
        <v>297800000</v>
      </c>
      <c r="I33" s="1">
        <v>297000000</v>
      </c>
      <c r="J33" s="1">
        <v>297700000</v>
      </c>
      <c r="K33" s="1">
        <v>284200000</v>
      </c>
      <c r="L33" s="1">
        <v>266400000</v>
      </c>
      <c r="M33" s="1">
        <v>242400000</v>
      </c>
      <c r="N33" s="1">
        <v>236100000</v>
      </c>
      <c r="O33" s="1">
        <v>235000000</v>
      </c>
      <c r="P33" s="1">
        <v>226300000</v>
      </c>
      <c r="Q33" s="1">
        <v>223200000</v>
      </c>
      <c r="R33" s="1">
        <v>219400000</v>
      </c>
      <c r="S33" s="1">
        <v>210700000</v>
      </c>
      <c r="T33" s="1">
        <v>200100000</v>
      </c>
      <c r="U33" s="1">
        <v>192700000</v>
      </c>
      <c r="V33" s="1">
        <v>191100000</v>
      </c>
      <c r="W33" s="1">
        <v>191600000</v>
      </c>
      <c r="X33" s="1">
        <v>189300000</v>
      </c>
      <c r="Y33" s="1">
        <v>187600000</v>
      </c>
      <c r="Z33" s="1">
        <v>186400000</v>
      </c>
      <c r="AA33" s="1">
        <v>186400000</v>
      </c>
    </row>
    <row r="34" spans="1:27" ht="19" x14ac:dyDescent="0.25">
      <c r="A34" s="5" t="s">
        <v>27</v>
      </c>
      <c r="B34" s="1" t="s">
        <v>92</v>
      </c>
      <c r="C34" s="1">
        <v>343406000</v>
      </c>
      <c r="D34" s="1">
        <v>328568000</v>
      </c>
      <c r="E34" s="1">
        <v>326000000</v>
      </c>
      <c r="F34" s="1">
        <v>320400000</v>
      </c>
      <c r="G34" s="1">
        <v>315000000</v>
      </c>
      <c r="H34" s="1">
        <v>304600000</v>
      </c>
      <c r="I34" s="1">
        <v>304600000</v>
      </c>
      <c r="J34" s="1">
        <v>305600000</v>
      </c>
      <c r="K34" s="1">
        <v>291900000</v>
      </c>
      <c r="L34" s="1">
        <v>272200000</v>
      </c>
      <c r="M34" s="1">
        <v>245300000</v>
      </c>
      <c r="N34" s="1">
        <v>237800000</v>
      </c>
      <c r="O34" s="1">
        <v>236600000</v>
      </c>
      <c r="P34" s="1">
        <v>229400000</v>
      </c>
      <c r="Q34" s="1">
        <v>226600000</v>
      </c>
      <c r="R34" s="1">
        <v>223500000</v>
      </c>
      <c r="S34" s="1">
        <v>214700000</v>
      </c>
      <c r="T34" s="1">
        <v>203400000</v>
      </c>
      <c r="U34" s="1">
        <v>195400000</v>
      </c>
      <c r="V34" s="1">
        <v>194200000</v>
      </c>
      <c r="W34" s="1">
        <v>194400000</v>
      </c>
      <c r="X34" s="1">
        <v>191600000</v>
      </c>
      <c r="Y34" s="1">
        <v>189300000</v>
      </c>
      <c r="Z34" s="1">
        <v>187900000</v>
      </c>
      <c r="AA34" s="1">
        <v>187900000</v>
      </c>
    </row>
    <row r="35" spans="1:27" ht="20" customHeight="1" x14ac:dyDescent="0.25">
      <c r="A35" s="14" t="s">
        <v>104</v>
      </c>
      <c r="B35" s="1"/>
      <c r="C35" s="22" t="e">
        <f>(C34-B34)/B34</f>
        <v>#VALUE!</v>
      </c>
      <c r="D35" s="22">
        <f t="shared" ref="D35:T35" si="21">(D34-C34)/C34</f>
        <v>-4.320833066399539E-2</v>
      </c>
      <c r="E35" s="22">
        <f t="shared" si="21"/>
        <v>-7.8157337293954365E-3</v>
      </c>
      <c r="F35" s="22">
        <f t="shared" si="21"/>
        <v>-1.7177914110429449E-2</v>
      </c>
      <c r="G35" s="22">
        <f t="shared" si="21"/>
        <v>-1.6853932584269662E-2</v>
      </c>
      <c r="H35" s="22">
        <f t="shared" si="21"/>
        <v>-3.3015873015873019E-2</v>
      </c>
      <c r="I35" s="22">
        <f t="shared" si="21"/>
        <v>0</v>
      </c>
      <c r="J35" s="22">
        <f t="shared" si="21"/>
        <v>3.2829940906106371E-3</v>
      </c>
      <c r="K35" s="22">
        <f t="shared" si="21"/>
        <v>-4.4829842931937175E-2</v>
      </c>
      <c r="L35" s="22">
        <f t="shared" si="21"/>
        <v>-6.7488866050017124E-2</v>
      </c>
      <c r="M35" s="22">
        <f t="shared" si="21"/>
        <v>-9.8824393828067597E-2</v>
      </c>
      <c r="N35" s="22">
        <f t="shared" si="21"/>
        <v>-3.0574806359559722E-2</v>
      </c>
      <c r="O35" s="22">
        <f t="shared" si="21"/>
        <v>-5.0462573591253156E-3</v>
      </c>
      <c r="P35" s="22">
        <f t="shared" si="21"/>
        <v>-3.0431107354184278E-2</v>
      </c>
      <c r="Q35" s="22">
        <f t="shared" si="21"/>
        <v>-1.2205754141238012E-2</v>
      </c>
      <c r="R35" s="22">
        <f t="shared" si="21"/>
        <v>-1.3680494263018535E-2</v>
      </c>
      <c r="S35" s="22">
        <f t="shared" si="21"/>
        <v>-3.9373601789709174E-2</v>
      </c>
      <c r="T35" s="22">
        <f t="shared" si="21"/>
        <v>-5.2631578947368418E-2</v>
      </c>
      <c r="U35" s="22">
        <f t="shared" ref="U35" si="22">(U34-T34)/T34</f>
        <v>-3.9331366764995081E-2</v>
      </c>
      <c r="V35" s="22">
        <f t="shared" ref="V35" si="23">(V34-U34)/U34</f>
        <v>-6.1412487205731829E-3</v>
      </c>
      <c r="W35" s="22">
        <f t="shared" ref="W35" si="24">(W34-V34)/V34</f>
        <v>1.0298661174047373E-3</v>
      </c>
      <c r="X35" s="22">
        <f t="shared" ref="X35" si="25">(X34-W34)/W34</f>
        <v>-1.4403292181069959E-2</v>
      </c>
      <c r="Y35" s="22">
        <f t="shared" ref="Y35" si="26">(Y34-X34)/X34</f>
        <v>-1.2004175365344467E-2</v>
      </c>
      <c r="Z35" s="22">
        <f t="shared" ref="Z35" si="27">(Z34-Y34)/Y34</f>
        <v>-7.3956682514527208E-3</v>
      </c>
      <c r="AA35" s="22">
        <f t="shared" ref="AA35" si="28">(AA34-Z34)/Z34</f>
        <v>0</v>
      </c>
    </row>
    <row r="36" spans="1:2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</row>
    <row r="37" spans="1:2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</row>
    <row r="38" spans="1:27" ht="19" x14ac:dyDescent="0.25">
      <c r="A38" s="5" t="s">
        <v>30</v>
      </c>
      <c r="B38" s="1" t="s">
        <v>92</v>
      </c>
      <c r="C38" s="1">
        <v>113200000</v>
      </c>
      <c r="D38" s="1">
        <v>119100000</v>
      </c>
      <c r="E38" s="1">
        <v>163200000</v>
      </c>
      <c r="F38" s="1">
        <v>39900000</v>
      </c>
      <c r="G38" s="1">
        <v>269100000</v>
      </c>
      <c r="H38" s="1">
        <v>606100000</v>
      </c>
      <c r="I38" s="1">
        <v>486000000</v>
      </c>
      <c r="J38" s="1">
        <v>408100000</v>
      </c>
      <c r="K38" s="1">
        <v>426300000</v>
      </c>
      <c r="L38" s="1">
        <v>245900000</v>
      </c>
      <c r="M38" s="1">
        <v>473900000</v>
      </c>
      <c r="N38" s="1">
        <v>659600000</v>
      </c>
      <c r="O38" s="1">
        <v>760000000</v>
      </c>
      <c r="P38" s="1">
        <v>1755400000</v>
      </c>
      <c r="Q38" s="1">
        <v>1919500000</v>
      </c>
      <c r="R38" s="1">
        <v>1219500000</v>
      </c>
      <c r="S38" s="1">
        <v>1757400000</v>
      </c>
      <c r="T38" s="1">
        <v>2051500000</v>
      </c>
      <c r="U38" s="1">
        <v>1071500000</v>
      </c>
      <c r="V38" s="1">
        <v>1685000000</v>
      </c>
      <c r="W38" s="1">
        <v>1832000000</v>
      </c>
      <c r="X38" s="1">
        <v>2597000000</v>
      </c>
      <c r="Y38" s="1">
        <v>1811000000</v>
      </c>
      <c r="Z38" s="1">
        <v>1656000000</v>
      </c>
      <c r="AA38" s="1">
        <v>1769000000</v>
      </c>
    </row>
    <row r="39" spans="1:27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>
        <v>94500000</v>
      </c>
      <c r="J39" s="1">
        <v>75400000</v>
      </c>
      <c r="K39" s="1">
        <v>14700000</v>
      </c>
      <c r="L39" s="1">
        <v>7100000</v>
      </c>
      <c r="M39" s="1">
        <v>10000000</v>
      </c>
      <c r="N39" s="1">
        <v>12700000</v>
      </c>
      <c r="O39" s="1">
        <v>14800000</v>
      </c>
      <c r="P39" s="1">
        <v>17900000</v>
      </c>
      <c r="Q39" s="1">
        <v>186800000</v>
      </c>
      <c r="R39" s="1">
        <v>458100000</v>
      </c>
      <c r="S39" s="1">
        <v>474800000</v>
      </c>
      <c r="T39" s="1">
        <v>173400000</v>
      </c>
      <c r="U39" s="1">
        <v>111800000</v>
      </c>
      <c r="V39" s="1">
        <v>132500000</v>
      </c>
      <c r="W39" s="1">
        <v>98000000</v>
      </c>
      <c r="X39" s="1">
        <v>99000000</v>
      </c>
      <c r="Y39" s="1">
        <v>91000000</v>
      </c>
      <c r="Z39" s="1">
        <v>89000000</v>
      </c>
      <c r="AA39" s="1">
        <v>90000000</v>
      </c>
    </row>
    <row r="40" spans="1:27" ht="19" x14ac:dyDescent="0.25">
      <c r="A40" s="5" t="s">
        <v>32</v>
      </c>
      <c r="B40" s="1" t="s">
        <v>92</v>
      </c>
      <c r="C40" s="1">
        <v>113200000</v>
      </c>
      <c r="D40" s="1">
        <v>119100000</v>
      </c>
      <c r="E40" s="1">
        <v>163200000</v>
      </c>
      <c r="F40" s="1">
        <v>39900000</v>
      </c>
      <c r="G40" s="1">
        <v>269100000</v>
      </c>
      <c r="H40" s="1">
        <v>606100000</v>
      </c>
      <c r="I40" s="1">
        <v>580500000</v>
      </c>
      <c r="J40" s="1">
        <v>483500000</v>
      </c>
      <c r="K40" s="1">
        <v>441000000</v>
      </c>
      <c r="L40" s="1">
        <v>253000000</v>
      </c>
      <c r="M40" s="1">
        <v>483900000</v>
      </c>
      <c r="N40" s="1">
        <v>672300000</v>
      </c>
      <c r="O40" s="1">
        <v>774800000</v>
      </c>
      <c r="P40" s="1">
        <v>1773300000</v>
      </c>
      <c r="Q40" s="1">
        <v>2106300000</v>
      </c>
      <c r="R40" s="1">
        <v>1677600000</v>
      </c>
      <c r="S40" s="1">
        <v>2232200000</v>
      </c>
      <c r="T40" s="1">
        <v>2224900000</v>
      </c>
      <c r="U40" s="1">
        <v>1183300000</v>
      </c>
      <c r="V40" s="1">
        <v>1817500000</v>
      </c>
      <c r="W40" s="1">
        <v>1930000000</v>
      </c>
      <c r="X40" s="1">
        <v>2696000000</v>
      </c>
      <c r="Y40" s="1">
        <v>1902000000</v>
      </c>
      <c r="Z40" s="1">
        <v>1745000000</v>
      </c>
      <c r="AA40" s="1">
        <v>1859000000</v>
      </c>
    </row>
    <row r="41" spans="1:27" ht="19" x14ac:dyDescent="0.25">
      <c r="A41" s="5" t="s">
        <v>33</v>
      </c>
      <c r="B41" s="1" t="s">
        <v>92</v>
      </c>
      <c r="C41" s="1">
        <v>454400000</v>
      </c>
      <c r="D41" s="1">
        <v>101000000</v>
      </c>
      <c r="E41" s="1">
        <v>148400000</v>
      </c>
      <c r="F41" s="1">
        <v>178100000</v>
      </c>
      <c r="G41" s="1">
        <v>270300000</v>
      </c>
      <c r="H41" s="1">
        <v>358400000</v>
      </c>
      <c r="I41" s="1">
        <v>421800000</v>
      </c>
      <c r="J41" s="1">
        <v>475400000</v>
      </c>
      <c r="K41" s="1">
        <v>443600000</v>
      </c>
      <c r="L41" s="1">
        <v>421800000</v>
      </c>
      <c r="M41" s="1">
        <v>444900000</v>
      </c>
      <c r="N41" s="1">
        <v>497500000</v>
      </c>
      <c r="O41" s="1">
        <v>489800000</v>
      </c>
      <c r="P41" s="1">
        <v>621800000</v>
      </c>
      <c r="Q41" s="1">
        <v>694200000</v>
      </c>
      <c r="R41" s="1">
        <v>792400000</v>
      </c>
      <c r="S41" s="1">
        <v>802000000</v>
      </c>
      <c r="T41" s="1">
        <v>887400000</v>
      </c>
      <c r="U41" s="1">
        <v>1147200000</v>
      </c>
      <c r="V41" s="1">
        <v>1287100000</v>
      </c>
      <c r="W41" s="1">
        <v>1419000000</v>
      </c>
      <c r="X41" s="1">
        <v>1430000000</v>
      </c>
      <c r="Y41" s="1">
        <v>1720000000</v>
      </c>
      <c r="Z41" s="1">
        <v>1518000000</v>
      </c>
      <c r="AA41" s="1">
        <v>1652000000</v>
      </c>
    </row>
    <row r="42" spans="1:27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  <c r="AA42" s="1" t="s">
        <v>92</v>
      </c>
    </row>
    <row r="43" spans="1:27" ht="19" x14ac:dyDescent="0.25">
      <c r="A43" s="5" t="s">
        <v>35</v>
      </c>
      <c r="B43" s="1" t="s">
        <v>92</v>
      </c>
      <c r="C43" s="1">
        <v>217400000</v>
      </c>
      <c r="D43" s="1">
        <v>57500000</v>
      </c>
      <c r="E43" s="1">
        <v>59600000</v>
      </c>
      <c r="F43" s="1">
        <v>54300000</v>
      </c>
      <c r="G43" s="1">
        <v>29600000</v>
      </c>
      <c r="H43" s="1">
        <v>58100000</v>
      </c>
      <c r="I43" s="1">
        <v>49500000</v>
      </c>
      <c r="J43" s="1">
        <v>43000000</v>
      </c>
      <c r="K43" s="1">
        <v>104500000</v>
      </c>
      <c r="L43" s="1">
        <v>134300000</v>
      </c>
      <c r="M43" s="1">
        <v>84100000</v>
      </c>
      <c r="N43" s="1">
        <v>173200000</v>
      </c>
      <c r="O43" s="1">
        <v>159800000</v>
      </c>
      <c r="P43" s="1">
        <v>130600000</v>
      </c>
      <c r="Q43" s="1">
        <v>168300000</v>
      </c>
      <c r="R43" s="1">
        <v>216400000</v>
      </c>
      <c r="S43" s="1">
        <v>208900000</v>
      </c>
      <c r="T43" s="1">
        <v>140800000</v>
      </c>
      <c r="U43" s="1">
        <v>250100000</v>
      </c>
      <c r="V43" s="1">
        <v>282300000</v>
      </c>
      <c r="W43" s="1">
        <v>330000000</v>
      </c>
      <c r="X43" s="1">
        <v>383000000</v>
      </c>
      <c r="Y43" s="1">
        <v>389000000</v>
      </c>
      <c r="Z43" s="1">
        <v>463000000</v>
      </c>
      <c r="AA43" s="1">
        <v>583000000</v>
      </c>
    </row>
    <row r="44" spans="1:27" ht="19" x14ac:dyDescent="0.25">
      <c r="A44" s="6" t="s">
        <v>36</v>
      </c>
      <c r="B44" s="10" t="s">
        <v>92</v>
      </c>
      <c r="C44" s="10">
        <v>785000000</v>
      </c>
      <c r="D44" s="10">
        <v>277600000</v>
      </c>
      <c r="E44" s="10">
        <v>371200000</v>
      </c>
      <c r="F44" s="10">
        <v>272300000</v>
      </c>
      <c r="G44" s="10">
        <v>569000000</v>
      </c>
      <c r="H44" s="10">
        <v>1022600000</v>
      </c>
      <c r="I44" s="10">
        <v>1051800000</v>
      </c>
      <c r="J44" s="10">
        <v>1001900000</v>
      </c>
      <c r="K44" s="10">
        <v>989100000</v>
      </c>
      <c r="L44" s="10">
        <v>809100000</v>
      </c>
      <c r="M44" s="10">
        <v>1012900000</v>
      </c>
      <c r="N44" s="10">
        <v>1343000000</v>
      </c>
      <c r="O44" s="10">
        <v>1424400000</v>
      </c>
      <c r="P44" s="10">
        <v>2525700000</v>
      </c>
      <c r="Q44" s="10">
        <v>2968800000</v>
      </c>
      <c r="R44" s="10">
        <v>2686400000</v>
      </c>
      <c r="S44" s="10">
        <v>3243100000</v>
      </c>
      <c r="T44" s="10">
        <v>3253100000</v>
      </c>
      <c r="U44" s="10">
        <v>2580600000</v>
      </c>
      <c r="V44" s="10">
        <v>3386900000</v>
      </c>
      <c r="W44" s="10">
        <v>3679000000</v>
      </c>
      <c r="X44" s="10">
        <v>4509000000</v>
      </c>
      <c r="Y44" s="10">
        <v>4011000000</v>
      </c>
      <c r="Z44" s="10">
        <v>3726000000</v>
      </c>
      <c r="AA44" s="10">
        <v>4094000000</v>
      </c>
    </row>
    <row r="45" spans="1:27" ht="19" x14ac:dyDescent="0.25">
      <c r="A45" s="5" t="s">
        <v>37</v>
      </c>
      <c r="B45" s="1" t="s">
        <v>92</v>
      </c>
      <c r="C45" s="1">
        <v>280000000</v>
      </c>
      <c r="D45" s="1">
        <v>43400000</v>
      </c>
      <c r="E45" s="1">
        <v>42900000</v>
      </c>
      <c r="F45" s="1">
        <v>50600000</v>
      </c>
      <c r="G45" s="1">
        <v>46800000</v>
      </c>
      <c r="H45" s="1">
        <v>45200000</v>
      </c>
      <c r="I45" s="1">
        <v>55400000</v>
      </c>
      <c r="J45" s="1">
        <v>62000000</v>
      </c>
      <c r="K45" s="1">
        <v>214600000</v>
      </c>
      <c r="L45" s="1">
        <v>247700000</v>
      </c>
      <c r="M45" s="1">
        <v>293000000</v>
      </c>
      <c r="N45" s="1">
        <v>319300000</v>
      </c>
      <c r="O45" s="1">
        <v>326800000</v>
      </c>
      <c r="P45" s="1">
        <v>307100000</v>
      </c>
      <c r="Q45" s="1">
        <v>278700000</v>
      </c>
      <c r="R45" s="1">
        <v>302300000</v>
      </c>
      <c r="S45" s="1">
        <v>306400000</v>
      </c>
      <c r="T45" s="1">
        <v>325900000</v>
      </c>
      <c r="U45" s="1">
        <v>325100000</v>
      </c>
      <c r="V45" s="1">
        <v>320400000</v>
      </c>
      <c r="W45" s="1">
        <v>748000000</v>
      </c>
      <c r="X45" s="1">
        <v>671000000</v>
      </c>
      <c r="Y45" s="1">
        <v>785000000</v>
      </c>
      <c r="Z45" s="1">
        <v>859000000</v>
      </c>
      <c r="AA45" s="1">
        <v>848000000</v>
      </c>
    </row>
    <row r="46" spans="1:27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>
        <v>176100000</v>
      </c>
      <c r="K46" s="1">
        <v>179900000</v>
      </c>
      <c r="L46" s="1">
        <v>338000000</v>
      </c>
      <c r="M46" s="1">
        <v>349200000</v>
      </c>
      <c r="N46" s="1">
        <v>465500000</v>
      </c>
      <c r="O46" s="1">
        <v>642900000</v>
      </c>
      <c r="P46" s="1">
        <v>637100000</v>
      </c>
      <c r="Q46" s="1">
        <v>665200000</v>
      </c>
      <c r="R46" s="1">
        <v>1021100000</v>
      </c>
      <c r="S46" s="1">
        <v>976300000</v>
      </c>
      <c r="T46" s="1">
        <v>1023600000</v>
      </c>
      <c r="U46" s="1">
        <v>3753200000</v>
      </c>
      <c r="V46" s="1">
        <v>3781300000</v>
      </c>
      <c r="W46" s="1">
        <v>3722000000</v>
      </c>
      <c r="X46" s="1">
        <v>4556000000</v>
      </c>
      <c r="Y46" s="1">
        <v>5999000000</v>
      </c>
      <c r="Z46" s="1">
        <v>5617000000</v>
      </c>
      <c r="AA46" s="1">
        <v>5839000000</v>
      </c>
    </row>
    <row r="47" spans="1:27" ht="19" x14ac:dyDescent="0.25">
      <c r="A47" s="5" t="s">
        <v>39</v>
      </c>
      <c r="B47" s="1" t="s">
        <v>92</v>
      </c>
      <c r="C47" s="1">
        <v>167500000</v>
      </c>
      <c r="D47" s="1">
        <v>13700000</v>
      </c>
      <c r="E47" s="1">
        <v>10300000</v>
      </c>
      <c r="F47" s="1">
        <v>210700000</v>
      </c>
      <c r="G47" s="1">
        <v>203800000</v>
      </c>
      <c r="H47" s="1">
        <v>202400000</v>
      </c>
      <c r="I47" s="1">
        <v>222900000</v>
      </c>
      <c r="J47" s="1">
        <v>65700000</v>
      </c>
      <c r="K47" s="1">
        <v>56900000</v>
      </c>
      <c r="L47" s="1">
        <v>114000000</v>
      </c>
      <c r="M47" s="1">
        <v>104900000</v>
      </c>
      <c r="N47" s="1">
        <v>168800000</v>
      </c>
      <c r="O47" s="1">
        <v>253600000</v>
      </c>
      <c r="P47" s="1">
        <v>226500000</v>
      </c>
      <c r="Q47" s="1">
        <v>221600000</v>
      </c>
      <c r="R47" s="1">
        <v>345500000</v>
      </c>
      <c r="S47" s="1">
        <v>299100000</v>
      </c>
      <c r="T47" s="1">
        <v>296400000</v>
      </c>
      <c r="U47" s="1">
        <v>1631600000</v>
      </c>
      <c r="V47" s="1">
        <v>1566100000</v>
      </c>
      <c r="W47" s="1">
        <v>1498000000</v>
      </c>
      <c r="X47" s="1">
        <v>1824000000</v>
      </c>
      <c r="Y47" s="1">
        <v>2467000000</v>
      </c>
      <c r="Z47" s="1">
        <v>2182000000</v>
      </c>
      <c r="AA47" s="1">
        <v>2210000000</v>
      </c>
    </row>
    <row r="48" spans="1:27" ht="19" x14ac:dyDescent="0.25">
      <c r="A48" s="5" t="s">
        <v>40</v>
      </c>
      <c r="B48" s="1" t="s">
        <v>92</v>
      </c>
      <c r="C48" s="1">
        <v>167500000</v>
      </c>
      <c r="D48" s="1">
        <v>13700000</v>
      </c>
      <c r="E48" s="1">
        <v>10300000</v>
      </c>
      <c r="F48" s="1">
        <v>210700000</v>
      </c>
      <c r="G48" s="1">
        <v>203800000</v>
      </c>
      <c r="H48" s="1">
        <v>202400000</v>
      </c>
      <c r="I48" s="1">
        <v>222900000</v>
      </c>
      <c r="J48" s="1">
        <v>241800000</v>
      </c>
      <c r="K48" s="1">
        <v>236800000</v>
      </c>
      <c r="L48" s="1">
        <v>452000000</v>
      </c>
      <c r="M48" s="1">
        <v>454100000</v>
      </c>
      <c r="N48" s="1">
        <v>634300000</v>
      </c>
      <c r="O48" s="1">
        <v>896500000</v>
      </c>
      <c r="P48" s="1">
        <v>863600000</v>
      </c>
      <c r="Q48" s="1">
        <v>886800000</v>
      </c>
      <c r="R48" s="1">
        <v>1366600000</v>
      </c>
      <c r="S48" s="1">
        <v>1275400000</v>
      </c>
      <c r="T48" s="1">
        <v>1320000000</v>
      </c>
      <c r="U48" s="1">
        <v>5384800000</v>
      </c>
      <c r="V48" s="1">
        <v>5347400000</v>
      </c>
      <c r="W48" s="1">
        <v>5220000000</v>
      </c>
      <c r="X48" s="1">
        <v>6380000000</v>
      </c>
      <c r="Y48" s="1">
        <v>8466000000</v>
      </c>
      <c r="Z48" s="1">
        <v>7799000000</v>
      </c>
      <c r="AA48" s="1">
        <v>8049000000</v>
      </c>
    </row>
    <row r="49" spans="1:2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>
        <v>30800000</v>
      </c>
      <c r="O49" s="1">
        <v>37200000</v>
      </c>
      <c r="P49" s="1">
        <v>38300000</v>
      </c>
      <c r="Q49" s="1">
        <v>37500000</v>
      </c>
      <c r="R49" s="1">
        <v>21600000</v>
      </c>
      <c r="S49" s="1">
        <v>28700000</v>
      </c>
      <c r="T49" s="1">
        <v>26300000</v>
      </c>
      <c r="U49" s="1">
        <v>99100000</v>
      </c>
      <c r="V49" s="1">
        <v>104600000</v>
      </c>
      <c r="W49" s="1">
        <v>117000000</v>
      </c>
      <c r="X49" s="1">
        <v>135000000</v>
      </c>
      <c r="Y49" s="1">
        <v>443000000</v>
      </c>
      <c r="Z49" s="1" t="s">
        <v>92</v>
      </c>
      <c r="AA49" s="1" t="s">
        <v>92</v>
      </c>
    </row>
    <row r="50" spans="1:2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>
        <v>220100000</v>
      </c>
      <c r="M50" s="1">
        <v>192600000</v>
      </c>
      <c r="N50" s="1">
        <v>187900000</v>
      </c>
      <c r="O50" s="1">
        <v>146400000</v>
      </c>
      <c r="P50" s="1">
        <v>168500000</v>
      </c>
      <c r="Q50" s="1">
        <v>148700000</v>
      </c>
      <c r="R50" s="1">
        <v>167800000</v>
      </c>
      <c r="S50" s="1">
        <v>137700000</v>
      </c>
      <c r="T50" s="1">
        <v>316100000</v>
      </c>
      <c r="U50" s="1">
        <v>143800000</v>
      </c>
      <c r="V50" s="1">
        <v>197200000</v>
      </c>
      <c r="W50" s="1">
        <v>229000000</v>
      </c>
      <c r="X50" s="1">
        <v>334000000</v>
      </c>
      <c r="Y50" s="1">
        <v>384000000</v>
      </c>
      <c r="Z50" s="1">
        <v>336000000</v>
      </c>
      <c r="AA50" s="1">
        <v>266000000</v>
      </c>
    </row>
    <row r="51" spans="1:27" ht="19" x14ac:dyDescent="0.25">
      <c r="A51" s="5" t="s">
        <v>43</v>
      </c>
      <c r="B51" s="1" t="s">
        <v>92</v>
      </c>
      <c r="C51" s="1">
        <v>553200000</v>
      </c>
      <c r="D51" s="1">
        <v>63600000</v>
      </c>
      <c r="E51" s="1">
        <v>81000000</v>
      </c>
      <c r="F51" s="1">
        <v>97200000</v>
      </c>
      <c r="G51" s="1">
        <v>121800000</v>
      </c>
      <c r="H51" s="1">
        <v>105800000</v>
      </c>
      <c r="I51" s="1">
        <v>127100000</v>
      </c>
      <c r="J51" s="1">
        <v>192000000</v>
      </c>
      <c r="K51" s="1">
        <v>274100000</v>
      </c>
      <c r="L51" s="1">
        <v>44500000</v>
      </c>
      <c r="M51" s="1">
        <v>50700000</v>
      </c>
      <c r="N51" s="1">
        <v>25000000</v>
      </c>
      <c r="O51" s="1">
        <v>44800000</v>
      </c>
      <c r="P51" s="1">
        <v>57700000</v>
      </c>
      <c r="Q51" s="1">
        <v>74600000</v>
      </c>
      <c r="R51" s="1">
        <v>124300000</v>
      </c>
      <c r="S51" s="1">
        <v>132100000</v>
      </c>
      <c r="T51" s="1">
        <v>85900000</v>
      </c>
      <c r="U51" s="1">
        <v>60800000</v>
      </c>
      <c r="V51" s="1">
        <v>169700000</v>
      </c>
      <c r="W51" s="1">
        <v>272000000</v>
      </c>
      <c r="X51" s="1">
        <v>380000000</v>
      </c>
      <c r="Y51" s="1">
        <v>591000000</v>
      </c>
      <c r="Z51" s="1">
        <v>1219000000</v>
      </c>
      <c r="AA51" s="1">
        <v>1092000000</v>
      </c>
    </row>
    <row r="52" spans="1:27" ht="19" x14ac:dyDescent="0.25">
      <c r="A52" s="5" t="s">
        <v>44</v>
      </c>
      <c r="B52" s="1" t="s">
        <v>92</v>
      </c>
      <c r="C52" s="1">
        <v>1000700000</v>
      </c>
      <c r="D52" s="1">
        <v>120700000</v>
      </c>
      <c r="E52" s="1">
        <v>134200000</v>
      </c>
      <c r="F52" s="1">
        <v>358500000</v>
      </c>
      <c r="G52" s="1">
        <v>372400000</v>
      </c>
      <c r="H52" s="1">
        <v>353400000</v>
      </c>
      <c r="I52" s="1">
        <v>405400000</v>
      </c>
      <c r="J52" s="1">
        <v>495800000</v>
      </c>
      <c r="K52" s="1">
        <v>725500000</v>
      </c>
      <c r="L52" s="1">
        <v>964300000</v>
      </c>
      <c r="M52" s="1">
        <v>990400000</v>
      </c>
      <c r="N52" s="1">
        <v>1197300000</v>
      </c>
      <c r="O52" s="1">
        <v>1451700000</v>
      </c>
      <c r="P52" s="1">
        <v>1435200000</v>
      </c>
      <c r="Q52" s="1">
        <v>1426300000</v>
      </c>
      <c r="R52" s="1">
        <v>1982600000</v>
      </c>
      <c r="S52" s="1">
        <v>1880300000</v>
      </c>
      <c r="T52" s="1">
        <v>2074200000</v>
      </c>
      <c r="U52" s="1">
        <v>6013600000</v>
      </c>
      <c r="V52" s="1">
        <v>6139300000</v>
      </c>
      <c r="W52" s="1">
        <v>6586000000</v>
      </c>
      <c r="X52" s="1">
        <v>7900000000</v>
      </c>
      <c r="Y52" s="1">
        <v>10669000000</v>
      </c>
      <c r="Z52" s="1">
        <v>10213000000</v>
      </c>
      <c r="AA52" s="1">
        <v>10255000000</v>
      </c>
    </row>
    <row r="53" spans="1:2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</row>
    <row r="54" spans="1:27" ht="19" x14ac:dyDescent="0.25">
      <c r="A54" s="7" t="s">
        <v>46</v>
      </c>
      <c r="B54" s="11" t="s">
        <v>92</v>
      </c>
      <c r="C54" s="11">
        <v>1785700000</v>
      </c>
      <c r="D54" s="11">
        <v>398300000</v>
      </c>
      <c r="E54" s="11">
        <v>505400000</v>
      </c>
      <c r="F54" s="11">
        <v>630800000</v>
      </c>
      <c r="G54" s="11">
        <v>941400000</v>
      </c>
      <c r="H54" s="11">
        <v>1376000000</v>
      </c>
      <c r="I54" s="11">
        <v>1457200000</v>
      </c>
      <c r="J54" s="11">
        <v>1497700000</v>
      </c>
      <c r="K54" s="11">
        <v>1714600000</v>
      </c>
      <c r="L54" s="11">
        <v>1773400000</v>
      </c>
      <c r="M54" s="11">
        <v>2003300000</v>
      </c>
      <c r="N54" s="11">
        <v>2540300000</v>
      </c>
      <c r="O54" s="11">
        <v>2876100000</v>
      </c>
      <c r="P54" s="11">
        <v>3960900000</v>
      </c>
      <c r="Q54" s="11">
        <v>4395100000</v>
      </c>
      <c r="R54" s="11">
        <v>4669000000</v>
      </c>
      <c r="S54" s="11">
        <v>5123400000</v>
      </c>
      <c r="T54" s="11">
        <v>5327300000</v>
      </c>
      <c r="U54" s="11">
        <v>8594200000</v>
      </c>
      <c r="V54" s="11">
        <v>9526200000</v>
      </c>
      <c r="W54" s="11">
        <v>10265000000</v>
      </c>
      <c r="X54" s="11">
        <v>12409000000</v>
      </c>
      <c r="Y54" s="11">
        <v>14680000000</v>
      </c>
      <c r="Z54" s="11">
        <v>13939000000</v>
      </c>
      <c r="AA54" s="11">
        <v>14349000000</v>
      </c>
    </row>
    <row r="55" spans="1:27" ht="19" x14ac:dyDescent="0.25">
      <c r="A55" s="5" t="s">
        <v>47</v>
      </c>
      <c r="B55" s="1" t="s">
        <v>92</v>
      </c>
      <c r="C55" s="1" t="s">
        <v>92</v>
      </c>
      <c r="D55" s="1">
        <v>135400000</v>
      </c>
      <c r="E55" s="1">
        <v>236900000</v>
      </c>
      <c r="F55" s="1">
        <v>184900000</v>
      </c>
      <c r="G55" s="1">
        <v>217500000</v>
      </c>
      <c r="H55" s="1">
        <v>270500000</v>
      </c>
      <c r="I55" s="1">
        <v>279800000</v>
      </c>
      <c r="J55" s="1">
        <v>8800000</v>
      </c>
      <c r="K55" s="1">
        <v>8100000</v>
      </c>
      <c r="L55" s="1">
        <v>8600000</v>
      </c>
      <c r="M55" s="1">
        <v>7100000</v>
      </c>
      <c r="N55" s="1">
        <v>14300000</v>
      </c>
      <c r="O55" s="1">
        <v>16400000</v>
      </c>
      <c r="P55" s="1">
        <v>14300000</v>
      </c>
      <c r="Q55" s="1">
        <v>16400000</v>
      </c>
      <c r="R55" s="1">
        <v>19400000</v>
      </c>
      <c r="S55" s="1">
        <v>22200000</v>
      </c>
      <c r="T55" s="1">
        <v>28400000</v>
      </c>
      <c r="U55" s="1">
        <v>21800000</v>
      </c>
      <c r="V55" s="1">
        <v>30100000</v>
      </c>
      <c r="W55" s="1">
        <v>38000000</v>
      </c>
      <c r="X55" s="1">
        <v>39000000</v>
      </c>
      <c r="Y55" s="1">
        <v>47000000</v>
      </c>
      <c r="Z55" s="1" t="s">
        <v>92</v>
      </c>
      <c r="AA55" s="1" t="s">
        <v>92</v>
      </c>
    </row>
    <row r="56" spans="1:27" ht="19" x14ac:dyDescent="0.25">
      <c r="A56" s="5" t="s">
        <v>48</v>
      </c>
      <c r="B56" s="1" t="s">
        <v>92</v>
      </c>
      <c r="C56" s="1">
        <v>127300000</v>
      </c>
      <c r="D56" s="1" t="s">
        <v>92</v>
      </c>
      <c r="E56" s="1" t="s">
        <v>92</v>
      </c>
      <c r="F56" s="1">
        <v>107100000</v>
      </c>
      <c r="G56" s="1" t="s">
        <v>92</v>
      </c>
      <c r="H56" s="1">
        <v>300000000</v>
      </c>
      <c r="I56" s="1" t="s">
        <v>92</v>
      </c>
      <c r="J56" s="1" t="s">
        <v>92</v>
      </c>
      <c r="K56" s="1">
        <v>551900000</v>
      </c>
      <c r="L56" s="1">
        <v>717700000</v>
      </c>
      <c r="M56" s="1">
        <v>3800000</v>
      </c>
      <c r="N56" s="1">
        <v>11300000</v>
      </c>
      <c r="O56" s="1">
        <v>71300000</v>
      </c>
      <c r="P56" s="1">
        <v>63800000</v>
      </c>
      <c r="Q56" s="1" t="s">
        <v>92</v>
      </c>
      <c r="R56" s="1" t="s">
        <v>92</v>
      </c>
      <c r="S56" s="1" t="s">
        <v>92</v>
      </c>
      <c r="T56" s="1">
        <v>300000000</v>
      </c>
      <c r="U56" s="1">
        <v>299500000</v>
      </c>
      <c r="V56" s="1">
        <v>449900000</v>
      </c>
      <c r="W56" s="1" t="s">
        <v>92</v>
      </c>
      <c r="X56" s="1">
        <v>94000000</v>
      </c>
      <c r="Y56" s="1">
        <v>105000000</v>
      </c>
      <c r="Z56" s="1">
        <v>104000000</v>
      </c>
      <c r="AA56" s="1">
        <v>106000000</v>
      </c>
    </row>
    <row r="57" spans="1:2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>
        <v>128000000</v>
      </c>
      <c r="Y57" s="1">
        <v>115000000</v>
      </c>
      <c r="Z57" s="1" t="s">
        <v>92</v>
      </c>
      <c r="AA57" s="1" t="s">
        <v>92</v>
      </c>
    </row>
    <row r="58" spans="1:27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>
        <v>170000000</v>
      </c>
      <c r="G58" s="1">
        <v>214600000</v>
      </c>
      <c r="H58" s="1">
        <v>266700000</v>
      </c>
      <c r="I58" s="1">
        <v>299100000</v>
      </c>
      <c r="J58" s="1">
        <v>360300000</v>
      </c>
      <c r="K58" s="1">
        <v>426000000</v>
      </c>
      <c r="L58" s="1">
        <v>435000000</v>
      </c>
      <c r="M58" s="1">
        <v>471300000</v>
      </c>
      <c r="N58" s="1">
        <v>508100000</v>
      </c>
      <c r="O58" s="1">
        <v>520400000</v>
      </c>
      <c r="P58" s="1">
        <v>567300000</v>
      </c>
      <c r="Q58" s="1">
        <v>620100000</v>
      </c>
      <c r="R58" s="1">
        <v>641600000</v>
      </c>
      <c r="S58" s="1">
        <v>659800000</v>
      </c>
      <c r="T58" s="1">
        <v>712300000</v>
      </c>
      <c r="U58" s="1">
        <v>905800000</v>
      </c>
      <c r="V58" s="1">
        <v>973800000</v>
      </c>
      <c r="W58" s="1">
        <v>1078000000</v>
      </c>
      <c r="X58" s="1">
        <v>1131000000</v>
      </c>
      <c r="Y58" s="1">
        <v>1349000000</v>
      </c>
      <c r="Z58" s="1">
        <v>1155000000</v>
      </c>
      <c r="AA58" s="1">
        <v>1258000000</v>
      </c>
    </row>
    <row r="59" spans="1:27" ht="19" x14ac:dyDescent="0.25">
      <c r="A59" s="5" t="s">
        <v>51</v>
      </c>
      <c r="B59" s="1" t="s">
        <v>92</v>
      </c>
      <c r="C59" s="1">
        <v>1287500000</v>
      </c>
      <c r="D59" s="1">
        <v>117700000</v>
      </c>
      <c r="E59" s="1">
        <v>122400000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330900000</v>
      </c>
      <c r="K59" s="1">
        <v>363200000</v>
      </c>
      <c r="L59" s="1">
        <v>231800000</v>
      </c>
      <c r="M59" s="1">
        <v>753800000</v>
      </c>
      <c r="N59" s="1">
        <v>400100000</v>
      </c>
      <c r="O59" s="1">
        <v>525900000</v>
      </c>
      <c r="P59" s="1">
        <v>519500000</v>
      </c>
      <c r="Q59" s="1">
        <v>504800000</v>
      </c>
      <c r="R59" s="1">
        <v>538700000</v>
      </c>
      <c r="S59" s="1">
        <v>536500000</v>
      </c>
      <c r="T59" s="1">
        <v>1387500000</v>
      </c>
      <c r="U59" s="1">
        <v>836200000</v>
      </c>
      <c r="V59" s="1">
        <v>644700000</v>
      </c>
      <c r="W59" s="1">
        <v>796000000</v>
      </c>
      <c r="X59" s="1">
        <v>830000000</v>
      </c>
      <c r="Y59" s="1">
        <v>880000000</v>
      </c>
      <c r="Z59" s="1">
        <v>807000000</v>
      </c>
      <c r="AA59" s="1">
        <v>1011000000</v>
      </c>
    </row>
    <row r="60" spans="1:27" ht="19" x14ac:dyDescent="0.25">
      <c r="A60" s="6" t="s">
        <v>52</v>
      </c>
      <c r="B60" s="10" t="s">
        <v>92</v>
      </c>
      <c r="C60" s="10">
        <v>1414800000</v>
      </c>
      <c r="D60" s="10">
        <v>253100000</v>
      </c>
      <c r="E60" s="10">
        <v>359300000</v>
      </c>
      <c r="F60" s="10">
        <v>462000000</v>
      </c>
      <c r="G60" s="10">
        <v>432100000</v>
      </c>
      <c r="H60" s="10">
        <v>837200000</v>
      </c>
      <c r="I60" s="10">
        <v>578900000</v>
      </c>
      <c r="J60" s="10">
        <v>700000000</v>
      </c>
      <c r="K60" s="10">
        <v>1349200000</v>
      </c>
      <c r="L60" s="10">
        <v>1393100000</v>
      </c>
      <c r="M60" s="10">
        <v>1236000000</v>
      </c>
      <c r="N60" s="10">
        <v>933800000</v>
      </c>
      <c r="O60" s="10">
        <v>1134000000</v>
      </c>
      <c r="P60" s="10">
        <v>1164900000</v>
      </c>
      <c r="Q60" s="10">
        <v>1141300000</v>
      </c>
      <c r="R60" s="10">
        <v>1199700000</v>
      </c>
      <c r="S60" s="10">
        <v>1218500000</v>
      </c>
      <c r="T60" s="10">
        <v>2428200000</v>
      </c>
      <c r="U60" s="10">
        <v>2063300000</v>
      </c>
      <c r="V60" s="10">
        <v>2098500000</v>
      </c>
      <c r="W60" s="10">
        <v>1912000000</v>
      </c>
      <c r="X60" s="10">
        <v>2222000000</v>
      </c>
      <c r="Y60" s="10">
        <v>2496000000</v>
      </c>
      <c r="Z60" s="10">
        <v>2066000000</v>
      </c>
      <c r="AA60" s="10">
        <v>2375000000</v>
      </c>
    </row>
    <row r="61" spans="1:27" ht="19" x14ac:dyDescent="0.25">
      <c r="A61" s="5" t="s">
        <v>53</v>
      </c>
      <c r="B61" s="1" t="s">
        <v>92</v>
      </c>
      <c r="C61" s="1" t="s">
        <v>92</v>
      </c>
      <c r="D61" s="1">
        <v>300000000</v>
      </c>
      <c r="E61" s="1">
        <v>300000000</v>
      </c>
      <c r="F61" s="1">
        <v>328500000</v>
      </c>
      <c r="G61" s="1">
        <v>300000000</v>
      </c>
      <c r="H61" s="1" t="s">
        <v>92</v>
      </c>
      <c r="I61" s="1">
        <v>300000000</v>
      </c>
      <c r="J61" s="1">
        <v>300000000</v>
      </c>
      <c r="K61" s="1">
        <v>600000000</v>
      </c>
      <c r="L61" s="1">
        <v>750000000</v>
      </c>
      <c r="M61" s="1">
        <v>746200000</v>
      </c>
      <c r="N61" s="1">
        <v>1228300000</v>
      </c>
      <c r="O61" s="1">
        <v>1172500000</v>
      </c>
      <c r="P61" s="1">
        <v>1607400000</v>
      </c>
      <c r="Q61" s="1">
        <v>2101800000</v>
      </c>
      <c r="R61" s="1">
        <v>2547300000</v>
      </c>
      <c r="S61" s="1">
        <v>3401000000</v>
      </c>
      <c r="T61" s="1">
        <v>3063000000</v>
      </c>
      <c r="U61" s="1">
        <v>5111100000</v>
      </c>
      <c r="V61" s="1">
        <v>5226100000</v>
      </c>
      <c r="W61" s="1">
        <v>5581000000</v>
      </c>
      <c r="X61" s="1">
        <v>6849000000</v>
      </c>
      <c r="Y61" s="1">
        <v>7868000000</v>
      </c>
      <c r="Z61" s="1">
        <v>7865000000</v>
      </c>
      <c r="AA61" s="1">
        <v>7757000000</v>
      </c>
    </row>
    <row r="62" spans="1:27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>
        <v>103800000</v>
      </c>
      <c r="N62" s="1">
        <v>96600000</v>
      </c>
      <c r="O62" s="1">
        <v>206500000</v>
      </c>
      <c r="P62" s="1">
        <v>94900000</v>
      </c>
      <c r="Q62" s="1">
        <v>109200000</v>
      </c>
      <c r="R62" s="1">
        <v>132200000</v>
      </c>
      <c r="S62" s="1">
        <v>132500000</v>
      </c>
      <c r="T62" s="1">
        <v>134100000</v>
      </c>
      <c r="U62" s="1">
        <v>140000000</v>
      </c>
      <c r="V62" s="1">
        <v>122300000</v>
      </c>
      <c r="W62" s="1">
        <v>112000000</v>
      </c>
      <c r="X62" s="1">
        <v>98000000</v>
      </c>
      <c r="Y62" s="1">
        <v>86000000</v>
      </c>
      <c r="Z62" s="1">
        <v>78000000</v>
      </c>
      <c r="AA62" s="1">
        <v>75000000</v>
      </c>
    </row>
    <row r="63" spans="1:2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>
        <v>19000000</v>
      </c>
      <c r="M63" s="1">
        <v>31400000</v>
      </c>
      <c r="N63" s="1">
        <v>36900000</v>
      </c>
      <c r="O63" s="1">
        <v>49600000</v>
      </c>
      <c r="P63" s="1">
        <v>58100000</v>
      </c>
      <c r="Q63" s="1">
        <v>59100000</v>
      </c>
      <c r="R63" s="1">
        <v>95700000</v>
      </c>
      <c r="S63" s="1">
        <v>83800000</v>
      </c>
      <c r="T63" s="1">
        <v>104300000</v>
      </c>
      <c r="U63" s="1">
        <v>341600000</v>
      </c>
      <c r="V63" s="1">
        <v>351700000</v>
      </c>
      <c r="W63" s="1">
        <v>357000000</v>
      </c>
      <c r="X63" s="1">
        <v>404000000</v>
      </c>
      <c r="Y63" s="1">
        <v>488000000</v>
      </c>
      <c r="Z63" s="1">
        <v>604000000</v>
      </c>
      <c r="AA63" s="1">
        <v>457000000</v>
      </c>
    </row>
    <row r="64" spans="1:27" ht="19" x14ac:dyDescent="0.25">
      <c r="A64" s="5" t="s">
        <v>55</v>
      </c>
      <c r="B64" s="1" t="s">
        <v>92</v>
      </c>
      <c r="C64" s="1">
        <v>485600000</v>
      </c>
      <c r="D64" s="1">
        <v>127700000</v>
      </c>
      <c r="E64" s="1">
        <v>150200000</v>
      </c>
      <c r="F64" s="1">
        <v>167300000</v>
      </c>
      <c r="G64" s="1">
        <v>241400000</v>
      </c>
      <c r="H64" s="1">
        <v>221300000</v>
      </c>
      <c r="I64" s="1">
        <v>268900000</v>
      </c>
      <c r="J64" s="1">
        <v>330300000</v>
      </c>
      <c r="K64" s="1">
        <v>549000000</v>
      </c>
      <c r="L64" s="1">
        <v>605700000</v>
      </c>
      <c r="M64" s="1">
        <v>482000000</v>
      </c>
      <c r="N64" s="1">
        <v>543100000</v>
      </c>
      <c r="O64" s="1">
        <v>411400000</v>
      </c>
      <c r="P64" s="1">
        <v>639000000</v>
      </c>
      <c r="Q64" s="1">
        <v>635800000</v>
      </c>
      <c r="R64" s="1">
        <v>651200000</v>
      </c>
      <c r="S64" s="1">
        <v>620600000</v>
      </c>
      <c r="T64" s="1">
        <v>625000000</v>
      </c>
      <c r="U64" s="1">
        <v>1053100000</v>
      </c>
      <c r="V64" s="1">
        <v>1071100000</v>
      </c>
      <c r="W64" s="1">
        <v>1472000000</v>
      </c>
      <c r="X64" s="1">
        <v>1073000000</v>
      </c>
      <c r="Y64" s="1">
        <v>826000000</v>
      </c>
      <c r="Z64" s="1">
        <v>896000000</v>
      </c>
      <c r="AA64" s="1">
        <v>996000000</v>
      </c>
    </row>
    <row r="65" spans="1:27" ht="19" x14ac:dyDescent="0.25">
      <c r="A65" s="5" t="s">
        <v>56</v>
      </c>
      <c r="B65" s="1" t="s">
        <v>92</v>
      </c>
      <c r="C65" s="1">
        <v>485600000</v>
      </c>
      <c r="D65" s="1">
        <v>427700000</v>
      </c>
      <c r="E65" s="1">
        <v>450200000</v>
      </c>
      <c r="F65" s="1">
        <v>495800000</v>
      </c>
      <c r="G65" s="1">
        <v>541400000</v>
      </c>
      <c r="H65" s="1">
        <v>221300000</v>
      </c>
      <c r="I65" s="1">
        <v>568900000</v>
      </c>
      <c r="J65" s="1">
        <v>630300000</v>
      </c>
      <c r="K65" s="1">
        <v>1149000000</v>
      </c>
      <c r="L65" s="1">
        <v>1374700000</v>
      </c>
      <c r="M65" s="1">
        <v>1363400000</v>
      </c>
      <c r="N65" s="1">
        <v>1904900000</v>
      </c>
      <c r="O65" s="1">
        <v>1840000000</v>
      </c>
      <c r="P65" s="1">
        <v>2399400000</v>
      </c>
      <c r="Q65" s="1">
        <v>2905900000</v>
      </c>
      <c r="R65" s="1">
        <v>3426400000</v>
      </c>
      <c r="S65" s="1">
        <v>4237900000</v>
      </c>
      <c r="T65" s="1">
        <v>3926400000</v>
      </c>
      <c r="U65" s="1">
        <v>6645800000</v>
      </c>
      <c r="V65" s="1">
        <v>6771200000</v>
      </c>
      <c r="W65" s="1">
        <v>7522000000</v>
      </c>
      <c r="X65" s="1">
        <v>8424000000</v>
      </c>
      <c r="Y65" s="1">
        <v>9268000000</v>
      </c>
      <c r="Z65" s="1">
        <v>9443000000</v>
      </c>
      <c r="AA65" s="1">
        <v>9285000000</v>
      </c>
    </row>
    <row r="66" spans="1:2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</row>
    <row r="67" spans="1:27" ht="19" x14ac:dyDescent="0.25">
      <c r="A67" s="6" t="s">
        <v>58</v>
      </c>
      <c r="B67" s="10" t="s">
        <v>92</v>
      </c>
      <c r="C67" s="10">
        <v>1900400000</v>
      </c>
      <c r="D67" s="10">
        <v>680800000</v>
      </c>
      <c r="E67" s="10">
        <v>809500000</v>
      </c>
      <c r="F67" s="10">
        <v>957800000</v>
      </c>
      <c r="G67" s="10">
        <v>973500000</v>
      </c>
      <c r="H67" s="10">
        <v>1058500000</v>
      </c>
      <c r="I67" s="10">
        <v>1147800000</v>
      </c>
      <c r="J67" s="10">
        <v>1330300000</v>
      </c>
      <c r="K67" s="10">
        <v>2498200000</v>
      </c>
      <c r="L67" s="10">
        <v>2767800000</v>
      </c>
      <c r="M67" s="10">
        <v>2599400000</v>
      </c>
      <c r="N67" s="10">
        <v>2838700000</v>
      </c>
      <c r="O67" s="10">
        <v>2974000000</v>
      </c>
      <c r="P67" s="10">
        <v>3564300000</v>
      </c>
      <c r="Q67" s="10">
        <v>4047200000</v>
      </c>
      <c r="R67" s="10">
        <v>4626100000</v>
      </c>
      <c r="S67" s="10">
        <v>5456400000</v>
      </c>
      <c r="T67" s="10">
        <v>6354600000</v>
      </c>
      <c r="U67" s="10">
        <v>8709100000</v>
      </c>
      <c r="V67" s="10">
        <v>8869700000</v>
      </c>
      <c r="W67" s="10">
        <v>9434000000</v>
      </c>
      <c r="X67" s="10">
        <v>10646000000</v>
      </c>
      <c r="Y67" s="10">
        <v>11764000000</v>
      </c>
      <c r="Z67" s="10">
        <v>11509000000</v>
      </c>
      <c r="AA67" s="10">
        <v>11660000000</v>
      </c>
    </row>
    <row r="68" spans="1:27" ht="19" x14ac:dyDescent="0.25">
      <c r="A68" s="5" t="s">
        <v>59</v>
      </c>
      <c r="B68" s="1" t="s">
        <v>92</v>
      </c>
      <c r="C68" s="1">
        <v>1700000</v>
      </c>
      <c r="D68" s="1">
        <v>1700000</v>
      </c>
      <c r="E68" s="1">
        <v>1700000</v>
      </c>
      <c r="F68" s="1">
        <v>1700000</v>
      </c>
      <c r="G68" s="1">
        <v>1700000</v>
      </c>
      <c r="H68" s="1">
        <v>1700000</v>
      </c>
      <c r="I68" s="1">
        <v>3400000</v>
      </c>
      <c r="J68" s="1">
        <v>3400000</v>
      </c>
      <c r="K68" s="1">
        <v>3400000</v>
      </c>
      <c r="L68" s="1">
        <v>3400000</v>
      </c>
      <c r="M68" s="1">
        <v>3400000</v>
      </c>
      <c r="N68" s="1">
        <v>3400000</v>
      </c>
      <c r="O68" s="1">
        <v>3400000</v>
      </c>
      <c r="P68" s="1">
        <v>3400000</v>
      </c>
      <c r="Q68" s="1">
        <v>3400000</v>
      </c>
      <c r="R68" s="1">
        <v>3400000</v>
      </c>
      <c r="S68" s="1">
        <v>3400000</v>
      </c>
      <c r="T68" s="1">
        <v>3400000</v>
      </c>
      <c r="U68" s="1">
        <v>3400000</v>
      </c>
      <c r="V68" s="1">
        <v>3400000</v>
      </c>
      <c r="W68" s="1">
        <v>3000000</v>
      </c>
      <c r="X68" s="1">
        <v>3000000</v>
      </c>
      <c r="Y68" s="1">
        <v>3000000</v>
      </c>
      <c r="Z68" s="1" t="s">
        <v>92</v>
      </c>
      <c r="AA68" s="1" t="s">
        <v>92</v>
      </c>
    </row>
    <row r="69" spans="1:27" ht="19" x14ac:dyDescent="0.25">
      <c r="A69" s="5" t="s">
        <v>60</v>
      </c>
      <c r="B69" s="1" t="s">
        <v>92</v>
      </c>
      <c r="C69" s="1">
        <v>-105900000</v>
      </c>
      <c r="D69" s="1">
        <v>-223200000</v>
      </c>
      <c r="E69" s="1">
        <v>-39300000</v>
      </c>
      <c r="F69" s="1">
        <v>221800000</v>
      </c>
      <c r="G69" s="1">
        <v>558900000</v>
      </c>
      <c r="H69" s="1">
        <v>939300000</v>
      </c>
      <c r="I69" s="1">
        <v>1419200000</v>
      </c>
      <c r="J69" s="1">
        <v>2091400000</v>
      </c>
      <c r="K69" s="1">
        <v>2661100000</v>
      </c>
      <c r="L69" s="1">
        <v>3023200000</v>
      </c>
      <c r="M69" s="1">
        <v>3329000000</v>
      </c>
      <c r="N69" s="1">
        <v>3736200000</v>
      </c>
      <c r="O69" s="1">
        <v>4176100000</v>
      </c>
      <c r="P69" s="1">
        <v>4713300000</v>
      </c>
      <c r="Q69" s="1">
        <v>5302100000</v>
      </c>
      <c r="R69" s="1">
        <v>6044300000</v>
      </c>
      <c r="S69" s="1">
        <v>6709000000</v>
      </c>
      <c r="T69" s="1">
        <v>6688900000</v>
      </c>
      <c r="U69" s="1">
        <v>7465400000</v>
      </c>
      <c r="V69" s="1">
        <v>8594400000</v>
      </c>
      <c r="W69" s="1">
        <v>9656000000</v>
      </c>
      <c r="X69" s="1">
        <v>11011000000</v>
      </c>
      <c r="Y69" s="1">
        <v>12762000000</v>
      </c>
      <c r="Z69" s="1" t="s">
        <v>92</v>
      </c>
      <c r="AA69" s="1">
        <v>14136000000</v>
      </c>
    </row>
    <row r="70" spans="1:27" ht="19" x14ac:dyDescent="0.25">
      <c r="A70" s="5" t="s">
        <v>61</v>
      </c>
      <c r="B70" s="1" t="s">
        <v>92</v>
      </c>
      <c r="C70" s="1">
        <v>-444100000</v>
      </c>
      <c r="D70" s="1">
        <v>-451600000</v>
      </c>
      <c r="E70" s="1">
        <v>-80500000</v>
      </c>
      <c r="F70" s="1">
        <v>-80900000</v>
      </c>
      <c r="G70" s="1">
        <v>-98000000</v>
      </c>
      <c r="H70" s="1">
        <v>-117100000</v>
      </c>
      <c r="I70" s="1">
        <v>-1000000</v>
      </c>
      <c r="J70" s="1">
        <v>-8000000</v>
      </c>
      <c r="K70" s="1">
        <v>16000000</v>
      </c>
      <c r="L70" s="1">
        <v>-52000000</v>
      </c>
      <c r="M70" s="1">
        <v>-41000000</v>
      </c>
      <c r="N70" s="1">
        <v>-33000000</v>
      </c>
      <c r="O70" s="1">
        <v>-108000000</v>
      </c>
      <c r="P70" s="1">
        <v>-82000000</v>
      </c>
      <c r="Q70" s="1">
        <v>-55000000</v>
      </c>
      <c r="R70" s="1">
        <v>-235000000</v>
      </c>
      <c r="S70" s="1">
        <v>-340000000</v>
      </c>
      <c r="T70" s="1">
        <v>-365000000</v>
      </c>
      <c r="U70" s="1">
        <v>-172000000</v>
      </c>
      <c r="V70" s="1">
        <v>-426000000</v>
      </c>
      <c r="W70" s="1">
        <v>-439000000</v>
      </c>
      <c r="X70" s="1">
        <v>-432000000</v>
      </c>
      <c r="Y70" s="1">
        <v>-410000000</v>
      </c>
      <c r="Z70" s="1" t="s">
        <v>92</v>
      </c>
      <c r="AA70" s="1" t="s">
        <v>92</v>
      </c>
    </row>
    <row r="71" spans="1:27" ht="19" x14ac:dyDescent="0.25">
      <c r="A71" s="5" t="s">
        <v>62</v>
      </c>
      <c r="B71" s="1" t="s">
        <v>92</v>
      </c>
      <c r="C71" s="1">
        <v>131700000</v>
      </c>
      <c r="D71" s="1">
        <v>390600000</v>
      </c>
      <c r="E71" s="1">
        <v>-186000000</v>
      </c>
      <c r="F71" s="1">
        <v>-469600000</v>
      </c>
      <c r="G71" s="1">
        <v>-494700000</v>
      </c>
      <c r="H71" s="1">
        <v>-506400000</v>
      </c>
      <c r="I71" s="1">
        <v>-1112200000</v>
      </c>
      <c r="J71" s="1">
        <v>-1919400000</v>
      </c>
      <c r="K71" s="1">
        <v>-3464100000</v>
      </c>
      <c r="L71" s="1">
        <v>-3969000000</v>
      </c>
      <c r="M71" s="1">
        <v>-3897600000</v>
      </c>
      <c r="N71" s="1">
        <v>-4016200000</v>
      </c>
      <c r="O71" s="1">
        <v>-4240500000</v>
      </c>
      <c r="P71" s="1">
        <v>-4249500000</v>
      </c>
      <c r="Q71" s="1">
        <v>-4913500000</v>
      </c>
      <c r="R71" s="1">
        <v>-6000500000</v>
      </c>
      <c r="S71" s="1">
        <v>-6937400000</v>
      </c>
      <c r="T71" s="1">
        <v>-7552300000</v>
      </c>
      <c r="U71" s="1">
        <v>-7624500000</v>
      </c>
      <c r="V71" s="1">
        <v>-7711900000</v>
      </c>
      <c r="W71" s="1">
        <v>-8608000000</v>
      </c>
      <c r="X71" s="1">
        <v>-9013000000</v>
      </c>
      <c r="Y71" s="1">
        <v>-9628000000</v>
      </c>
      <c r="Z71" s="1">
        <v>2255000000</v>
      </c>
      <c r="AA71" s="1" t="s">
        <v>92</v>
      </c>
    </row>
    <row r="72" spans="1:27" ht="19" x14ac:dyDescent="0.25">
      <c r="A72" s="6" t="s">
        <v>63</v>
      </c>
      <c r="B72" s="10" t="s">
        <v>92</v>
      </c>
      <c r="C72" s="10">
        <v>-416600000</v>
      </c>
      <c r="D72" s="10">
        <v>-282500000</v>
      </c>
      <c r="E72" s="10">
        <v>-304100000</v>
      </c>
      <c r="F72" s="10">
        <v>-327000000</v>
      </c>
      <c r="G72" s="10">
        <v>-32100000</v>
      </c>
      <c r="H72" s="10">
        <v>317500000</v>
      </c>
      <c r="I72" s="10">
        <v>309400000</v>
      </c>
      <c r="J72" s="10">
        <v>167400000</v>
      </c>
      <c r="K72" s="10">
        <v>-783600000</v>
      </c>
      <c r="L72" s="10">
        <v>-994400000</v>
      </c>
      <c r="M72" s="10">
        <v>-606200000</v>
      </c>
      <c r="N72" s="10">
        <v>-309600000</v>
      </c>
      <c r="O72" s="10">
        <v>-169000000</v>
      </c>
      <c r="P72" s="10">
        <v>385200000</v>
      </c>
      <c r="Q72" s="10">
        <v>337000000</v>
      </c>
      <c r="R72" s="10">
        <v>-187800000</v>
      </c>
      <c r="S72" s="10">
        <v>-565000000</v>
      </c>
      <c r="T72" s="10">
        <v>-1225000000</v>
      </c>
      <c r="U72" s="10">
        <v>-327700000</v>
      </c>
      <c r="V72" s="10">
        <v>459900000</v>
      </c>
      <c r="W72" s="10">
        <v>612000000</v>
      </c>
      <c r="X72" s="10">
        <v>1569000000</v>
      </c>
      <c r="Y72" s="10">
        <v>2727000000</v>
      </c>
      <c r="Z72" s="10">
        <v>2255000000</v>
      </c>
      <c r="AA72" s="10">
        <v>2519000000</v>
      </c>
    </row>
    <row r="73" spans="1:27" ht="19" x14ac:dyDescent="0.25">
      <c r="A73" s="7" t="s">
        <v>64</v>
      </c>
      <c r="B73" s="11" t="s">
        <v>92</v>
      </c>
      <c r="C73" s="11">
        <v>1483800000</v>
      </c>
      <c r="D73" s="11">
        <v>398300000</v>
      </c>
      <c r="E73" s="11">
        <v>505400000</v>
      </c>
      <c r="F73" s="11">
        <v>630800000</v>
      </c>
      <c r="G73" s="11">
        <v>941400000</v>
      </c>
      <c r="H73" s="11">
        <v>1376000000</v>
      </c>
      <c r="I73" s="11">
        <v>1457200000</v>
      </c>
      <c r="J73" s="11">
        <v>1497700000</v>
      </c>
      <c r="K73" s="11">
        <v>1714600000</v>
      </c>
      <c r="L73" s="11">
        <v>1773400000</v>
      </c>
      <c r="M73" s="11">
        <v>1993200000</v>
      </c>
      <c r="N73" s="11">
        <v>2529100000</v>
      </c>
      <c r="O73" s="11">
        <v>2805000000</v>
      </c>
      <c r="P73" s="11">
        <v>3949500000</v>
      </c>
      <c r="Q73" s="11">
        <v>4384200000</v>
      </c>
      <c r="R73" s="11">
        <v>4438300000</v>
      </c>
      <c r="S73" s="11">
        <v>4891400000</v>
      </c>
      <c r="T73" s="11">
        <v>5129600000</v>
      </c>
      <c r="U73" s="11">
        <v>8381400000</v>
      </c>
      <c r="V73" s="11">
        <v>9329600000</v>
      </c>
      <c r="W73" s="11">
        <v>10046000000</v>
      </c>
      <c r="X73" s="11">
        <v>12215000000</v>
      </c>
      <c r="Y73" s="11">
        <v>14491000000</v>
      </c>
      <c r="Z73" s="11">
        <v>13764000000</v>
      </c>
      <c r="AA73" s="11">
        <v>14179000000</v>
      </c>
    </row>
    <row r="74" spans="1:2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</row>
    <row r="75" spans="1:2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</row>
    <row r="76" spans="1:27" ht="19" x14ac:dyDescent="0.25">
      <c r="A76" s="5" t="s">
        <v>66</v>
      </c>
      <c r="B76" s="1" t="s">
        <v>92</v>
      </c>
      <c r="C76" s="1">
        <v>280100000</v>
      </c>
      <c r="D76" s="1">
        <v>256000000</v>
      </c>
      <c r="E76" s="1">
        <v>158500000</v>
      </c>
      <c r="F76" s="1">
        <v>212200000</v>
      </c>
      <c r="G76" s="1">
        <v>288900000</v>
      </c>
      <c r="H76" s="1">
        <v>363900000</v>
      </c>
      <c r="I76" s="1">
        <v>425100000</v>
      </c>
      <c r="J76" s="1">
        <v>560800000</v>
      </c>
      <c r="K76" s="1">
        <v>753900000</v>
      </c>
      <c r="L76" s="1">
        <v>701500000</v>
      </c>
      <c r="M76" s="1">
        <v>457600000</v>
      </c>
      <c r="N76" s="1">
        <v>402000000</v>
      </c>
      <c r="O76" s="1">
        <v>507800000</v>
      </c>
      <c r="P76" s="1">
        <v>571400000</v>
      </c>
      <c r="Q76" s="1">
        <v>690000000</v>
      </c>
      <c r="R76" s="1">
        <v>804500000</v>
      </c>
      <c r="S76" s="1">
        <v>988700000</v>
      </c>
      <c r="T76" s="1">
        <v>941300000</v>
      </c>
      <c r="U76" s="1">
        <v>266600000</v>
      </c>
      <c r="V76" s="1">
        <v>1000600000</v>
      </c>
      <c r="W76" s="1">
        <v>1309600000</v>
      </c>
      <c r="X76" s="1">
        <v>1422000000</v>
      </c>
      <c r="Y76" s="1">
        <v>1778000000</v>
      </c>
      <c r="Z76" s="1">
        <v>2214000000</v>
      </c>
      <c r="AA76" s="1" t="s">
        <v>92</v>
      </c>
    </row>
    <row r="77" spans="1:27" ht="19" x14ac:dyDescent="0.25">
      <c r="A77" s="5" t="s">
        <v>13</v>
      </c>
      <c r="B77" s="1" t="s">
        <v>92</v>
      </c>
      <c r="C77" s="1">
        <v>141600000</v>
      </c>
      <c r="D77" s="1">
        <v>140900000</v>
      </c>
      <c r="E77" s="1">
        <v>16600000</v>
      </c>
      <c r="F77" s="1">
        <v>17000000</v>
      </c>
      <c r="G77" s="1">
        <v>24600000</v>
      </c>
      <c r="H77" s="1">
        <v>32600000</v>
      </c>
      <c r="I77" s="1">
        <v>34100000</v>
      </c>
      <c r="J77" s="1">
        <v>35200000</v>
      </c>
      <c r="K77" s="1">
        <v>39500000</v>
      </c>
      <c r="L77" s="1">
        <v>42900000</v>
      </c>
      <c r="M77" s="1">
        <v>75100000</v>
      </c>
      <c r="N77" s="1">
        <v>64100000</v>
      </c>
      <c r="O77" s="1">
        <v>66300000</v>
      </c>
      <c r="P77" s="1">
        <v>79200000</v>
      </c>
      <c r="Q77" s="1">
        <v>93500000</v>
      </c>
      <c r="R77" s="1">
        <v>93400000</v>
      </c>
      <c r="S77" s="1">
        <v>95600000</v>
      </c>
      <c r="T77" s="1">
        <v>113500000</v>
      </c>
      <c r="U77" s="1">
        <v>126700000</v>
      </c>
      <c r="V77" s="1">
        <v>158300000</v>
      </c>
      <c r="W77" s="1">
        <v>191900000</v>
      </c>
      <c r="X77" s="1">
        <v>200000000</v>
      </c>
      <c r="Y77" s="1">
        <v>220000000</v>
      </c>
      <c r="Z77" s="1">
        <v>257000000</v>
      </c>
      <c r="AA77" s="1" t="s">
        <v>92</v>
      </c>
    </row>
    <row r="78" spans="1:27" ht="19" x14ac:dyDescent="0.25">
      <c r="A78" s="5" t="s">
        <v>67</v>
      </c>
      <c r="B78" s="1" t="s">
        <v>92</v>
      </c>
      <c r="C78" s="1">
        <v>-49200000</v>
      </c>
      <c r="D78" s="1">
        <v>24500000</v>
      </c>
      <c r="E78" s="1">
        <v>-2300000</v>
      </c>
      <c r="F78" s="1">
        <v>-800000</v>
      </c>
      <c r="G78" s="1">
        <v>-3600000</v>
      </c>
      <c r="H78" s="1">
        <v>-400000</v>
      </c>
      <c r="I78" s="1">
        <v>-9600000</v>
      </c>
      <c r="J78" s="1">
        <v>-20200000</v>
      </c>
      <c r="K78" s="1">
        <v>-27200000</v>
      </c>
      <c r="L78" s="1">
        <v>-76400000</v>
      </c>
      <c r="M78" s="1">
        <v>-17300000</v>
      </c>
      <c r="N78" s="1">
        <v>16500000</v>
      </c>
      <c r="O78" s="1">
        <v>-10600000</v>
      </c>
      <c r="P78" s="1">
        <v>10300000</v>
      </c>
      <c r="Q78" s="1">
        <v>23300000</v>
      </c>
      <c r="R78" s="1">
        <v>-46400000</v>
      </c>
      <c r="S78" s="1">
        <v>23500000</v>
      </c>
      <c r="T78" s="1">
        <v>11700000</v>
      </c>
      <c r="U78" s="1">
        <v>-154700000</v>
      </c>
      <c r="V78" s="1">
        <v>88300000</v>
      </c>
      <c r="W78" s="1">
        <v>-98900000</v>
      </c>
      <c r="X78" s="1">
        <v>-38000000</v>
      </c>
      <c r="Y78" s="1">
        <v>-44000000</v>
      </c>
      <c r="Z78" s="1">
        <v>-218000000</v>
      </c>
      <c r="AA78" s="1" t="s">
        <v>92</v>
      </c>
    </row>
    <row r="79" spans="1:27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>
        <v>57400000</v>
      </c>
      <c r="O79" s="1">
        <v>56600000</v>
      </c>
      <c r="P79" s="1">
        <v>56700000</v>
      </c>
      <c r="Q79" s="1">
        <v>64500000</v>
      </c>
      <c r="R79" s="1">
        <v>67100000</v>
      </c>
      <c r="S79" s="1">
        <v>80400000</v>
      </c>
      <c r="T79" s="1">
        <v>87200000</v>
      </c>
      <c r="U79" s="1">
        <v>98100000</v>
      </c>
      <c r="V79" s="1">
        <v>122900000</v>
      </c>
      <c r="W79" s="1">
        <v>130300000</v>
      </c>
      <c r="X79" s="1">
        <v>136000000</v>
      </c>
      <c r="Y79" s="1">
        <v>154000000</v>
      </c>
      <c r="Z79" s="1">
        <v>175000000</v>
      </c>
      <c r="AA79" s="1">
        <v>175000000</v>
      </c>
    </row>
    <row r="80" spans="1:27" ht="19" x14ac:dyDescent="0.25">
      <c r="A80" s="14" t="s">
        <v>105</v>
      </c>
      <c r="B80" s="15" t="e">
        <f t="shared" ref="B80:AA80" si="29">B79/B3</f>
        <v>#VALUE!</v>
      </c>
      <c r="C80" s="15" t="e">
        <f t="shared" si="29"/>
        <v>#VALUE!</v>
      </c>
      <c r="D80" s="15" t="e">
        <f t="shared" si="29"/>
        <v>#VALUE!</v>
      </c>
      <c r="E80" s="15" t="e">
        <f t="shared" si="29"/>
        <v>#VALUE!</v>
      </c>
      <c r="F80" s="15" t="e">
        <f t="shared" si="29"/>
        <v>#VALUE!</v>
      </c>
      <c r="G80" s="15" t="e">
        <f t="shared" si="29"/>
        <v>#VALUE!</v>
      </c>
      <c r="H80" s="15" t="e">
        <f t="shared" si="29"/>
        <v>#VALUE!</v>
      </c>
      <c r="I80" s="15" t="e">
        <f t="shared" si="29"/>
        <v>#VALUE!</v>
      </c>
      <c r="J80" s="15" t="e">
        <f t="shared" si="29"/>
        <v>#VALUE!</v>
      </c>
      <c r="K80" s="15" t="e">
        <f t="shared" si="29"/>
        <v>#VALUE!</v>
      </c>
      <c r="L80" s="15" t="e">
        <f t="shared" si="29"/>
        <v>#VALUE!</v>
      </c>
      <c r="M80" s="15" t="e">
        <f t="shared" si="29"/>
        <v>#VALUE!</v>
      </c>
      <c r="N80" s="15">
        <f t="shared" si="29"/>
        <v>3.1938571110616515E-2</v>
      </c>
      <c r="O80" s="15">
        <f t="shared" si="29"/>
        <v>2.7854330708661418E-2</v>
      </c>
      <c r="P80" s="15">
        <f t="shared" si="29"/>
        <v>2.486078835445258E-2</v>
      </c>
      <c r="Q80" s="15">
        <f t="shared" si="29"/>
        <v>2.362377760685639E-2</v>
      </c>
      <c r="R80" s="15">
        <f t="shared" si="29"/>
        <v>2.2573591253153912E-2</v>
      </c>
      <c r="S80" s="15">
        <f t="shared" si="29"/>
        <v>2.4113007227903906E-2</v>
      </c>
      <c r="T80" s="15">
        <f t="shared" si="29"/>
        <v>2.5025111206772852E-2</v>
      </c>
      <c r="U80" s="15">
        <f t="shared" si="29"/>
        <v>2.7218245380389545E-2</v>
      </c>
      <c r="V80" s="15">
        <f t="shared" si="29"/>
        <v>2.9233367427035514E-2</v>
      </c>
      <c r="W80" s="15">
        <f t="shared" si="29"/>
        <v>2.932901163706755E-2</v>
      </c>
      <c r="X80" s="15">
        <f t="shared" si="29"/>
        <v>2.8163180782770761E-2</v>
      </c>
      <c r="Y80" s="15">
        <f t="shared" si="29"/>
        <v>2.8672500465462668E-2</v>
      </c>
      <c r="Z80" s="15">
        <f t="shared" si="29"/>
        <v>2.8144097780636861E-2</v>
      </c>
      <c r="AA80" s="15">
        <f t="shared" si="29"/>
        <v>3.2004389173372345E-2</v>
      </c>
    </row>
    <row r="81" spans="1:35" ht="19" x14ac:dyDescent="0.25">
      <c r="A81" s="5" t="s">
        <v>69</v>
      </c>
      <c r="B81" s="1" t="s">
        <v>92</v>
      </c>
      <c r="C81" s="1">
        <v>-59100000</v>
      </c>
      <c r="D81" s="1">
        <v>-94800000</v>
      </c>
      <c r="E81" s="1">
        <v>-105500000</v>
      </c>
      <c r="F81" s="1">
        <v>73900000</v>
      </c>
      <c r="G81" s="1">
        <v>-5000000</v>
      </c>
      <c r="H81" s="1">
        <v>27600000</v>
      </c>
      <c r="I81" s="1">
        <v>-15200000</v>
      </c>
      <c r="J81" s="1">
        <v>4900000</v>
      </c>
      <c r="K81" s="1">
        <v>171800000</v>
      </c>
      <c r="L81" s="1">
        <v>323300000</v>
      </c>
      <c r="M81" s="1">
        <v>-28600000</v>
      </c>
      <c r="N81" s="1">
        <v>103700000</v>
      </c>
      <c r="O81" s="1">
        <v>34600000</v>
      </c>
      <c r="P81" s="1">
        <v>92900000</v>
      </c>
      <c r="Q81" s="1">
        <v>-54400000</v>
      </c>
      <c r="R81" s="1">
        <v>35600000</v>
      </c>
      <c r="S81" s="1">
        <v>-25400000</v>
      </c>
      <c r="T81" s="1">
        <v>36100000</v>
      </c>
      <c r="U81" s="1">
        <v>949900000</v>
      </c>
      <c r="V81" s="1">
        <v>-458900000</v>
      </c>
      <c r="W81" s="1">
        <v>-81600000</v>
      </c>
      <c r="X81" s="1">
        <v>-104000000</v>
      </c>
      <c r="Y81" s="1">
        <v>38000000</v>
      </c>
      <c r="Z81" s="1">
        <v>-400000000</v>
      </c>
      <c r="AA81" s="1">
        <v>1474000000</v>
      </c>
    </row>
    <row r="82" spans="1:35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>
        <v>-14900000</v>
      </c>
      <c r="O82" s="1">
        <v>-54400000</v>
      </c>
      <c r="P82" s="1">
        <v>17100000</v>
      </c>
      <c r="Q82" s="1">
        <v>-128200000</v>
      </c>
      <c r="R82" s="1">
        <v>-67000000</v>
      </c>
      <c r="S82" s="1">
        <v>-98300000</v>
      </c>
      <c r="T82" s="1">
        <v>-25400000</v>
      </c>
      <c r="U82" s="1">
        <v>-104800000</v>
      </c>
      <c r="V82" s="1">
        <v>-148100000</v>
      </c>
      <c r="W82" s="1">
        <v>-136100000</v>
      </c>
      <c r="X82" s="1">
        <v>-134000000</v>
      </c>
      <c r="Y82" s="1">
        <v>31000000</v>
      </c>
      <c r="Z82" s="1">
        <v>-257000000</v>
      </c>
      <c r="AA82" s="1" t="s">
        <v>92</v>
      </c>
    </row>
    <row r="83" spans="1:35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H83" s="61" t="s">
        <v>126</v>
      </c>
      <c r="AI83" s="62"/>
    </row>
    <row r="84" spans="1:35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H84" s="63" t="s">
        <v>127</v>
      </c>
      <c r="AI84" s="64"/>
    </row>
    <row r="85" spans="1:35" ht="20" x14ac:dyDescent="0.25">
      <c r="A85" s="5" t="s">
        <v>71</v>
      </c>
      <c r="B85" s="1" t="s">
        <v>92</v>
      </c>
      <c r="C85" s="1">
        <v>-588700000</v>
      </c>
      <c r="D85" s="1">
        <v>-43900000</v>
      </c>
      <c r="E85" s="1">
        <v>24500000</v>
      </c>
      <c r="F85" s="1">
        <v>11900000</v>
      </c>
      <c r="G85" s="1">
        <v>-189700000</v>
      </c>
      <c r="H85" s="1">
        <v>136900000</v>
      </c>
      <c r="I85" s="1">
        <v>21400000</v>
      </c>
      <c r="J85" s="1">
        <v>472900000</v>
      </c>
      <c r="K85" s="1">
        <v>63900000</v>
      </c>
      <c r="L85" s="1">
        <v>257900000</v>
      </c>
      <c r="M85" s="1">
        <v>77700000</v>
      </c>
      <c r="N85" s="1">
        <v>-4700000</v>
      </c>
      <c r="O85" s="1">
        <v>64600000</v>
      </c>
      <c r="P85" s="1">
        <v>-10400000</v>
      </c>
      <c r="Q85" s="1">
        <v>21700000</v>
      </c>
      <c r="R85" s="1">
        <v>66100000</v>
      </c>
      <c r="S85" s="1">
        <v>38400000</v>
      </c>
      <c r="T85" s="1">
        <v>31600000</v>
      </c>
      <c r="U85" s="1">
        <v>74900000</v>
      </c>
      <c r="V85" s="1">
        <v>72900000</v>
      </c>
      <c r="W85" s="1">
        <v>138900000</v>
      </c>
      <c r="X85" s="1">
        <v>76000000</v>
      </c>
      <c r="Y85" s="1">
        <v>-29000000</v>
      </c>
      <c r="Z85" s="1">
        <v>65000000</v>
      </c>
      <c r="AA85" s="1" t="s">
        <v>92</v>
      </c>
      <c r="AH85" s="23" t="s">
        <v>128</v>
      </c>
      <c r="AI85" s="24">
        <f>AA17</f>
        <v>231000000</v>
      </c>
    </row>
    <row r="86" spans="1:35" ht="20" x14ac:dyDescent="0.25">
      <c r="A86" s="5" t="s">
        <v>72</v>
      </c>
      <c r="B86" s="1" t="s">
        <v>92</v>
      </c>
      <c r="C86" s="1">
        <v>28800000</v>
      </c>
      <c r="D86" s="1">
        <v>18100000</v>
      </c>
      <c r="E86" s="1">
        <v>300000</v>
      </c>
      <c r="F86" s="1">
        <v>4000000</v>
      </c>
      <c r="G86" s="1">
        <v>29900000</v>
      </c>
      <c r="H86" s="1">
        <v>44700000</v>
      </c>
      <c r="I86" s="1">
        <v>85300000</v>
      </c>
      <c r="J86" s="1">
        <v>127200000</v>
      </c>
      <c r="K86" s="1">
        <v>-185500000</v>
      </c>
      <c r="L86" s="1">
        <v>-7300000</v>
      </c>
      <c r="M86" s="1">
        <v>47900000</v>
      </c>
      <c r="N86" s="1">
        <v>100000</v>
      </c>
      <c r="O86" s="1">
        <v>-1400000</v>
      </c>
      <c r="P86" s="1">
        <v>-7200000</v>
      </c>
      <c r="Q86" s="1">
        <v>6200000</v>
      </c>
      <c r="R86" s="1">
        <v>-27400000</v>
      </c>
      <c r="S86" s="1">
        <v>-144200000</v>
      </c>
      <c r="T86" s="1">
        <v>-36200000</v>
      </c>
      <c r="U86" s="1">
        <v>-60500000</v>
      </c>
      <c r="V86" s="1">
        <v>-163700000</v>
      </c>
      <c r="W86" s="1">
        <v>9800000</v>
      </c>
      <c r="X86" s="1">
        <v>59000000</v>
      </c>
      <c r="Y86" s="1" t="s">
        <v>92</v>
      </c>
      <c r="Z86" s="1">
        <v>-23000000</v>
      </c>
      <c r="AA86" s="1" t="s">
        <v>92</v>
      </c>
      <c r="AH86" s="23" t="s">
        <v>129</v>
      </c>
      <c r="AI86" s="24">
        <f>AA56</f>
        <v>106000000</v>
      </c>
    </row>
    <row r="87" spans="1:35" ht="20" x14ac:dyDescent="0.25">
      <c r="A87" s="6" t="s">
        <v>73</v>
      </c>
      <c r="B87" s="10" t="s">
        <v>92</v>
      </c>
      <c r="C87" s="10">
        <v>342200000</v>
      </c>
      <c r="D87" s="10">
        <v>344700000</v>
      </c>
      <c r="E87" s="10">
        <v>67600000</v>
      </c>
      <c r="F87" s="10">
        <v>306300000</v>
      </c>
      <c r="G87" s="10">
        <v>334800000</v>
      </c>
      <c r="H87" s="10">
        <v>468400000</v>
      </c>
      <c r="I87" s="10">
        <v>519700000</v>
      </c>
      <c r="J87" s="10">
        <v>707900000</v>
      </c>
      <c r="K87" s="10">
        <v>752500000</v>
      </c>
      <c r="L87" s="10">
        <v>984000000</v>
      </c>
      <c r="M87" s="10">
        <v>534700000</v>
      </c>
      <c r="N87" s="10">
        <v>643800000</v>
      </c>
      <c r="O87" s="10">
        <v>653300000</v>
      </c>
      <c r="P87" s="10">
        <v>803300000</v>
      </c>
      <c r="Q87" s="10">
        <v>823100000</v>
      </c>
      <c r="R87" s="10">
        <v>926800000</v>
      </c>
      <c r="S87" s="10">
        <v>1018600000</v>
      </c>
      <c r="T87" s="10">
        <v>1153600000</v>
      </c>
      <c r="U87" s="10">
        <v>1226100000</v>
      </c>
      <c r="V87" s="10">
        <v>747500000</v>
      </c>
      <c r="W87" s="10">
        <v>1461100000</v>
      </c>
      <c r="X87" s="10">
        <v>1675000000</v>
      </c>
      <c r="Y87" s="10">
        <v>2146000000</v>
      </c>
      <c r="Z87" s="10">
        <v>2005000000</v>
      </c>
      <c r="AA87" s="10">
        <v>1474000000</v>
      </c>
      <c r="AH87" s="23" t="s">
        <v>130</v>
      </c>
      <c r="AI87" s="24">
        <f>AA61</f>
        <v>7757000000</v>
      </c>
    </row>
    <row r="88" spans="1:35" ht="20" x14ac:dyDescent="0.25">
      <c r="A88" s="5" t="s">
        <v>74</v>
      </c>
      <c r="B88" s="1" t="s">
        <v>92</v>
      </c>
      <c r="C88" s="1">
        <v>-55400000</v>
      </c>
      <c r="D88" s="1">
        <v>-44100000</v>
      </c>
      <c r="E88" s="1">
        <v>-12300000</v>
      </c>
      <c r="F88" s="1">
        <v>-14800000</v>
      </c>
      <c r="G88" s="1">
        <v>-18100000</v>
      </c>
      <c r="H88" s="1">
        <v>-17900000</v>
      </c>
      <c r="I88" s="1">
        <v>-21300000</v>
      </c>
      <c r="J88" s="1">
        <v>-31300000</v>
      </c>
      <c r="K88" s="1">
        <v>-31100000</v>
      </c>
      <c r="L88" s="1">
        <v>-181800000</v>
      </c>
      <c r="M88" s="1">
        <v>-84400000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H88" s="32" t="s">
        <v>131</v>
      </c>
      <c r="AI88" s="33">
        <f>AI85/(AI86+AI87)</f>
        <v>2.9378099961846624E-2</v>
      </c>
    </row>
    <row r="89" spans="1:35" ht="20" customHeight="1" x14ac:dyDescent="0.25">
      <c r="A89" s="14" t="s">
        <v>106</v>
      </c>
      <c r="B89" s="15" t="e">
        <f t="shared" ref="B89:AA89" si="30">(-1*B88)/B3</f>
        <v>#VALUE!</v>
      </c>
      <c r="C89" s="15">
        <f t="shared" si="30"/>
        <v>2.8637890927888342E-2</v>
      </c>
      <c r="D89" s="15">
        <f t="shared" si="30"/>
        <v>2.2365351455522871E-2</v>
      </c>
      <c r="E89" s="15">
        <f t="shared" si="30"/>
        <v>2.0421716752448946E-2</v>
      </c>
      <c r="F89" s="15">
        <f t="shared" si="30"/>
        <v>1.8576628592945902E-2</v>
      </c>
      <c r="G89" s="15">
        <f t="shared" si="30"/>
        <v>1.7687872569139059E-2</v>
      </c>
      <c r="H89" s="15">
        <f t="shared" si="30"/>
        <v>1.4359056634044602E-2</v>
      </c>
      <c r="I89" s="15">
        <f t="shared" si="30"/>
        <v>1.4809149690606966E-2</v>
      </c>
      <c r="J89" s="15">
        <f t="shared" si="30"/>
        <v>1.8075768075768075E-2</v>
      </c>
      <c r="K89" s="15">
        <f t="shared" si="30"/>
        <v>1.5266800844337538E-2</v>
      </c>
      <c r="L89" s="15">
        <f t="shared" si="30"/>
        <v>8.0478087649402397E-2</v>
      </c>
      <c r="M89" s="15">
        <f t="shared" si="30"/>
        <v>4.8080209638828759E-2</v>
      </c>
      <c r="N89" s="15">
        <f t="shared" si="30"/>
        <v>0</v>
      </c>
      <c r="O89" s="15">
        <f t="shared" si="30"/>
        <v>0</v>
      </c>
      <c r="P89" s="15">
        <f t="shared" si="30"/>
        <v>0</v>
      </c>
      <c r="Q89" s="15">
        <f t="shared" si="30"/>
        <v>0</v>
      </c>
      <c r="R89" s="15">
        <f t="shared" si="30"/>
        <v>0</v>
      </c>
      <c r="S89" s="15">
        <f t="shared" si="30"/>
        <v>0</v>
      </c>
      <c r="T89" s="15">
        <f t="shared" si="30"/>
        <v>0</v>
      </c>
      <c r="U89" s="15">
        <f t="shared" si="30"/>
        <v>0</v>
      </c>
      <c r="V89" s="15">
        <f t="shared" si="30"/>
        <v>0</v>
      </c>
      <c r="W89" s="15">
        <f t="shared" si="30"/>
        <v>0</v>
      </c>
      <c r="X89" s="15">
        <f t="shared" si="30"/>
        <v>0</v>
      </c>
      <c r="Y89" s="15">
        <f t="shared" si="30"/>
        <v>0</v>
      </c>
      <c r="Z89" s="15">
        <f t="shared" si="30"/>
        <v>0</v>
      </c>
      <c r="AA89" s="15">
        <f t="shared" si="30"/>
        <v>0</v>
      </c>
      <c r="AH89" s="23" t="s">
        <v>107</v>
      </c>
      <c r="AI89" s="24">
        <f>AA27</f>
        <v>386000000</v>
      </c>
    </row>
    <row r="90" spans="1:35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>
        <v>-30000000</v>
      </c>
      <c r="K90" s="1">
        <v>-39000000</v>
      </c>
      <c r="L90" s="1">
        <v>-4000000</v>
      </c>
      <c r="M90" s="1">
        <v>-241000000</v>
      </c>
      <c r="N90" s="1">
        <v>-1000000</v>
      </c>
      <c r="O90" s="1">
        <v>-149000000</v>
      </c>
      <c r="P90" s="1">
        <v>-198000000</v>
      </c>
      <c r="Q90" s="1">
        <v>-4000000</v>
      </c>
      <c r="R90" s="1">
        <v>-51000000</v>
      </c>
      <c r="S90" s="1">
        <v>-240000000</v>
      </c>
      <c r="T90" s="1">
        <v>-8000000</v>
      </c>
      <c r="U90" s="1">
        <v>-79000000</v>
      </c>
      <c r="V90" s="1">
        <v>-3511000000</v>
      </c>
      <c r="W90" s="1">
        <v>-283000000</v>
      </c>
      <c r="X90" s="1">
        <v>64000000</v>
      </c>
      <c r="Y90" s="1">
        <v>-897000000</v>
      </c>
      <c r="Z90" s="1">
        <v>-2179000000</v>
      </c>
      <c r="AA90" s="1" t="s">
        <v>92</v>
      </c>
      <c r="AH90" s="23" t="s">
        <v>19</v>
      </c>
      <c r="AI90" s="24">
        <f>AA25</f>
        <v>1760000000</v>
      </c>
    </row>
    <row r="91" spans="1:35" ht="20" x14ac:dyDescent="0.25">
      <c r="A91" s="5" t="s">
        <v>76</v>
      </c>
      <c r="B91" s="1" t="s">
        <v>92</v>
      </c>
      <c r="C91" s="1">
        <v>-50400000</v>
      </c>
      <c r="D91" s="1">
        <v>-21800000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-324400000</v>
      </c>
      <c r="K91" s="1">
        <v>-414000000</v>
      </c>
      <c r="L91" s="1">
        <v>-191400000</v>
      </c>
      <c r="M91" s="1">
        <v>-10300000</v>
      </c>
      <c r="N91" s="1">
        <v>-17600000</v>
      </c>
      <c r="O91" s="1">
        <v>-26200000</v>
      </c>
      <c r="P91" s="1">
        <v>-43300000</v>
      </c>
      <c r="Q91" s="1">
        <v>-56200000</v>
      </c>
      <c r="R91" s="1">
        <v>-225900000</v>
      </c>
      <c r="S91" s="1">
        <v>-406800000</v>
      </c>
      <c r="T91" s="1">
        <v>-688200000</v>
      </c>
      <c r="U91" s="1">
        <v>-406800000</v>
      </c>
      <c r="V91" s="1">
        <v>-170100000</v>
      </c>
      <c r="W91" s="1">
        <v>-193000000</v>
      </c>
      <c r="X91" s="1">
        <v>-145000000</v>
      </c>
      <c r="Y91" s="1">
        <v>-183000000</v>
      </c>
      <c r="Z91" s="1">
        <v>-485000000</v>
      </c>
      <c r="AA91" s="1" t="s">
        <v>92</v>
      </c>
      <c r="AH91" s="32" t="s">
        <v>132</v>
      </c>
      <c r="AI91" s="33">
        <f>AI89/AI90</f>
        <v>0.21931818181818183</v>
      </c>
    </row>
    <row r="92" spans="1:35" ht="20" x14ac:dyDescent="0.25">
      <c r="A92" s="5" t="s">
        <v>77</v>
      </c>
      <c r="B92" s="1" t="s">
        <v>92</v>
      </c>
      <c r="C92" s="1">
        <v>50900000</v>
      </c>
      <c r="D92" s="1">
        <v>22500000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>
        <v>235500000</v>
      </c>
      <c r="K92" s="1">
        <v>436500000</v>
      </c>
      <c r="L92" s="1">
        <v>252900000</v>
      </c>
      <c r="M92" s="1">
        <v>15900000</v>
      </c>
      <c r="N92" s="1">
        <v>15400000</v>
      </c>
      <c r="O92" s="1">
        <v>25000000</v>
      </c>
      <c r="P92" s="1">
        <v>40900000</v>
      </c>
      <c r="Q92" s="1">
        <v>54500000</v>
      </c>
      <c r="R92" s="1">
        <v>57000000</v>
      </c>
      <c r="S92" s="1">
        <v>156200000</v>
      </c>
      <c r="T92" s="1">
        <v>692800000</v>
      </c>
      <c r="U92" s="1">
        <v>703300000</v>
      </c>
      <c r="V92" s="1">
        <v>351700000</v>
      </c>
      <c r="W92" s="1">
        <v>160600000</v>
      </c>
      <c r="X92" s="1">
        <v>186000000</v>
      </c>
      <c r="Y92" s="1">
        <v>106000000</v>
      </c>
      <c r="Z92" s="1">
        <v>184000000</v>
      </c>
      <c r="AA92" s="1" t="s">
        <v>92</v>
      </c>
      <c r="AH92" s="34" t="s">
        <v>133</v>
      </c>
      <c r="AI92" s="35">
        <f>AI88*(1-AI91)</f>
        <v>2.2934948492941625E-2</v>
      </c>
    </row>
    <row r="93" spans="1:35" ht="19" x14ac:dyDescent="0.25">
      <c r="A93" s="5" t="s">
        <v>78</v>
      </c>
      <c r="B93" s="1" t="s">
        <v>92</v>
      </c>
      <c r="C93" s="1">
        <v>-49800000</v>
      </c>
      <c r="D93" s="1">
        <v>-66700000</v>
      </c>
      <c r="E93" s="1">
        <v>-21300000</v>
      </c>
      <c r="F93" s="1">
        <v>-15200000</v>
      </c>
      <c r="G93" s="1">
        <v>-205500000</v>
      </c>
      <c r="H93" s="1">
        <v>800000</v>
      </c>
      <c r="I93" s="1">
        <v>-3500000</v>
      </c>
      <c r="J93" s="1">
        <v>-200000</v>
      </c>
      <c r="K93" s="1">
        <v>163700000</v>
      </c>
      <c r="L93" s="1">
        <v>-400000</v>
      </c>
      <c r="M93" s="1">
        <v>-400000</v>
      </c>
      <c r="N93" s="1">
        <v>-90600000</v>
      </c>
      <c r="O93" s="1">
        <v>-78600000</v>
      </c>
      <c r="P93" s="1">
        <v>-67200000</v>
      </c>
      <c r="Q93" s="1">
        <v>-44500000</v>
      </c>
      <c r="R93" s="1">
        <v>-42000000</v>
      </c>
      <c r="S93" s="1">
        <v>-74300000</v>
      </c>
      <c r="T93" s="1">
        <v>-88600000</v>
      </c>
      <c r="U93" s="1">
        <v>-115500000</v>
      </c>
      <c r="V93" s="1">
        <v>-90600000</v>
      </c>
      <c r="W93" s="1">
        <v>-91000000</v>
      </c>
      <c r="X93" s="1">
        <v>-69000000</v>
      </c>
      <c r="Y93" s="1">
        <v>-103000000</v>
      </c>
      <c r="Z93" s="1">
        <v>-139000000</v>
      </c>
      <c r="AA93" s="1">
        <v>-262000000</v>
      </c>
      <c r="AH93" s="63" t="s">
        <v>134</v>
      </c>
      <c r="AI93" s="64"/>
    </row>
    <row r="94" spans="1:35" ht="20" x14ac:dyDescent="0.25">
      <c r="A94" s="6" t="s">
        <v>79</v>
      </c>
      <c r="B94" s="10" t="s">
        <v>92</v>
      </c>
      <c r="C94" s="10">
        <v>-104700000</v>
      </c>
      <c r="D94" s="10">
        <v>-110100000</v>
      </c>
      <c r="E94" s="10">
        <v>-33600000</v>
      </c>
      <c r="F94" s="10">
        <v>-30000000</v>
      </c>
      <c r="G94" s="10">
        <v>-223600000</v>
      </c>
      <c r="H94" s="10">
        <v>-17100000</v>
      </c>
      <c r="I94" s="10">
        <v>-24800000</v>
      </c>
      <c r="J94" s="10">
        <v>-150400000</v>
      </c>
      <c r="K94" s="10">
        <v>116100000</v>
      </c>
      <c r="L94" s="10">
        <v>-124700000</v>
      </c>
      <c r="M94" s="10">
        <v>-320200000</v>
      </c>
      <c r="N94" s="10">
        <v>-93800000</v>
      </c>
      <c r="O94" s="10">
        <v>-228800000</v>
      </c>
      <c r="P94" s="10">
        <v>-267600000</v>
      </c>
      <c r="Q94" s="10">
        <v>-50200000</v>
      </c>
      <c r="R94" s="10">
        <v>-261900000</v>
      </c>
      <c r="S94" s="10">
        <v>-564900000</v>
      </c>
      <c r="T94" s="10">
        <v>-92000000</v>
      </c>
      <c r="U94" s="10">
        <v>102000000</v>
      </c>
      <c r="V94" s="10">
        <v>-3420000000</v>
      </c>
      <c r="W94" s="10">
        <v>-406400000</v>
      </c>
      <c r="X94" s="10">
        <v>36000000</v>
      </c>
      <c r="Y94" s="10">
        <v>-1077000000</v>
      </c>
      <c r="Z94" s="10">
        <v>-2619000000</v>
      </c>
      <c r="AA94" s="10">
        <v>-262000000</v>
      </c>
      <c r="AH94" s="23" t="s">
        <v>135</v>
      </c>
      <c r="AI94" s="36">
        <v>4.095E-2</v>
      </c>
    </row>
    <row r="95" spans="1:35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>
        <v>-13762900000</v>
      </c>
      <c r="O95" s="1">
        <v>-2935700000</v>
      </c>
      <c r="P95" s="1" t="s">
        <v>92</v>
      </c>
      <c r="Q95" s="1">
        <v>-71300000</v>
      </c>
      <c r="R95" s="1">
        <v>-63800000</v>
      </c>
      <c r="S95" s="1">
        <v>-300000000</v>
      </c>
      <c r="T95" s="1" t="s">
        <v>92</v>
      </c>
      <c r="U95" s="1" t="s">
        <v>92</v>
      </c>
      <c r="V95" s="1">
        <v>-2007200000</v>
      </c>
      <c r="W95" s="1">
        <v>-1920000000</v>
      </c>
      <c r="X95" s="1">
        <v>-2270000000</v>
      </c>
      <c r="Y95" s="1">
        <v>-1592000000</v>
      </c>
      <c r="Z95" s="1">
        <v>-500000000</v>
      </c>
      <c r="AA95" s="1" t="s">
        <v>92</v>
      </c>
      <c r="AH95" s="37" t="s">
        <v>136</v>
      </c>
      <c r="AI95" s="38">
        <v>1.29</v>
      </c>
    </row>
    <row r="96" spans="1:35" ht="20" x14ac:dyDescent="0.25">
      <c r="A96" s="5" t="s">
        <v>81</v>
      </c>
      <c r="B96" s="1" t="s">
        <v>92</v>
      </c>
      <c r="C96" s="1">
        <v>41000000</v>
      </c>
      <c r="D96" s="1">
        <v>48400000</v>
      </c>
      <c r="E96" s="1">
        <v>12700000</v>
      </c>
      <c r="F96" s="1">
        <v>62900000</v>
      </c>
      <c r="G96" s="1">
        <v>54000000</v>
      </c>
      <c r="H96" s="1">
        <v>79000000</v>
      </c>
      <c r="I96" s="1">
        <v>105000000</v>
      </c>
      <c r="J96" s="1">
        <v>89100000</v>
      </c>
      <c r="K96" s="1">
        <v>105300000</v>
      </c>
      <c r="L96" s="1">
        <v>65900000</v>
      </c>
      <c r="M96" s="1">
        <v>23500000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X96" s="1" t="s">
        <v>92</v>
      </c>
      <c r="Y96" s="1" t="s">
        <v>92</v>
      </c>
      <c r="Z96" s="1" t="s">
        <v>92</v>
      </c>
      <c r="AA96" s="1" t="s">
        <v>92</v>
      </c>
      <c r="AH96" s="23" t="s">
        <v>137</v>
      </c>
      <c r="AI96" s="36">
        <v>8.4000000000000005E-2</v>
      </c>
    </row>
    <row r="97" spans="1:35" ht="20" x14ac:dyDescent="0.25">
      <c r="A97" s="5" t="s">
        <v>82</v>
      </c>
      <c r="B97" s="1" t="s">
        <v>92</v>
      </c>
      <c r="C97" s="1">
        <v>-220200000</v>
      </c>
      <c r="D97" s="1">
        <v>-237900000</v>
      </c>
      <c r="E97" s="1">
        <v>-223900000</v>
      </c>
      <c r="F97" s="1">
        <v>-267600000</v>
      </c>
      <c r="G97" s="1">
        <v>-369900000</v>
      </c>
      <c r="H97" s="1">
        <v>-172800000</v>
      </c>
      <c r="I97" s="1">
        <v>-221300000</v>
      </c>
      <c r="J97" s="1">
        <v>-691700000</v>
      </c>
      <c r="K97" s="1">
        <v>-1093600000</v>
      </c>
      <c r="L97" s="1">
        <v>-1738400000</v>
      </c>
      <c r="M97" s="1">
        <v>-592900000</v>
      </c>
      <c r="N97" s="1" t="s">
        <v>92</v>
      </c>
      <c r="O97" s="1">
        <v>-223600000</v>
      </c>
      <c r="P97" s="1">
        <v>-333800000</v>
      </c>
      <c r="Q97" s="1">
        <v>-196500000</v>
      </c>
      <c r="R97" s="1">
        <v>-893100000</v>
      </c>
      <c r="S97" s="1">
        <v>-1220500000</v>
      </c>
      <c r="T97" s="1">
        <v>-1098100000</v>
      </c>
      <c r="U97" s="1">
        <v>-738800000</v>
      </c>
      <c r="V97" s="1">
        <v>-199700000</v>
      </c>
      <c r="W97" s="1">
        <v>-202600000</v>
      </c>
      <c r="X97" s="1">
        <v>-991000000</v>
      </c>
      <c r="Y97" s="1">
        <v>-503000000</v>
      </c>
      <c r="Z97" s="1">
        <v>-750000000</v>
      </c>
      <c r="AA97" s="1" t="s">
        <v>92</v>
      </c>
      <c r="AH97" s="34" t="s">
        <v>138</v>
      </c>
      <c r="AI97" s="35">
        <f>(AI94)+((AI95)*(AI96-AI94))</f>
        <v>9.6484500000000001E-2</v>
      </c>
    </row>
    <row r="98" spans="1:35" ht="19" x14ac:dyDescent="0.25">
      <c r="A98" s="5" t="s">
        <v>83</v>
      </c>
      <c r="B98" s="1" t="s">
        <v>92</v>
      </c>
      <c r="C98" s="1">
        <v>-137400000</v>
      </c>
      <c r="D98" s="1">
        <v>-120100000</v>
      </c>
      <c r="E98" s="1">
        <v>-7200000</v>
      </c>
      <c r="F98" s="1">
        <v>-28300000</v>
      </c>
      <c r="G98" s="1">
        <v>-27800000</v>
      </c>
      <c r="H98" s="1">
        <v>-26800000</v>
      </c>
      <c r="I98" s="1">
        <v>-44700000</v>
      </c>
      <c r="J98" s="1">
        <v>-60300000</v>
      </c>
      <c r="K98" s="1">
        <v>-79500000</v>
      </c>
      <c r="L98" s="1">
        <v>-85200000</v>
      </c>
      <c r="M98" s="1">
        <v>-96800000</v>
      </c>
      <c r="N98" s="1">
        <v>-98200000</v>
      </c>
      <c r="O98" s="1">
        <v>-103400000</v>
      </c>
      <c r="P98" s="1">
        <v>-126100000</v>
      </c>
      <c r="Q98" s="1">
        <v>-143000000</v>
      </c>
      <c r="R98" s="1">
        <v>-197300000</v>
      </c>
      <c r="S98" s="1">
        <v>-236000000</v>
      </c>
      <c r="T98" s="1">
        <v>-272100000</v>
      </c>
      <c r="U98" s="1">
        <v>-285100000</v>
      </c>
      <c r="V98" s="1">
        <v>-290400000</v>
      </c>
      <c r="W98" s="1">
        <v>-337200000</v>
      </c>
      <c r="X98" s="1">
        <v>-378000000</v>
      </c>
      <c r="Y98" s="1">
        <v>-420000000</v>
      </c>
      <c r="Z98" s="1">
        <v>-463000000</v>
      </c>
      <c r="AA98" s="1" t="s">
        <v>92</v>
      </c>
      <c r="AH98" s="63" t="s">
        <v>139</v>
      </c>
      <c r="AI98" s="64"/>
    </row>
    <row r="99" spans="1:35" ht="20" x14ac:dyDescent="0.25">
      <c r="A99" s="5" t="s">
        <v>84</v>
      </c>
      <c r="B99" s="1" t="s">
        <v>92</v>
      </c>
      <c r="C99" s="1">
        <v>89300000</v>
      </c>
      <c r="D99" s="1">
        <v>97900000</v>
      </c>
      <c r="E99" s="1">
        <v>300000000</v>
      </c>
      <c r="F99" s="1" t="s">
        <v>92</v>
      </c>
      <c r="G99" s="1">
        <v>107100000</v>
      </c>
      <c r="H99" s="1">
        <v>-107100000</v>
      </c>
      <c r="I99" s="1">
        <v>-1300000</v>
      </c>
      <c r="J99" s="1">
        <v>-3600000</v>
      </c>
      <c r="K99" s="1">
        <v>102600000</v>
      </c>
      <c r="L99" s="1">
        <v>896200000</v>
      </c>
      <c r="M99" s="1">
        <v>321400000</v>
      </c>
      <c r="N99" s="1">
        <v>13512300000</v>
      </c>
      <c r="O99" s="1">
        <v>3021400000</v>
      </c>
      <c r="P99" s="1">
        <v>42200000</v>
      </c>
      <c r="Q99" s="1">
        <v>613400000</v>
      </c>
      <c r="R99" s="1">
        <v>655400000</v>
      </c>
      <c r="S99" s="1">
        <v>692000000</v>
      </c>
      <c r="T99" s="1">
        <v>909200000</v>
      </c>
      <c r="U99" s="1">
        <v>14100000</v>
      </c>
      <c r="V99" s="1">
        <v>4104500000</v>
      </c>
      <c r="W99" s="1">
        <v>2048300000</v>
      </c>
      <c r="X99" s="1">
        <v>2076000000</v>
      </c>
      <c r="Y99" s="1">
        <v>2164000000</v>
      </c>
      <c r="Z99" s="1">
        <v>1591000000</v>
      </c>
      <c r="AA99" s="1">
        <v>-1208000000</v>
      </c>
      <c r="AH99" s="23" t="s">
        <v>140</v>
      </c>
      <c r="AI99" s="24">
        <f>AI86+AI87</f>
        <v>7863000000</v>
      </c>
    </row>
    <row r="100" spans="1:35" ht="20" x14ac:dyDescent="0.25">
      <c r="A100" s="6" t="s">
        <v>85</v>
      </c>
      <c r="B100" s="10" t="s">
        <v>92</v>
      </c>
      <c r="C100" s="10">
        <v>-227300000</v>
      </c>
      <c r="D100" s="10">
        <v>-211700000</v>
      </c>
      <c r="E100" s="10">
        <v>81600000</v>
      </c>
      <c r="F100" s="10">
        <v>-233000000</v>
      </c>
      <c r="G100" s="10">
        <v>-236600000</v>
      </c>
      <c r="H100" s="10">
        <v>-227700000</v>
      </c>
      <c r="I100" s="10">
        <v>-162300000</v>
      </c>
      <c r="J100" s="10">
        <v>-666500000</v>
      </c>
      <c r="K100" s="10">
        <v>-965200000</v>
      </c>
      <c r="L100" s="10">
        <v>-861500000</v>
      </c>
      <c r="M100" s="10">
        <v>-344800000</v>
      </c>
      <c r="N100" s="10">
        <v>-348800000</v>
      </c>
      <c r="O100" s="10">
        <v>-241300000</v>
      </c>
      <c r="P100" s="10">
        <v>-417700000</v>
      </c>
      <c r="Q100" s="10">
        <v>202600000</v>
      </c>
      <c r="R100" s="10">
        <v>-498800000</v>
      </c>
      <c r="S100" s="10">
        <v>-1064500000</v>
      </c>
      <c r="T100" s="10">
        <v>-461000000</v>
      </c>
      <c r="U100" s="10">
        <v>-1009800000</v>
      </c>
      <c r="V100" s="10">
        <v>1607200000</v>
      </c>
      <c r="W100" s="10">
        <v>-411500000</v>
      </c>
      <c r="X100" s="10">
        <v>-1563000000</v>
      </c>
      <c r="Y100" s="10">
        <v>-351000000</v>
      </c>
      <c r="Z100" s="10">
        <v>-122000000</v>
      </c>
      <c r="AA100" s="10">
        <v>-1208000000</v>
      </c>
      <c r="AH100" s="32" t="s">
        <v>141</v>
      </c>
      <c r="AI100" s="33">
        <f>AI99/AI103</f>
        <v>0.13080800519039776</v>
      </c>
    </row>
    <row r="101" spans="1:35" ht="20" x14ac:dyDescent="0.25">
      <c r="A101" s="5" t="s">
        <v>86</v>
      </c>
      <c r="B101" s="1" t="s">
        <v>92</v>
      </c>
      <c r="C101" s="1">
        <v>-1400000</v>
      </c>
      <c r="D101" s="1">
        <v>-300000</v>
      </c>
      <c r="E101" s="1">
        <v>100000</v>
      </c>
      <c r="F101" s="1">
        <v>800000</v>
      </c>
      <c r="G101" s="1">
        <v>2100000</v>
      </c>
      <c r="H101" s="1">
        <v>5600000</v>
      </c>
      <c r="I101" s="1">
        <v>4400000</v>
      </c>
      <c r="J101" s="1">
        <v>-11100000</v>
      </c>
      <c r="K101" s="1">
        <v>18700000</v>
      </c>
      <c r="L101" s="1">
        <v>20400000</v>
      </c>
      <c r="M101" s="1">
        <v>-51000000</v>
      </c>
      <c r="N101" s="1">
        <v>26800000</v>
      </c>
      <c r="O101" s="1">
        <v>2500000</v>
      </c>
      <c r="P101" s="1">
        <v>-17600000</v>
      </c>
      <c r="Q101" s="1">
        <v>19900000</v>
      </c>
      <c r="R101" s="1">
        <v>-2000000</v>
      </c>
      <c r="S101" s="1">
        <v>-89200000</v>
      </c>
      <c r="T101" s="1">
        <v>-62700000</v>
      </c>
      <c r="U101" s="1">
        <v>-24200000</v>
      </c>
      <c r="V101" s="1">
        <v>85300000</v>
      </c>
      <c r="W101" s="1">
        <v>-29700000</v>
      </c>
      <c r="X101" s="1">
        <v>-1000000</v>
      </c>
      <c r="Y101" s="1">
        <v>47000000</v>
      </c>
      <c r="Z101" s="1">
        <v>-50000000</v>
      </c>
      <c r="AA101" s="1" t="s">
        <v>92</v>
      </c>
      <c r="AH101" s="37" t="s">
        <v>142</v>
      </c>
      <c r="AI101" s="39">
        <v>52248000000</v>
      </c>
    </row>
    <row r="102" spans="1:35" ht="20" x14ac:dyDescent="0.25">
      <c r="A102" s="6" t="s">
        <v>87</v>
      </c>
      <c r="B102" s="10" t="s">
        <v>92</v>
      </c>
      <c r="C102" s="10" t="s">
        <v>92</v>
      </c>
      <c r="D102" s="10">
        <v>22600000</v>
      </c>
      <c r="E102" s="10">
        <v>115700000</v>
      </c>
      <c r="F102" s="10">
        <v>44100000</v>
      </c>
      <c r="G102" s="10">
        <v>-123300000</v>
      </c>
      <c r="H102" s="10">
        <v>229200000</v>
      </c>
      <c r="I102" s="10">
        <v>337000000</v>
      </c>
      <c r="J102" s="10">
        <v>-120100000</v>
      </c>
      <c r="K102" s="10">
        <v>-77900000</v>
      </c>
      <c r="L102" s="10">
        <v>18200000</v>
      </c>
      <c r="M102" s="10">
        <v>-180400000</v>
      </c>
      <c r="N102" s="10">
        <v>228000000</v>
      </c>
      <c r="O102" s="10">
        <v>185700000</v>
      </c>
      <c r="P102" s="10">
        <v>100400000</v>
      </c>
      <c r="Q102" s="10">
        <v>995400000</v>
      </c>
      <c r="R102" s="10">
        <v>164100000</v>
      </c>
      <c r="S102" s="10">
        <v>-700000000</v>
      </c>
      <c r="T102" s="10">
        <v>537900000</v>
      </c>
      <c r="U102" s="10">
        <v>294100000</v>
      </c>
      <c r="V102" s="10">
        <v>-980000000</v>
      </c>
      <c r="W102" s="10">
        <v>613500000</v>
      </c>
      <c r="X102" s="10">
        <v>147000000</v>
      </c>
      <c r="Y102" s="10">
        <v>765000000</v>
      </c>
      <c r="Z102" s="10">
        <v>-786000000</v>
      </c>
      <c r="AA102" s="10" t="s">
        <v>92</v>
      </c>
      <c r="AH102" s="32" t="s">
        <v>143</v>
      </c>
      <c r="AI102" s="33">
        <f>AI101/AI103</f>
        <v>0.86919199480960219</v>
      </c>
    </row>
    <row r="103" spans="1:35" ht="20" x14ac:dyDescent="0.25">
      <c r="A103" s="5" t="s">
        <v>88</v>
      </c>
      <c r="B103" s="1" t="s">
        <v>92</v>
      </c>
      <c r="C103" s="1">
        <v>81800000</v>
      </c>
      <c r="D103" s="1">
        <v>90600000</v>
      </c>
      <c r="E103" s="1">
        <v>3400000</v>
      </c>
      <c r="F103" s="1">
        <v>119100000</v>
      </c>
      <c r="G103" s="1">
        <v>163200000</v>
      </c>
      <c r="H103" s="1">
        <v>39900000</v>
      </c>
      <c r="I103" s="1">
        <v>269100000</v>
      </c>
      <c r="J103" s="1">
        <v>606100000</v>
      </c>
      <c r="K103" s="1">
        <v>486000000</v>
      </c>
      <c r="L103" s="1">
        <v>408100000</v>
      </c>
      <c r="M103" s="1">
        <v>426300000</v>
      </c>
      <c r="N103" s="1">
        <v>245900000</v>
      </c>
      <c r="O103" s="1">
        <v>473900000</v>
      </c>
      <c r="P103" s="1">
        <v>659600000</v>
      </c>
      <c r="Q103" s="1">
        <v>760000000</v>
      </c>
      <c r="R103" s="1">
        <v>1755400000</v>
      </c>
      <c r="S103" s="1">
        <v>1919500000</v>
      </c>
      <c r="T103" s="1">
        <v>1219500000</v>
      </c>
      <c r="U103" s="1">
        <v>1757400000</v>
      </c>
      <c r="V103" s="1">
        <v>2051500000</v>
      </c>
      <c r="W103" s="1">
        <v>1071500000</v>
      </c>
      <c r="X103" s="1">
        <v>1685000000</v>
      </c>
      <c r="Y103" s="1">
        <v>1832000000</v>
      </c>
      <c r="Z103" s="1">
        <v>2597000000</v>
      </c>
      <c r="AA103" s="1">
        <v>1811000000</v>
      </c>
      <c r="AH103" s="34" t="s">
        <v>144</v>
      </c>
      <c r="AI103" s="40">
        <f>AI99+AI101</f>
        <v>60111000000</v>
      </c>
    </row>
    <row r="104" spans="1:35" ht="19" x14ac:dyDescent="0.25">
      <c r="A104" s="7" t="s">
        <v>89</v>
      </c>
      <c r="B104" s="11" t="s">
        <v>92</v>
      </c>
      <c r="C104" s="11" t="s">
        <v>92</v>
      </c>
      <c r="D104" s="11">
        <v>113200000</v>
      </c>
      <c r="E104" s="11">
        <v>119100000</v>
      </c>
      <c r="F104" s="11">
        <v>163200000</v>
      </c>
      <c r="G104" s="11">
        <v>39900000</v>
      </c>
      <c r="H104" s="11">
        <v>269100000</v>
      </c>
      <c r="I104" s="11">
        <v>606100000</v>
      </c>
      <c r="J104" s="11">
        <v>486000000</v>
      </c>
      <c r="K104" s="11">
        <v>408100000</v>
      </c>
      <c r="L104" s="11">
        <v>426300000</v>
      </c>
      <c r="M104" s="11">
        <v>245900000</v>
      </c>
      <c r="N104" s="11">
        <v>473900000</v>
      </c>
      <c r="O104" s="11">
        <v>659600000</v>
      </c>
      <c r="P104" s="11">
        <v>760000000</v>
      </c>
      <c r="Q104" s="11">
        <v>1755400000</v>
      </c>
      <c r="R104" s="11">
        <v>1919500000</v>
      </c>
      <c r="S104" s="11">
        <v>1219500000</v>
      </c>
      <c r="T104" s="11">
        <v>1757400000</v>
      </c>
      <c r="U104" s="11">
        <v>2051500000</v>
      </c>
      <c r="V104" s="11">
        <v>1071500000</v>
      </c>
      <c r="W104" s="11">
        <v>1685000000</v>
      </c>
      <c r="X104" s="11">
        <v>1832000000</v>
      </c>
      <c r="Y104" s="11">
        <v>2597000000</v>
      </c>
      <c r="Z104" s="11">
        <v>1811000000</v>
      </c>
      <c r="AA104" s="11" t="s">
        <v>92</v>
      </c>
      <c r="AH104" s="63" t="s">
        <v>145</v>
      </c>
      <c r="AI104" s="64"/>
    </row>
    <row r="105" spans="1:35" ht="20" x14ac:dyDescent="0.25">
      <c r="A105" s="14" t="s">
        <v>108</v>
      </c>
      <c r="B105" s="1"/>
      <c r="C105" s="15" t="e">
        <f>(C106/B106)-1</f>
        <v>#VALUE!</v>
      </c>
      <c r="D105" s="15">
        <f>(D106/C106)-1</f>
        <v>4.8117154811715412E-2</v>
      </c>
      <c r="E105" s="15">
        <f>(E106/D106)-1</f>
        <v>-0.81603459747172324</v>
      </c>
      <c r="F105" s="15">
        <f>(F106/E106)-1</f>
        <v>4.2712477396021704</v>
      </c>
      <c r="G105" s="15">
        <f>(G106/F106)-1</f>
        <v>8.6449399656946868E-2</v>
      </c>
      <c r="H105" s="15">
        <f t="shared" ref="H105:T105" si="31">(H106/G106)-1</f>
        <v>0.42248184401641931</v>
      </c>
      <c r="I105" s="15">
        <f t="shared" si="31"/>
        <v>0.10632630410654831</v>
      </c>
      <c r="J105" s="15">
        <f t="shared" si="31"/>
        <v>0.3575441412520064</v>
      </c>
      <c r="K105" s="15">
        <f t="shared" si="31"/>
        <v>6.6213420041383309E-2</v>
      </c>
      <c r="L105" s="15">
        <f t="shared" si="31"/>
        <v>0.11200443581924047</v>
      </c>
      <c r="M105" s="15">
        <f t="shared" si="31"/>
        <v>-0.43866866118175019</v>
      </c>
      <c r="N105" s="15">
        <f t="shared" si="31"/>
        <v>0.22829224961137018</v>
      </c>
      <c r="O105" s="15">
        <f t="shared" si="31"/>
        <v>3.832941601880302E-2</v>
      </c>
      <c r="P105" s="15">
        <f t="shared" si="31"/>
        <v>0.28086366010795749</v>
      </c>
      <c r="Q105" s="15">
        <f t="shared" si="31"/>
        <v>5.7775965198477497E-2</v>
      </c>
      <c r="R105" s="15">
        <f t="shared" si="31"/>
        <v>0.13674334918390962</v>
      </c>
      <c r="S105" s="15">
        <f t="shared" si="31"/>
        <v>6.72696438665914E-2</v>
      </c>
      <c r="T105" s="15">
        <f t="shared" si="31"/>
        <v>0.12775423728813551</v>
      </c>
      <c r="U105" s="15">
        <f t="shared" ref="U105" si="32">(U106/T106)-1</f>
        <v>4.3490512868683107E-2</v>
      </c>
      <c r="V105" s="15">
        <f t="shared" ref="V105" si="33">(V106/U106)-1</f>
        <v>-0.40867764875326307</v>
      </c>
      <c r="W105" s="15">
        <f t="shared" ref="W105" si="34">(W106/V106)-1</f>
        <v>1.0866189678794336</v>
      </c>
      <c r="X105" s="15">
        <f t="shared" ref="X105" si="35">(X106/W106)-1</f>
        <v>0.1716641132268184</v>
      </c>
      <c r="Y105" s="15">
        <f t="shared" ref="Y105" si="36">(Y106/X106)-1</f>
        <v>0.27210460772104605</v>
      </c>
      <c r="Z105" s="15">
        <f t="shared" ref="Z105" si="37">(Z106/Y106)-1</f>
        <v>-8.6637298091042592E-2</v>
      </c>
      <c r="AA105" s="15">
        <f t="shared" ref="AA105" si="38">(AA106/Z106)-1</f>
        <v>-0.210075026795284</v>
      </c>
      <c r="AB105" s="15"/>
      <c r="AC105" s="15"/>
      <c r="AD105" s="15"/>
      <c r="AE105" s="15"/>
      <c r="AF105" s="15"/>
      <c r="AG105" s="15"/>
      <c r="AH105" s="25" t="s">
        <v>109</v>
      </c>
      <c r="AI105" s="26">
        <f>(AI100*AI92)+(AI102*AI97)</f>
        <v>8.6863629884713286E-2</v>
      </c>
    </row>
    <row r="106" spans="1:35" ht="19" x14ac:dyDescent="0.25">
      <c r="A106" s="5" t="s">
        <v>90</v>
      </c>
      <c r="B106" s="1" t="s">
        <v>92</v>
      </c>
      <c r="C106" s="1">
        <v>286800000</v>
      </c>
      <c r="D106" s="1">
        <v>300600000</v>
      </c>
      <c r="E106" s="1">
        <v>55300000</v>
      </c>
      <c r="F106" s="1">
        <v>291500000</v>
      </c>
      <c r="G106" s="1">
        <v>316700000</v>
      </c>
      <c r="H106" s="1">
        <v>450500000</v>
      </c>
      <c r="I106" s="1">
        <v>498400000</v>
      </c>
      <c r="J106" s="1">
        <v>676600000</v>
      </c>
      <c r="K106" s="1">
        <v>721400000</v>
      </c>
      <c r="L106" s="1">
        <v>802200000</v>
      </c>
      <c r="M106" s="1">
        <v>450300000</v>
      </c>
      <c r="N106" s="1">
        <v>553100000</v>
      </c>
      <c r="O106" s="1">
        <v>574300000</v>
      </c>
      <c r="P106" s="1">
        <v>735600000</v>
      </c>
      <c r="Q106" s="1">
        <v>778100000</v>
      </c>
      <c r="R106" s="1">
        <v>884500000</v>
      </c>
      <c r="S106" s="1">
        <v>944000000</v>
      </c>
      <c r="T106" s="1">
        <v>1064600000</v>
      </c>
      <c r="U106" s="1">
        <v>1110900000</v>
      </c>
      <c r="V106" s="1">
        <v>656900000</v>
      </c>
      <c r="W106" s="1">
        <v>1370700000</v>
      </c>
      <c r="X106" s="1">
        <v>1606000000</v>
      </c>
      <c r="Y106" s="1">
        <v>2043000000</v>
      </c>
      <c r="Z106" s="1">
        <v>1866000000</v>
      </c>
      <c r="AA106" s="1">
        <v>1474000000</v>
      </c>
      <c r="AB106" s="41">
        <f>AA106*(1+$AI$106)</f>
        <v>1596446836.7952249</v>
      </c>
      <c r="AC106" s="41">
        <f t="shared" ref="AC106:AF106" si="39">AB106*(1+$AI$106)</f>
        <v>1729065469.9548707</v>
      </c>
      <c r="AD106" s="41">
        <f t="shared" si="39"/>
        <v>1872700882.0361617</v>
      </c>
      <c r="AE106" s="41">
        <f t="shared" si="39"/>
        <v>2028268249.247122</v>
      </c>
      <c r="AF106" s="41">
        <f t="shared" si="39"/>
        <v>2196758772.5120463</v>
      </c>
      <c r="AG106" s="42" t="s">
        <v>146</v>
      </c>
      <c r="AH106" s="43" t="s">
        <v>147</v>
      </c>
      <c r="AI106" s="44">
        <f>(SUM(AB4:AF4)/5)</f>
        <v>8.3071124013042619E-2</v>
      </c>
    </row>
    <row r="107" spans="1:3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42"/>
      <c r="AC107" s="42"/>
      <c r="AD107" s="42"/>
      <c r="AE107" s="42"/>
      <c r="AF107" s="45">
        <f>AF106*(1+AI107)/(AI108-AI107)</f>
        <v>36397439756.137627</v>
      </c>
      <c r="AG107" s="46" t="s">
        <v>148</v>
      </c>
      <c r="AH107" s="47" t="s">
        <v>149</v>
      </c>
      <c r="AI107" s="48">
        <v>2.5000000000000001E-2</v>
      </c>
    </row>
    <row r="108" spans="1:35" ht="19" x14ac:dyDescent="0.25">
      <c r="AB108" s="45">
        <f t="shared" ref="AB108:AD108" si="40">AB107+AB106</f>
        <v>1596446836.7952249</v>
      </c>
      <c r="AC108" s="45">
        <f t="shared" si="40"/>
        <v>1729065469.9548707</v>
      </c>
      <c r="AD108" s="45">
        <f t="shared" si="40"/>
        <v>1872700882.0361617</v>
      </c>
      <c r="AE108" s="45">
        <f>AE107+AE106</f>
        <v>2028268249.247122</v>
      </c>
      <c r="AF108" s="45">
        <f>AF107+AF106</f>
        <v>38594198528.649673</v>
      </c>
      <c r="AG108" s="46" t="s">
        <v>144</v>
      </c>
      <c r="AH108" s="49" t="s">
        <v>150</v>
      </c>
      <c r="AI108" s="50">
        <f>AI105</f>
        <v>8.6863629884713286E-2</v>
      </c>
    </row>
    <row r="109" spans="1:35" ht="19" x14ac:dyDescent="0.25">
      <c r="AB109" s="65" t="s">
        <v>151</v>
      </c>
      <c r="AC109" s="66"/>
    </row>
    <row r="110" spans="1:35" ht="20" x14ac:dyDescent="0.25">
      <c r="AB110" s="51" t="s">
        <v>152</v>
      </c>
      <c r="AC110" s="52">
        <f>NPV(AI108,AB108,AC108,AD108,AE108,AF108)</f>
        <v>31292340467.550106</v>
      </c>
    </row>
    <row r="111" spans="1:35" ht="20" x14ac:dyDescent="0.25">
      <c r="AB111" s="51" t="s">
        <v>153</v>
      </c>
      <c r="AC111" s="52">
        <f>AA40</f>
        <v>1859000000</v>
      </c>
    </row>
    <row r="112" spans="1:35" ht="20" x14ac:dyDescent="0.25">
      <c r="AB112" s="51" t="s">
        <v>140</v>
      </c>
      <c r="AC112" s="52">
        <f>AI99</f>
        <v>7863000000</v>
      </c>
    </row>
    <row r="113" spans="28:29" ht="20" x14ac:dyDescent="0.25">
      <c r="AB113" s="51" t="s">
        <v>154</v>
      </c>
      <c r="AC113" s="52">
        <f>AC110+AC111-AC112</f>
        <v>25288340467.550106</v>
      </c>
    </row>
    <row r="114" spans="28:29" ht="20" x14ac:dyDescent="0.25">
      <c r="AB114" s="51" t="s">
        <v>155</v>
      </c>
      <c r="AC114" s="53">
        <f>AA34*(1+(5*AG16))</f>
        <v>181741902.6270411</v>
      </c>
    </row>
    <row r="115" spans="28:29" ht="20" x14ac:dyDescent="0.25">
      <c r="AB115" s="54" t="s">
        <v>156</v>
      </c>
      <c r="AC115" s="55">
        <f>AC113/AC114</f>
        <v>139.14424853053944</v>
      </c>
    </row>
    <row r="116" spans="28:29" ht="20" x14ac:dyDescent="0.25">
      <c r="AB116" s="56" t="s">
        <v>157</v>
      </c>
      <c r="AC116" s="57">
        <v>285.08999999999997</v>
      </c>
    </row>
    <row r="117" spans="28:29" ht="20" x14ac:dyDescent="0.25">
      <c r="AB117" s="58" t="s">
        <v>158</v>
      </c>
      <c r="AC117" s="59">
        <f>AC115/AC116-1</f>
        <v>-0.51192869434024535</v>
      </c>
    </row>
    <row r="118" spans="28:29" ht="20" x14ac:dyDescent="0.25">
      <c r="AB118" s="58" t="s">
        <v>159</v>
      </c>
      <c r="AC118" s="60" t="str">
        <f>IF(AC115&gt;AC116,"BUY","SELL")</f>
        <v>SELL</v>
      </c>
    </row>
  </sheetData>
  <mergeCells count="6">
    <mergeCell ref="AB109:AC109"/>
    <mergeCell ref="AH83:AI83"/>
    <mergeCell ref="AH84:AI84"/>
    <mergeCell ref="AH93:AI93"/>
    <mergeCell ref="AH98:AI98"/>
    <mergeCell ref="AH104:AI104"/>
  </mergeCells>
  <hyperlinks>
    <hyperlink ref="A1" r:id="rId1" tooltip="https://roic.ai/company/MCO" display="ROIC.AI | MCO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www.sec.gov/Archives/edgar/data/1059556/000095012399001236/0000950123-99-001236-index.html" xr:uid="{00000000-0004-0000-0000-000004000000}"/>
    <hyperlink ref="C74" r:id="rId5" tooltip="https://www.sec.gov/Archives/edgar/data/1059556/000095012399001236/0000950123-99-001236-index.html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059556/000095012301002310/0000950123-01-002310-index.htm" xr:uid="{00000000-0004-0000-0000-00000A000000}"/>
    <hyperlink ref="E74" r:id="rId9" tooltip="https://www.sec.gov/Archives/edgar/data/1059556/000095012301002310/0000950123-01-002310-index.htm" xr:uid="{00000000-0004-0000-0000-00000B000000}"/>
    <hyperlink ref="F36" r:id="rId10" tooltip="https://www.sec.gov/Archives/edgar/data/1059556/000095012302002821/0000950123-02-002821-index.htm" xr:uid="{00000000-0004-0000-0000-00000D000000}"/>
    <hyperlink ref="F74" r:id="rId11" tooltip="https://www.sec.gov/Archives/edgar/data/1059556/000095012302002821/0000950123-02-002821-index.htm" xr:uid="{00000000-0004-0000-0000-00000E000000}"/>
    <hyperlink ref="G36" r:id="rId12" tooltip="https://www.sec.gov/Archives/edgar/data/1059556/000095012303003112/0000950123-03-003112-index.html" xr:uid="{00000000-0004-0000-0000-000010000000}"/>
    <hyperlink ref="G74" r:id="rId13" tooltip="https://www.sec.gov/Archives/edgar/data/1059556/000095012303003112/0000950123-03-003112-index.html" xr:uid="{00000000-0004-0000-0000-000011000000}"/>
    <hyperlink ref="H36" r:id="rId14" tooltip="https://www.sec.gov/Archives/edgar/data/1059556/000095012304003262/0000950123-04-003262-index.html" xr:uid="{00000000-0004-0000-0000-000013000000}"/>
    <hyperlink ref="H74" r:id="rId15" tooltip="https://www.sec.gov/Archives/edgar/data/1059556/000095012304003262/0000950123-04-003262-index.html" xr:uid="{00000000-0004-0000-0000-000014000000}"/>
    <hyperlink ref="I36" r:id="rId16" tooltip="https://www.sec.gov/Archives/edgar/data/1059556/000095012305002773/0000950123-05-002773-index.html" xr:uid="{00000000-0004-0000-0000-000016000000}"/>
    <hyperlink ref="I74" r:id="rId17" tooltip="https://www.sec.gov/Archives/edgar/data/1059556/000095012305002773/0000950123-05-002773-index.html" xr:uid="{00000000-0004-0000-0000-000017000000}"/>
    <hyperlink ref="J36" r:id="rId18" tooltip="https://www.sec.gov/Archives/edgar/data/1059556/000119312506041923/d10k.htm" xr:uid="{00000000-0004-0000-0000-000019000000}"/>
    <hyperlink ref="J74" r:id="rId19" tooltip="https://www.sec.gov/Archives/edgar/data/1059556/000119312506041923/d10k.htm" xr:uid="{00000000-0004-0000-0000-00001A000000}"/>
    <hyperlink ref="K36" r:id="rId20" tooltip="https://www.sec.gov/Archives/edgar/data/1059556/000119312507043002/d10k.htm" xr:uid="{00000000-0004-0000-0000-00001C000000}"/>
    <hyperlink ref="K74" r:id="rId21" tooltip="https://www.sec.gov/Archives/edgar/data/1059556/000119312507043002/d10k.htm" xr:uid="{00000000-0004-0000-0000-00001D000000}"/>
    <hyperlink ref="L36" r:id="rId22" tooltip="https://www.sec.gov/Archives/edgar/data/1059556/000119312508042583/d10k.htm" xr:uid="{00000000-0004-0000-0000-00001F000000}"/>
    <hyperlink ref="L74" r:id="rId23" tooltip="https://www.sec.gov/Archives/edgar/data/1059556/000119312508042583/d10k.htm" xr:uid="{00000000-0004-0000-0000-000020000000}"/>
    <hyperlink ref="M36" r:id="rId24" tooltip="https://www.sec.gov/Archives/edgar/data/1059556/000119312509041352/0001193125-09-041352-index.html" xr:uid="{00000000-0004-0000-0000-000022000000}"/>
    <hyperlink ref="M74" r:id="rId25" tooltip="https://www.sec.gov/Archives/edgar/data/1059556/000119312509041352/0001193125-09-041352-index.html" xr:uid="{00000000-0004-0000-0000-000023000000}"/>
    <hyperlink ref="N36" r:id="rId26" tooltip="https://www.sec.gov/Archives/edgar/data/1059556/000119312510043405/0001193125-10-043405-index.html" xr:uid="{00000000-0004-0000-0000-000025000000}"/>
    <hyperlink ref="N74" r:id="rId27" tooltip="https://www.sec.gov/Archives/edgar/data/1059556/000119312510043405/0001193125-10-043405-index.html" xr:uid="{00000000-0004-0000-0000-000026000000}"/>
    <hyperlink ref="O36" r:id="rId28" tooltip="https://www.sec.gov/Archives/edgar/data/1059556/000119312511047974/d10k.htm" xr:uid="{00000000-0004-0000-0000-000028000000}"/>
    <hyperlink ref="O74" r:id="rId29" tooltip="https://www.sec.gov/Archives/edgar/data/1059556/000119312511047974/d10k.htm" xr:uid="{00000000-0004-0000-0000-000029000000}"/>
    <hyperlink ref="P36" r:id="rId30" tooltip="https://www.sec.gov/Archives/edgar/data/1059556/000119312512081639/0001193125-12-081639-index.html" xr:uid="{00000000-0004-0000-0000-00002B000000}"/>
    <hyperlink ref="P74" r:id="rId31" tooltip="https://www.sec.gov/Archives/edgar/data/1059556/000119312512081639/0001193125-12-081639-index.html" xr:uid="{00000000-0004-0000-0000-00002C000000}"/>
    <hyperlink ref="Q36" r:id="rId32" tooltip="https://www.sec.gov/Archives/edgar/data/1059556/000119312513074571/0001193125-13-074571-index.html" xr:uid="{00000000-0004-0000-0000-00002E000000}"/>
    <hyperlink ref="Q74" r:id="rId33" tooltip="https://www.sec.gov/Archives/edgar/data/1059556/000119312513074571/0001193125-13-074571-index.html" xr:uid="{00000000-0004-0000-0000-00002F000000}"/>
    <hyperlink ref="R36" r:id="rId34" tooltip="https://www.sec.gov/Archives/edgar/data/1059556/000119312514070371/d665999d10k.htm" xr:uid="{00000000-0004-0000-0000-000031000000}"/>
    <hyperlink ref="R74" r:id="rId35" tooltip="https://www.sec.gov/Archives/edgar/data/1059556/000119312514070371/d665999d10k.htm" xr:uid="{00000000-0004-0000-0000-000032000000}"/>
    <hyperlink ref="S36" r:id="rId36" tooltip="https://www.sec.gov/Archives/edgar/data/1059556/000119312515063352/d846365d10k.htm" xr:uid="{00000000-0004-0000-0000-000034000000}"/>
    <hyperlink ref="S74" r:id="rId37" tooltip="https://www.sec.gov/Archives/edgar/data/1059556/000119312515063352/d846365d10k.htm" xr:uid="{00000000-0004-0000-0000-000035000000}"/>
    <hyperlink ref="T36" r:id="rId38" tooltip="https://www.sec.gov/Archives/edgar/data/1059556/000119312516476427/0001193125-16-476427-index.html" xr:uid="{00000000-0004-0000-0000-000037000000}"/>
    <hyperlink ref="T74" r:id="rId39" tooltip="https://www.sec.gov/Archives/edgar/data/1059556/000119312516476427/0001193125-16-476427-index.html" xr:uid="{00000000-0004-0000-0000-000038000000}"/>
    <hyperlink ref="U36" r:id="rId40" tooltip="https://www.sec.gov/Archives/edgar/data/1059556/000119312517054522/0001193125-17-054522-index.html" xr:uid="{00000000-0004-0000-0000-00003A000000}"/>
    <hyperlink ref="U74" r:id="rId41" tooltip="https://www.sec.gov/Archives/edgar/data/1059556/000119312517054522/0001193125-17-054522-index.html" xr:uid="{00000000-0004-0000-0000-00003B000000}"/>
    <hyperlink ref="V36" r:id="rId42" tooltip="https://www.sec.gov/Archives/edgar/data/1059556/000119312518058986/0001193125-18-058986-index.html" xr:uid="{00000000-0004-0000-0000-00003D000000}"/>
    <hyperlink ref="V74" r:id="rId43" tooltip="https://www.sec.gov/Archives/edgar/data/1059556/000119312518058986/0001193125-18-058986-index.html" xr:uid="{00000000-0004-0000-0000-00003E000000}"/>
    <hyperlink ref="W36" r:id="rId44" tooltip="https://www.sec.gov/Archives/edgar/data/1059556/000119312519048576/0001193125-19-048576-index.html" xr:uid="{00000000-0004-0000-0000-000040000000}"/>
    <hyperlink ref="W74" r:id="rId45" tooltip="https://www.sec.gov/Archives/edgar/data/1059556/000119312519048576/0001193125-19-048576-index.html" xr:uid="{00000000-0004-0000-0000-000041000000}"/>
    <hyperlink ref="X36" r:id="rId46" tooltip="https://www.sec.gov/Archives/edgar/data/1059556/000105955620000005/0001059556-20-000005-index.html" xr:uid="{00000000-0004-0000-0000-000043000000}"/>
    <hyperlink ref="X74" r:id="rId47" tooltip="https://www.sec.gov/Archives/edgar/data/1059556/000105955620000005/0001059556-20-000005-index.html" xr:uid="{00000000-0004-0000-0000-000044000000}"/>
    <hyperlink ref="Y36" r:id="rId48" tooltip="https://www.sec.gov/Archives/edgar/data/1059556/000105955621000010/0001059556-21-000010-index.htm" xr:uid="{00000000-0004-0000-0000-000046000000}"/>
    <hyperlink ref="Y74" r:id="rId49" tooltip="https://www.sec.gov/Archives/edgar/data/1059556/000105955621000010/0001059556-21-000010-index.htm" xr:uid="{00000000-0004-0000-0000-000047000000}"/>
    <hyperlink ref="Z36" r:id="rId50" tooltip="https://www.sec.gov/Archives/edgar/data/1059556/000105955622000012/0001059556-22-000012-index.htm" xr:uid="{00000000-0004-0000-0000-000049000000}"/>
    <hyperlink ref="Z74" r:id="rId51" tooltip="https://www.sec.gov/Archives/edgar/data/1059556/000105955622000012/0001059556-22-000012-index.htm" xr:uid="{00000000-0004-0000-0000-00004A000000}"/>
    <hyperlink ref="AA36" r:id="rId52" tooltip="https://sec.gov" xr:uid="{00000000-0004-0000-0000-00004C000000}"/>
    <hyperlink ref="AA74" r:id="rId53" tooltip="https://sec.gov" xr:uid="{00000000-0004-0000-0000-00004D000000}"/>
    <hyperlink ref="AB1" r:id="rId54" display="https://finbox.com/NYSE:MCO/explorer/revenue_proj" xr:uid="{17567B22-E74E-2648-ACC3-80B2C97B0554}"/>
  </hyperlinks>
  <pageMargins left="0.7" right="0.7" top="0.75" bottom="0.75" header="0.3" footer="0.3"/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2023-02-16T16:08:56Z</dcterms:created>
  <dcterms:modified xsi:type="dcterms:W3CDTF">2023-03-13T06:08:47Z</dcterms:modified>
</cp:coreProperties>
</file>