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8C0B6B23-89E7-8345-ADB5-D0DA27B6C1E4}" xr6:coauthVersionLast="47" xr6:coauthVersionMax="47" xr10:uidLastSave="{00000000-0000-0000-0000-000000000000}"/>
  <bookViews>
    <workbookView xWindow="0" yWindow="500" windowWidth="40960" windowHeight="22540" activeTab="11"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Industrials" sheetId="22" r:id="rId9"/>
    <sheet name="Real Estate" sheetId="27" r:id="rId10"/>
    <sheet name="Fashion + Beauty" sheetId="29" r:id="rId11"/>
    <sheet name="My Holdings" sheetId="41" r:id="rId12"/>
    <sheet name="Treasuries" sheetId="20" r:id="rId13"/>
    <sheet name="All Stars" sheetId="37" state="hidden" r:id="rId14"/>
    <sheet name="ROIC Port" sheetId="36" state="hidden" r:id="rId15"/>
    <sheet name="To Be Modeled" sheetId="35" state="hidden" r:id="rId16"/>
    <sheet name="7 Powers" sheetId="43" state="hidden" r:id="rId17"/>
    <sheet name="Compounders" sheetId="42" state="hidden" r:id="rId18"/>
    <sheet name="Small Cap Gems" sheetId="39" state="hidden" r:id="rId19"/>
    <sheet name="Private Companies" sheetId="40" state="hidden"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s>
  <definedNames>
    <definedName name="_xlnm._FilterDatabase" localSheetId="16" hidden="1">'7 Powers'!$A$1:$L$1</definedName>
    <definedName name="_xlnm._FilterDatabase" localSheetId="13" hidden="1">'All Stars'!$A$1:$N$26</definedName>
    <definedName name="_xlnm._FilterDatabase" localSheetId="17" hidden="1">Compounders!$A$1:$L$1</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10" hidden="1">'Fashion + Beauty'!$A$1:$L$1</definedName>
    <definedName name="_xlnm._FilterDatabase" localSheetId="6" hidden="1">'Financial Services'!$A$1:$L$1</definedName>
    <definedName name="_xlnm._FilterDatabase" localSheetId="3" hidden="1">Hardware!$A$1:$L$1</definedName>
    <definedName name="_xlnm._FilterDatabase" localSheetId="7" hidden="1">Healthcare!$A$1:$L$1</definedName>
    <definedName name="_xlnm._FilterDatabase" localSheetId="8" hidden="1">Industrials!$A$1:$L$1</definedName>
    <definedName name="_xlnm._FilterDatabase" localSheetId="11" hidden="1">'My Holdings'!$A$1:$L$1</definedName>
    <definedName name="_xlnm._FilterDatabase" localSheetId="9" hidden="1">'Real Estate'!$A$1:$L$1</definedName>
    <definedName name="_xlnm._FilterDatabase" localSheetId="14" hidden="1">'ROIC Port'!$A$1:$L$1</definedName>
    <definedName name="_xlnm._FilterDatabase" localSheetId="18" hidden="1">'Small Cap Gems'!$A$1:$L$20</definedName>
    <definedName name="_xlnm._FilterDatabase" localSheetId="4" hidden="1">Software!$A$1:$L$1</definedName>
    <definedName name="_xlnm._FilterDatabase" localSheetId="15"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1" i="19" l="1" a="1"/>
  <c r="N31" i="19" s="1"/>
  <c r="O13" i="43" l="1" a="1"/>
  <c r="O13" i="43" s="1"/>
  <c r="N13" i="43" a="1"/>
  <c r="N13" i="43" s="1"/>
  <c r="M13" i="43" a="1"/>
  <c r="M13" i="43" s="1"/>
  <c r="L2" i="43" a="1"/>
  <c r="L2" i="43" s="1"/>
  <c r="K2" i="43"/>
  <c r="J2" i="43"/>
  <c r="I2" i="43"/>
  <c r="H2" i="43"/>
  <c r="G2" i="43"/>
  <c r="F2" i="43"/>
  <c r="E2" i="43"/>
  <c r="D2" i="43"/>
  <c r="B2" i="43"/>
  <c r="C2" i="43" s="1" a="1"/>
  <c r="C2" i="43" s="1"/>
  <c r="O12" i="43" a="1"/>
  <c r="O12" i="43" s="1"/>
  <c r="N12" i="43" a="1"/>
  <c r="N12" i="43" s="1"/>
  <c r="M12" i="43" a="1"/>
  <c r="M12" i="43" s="1"/>
  <c r="L11" i="43"/>
  <c r="K11" i="43"/>
  <c r="J11" i="43"/>
  <c r="I11" i="43"/>
  <c r="H11" i="43"/>
  <c r="G11" i="43"/>
  <c r="F11" i="43"/>
  <c r="E11" i="43"/>
  <c r="D11" i="43"/>
  <c r="B11" i="43"/>
  <c r="C11" i="43" s="1" a="1"/>
  <c r="C11" i="43" s="1"/>
  <c r="O11" i="43" l="1" a="1"/>
  <c r="O11" i="43" s="1"/>
  <c r="N11" i="43" a="1"/>
  <c r="N11" i="43" s="1"/>
  <c r="M11" i="43" a="1"/>
  <c r="M11" i="43" s="1"/>
  <c r="L5" i="43"/>
  <c r="K5" i="43"/>
  <c r="J5" i="43"/>
  <c r="I5" i="43"/>
  <c r="H5" i="43"/>
  <c r="G5" i="43"/>
  <c r="F5" i="43"/>
  <c r="E5" i="43"/>
  <c r="D5" i="43"/>
  <c r="B5" i="43"/>
  <c r="C5" i="43" s="1" a="1"/>
  <c r="C5" i="43" s="1"/>
  <c r="O10" i="43" a="1"/>
  <c r="O10" i="43" s="1"/>
  <c r="N10" i="43" a="1"/>
  <c r="N10" i="43" s="1"/>
  <c r="M10" i="43" a="1"/>
  <c r="M10" i="43" s="1"/>
  <c r="L3" i="43"/>
  <c r="K3" i="43"/>
  <c r="J3" i="43"/>
  <c r="I3" i="43"/>
  <c r="H3" i="43"/>
  <c r="G3" i="43"/>
  <c r="F3" i="43"/>
  <c r="E3" i="43"/>
  <c r="D3" i="43"/>
  <c r="B3" i="43"/>
  <c r="C3" i="43" s="1" a="1"/>
  <c r="C3" i="43" s="1"/>
  <c r="O9" i="43" a="1"/>
  <c r="O9" i="43" s="1"/>
  <c r="N9" i="43" a="1"/>
  <c r="N9" i="43" s="1"/>
  <c r="M9" i="43" a="1"/>
  <c r="M9" i="43" s="1"/>
  <c r="L9" i="43"/>
  <c r="K9" i="43"/>
  <c r="J9" i="43"/>
  <c r="I9" i="43"/>
  <c r="H9" i="43"/>
  <c r="G9" i="43"/>
  <c r="F9" i="43"/>
  <c r="E9" i="43"/>
  <c r="D9" i="43"/>
  <c r="B9" i="43"/>
  <c r="C9" i="43" s="1" a="1"/>
  <c r="C9" i="43" s="1"/>
  <c r="O8" i="43" a="1"/>
  <c r="O8" i="43" s="1"/>
  <c r="N8" i="43" a="1"/>
  <c r="N8" i="43" s="1"/>
  <c r="M8" i="43" a="1"/>
  <c r="M8" i="43" s="1"/>
  <c r="L10" i="43"/>
  <c r="K10" i="43"/>
  <c r="J10" i="43"/>
  <c r="I10" i="43"/>
  <c r="H10" i="43"/>
  <c r="G10" i="43"/>
  <c r="F10" i="43"/>
  <c r="E10" i="43"/>
  <c r="D10" i="43"/>
  <c r="B10" i="43"/>
  <c r="C10" i="43" s="1" a="1"/>
  <c r="C10" i="43" s="1"/>
  <c r="O7" i="43" a="1"/>
  <c r="O7" i="43" s="1"/>
  <c r="N7" i="43" a="1"/>
  <c r="N7" i="43" s="1"/>
  <c r="M7" i="43" a="1"/>
  <c r="M7" i="43" s="1"/>
  <c r="L7" i="43"/>
  <c r="K7" i="43"/>
  <c r="J7" i="43"/>
  <c r="I7" i="43"/>
  <c r="H7" i="43"/>
  <c r="G7" i="43"/>
  <c r="F7" i="43"/>
  <c r="E7" i="43"/>
  <c r="D7" i="43"/>
  <c r="O6" i="43" a="1"/>
  <c r="O6" i="43" s="1"/>
  <c r="N6" i="43" a="1"/>
  <c r="N6" i="43" s="1"/>
  <c r="M6" i="43" a="1"/>
  <c r="M6" i="43" s="1"/>
  <c r="L4" i="43"/>
  <c r="K4" i="43"/>
  <c r="J4" i="43"/>
  <c r="I4" i="43"/>
  <c r="H4" i="43"/>
  <c r="G4" i="43"/>
  <c r="F4" i="43"/>
  <c r="E4" i="43"/>
  <c r="D4" i="43"/>
  <c r="B4" i="43"/>
  <c r="C4" i="43" s="1" a="1"/>
  <c r="C4" i="43" s="1"/>
  <c r="O5" i="43" a="1"/>
  <c r="O5" i="43" s="1"/>
  <c r="N5" i="43" a="1"/>
  <c r="N5" i="43" s="1"/>
  <c r="M5" i="43" a="1"/>
  <c r="M5" i="43" s="1"/>
  <c r="L12" i="43"/>
  <c r="K12" i="43"/>
  <c r="J12" i="43"/>
  <c r="I12" i="43"/>
  <c r="H12" i="43"/>
  <c r="G12" i="43"/>
  <c r="F12" i="43"/>
  <c r="E12" i="43"/>
  <c r="D12" i="43"/>
  <c r="B12" i="43"/>
  <c r="C12" i="43" s="1" a="1"/>
  <c r="C12" i="43" s="1"/>
  <c r="O4" i="43" l="1" a="1"/>
  <c r="O4" i="43" s="1"/>
  <c r="N4" i="43" a="1"/>
  <c r="N4" i="43" s="1"/>
  <c r="M4" i="43" a="1"/>
  <c r="M4" i="43" s="1"/>
  <c r="L8" i="43"/>
  <c r="K8" i="43"/>
  <c r="J8" i="43"/>
  <c r="I8" i="43"/>
  <c r="H8" i="43"/>
  <c r="G8" i="43"/>
  <c r="F8" i="43"/>
  <c r="E8" i="43"/>
  <c r="D8" i="43"/>
  <c r="B8" i="43"/>
  <c r="C8" i="43" s="1" a="1"/>
  <c r="C8" i="43" s="1"/>
  <c r="O3" i="43" a="1"/>
  <c r="O3" i="43" s="1"/>
  <c r="N3" i="43" a="1"/>
  <c r="N3" i="43" s="1"/>
  <c r="M3" i="43" a="1"/>
  <c r="M3" i="43" s="1"/>
  <c r="L13" i="43"/>
  <c r="K13" i="43"/>
  <c r="J13" i="43"/>
  <c r="I13" i="43"/>
  <c r="H13" i="43"/>
  <c r="G13" i="43"/>
  <c r="F13" i="43"/>
  <c r="E13" i="43"/>
  <c r="D13" i="43"/>
  <c r="B13" i="43"/>
  <c r="C13" i="43" s="1" a="1"/>
  <c r="C13" i="43" s="1"/>
  <c r="O2" i="43" a="1"/>
  <c r="O2" i="43" s="1"/>
  <c r="N2" i="43" a="1"/>
  <c r="N2" i="43" s="1"/>
  <c r="M2" i="43" a="1"/>
  <c r="M2" i="43" s="1"/>
  <c r="L6" i="43"/>
  <c r="K6" i="43"/>
  <c r="J6" i="43"/>
  <c r="I6" i="43"/>
  <c r="H6" i="43"/>
  <c r="G6" i="43"/>
  <c r="F6" i="43"/>
  <c r="E6" i="43"/>
  <c r="D6" i="43"/>
  <c r="B6" i="43"/>
  <c r="C6" i="43" s="1" a="1"/>
  <c r="C6" i="43" s="1"/>
  <c r="O11" i="39" l="1" a="1"/>
  <c r="O11" i="39" s="1"/>
  <c r="N11" i="39" a="1"/>
  <c r="N11" i="39" s="1"/>
  <c r="M11" i="39" a="1"/>
  <c r="M11" i="39" s="1"/>
  <c r="L9" i="39"/>
  <c r="K9" i="39"/>
  <c r="J9" i="39"/>
  <c r="I9" i="39"/>
  <c r="H9" i="39"/>
  <c r="G9" i="39"/>
  <c r="F9" i="39"/>
  <c r="E9" i="39"/>
  <c r="D9" i="39"/>
  <c r="B9" i="39"/>
  <c r="C9" i="39" s="1" a="1"/>
  <c r="C9" i="39" s="1"/>
  <c r="O10" i="39" l="1" a="1"/>
  <c r="O10" i="39" s="1"/>
  <c r="N10" i="39" a="1"/>
  <c r="N10" i="39" s="1"/>
  <c r="M10" i="39" a="1"/>
  <c r="M10" i="39" s="1"/>
  <c r="L3" i="39"/>
  <c r="K3" i="39"/>
  <c r="J3" i="39"/>
  <c r="I3" i="39"/>
  <c r="H3" i="39"/>
  <c r="G3" i="39"/>
  <c r="F3" i="39"/>
  <c r="E3" i="39"/>
  <c r="D3" i="39"/>
  <c r="B3" i="39"/>
  <c r="C3" i="39" s="1" a="1"/>
  <c r="C3" i="39" s="1"/>
  <c r="O9" i="39" a="1"/>
  <c r="O9" i="39" s="1"/>
  <c r="N9" i="39" a="1"/>
  <c r="N9" i="39" s="1"/>
  <c r="M9" i="39" a="1"/>
  <c r="M9" i="39" s="1"/>
  <c r="K7" i="39"/>
  <c r="J7" i="39"/>
  <c r="I7" i="39"/>
  <c r="F7" i="39"/>
  <c r="E7" i="39"/>
  <c r="D7" i="39"/>
  <c r="O8" i="39" a="1"/>
  <c r="O8" i="39" s="1"/>
  <c r="N8" i="39" a="1"/>
  <c r="N8" i="39" s="1"/>
  <c r="M8" i="39" a="1"/>
  <c r="M8" i="39" s="1"/>
  <c r="L4" i="39"/>
  <c r="K4" i="39"/>
  <c r="J4" i="39"/>
  <c r="I4" i="39"/>
  <c r="H4" i="39"/>
  <c r="G4" i="39"/>
  <c r="F4" i="39"/>
  <c r="E4" i="39"/>
  <c r="D4" i="39"/>
  <c r="B4" i="39"/>
  <c r="C4" i="39" s="1" a="1"/>
  <c r="C4" i="39" s="1"/>
  <c r="L7" i="39" l="1"/>
  <c r="H7" i="39" l="1"/>
  <c r="G7" i="39"/>
  <c r="B7" i="39" l="1"/>
  <c r="C7" i="39" s="1" a="1"/>
  <c r="C7" i="39" s="1"/>
  <c r="O7" i="39" l="1" a="1"/>
  <c r="O7" i="39" s="1"/>
  <c r="N7" i="39" a="1"/>
  <c r="N7" i="39" s="1"/>
  <c r="M7" i="39" a="1"/>
  <c r="M7" i="39" s="1"/>
  <c r="L6" i="39" a="1"/>
  <c r="L6" i="39" s="1"/>
  <c r="K6" i="39"/>
  <c r="J6" i="39"/>
  <c r="I6" i="39"/>
  <c r="F6" i="39"/>
  <c r="E6" i="39"/>
  <c r="D6" i="39"/>
  <c r="O19" i="22" a="1"/>
  <c r="O19" i="22" s="1"/>
  <c r="N19" i="22" a="1"/>
  <c r="N19" i="22" s="1"/>
  <c r="M19" i="22" a="1"/>
  <c r="M19" i="22" s="1"/>
  <c r="L6" i="22" a="1"/>
  <c r="L6" i="22" s="1"/>
  <c r="K6" i="22"/>
  <c r="J6" i="22"/>
  <c r="I6" i="22"/>
  <c r="F6" i="22"/>
  <c r="E6" i="22"/>
  <c r="D6" i="22"/>
  <c r="H6" i="22" l="1"/>
  <c r="H6" i="39"/>
  <c r="G6" i="39"/>
  <c r="G6" i="22"/>
  <c r="O18" i="22" l="1" a="1"/>
  <c r="O18" i="22" s="1"/>
  <c r="N18" i="22" a="1"/>
  <c r="N18" i="22" s="1"/>
  <c r="M18" i="22" a="1"/>
  <c r="M18" i="22" s="1"/>
  <c r="L15" i="22"/>
  <c r="K15" i="22"/>
  <c r="J15" i="22"/>
  <c r="I15" i="22"/>
  <c r="H15" i="22"/>
  <c r="G15" i="22"/>
  <c r="F15" i="22"/>
  <c r="E15" i="22"/>
  <c r="D15" i="22"/>
  <c r="B15" i="22"/>
  <c r="C15" i="22" s="1" a="1"/>
  <c r="C15" i="22" s="1"/>
  <c r="O6" i="39" l="1" a="1"/>
  <c r="O6" i="39" s="1"/>
  <c r="N6" i="39" a="1"/>
  <c r="N6" i="39" s="1"/>
  <c r="M6" i="39" a="1"/>
  <c r="M6" i="39" s="1"/>
  <c r="L2" i="39" a="1"/>
  <c r="L2" i="39" s="1"/>
  <c r="K2" i="39"/>
  <c r="J2" i="39"/>
  <c r="I2" i="39"/>
  <c r="F2" i="39"/>
  <c r="E2" i="39"/>
  <c r="D2" i="39"/>
  <c r="O53" i="16" a="1"/>
  <c r="O53" i="16" s="1"/>
  <c r="N53" i="16" a="1"/>
  <c r="N53" i="16" s="1"/>
  <c r="M53" i="16" a="1"/>
  <c r="M53" i="16" s="1"/>
  <c r="L4" i="16" a="1"/>
  <c r="L4" i="16" s="1"/>
  <c r="K4" i="16"/>
  <c r="J4" i="16"/>
  <c r="I4" i="16"/>
  <c r="F4" i="16"/>
  <c r="E4" i="16"/>
  <c r="D4" i="16"/>
  <c r="G2" i="39" l="1"/>
  <c r="G4" i="16"/>
  <c r="H2" i="39"/>
  <c r="H4" i="16"/>
  <c r="K27" i="16" l="1"/>
  <c r="J27" i="16"/>
  <c r="I27" i="16"/>
  <c r="H27" i="16"/>
  <c r="G27" i="16"/>
  <c r="F27" i="16"/>
  <c r="E27" i="16"/>
  <c r="D27" i="16"/>
  <c r="L27" i="16" a="1"/>
  <c r="L27" i="16" s="1"/>
  <c r="O5" i="39" l="1" a="1"/>
  <c r="O5" i="39" s="1"/>
  <c r="N5" i="39" a="1"/>
  <c r="N5" i="39" s="1"/>
  <c r="M5" i="39" a="1"/>
  <c r="M5" i="39" s="1"/>
  <c r="L10" i="39"/>
  <c r="K10" i="39"/>
  <c r="J10" i="39"/>
  <c r="I10" i="39"/>
  <c r="H10" i="39"/>
  <c r="G10" i="39"/>
  <c r="F10" i="39"/>
  <c r="E10" i="39"/>
  <c r="D10" i="39"/>
  <c r="C10" i="39"/>
  <c r="B10" i="39"/>
  <c r="P20" i="41" l="1" a="1"/>
  <c r="P20" i="41" s="1"/>
  <c r="O20" i="41" a="1"/>
  <c r="O20" i="41" s="1"/>
  <c r="N20" i="41" a="1"/>
  <c r="N20" i="41" s="1"/>
  <c r="L8" i="41"/>
  <c r="K8" i="41"/>
  <c r="J8" i="41"/>
  <c r="I8" i="41"/>
  <c r="H8" i="41"/>
  <c r="G8" i="41"/>
  <c r="F8" i="41"/>
  <c r="E8" i="41"/>
  <c r="D8" i="41"/>
  <c r="B8" i="41"/>
  <c r="C8" i="41" s="1" a="1"/>
  <c r="C8" i="41" s="1"/>
  <c r="B2" i="16"/>
  <c r="C2" i="16"/>
  <c r="D2" i="16"/>
  <c r="E2" i="16"/>
  <c r="F2" i="16"/>
  <c r="G2" i="16"/>
  <c r="H2" i="16"/>
  <c r="I2" i="16"/>
  <c r="J2" i="16"/>
  <c r="K2" i="16"/>
  <c r="L2" i="16" a="1"/>
  <c r="L2" i="16" s="1"/>
  <c r="M52" i="16" a="1"/>
  <c r="M52" i="16" s="1"/>
  <c r="N52" i="16" a="1"/>
  <c r="N52" i="16" s="1"/>
  <c r="O52" i="16" a="1"/>
  <c r="O52"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4" i="7"/>
  <c r="C4" i="7"/>
  <c r="D4" i="7"/>
  <c r="E4" i="7"/>
  <c r="F4" i="7"/>
  <c r="G4" i="7"/>
  <c r="H4" i="7"/>
  <c r="I4" i="7"/>
  <c r="J4" i="7"/>
  <c r="K4" i="7"/>
  <c r="L4" i="7" a="1"/>
  <c r="L4" i="7" s="1"/>
  <c r="M32" i="7" a="1"/>
  <c r="M32" i="7" s="1"/>
  <c r="N32" i="7" a="1"/>
  <c r="N32" i="7" s="1"/>
  <c r="O32" i="7" a="1"/>
  <c r="O32" i="7" s="1"/>
  <c r="B9" i="18"/>
  <c r="C9" i="18"/>
  <c r="D9" i="18"/>
  <c r="E9" i="18"/>
  <c r="F9" i="18"/>
  <c r="G9" i="18"/>
  <c r="H9" i="18"/>
  <c r="I9" i="18"/>
  <c r="J9" i="18"/>
  <c r="K9" i="18"/>
  <c r="L9" i="18" a="1"/>
  <c r="L9" i="18" s="1"/>
  <c r="M23" i="18" a="1"/>
  <c r="M23" i="18" s="1"/>
  <c r="N23" i="18" a="1"/>
  <c r="N23" i="18" s="1"/>
  <c r="O23" i="18" a="1"/>
  <c r="O23" i="18" s="1"/>
  <c r="B6" i="16"/>
  <c r="C6" i="16"/>
  <c r="D6" i="16"/>
  <c r="E6" i="16"/>
  <c r="F6" i="16"/>
  <c r="G6" i="16"/>
  <c r="H6" i="16"/>
  <c r="I6" i="16"/>
  <c r="J6" i="16"/>
  <c r="K6" i="16"/>
  <c r="L6" i="16" a="1"/>
  <c r="L6" i="16" s="1"/>
  <c r="M49" i="16" a="1"/>
  <c r="M49" i="16" s="1"/>
  <c r="N49" i="16" a="1"/>
  <c r="N49" i="16" s="1"/>
  <c r="O49" i="16" a="1"/>
  <c r="O49" i="16" s="1"/>
  <c r="B19" i="16"/>
  <c r="C19" i="16"/>
  <c r="D19" i="16"/>
  <c r="E19" i="16"/>
  <c r="F19" i="16"/>
  <c r="G19" i="16"/>
  <c r="H19" i="16"/>
  <c r="I19" i="16"/>
  <c r="J19" i="16"/>
  <c r="K19" i="16"/>
  <c r="L19" i="16" a="1"/>
  <c r="L19" i="16" s="1"/>
  <c r="M50" i="16" a="1"/>
  <c r="M50" i="16" s="1"/>
  <c r="N50" i="16" a="1"/>
  <c r="N50" i="16" s="1"/>
  <c r="O50" i="16" a="1"/>
  <c r="O50" i="16" s="1"/>
  <c r="M51" i="16" a="1"/>
  <c r="M51" i="16" s="1"/>
  <c r="N51" i="16" a="1"/>
  <c r="N51" i="16" s="1"/>
  <c r="O51" i="16" a="1"/>
  <c r="O51" i="16" s="1"/>
  <c r="L10" i="22" l="1"/>
  <c r="M15" i="22" a="1"/>
  <c r="M15" i="22" s="1"/>
  <c r="N15" i="22" a="1"/>
  <c r="N15" i="22" s="1"/>
  <c r="O15" i="22" a="1"/>
  <c r="O15" i="22" s="1"/>
  <c r="K10" i="22"/>
  <c r="J10" i="22"/>
  <c r="I10" i="22"/>
  <c r="H10" i="22"/>
  <c r="G10" i="22"/>
  <c r="F10" i="22"/>
  <c r="E10" i="22"/>
  <c r="D10" i="22"/>
  <c r="P19" i="41" l="1" a="1"/>
  <c r="P19" i="41" s="1"/>
  <c r="O19" i="41" a="1"/>
  <c r="O19" i="41" s="1"/>
  <c r="N19" i="41" a="1"/>
  <c r="N19" i="41" s="1"/>
  <c r="L6" i="41"/>
  <c r="K6" i="41"/>
  <c r="J6" i="41"/>
  <c r="I6" i="41"/>
  <c r="H6" i="41"/>
  <c r="G6" i="41"/>
  <c r="F6" i="41"/>
  <c r="E6" i="41"/>
  <c r="D6" i="41"/>
  <c r="B6" i="41"/>
  <c r="C6" i="41" s="1" a="1"/>
  <c r="C6" i="41" s="1"/>
  <c r="P23" i="41" a="1"/>
  <c r="P23" i="41" s="1"/>
  <c r="O23" i="41" a="1"/>
  <c r="O23" i="41" s="1"/>
  <c r="N23" i="41" a="1"/>
  <c r="N23" i="41" s="1"/>
  <c r="L5" i="41"/>
  <c r="K5" i="41"/>
  <c r="J5" i="41"/>
  <c r="I5" i="41"/>
  <c r="H5" i="41"/>
  <c r="G5" i="41"/>
  <c r="F5" i="41"/>
  <c r="E5" i="41"/>
  <c r="D5" i="41"/>
  <c r="P15" i="41" a="1"/>
  <c r="P15" i="41" s="1"/>
  <c r="O15" i="41" a="1"/>
  <c r="O15" i="41" s="1"/>
  <c r="N15" i="41" a="1"/>
  <c r="N15" i="41" s="1"/>
  <c r="L13" i="41"/>
  <c r="K13" i="41"/>
  <c r="J13" i="41"/>
  <c r="I13" i="41"/>
  <c r="H13" i="41"/>
  <c r="G13" i="41"/>
  <c r="F13" i="41"/>
  <c r="E13" i="41"/>
  <c r="D13" i="41"/>
  <c r="B13" i="41"/>
  <c r="C13" i="41" s="1" a="1"/>
  <c r="C13" i="41" s="1"/>
  <c r="P11" i="41" a="1"/>
  <c r="P11" i="41" s="1"/>
  <c r="O11" i="41" a="1"/>
  <c r="O11" i="41" s="1"/>
  <c r="N11" i="41" a="1"/>
  <c r="N11" i="41" s="1"/>
  <c r="L18" i="41"/>
  <c r="K18" i="41"/>
  <c r="J18" i="41"/>
  <c r="I18" i="41"/>
  <c r="H18" i="41"/>
  <c r="G18" i="41"/>
  <c r="F18" i="41"/>
  <c r="E18" i="41"/>
  <c r="D18" i="41"/>
  <c r="B18" i="41"/>
  <c r="C18" i="41" s="1" a="1"/>
  <c r="C18" i="41" s="1"/>
  <c r="P18" i="41" a="1"/>
  <c r="P18" i="41" s="1"/>
  <c r="O18" i="41" a="1"/>
  <c r="O18" i="41" s="1"/>
  <c r="N18" i="41" a="1"/>
  <c r="N18" i="41" s="1"/>
  <c r="L23" i="41"/>
  <c r="K23" i="41"/>
  <c r="J23" i="41"/>
  <c r="I23" i="41"/>
  <c r="H23" i="41"/>
  <c r="G23" i="41"/>
  <c r="F23" i="41"/>
  <c r="E23" i="41"/>
  <c r="D23" i="41"/>
  <c r="B23" i="41"/>
  <c r="C23" i="41" s="1" a="1"/>
  <c r="C23" i="41" s="1"/>
  <c r="P16" i="41" a="1"/>
  <c r="P16" i="41" s="1"/>
  <c r="O16" i="41" a="1"/>
  <c r="O16" i="41" s="1"/>
  <c r="N16" i="41" a="1"/>
  <c r="N16" i="41" s="1"/>
  <c r="L16" i="41"/>
  <c r="K16" i="41"/>
  <c r="J16" i="41"/>
  <c r="I16" i="41"/>
  <c r="H16" i="41"/>
  <c r="G16" i="41"/>
  <c r="F16" i="41"/>
  <c r="E16" i="41"/>
  <c r="D16" i="41"/>
  <c r="B16" i="41"/>
  <c r="C16" i="41" s="1" a="1"/>
  <c r="C16" i="41" s="1"/>
  <c r="O4" i="39" a="1"/>
  <c r="O4" i="39" s="1"/>
  <c r="N4" i="39" a="1"/>
  <c r="N4" i="39" s="1"/>
  <c r="M4" i="39" a="1"/>
  <c r="M4" i="39" s="1"/>
  <c r="L8" i="39"/>
  <c r="K8" i="39"/>
  <c r="J8" i="39"/>
  <c r="I8" i="39"/>
  <c r="H8" i="39"/>
  <c r="G8" i="39"/>
  <c r="F8" i="39"/>
  <c r="E8" i="39"/>
  <c r="D8" i="39"/>
  <c r="B8" i="39"/>
  <c r="C8" i="39" s="1" a="1"/>
  <c r="C8" i="39" s="1"/>
  <c r="O3" i="39" a="1"/>
  <c r="O3" i="39" s="1"/>
  <c r="N3" i="39" a="1"/>
  <c r="N3" i="39" s="1"/>
  <c r="M3" i="39" a="1"/>
  <c r="M3" i="39" s="1"/>
  <c r="L11" i="39"/>
  <c r="K11" i="39"/>
  <c r="J11" i="39"/>
  <c r="I11" i="39"/>
  <c r="H11" i="39"/>
  <c r="G11" i="39"/>
  <c r="F11" i="39"/>
  <c r="E11" i="39"/>
  <c r="D11" i="39"/>
  <c r="B11" i="39"/>
  <c r="C11" i="39" s="1" a="1"/>
  <c r="C11" i="39" s="1"/>
  <c r="P9" i="41" a="1"/>
  <c r="P9" i="41" s="1"/>
  <c r="O9" i="41" a="1"/>
  <c r="O9" i="41" s="1"/>
  <c r="N9" i="41" a="1"/>
  <c r="N9" i="41" s="1"/>
  <c r="L12" i="41"/>
  <c r="K12" i="41"/>
  <c r="J12" i="41"/>
  <c r="I12" i="41"/>
  <c r="H12" i="41"/>
  <c r="G12" i="41"/>
  <c r="F12" i="41"/>
  <c r="E12" i="41"/>
  <c r="D12" i="41"/>
  <c r="B12" i="41"/>
  <c r="C12" i="41" s="1" a="1"/>
  <c r="C12" i="41" s="1"/>
  <c r="B4" i="36"/>
  <c r="C4" i="36" s="1" a="1"/>
  <c r="C4" i="36" s="1"/>
  <c r="D4" i="36"/>
  <c r="E4" i="36"/>
  <c r="F4" i="36"/>
  <c r="G4" i="36"/>
  <c r="H4" i="36"/>
  <c r="I4" i="36"/>
  <c r="J4" i="36"/>
  <c r="K4" i="36"/>
  <c r="L4" i="36"/>
  <c r="M4" i="36" a="1"/>
  <c r="M4" i="36" s="1"/>
  <c r="N4" i="36" a="1"/>
  <c r="N4" i="36" s="1"/>
  <c r="O4" i="36" a="1"/>
  <c r="O4" i="36" s="1"/>
  <c r="P8" i="41" a="1"/>
  <c r="P8" i="41" s="1"/>
  <c r="O8" i="41" a="1"/>
  <c r="O8" i="41" s="1"/>
  <c r="N8" i="41" a="1"/>
  <c r="N8" i="41" s="1"/>
  <c r="L3" i="41"/>
  <c r="K3" i="41"/>
  <c r="J3" i="41"/>
  <c r="I3" i="41"/>
  <c r="H3" i="41"/>
  <c r="G3" i="41"/>
  <c r="F3" i="41"/>
  <c r="E3" i="41"/>
  <c r="D3" i="41"/>
  <c r="B3" i="41"/>
  <c r="C3" i="41" s="1" a="1"/>
  <c r="C3" i="41" s="1"/>
  <c r="O20" i="42" a="1"/>
  <c r="O20" i="42" s="1"/>
  <c r="N20" i="42" a="1"/>
  <c r="N20" i="42" s="1"/>
  <c r="M20" i="42" a="1"/>
  <c r="M20" i="42" s="1"/>
  <c r="L8" i="42"/>
  <c r="K8" i="42"/>
  <c r="J8" i="42"/>
  <c r="I8" i="42"/>
  <c r="H8" i="42"/>
  <c r="G8" i="42"/>
  <c r="F8" i="42"/>
  <c r="E8" i="42"/>
  <c r="D8" i="42"/>
  <c r="B8" i="42"/>
  <c r="C8" i="42" s="1" a="1"/>
  <c r="C8" i="42" s="1"/>
  <c r="K16" i="16" l="1"/>
  <c r="J16" i="16"/>
  <c r="I16" i="16"/>
  <c r="H16" i="16"/>
  <c r="G16" i="16"/>
  <c r="F16" i="16"/>
  <c r="E16" i="16"/>
  <c r="D16" i="16"/>
  <c r="O19" i="42" l="1" a="1"/>
  <c r="O19" i="42" s="1"/>
  <c r="N19" i="42" a="1"/>
  <c r="N19" i="42" s="1"/>
  <c r="M19" i="42" a="1"/>
  <c r="M19" i="42" s="1"/>
  <c r="K15" i="42"/>
  <c r="J15" i="42"/>
  <c r="I15" i="42"/>
  <c r="F15" i="42"/>
  <c r="E15" i="42"/>
  <c r="D15" i="42"/>
  <c r="O18" i="42" l="1" a="1"/>
  <c r="O18" i="42" s="1"/>
  <c r="N18" i="42" a="1"/>
  <c r="N18" i="42" s="1"/>
  <c r="M18" i="42" a="1"/>
  <c r="M18" i="42" s="1"/>
  <c r="L7" i="42"/>
  <c r="K7" i="42"/>
  <c r="J7" i="42"/>
  <c r="I7" i="42"/>
  <c r="H7" i="42"/>
  <c r="G7" i="42"/>
  <c r="F7" i="42"/>
  <c r="E7" i="42"/>
  <c r="D7" i="42"/>
  <c r="B7" i="42"/>
  <c r="C7" i="42" s="1" a="1"/>
  <c r="C7" i="42" s="1"/>
  <c r="O17" i="42" a="1"/>
  <c r="O17" i="42" s="1"/>
  <c r="N17" i="42" a="1"/>
  <c r="N17" i="42" s="1"/>
  <c r="M17" i="42" a="1"/>
  <c r="M17" i="42" s="1"/>
  <c r="L10" i="42"/>
  <c r="K10" i="42"/>
  <c r="J10" i="42"/>
  <c r="I10" i="42"/>
  <c r="H10" i="42"/>
  <c r="G10" i="42"/>
  <c r="F10" i="42"/>
  <c r="E10" i="42"/>
  <c r="D10" i="42"/>
  <c r="B10" i="42"/>
  <c r="C10" i="42" s="1" a="1"/>
  <c r="C10" i="42" s="1"/>
  <c r="L18" i="42"/>
  <c r="K18" i="42"/>
  <c r="J18" i="42"/>
  <c r="I18" i="42"/>
  <c r="H18" i="42"/>
  <c r="G18" i="42"/>
  <c r="F18" i="42"/>
  <c r="E18" i="42"/>
  <c r="D18" i="42"/>
  <c r="B18" i="42"/>
  <c r="C18" i="42" s="1" a="1"/>
  <c r="C18" i="42" s="1"/>
  <c r="O16" i="42" a="1"/>
  <c r="O16" i="42" s="1"/>
  <c r="N16" i="42" a="1"/>
  <c r="N16" i="42" s="1"/>
  <c r="M16" i="42" a="1"/>
  <c r="M16" i="42" s="1"/>
  <c r="L5" i="42"/>
  <c r="K5" i="42"/>
  <c r="J5" i="42"/>
  <c r="I5" i="42"/>
  <c r="H5" i="42"/>
  <c r="G5" i="42"/>
  <c r="F5" i="42"/>
  <c r="E5" i="42"/>
  <c r="D5" i="42"/>
  <c r="B5" i="42"/>
  <c r="C5" i="42" s="1" a="1"/>
  <c r="C5" i="42" s="1"/>
  <c r="O15" i="42" a="1"/>
  <c r="O15" i="42" s="1"/>
  <c r="N15" i="42" a="1"/>
  <c r="N15" i="42" s="1"/>
  <c r="M15" i="42" a="1"/>
  <c r="M15" i="42" s="1"/>
  <c r="L12" i="42"/>
  <c r="K12" i="42"/>
  <c r="J12" i="42"/>
  <c r="I12" i="42"/>
  <c r="H12" i="42"/>
  <c r="G12" i="42"/>
  <c r="F12" i="42"/>
  <c r="E12" i="42"/>
  <c r="D12" i="42"/>
  <c r="B12" i="42"/>
  <c r="C12" i="42" s="1" a="1"/>
  <c r="C12" i="42" s="1"/>
  <c r="O14" i="42" a="1"/>
  <c r="O14" i="42" s="1"/>
  <c r="N14" i="42" a="1"/>
  <c r="N14" i="42" s="1"/>
  <c r="M14" i="42" a="1"/>
  <c r="M14" i="42" s="1"/>
  <c r="L16" i="42"/>
  <c r="K16" i="42"/>
  <c r="J16" i="42"/>
  <c r="I16" i="42"/>
  <c r="H16" i="42"/>
  <c r="G16" i="42"/>
  <c r="F16" i="42"/>
  <c r="E16" i="42"/>
  <c r="D16" i="42"/>
  <c r="B16" i="42"/>
  <c r="C16" i="42" s="1" a="1"/>
  <c r="C16" i="42" s="1"/>
  <c r="O13" i="42" a="1"/>
  <c r="O13" i="42" s="1"/>
  <c r="N13" i="42" a="1"/>
  <c r="N13" i="42" s="1"/>
  <c r="M13" i="42" a="1"/>
  <c r="M13" i="42" s="1"/>
  <c r="L20" i="42"/>
  <c r="K20" i="42"/>
  <c r="J20" i="42"/>
  <c r="I20" i="42"/>
  <c r="H20" i="42"/>
  <c r="G20" i="42"/>
  <c r="F20" i="42"/>
  <c r="E20" i="42"/>
  <c r="D20" i="42"/>
  <c r="B20" i="42"/>
  <c r="C20" i="42" s="1" a="1"/>
  <c r="C20" i="42" s="1"/>
  <c r="O12" i="42" a="1"/>
  <c r="O12" i="42" s="1"/>
  <c r="N12" i="42" a="1"/>
  <c r="N12" i="42" s="1"/>
  <c r="M12" i="42" a="1"/>
  <c r="M12" i="42" s="1"/>
  <c r="L2" i="42"/>
  <c r="K2" i="42"/>
  <c r="J2" i="42"/>
  <c r="I2" i="42"/>
  <c r="H2" i="42"/>
  <c r="G2" i="42"/>
  <c r="F2" i="42"/>
  <c r="E2" i="42"/>
  <c r="D2" i="42"/>
  <c r="B2" i="42"/>
  <c r="C2" i="42" s="1" a="1"/>
  <c r="C2" i="42" s="1"/>
  <c r="O11" i="42" l="1" a="1"/>
  <c r="O11" i="42" s="1"/>
  <c r="N11" i="42" a="1"/>
  <c r="N11" i="42" s="1"/>
  <c r="M11" i="42" a="1"/>
  <c r="M11" i="42" s="1"/>
  <c r="L13" i="42"/>
  <c r="K13" i="42"/>
  <c r="J13" i="42"/>
  <c r="I13" i="42"/>
  <c r="H13" i="42"/>
  <c r="G13" i="42"/>
  <c r="F13" i="42"/>
  <c r="E13" i="42"/>
  <c r="D13" i="42"/>
  <c r="B13" i="42"/>
  <c r="C13" i="42" s="1" a="1"/>
  <c r="C13" i="42" s="1"/>
  <c r="O10" i="42" a="1"/>
  <c r="O10" i="42" s="1"/>
  <c r="N10" i="42" a="1"/>
  <c r="N10" i="42" s="1"/>
  <c r="M10" i="42" a="1"/>
  <c r="M10" i="42" s="1"/>
  <c r="L11" i="42"/>
  <c r="K11" i="42"/>
  <c r="J11" i="42"/>
  <c r="I11" i="42"/>
  <c r="H11" i="42"/>
  <c r="G11" i="42"/>
  <c r="F11" i="42"/>
  <c r="E11" i="42"/>
  <c r="D11" i="42"/>
  <c r="D31" i="16"/>
  <c r="E31" i="16"/>
  <c r="F31" i="16"/>
  <c r="I31" i="16"/>
  <c r="J31" i="16"/>
  <c r="K31" i="16"/>
  <c r="M48" i="16" a="1"/>
  <c r="M48" i="16" s="1"/>
  <c r="N48" i="16" a="1"/>
  <c r="N48" i="16" s="1"/>
  <c r="O48" i="16" a="1"/>
  <c r="O48" i="16" s="1"/>
  <c r="L15" i="42" l="1"/>
  <c r="L31" i="16"/>
  <c r="G15" i="42" l="1"/>
  <c r="G31" i="16"/>
  <c r="H15" i="42"/>
  <c r="H31" i="16"/>
  <c r="B15" i="42" l="1"/>
  <c r="B31" i="16"/>
  <c r="C15" i="42" l="1"/>
  <c r="C31" i="16"/>
  <c r="O9" i="42" a="1"/>
  <c r="O9" i="42" s="1"/>
  <c r="N9" i="42" a="1"/>
  <c r="N9" i="42" s="1"/>
  <c r="M9" i="42" a="1"/>
  <c r="M9" i="42" s="1"/>
  <c r="L3" i="42"/>
  <c r="K3" i="42"/>
  <c r="J3" i="42"/>
  <c r="I3" i="42"/>
  <c r="H3" i="42"/>
  <c r="G3" i="42"/>
  <c r="F3" i="42"/>
  <c r="E3" i="42"/>
  <c r="D3" i="42"/>
  <c r="B3" i="42"/>
  <c r="C3" i="42" s="1" a="1"/>
  <c r="C3" i="42" s="1"/>
  <c r="O8" i="42" a="1"/>
  <c r="O8" i="42" s="1"/>
  <c r="N8" i="42" a="1"/>
  <c r="N8" i="42" s="1"/>
  <c r="M8" i="42" a="1"/>
  <c r="M8" i="42" s="1"/>
  <c r="L9" i="42"/>
  <c r="K9" i="42"/>
  <c r="J9" i="42"/>
  <c r="I9" i="42"/>
  <c r="H9" i="42"/>
  <c r="G9" i="42"/>
  <c r="F9" i="42"/>
  <c r="E9" i="42"/>
  <c r="D9" i="42"/>
  <c r="B9" i="42"/>
  <c r="C9" i="42" s="1" a="1"/>
  <c r="C9" i="42" s="1"/>
  <c r="B21" i="16"/>
  <c r="C21" i="16" s="1" a="1"/>
  <c r="C21" i="16" s="1"/>
  <c r="D21" i="16"/>
  <c r="E21" i="16"/>
  <c r="F21" i="16"/>
  <c r="G21" i="16"/>
  <c r="H21" i="16"/>
  <c r="I21" i="16"/>
  <c r="J21" i="16"/>
  <c r="K21" i="16"/>
  <c r="L21" i="16"/>
  <c r="M2" i="16" a="1"/>
  <c r="M2" i="16" s="1"/>
  <c r="N2" i="16" a="1"/>
  <c r="N2" i="16" s="1"/>
  <c r="O2" i="16" a="1"/>
  <c r="O2" i="16" s="1"/>
  <c r="O7" i="42" a="1"/>
  <c r="O7" i="42" s="1"/>
  <c r="N7" i="42" a="1"/>
  <c r="N7" i="42" s="1"/>
  <c r="M7" i="42" a="1"/>
  <c r="M7" i="42" s="1"/>
  <c r="L17" i="42"/>
  <c r="K17" i="42"/>
  <c r="J17" i="42"/>
  <c r="I17" i="42"/>
  <c r="H17" i="42"/>
  <c r="G17" i="42"/>
  <c r="F17" i="42"/>
  <c r="E17" i="42"/>
  <c r="D17" i="42"/>
  <c r="B17" i="42"/>
  <c r="C17" i="42" s="1" a="1"/>
  <c r="C17" i="42" s="1"/>
  <c r="O6" i="42" a="1"/>
  <c r="O6" i="42" s="1"/>
  <c r="N6" i="42" a="1"/>
  <c r="N6" i="42" s="1"/>
  <c r="M6" i="42" a="1"/>
  <c r="M6" i="42" s="1"/>
  <c r="L19" i="42"/>
  <c r="K19" i="42"/>
  <c r="J19" i="42"/>
  <c r="I19" i="42"/>
  <c r="H19" i="42"/>
  <c r="G19" i="42"/>
  <c r="F19" i="42"/>
  <c r="E19" i="42"/>
  <c r="D19" i="42"/>
  <c r="B19" i="42"/>
  <c r="C19" i="42" s="1" a="1"/>
  <c r="C19" i="42" s="1"/>
  <c r="O5" i="42" a="1"/>
  <c r="O5" i="42" s="1"/>
  <c r="N5" i="42" a="1"/>
  <c r="N5" i="42" s="1"/>
  <c r="M5" i="42" a="1"/>
  <c r="M5" i="42" s="1"/>
  <c r="L4" i="42" a="1"/>
  <c r="L4" i="42" s="1"/>
  <c r="K4" i="42"/>
  <c r="J4" i="42"/>
  <c r="I4" i="42"/>
  <c r="H4" i="42"/>
  <c r="G4" i="42"/>
  <c r="F4" i="42"/>
  <c r="E4" i="42"/>
  <c r="D4" i="42"/>
  <c r="B4" i="42"/>
  <c r="C4" i="42" s="1" a="1"/>
  <c r="C4" i="42" s="1"/>
  <c r="O4" i="42" a="1"/>
  <c r="O4" i="42" s="1"/>
  <c r="N4" i="42" a="1"/>
  <c r="N4" i="42" s="1"/>
  <c r="M4" i="42" a="1"/>
  <c r="M4" i="42" s="1"/>
  <c r="L6" i="42"/>
  <c r="K6" i="42"/>
  <c r="J6" i="42"/>
  <c r="I6" i="42"/>
  <c r="H6" i="42"/>
  <c r="G6" i="42"/>
  <c r="F6" i="42"/>
  <c r="E6" i="42"/>
  <c r="D6" i="42"/>
  <c r="B6" i="42"/>
  <c r="C6" i="42" s="1" a="1"/>
  <c r="C6" i="42" s="1"/>
  <c r="O3" i="42" a="1"/>
  <c r="O3" i="42" s="1"/>
  <c r="N3" i="42" a="1"/>
  <c r="N3" i="42" s="1"/>
  <c r="M3" i="42" a="1"/>
  <c r="M3" i="42" s="1"/>
  <c r="O2" i="42" a="1"/>
  <c r="O2" i="42" s="1"/>
  <c r="N2" i="42" a="1"/>
  <c r="N2" i="42" s="1"/>
  <c r="M2" i="42" a="1"/>
  <c r="M2" i="42" s="1"/>
  <c r="L14" i="42"/>
  <c r="K14" i="42"/>
  <c r="J14" i="42"/>
  <c r="I14" i="42"/>
  <c r="H14" i="42"/>
  <c r="G14" i="42"/>
  <c r="F14" i="42"/>
  <c r="E14" i="42"/>
  <c r="D14" i="42"/>
  <c r="B14" i="42"/>
  <c r="C14" i="42" s="1" a="1"/>
  <c r="C14" i="42" s="1"/>
  <c r="P4" i="41" a="1"/>
  <c r="P4" i="41" s="1"/>
  <c r="O4" i="41" a="1"/>
  <c r="O4" i="41" s="1"/>
  <c r="N4" i="41" a="1"/>
  <c r="N4" i="41" s="1"/>
  <c r="L11" i="41"/>
  <c r="K11" i="41"/>
  <c r="J11" i="41"/>
  <c r="I11" i="41"/>
  <c r="H11" i="41"/>
  <c r="G11" i="41"/>
  <c r="F11" i="41"/>
  <c r="E11" i="41"/>
  <c r="D11" i="41"/>
  <c r="B11" i="41"/>
  <c r="C11" i="41" s="1" a="1"/>
  <c r="C11" i="41" s="1"/>
  <c r="B10" i="36"/>
  <c r="C10" i="36" s="1" a="1"/>
  <c r="C10" i="36" s="1"/>
  <c r="D10" i="36"/>
  <c r="E10" i="36"/>
  <c r="F10" i="36"/>
  <c r="G10" i="36"/>
  <c r="H10" i="36"/>
  <c r="I10" i="36"/>
  <c r="J10" i="36"/>
  <c r="K10" i="36"/>
  <c r="L10" i="36"/>
  <c r="M2" i="36" a="1"/>
  <c r="M2" i="36" s="1"/>
  <c r="N2" i="36" a="1"/>
  <c r="N2" i="36" s="1"/>
  <c r="O2" i="36" a="1"/>
  <c r="O2" i="36" s="1"/>
  <c r="P5" i="41" a="1"/>
  <c r="P5" i="41" s="1"/>
  <c r="O5" i="41" a="1"/>
  <c r="O5" i="41" s="1"/>
  <c r="N5" i="41" a="1"/>
  <c r="N5" i="41" s="1"/>
  <c r="L9" i="41"/>
  <c r="K9" i="41"/>
  <c r="J9" i="41"/>
  <c r="I9" i="41"/>
  <c r="H9" i="41"/>
  <c r="G9" i="41"/>
  <c r="F9" i="41"/>
  <c r="E9" i="41"/>
  <c r="D9" i="41"/>
  <c r="B9" i="41"/>
  <c r="C9" i="41" s="1" a="1"/>
  <c r="C9" i="41" s="1"/>
  <c r="P22" i="41" l="1" a="1"/>
  <c r="P22" i="41" s="1"/>
  <c r="O22" i="41" a="1"/>
  <c r="O22" i="41" s="1"/>
  <c r="N22" i="41" a="1"/>
  <c r="N22" i="41" s="1"/>
  <c r="P12" i="41" a="1"/>
  <c r="P12" i="41" s="1"/>
  <c r="O12" i="41" a="1"/>
  <c r="O12" i="41" s="1"/>
  <c r="N12" i="41" a="1"/>
  <c r="N12" i="41" s="1"/>
  <c r="O11" i="36" a="1"/>
  <c r="O11" i="36" s="1"/>
  <c r="N11" i="36" a="1"/>
  <c r="N11" i="36" s="1"/>
  <c r="M11" i="36" a="1"/>
  <c r="M11" i="36" s="1"/>
  <c r="L6" i="36"/>
  <c r="K6" i="36"/>
  <c r="J6" i="36"/>
  <c r="I6" i="36"/>
  <c r="H6" i="36"/>
  <c r="G6" i="36"/>
  <c r="F6" i="36"/>
  <c r="E6" i="36"/>
  <c r="D6" i="36"/>
  <c r="B6" i="36"/>
  <c r="C6" i="36" s="1" a="1"/>
  <c r="C6" i="36" s="1"/>
  <c r="O10" i="36" l="1" a="1"/>
  <c r="O10" i="36" s="1"/>
  <c r="N10" i="36" a="1"/>
  <c r="N10" i="36" s="1"/>
  <c r="M10" i="36" a="1"/>
  <c r="M10" i="36" s="1"/>
  <c r="L2" i="36"/>
  <c r="K2" i="36"/>
  <c r="J2" i="36"/>
  <c r="I2" i="36"/>
  <c r="H2" i="36"/>
  <c r="G2" i="36"/>
  <c r="F2" i="36"/>
  <c r="E2" i="36"/>
  <c r="D2" i="36"/>
  <c r="O7" i="36" a="1"/>
  <c r="O7" i="36" s="1"/>
  <c r="N7" i="36" a="1"/>
  <c r="N7" i="36" s="1"/>
  <c r="M7" i="36" a="1"/>
  <c r="M7" i="36" s="1"/>
  <c r="L5" i="36"/>
  <c r="K5" i="36"/>
  <c r="J5" i="36"/>
  <c r="I5" i="36"/>
  <c r="H5" i="36"/>
  <c r="G5" i="36"/>
  <c r="F5" i="36"/>
  <c r="E5" i="36"/>
  <c r="D5" i="36"/>
  <c r="L20" i="41"/>
  <c r="K20" i="41"/>
  <c r="J20" i="41"/>
  <c r="I20" i="41"/>
  <c r="H20" i="41"/>
  <c r="G20" i="41"/>
  <c r="F20" i="41"/>
  <c r="E20" i="41"/>
  <c r="D20" i="41"/>
  <c r="B20" i="41"/>
  <c r="C20" i="41" s="1" a="1"/>
  <c r="C20" i="41" s="1"/>
  <c r="P13" i="41" a="1"/>
  <c r="P13" i="41" s="1"/>
  <c r="O13" i="41" a="1"/>
  <c r="O13" i="41" s="1"/>
  <c r="N13" i="41" a="1"/>
  <c r="N13" i="41" s="1"/>
  <c r="L22" i="41"/>
  <c r="K22" i="41"/>
  <c r="J22" i="41"/>
  <c r="I22" i="41"/>
  <c r="H22" i="41"/>
  <c r="G22" i="41"/>
  <c r="F22" i="41"/>
  <c r="E22" i="41"/>
  <c r="D22" i="41"/>
  <c r="B22" i="41"/>
  <c r="C22" i="41" s="1" a="1"/>
  <c r="C22" i="41" s="1"/>
  <c r="L14" i="41"/>
  <c r="K14" i="41"/>
  <c r="J14" i="41"/>
  <c r="I14" i="41"/>
  <c r="H14" i="41"/>
  <c r="G14" i="41"/>
  <c r="F14" i="41"/>
  <c r="E14" i="41"/>
  <c r="D14" i="41"/>
  <c r="L19" i="41"/>
  <c r="K19" i="41"/>
  <c r="J19" i="41"/>
  <c r="I19" i="41"/>
  <c r="H19" i="41"/>
  <c r="G19" i="41"/>
  <c r="F19" i="41"/>
  <c r="E19" i="41"/>
  <c r="D19" i="41"/>
  <c r="B19" i="41"/>
  <c r="C19" i="41" s="1" a="1"/>
  <c r="C19" i="41" s="1"/>
  <c r="P10" i="41" a="1"/>
  <c r="P10" i="41" s="1"/>
  <c r="O10" i="41" a="1"/>
  <c r="O10" i="41" s="1"/>
  <c r="N10" i="41" a="1"/>
  <c r="N10" i="41" s="1"/>
  <c r="L4" i="41"/>
  <c r="K4" i="41"/>
  <c r="J4" i="41"/>
  <c r="I4" i="41"/>
  <c r="H4" i="41"/>
  <c r="G4" i="41"/>
  <c r="F4" i="41"/>
  <c r="E4" i="41"/>
  <c r="D4" i="41"/>
  <c r="B4" i="41"/>
  <c r="C4" i="41" s="1" a="1"/>
  <c r="C4" i="41" s="1"/>
  <c r="P21" i="41" a="1"/>
  <c r="P21" i="41" s="1"/>
  <c r="O21" i="41" a="1"/>
  <c r="O21" i="41" s="1"/>
  <c r="N21" i="41" a="1"/>
  <c r="N21" i="41" s="1"/>
  <c r="L21" i="41"/>
  <c r="K21" i="41"/>
  <c r="J21" i="41"/>
  <c r="I21" i="41"/>
  <c r="H21" i="41"/>
  <c r="G21" i="41"/>
  <c r="F21" i="41"/>
  <c r="E21" i="41"/>
  <c r="D21" i="41"/>
  <c r="B21" i="41"/>
  <c r="C21" i="41" s="1" a="1"/>
  <c r="C21" i="41" s="1"/>
  <c r="P3" i="41" a="1"/>
  <c r="P3" i="41" s="1"/>
  <c r="O3" i="41" a="1"/>
  <c r="O3" i="41" s="1"/>
  <c r="N3" i="41" a="1"/>
  <c r="N3" i="41" s="1"/>
  <c r="L15" i="41"/>
  <c r="K15" i="41"/>
  <c r="J15" i="41"/>
  <c r="I15" i="41"/>
  <c r="H15" i="41"/>
  <c r="G15" i="41"/>
  <c r="F15" i="41"/>
  <c r="E15" i="41"/>
  <c r="D15" i="41"/>
  <c r="P14" i="41" a="1"/>
  <c r="P14" i="41" s="1"/>
  <c r="O14" i="41" a="1"/>
  <c r="O14" i="41" s="1"/>
  <c r="N14" i="41" a="1"/>
  <c r="N14" i="41" s="1"/>
  <c r="L17" i="41"/>
  <c r="K17" i="41"/>
  <c r="J17" i="41"/>
  <c r="I17" i="41"/>
  <c r="H17" i="41"/>
  <c r="G17" i="41"/>
  <c r="F17" i="41"/>
  <c r="E17" i="41"/>
  <c r="D17" i="41"/>
  <c r="B17" i="41"/>
  <c r="C17" i="41" s="1" a="1"/>
  <c r="C17" i="41" s="1"/>
  <c r="P2" i="41" a="1"/>
  <c r="P2" i="41" s="1"/>
  <c r="O2" i="41" a="1"/>
  <c r="O2" i="41" s="1"/>
  <c r="N2" i="41" a="1"/>
  <c r="N2" i="41" s="1"/>
  <c r="L2" i="41"/>
  <c r="K2" i="41"/>
  <c r="J2" i="41"/>
  <c r="I2" i="41"/>
  <c r="H2" i="41"/>
  <c r="G2" i="41"/>
  <c r="F2" i="41"/>
  <c r="E2" i="41"/>
  <c r="D2" i="41"/>
  <c r="P7" i="41" a="1"/>
  <c r="P7" i="41" s="1"/>
  <c r="O7" i="41" a="1"/>
  <c r="O7" i="41" s="1"/>
  <c r="N7" i="41" a="1"/>
  <c r="N7" i="41" s="1"/>
  <c r="L7" i="41"/>
  <c r="K7" i="41"/>
  <c r="J7" i="41"/>
  <c r="I7" i="41"/>
  <c r="H7" i="41"/>
  <c r="G7" i="41"/>
  <c r="F7" i="41"/>
  <c r="E7" i="41"/>
  <c r="D7" i="41"/>
  <c r="P17" i="41" a="1"/>
  <c r="P17" i="41" s="1"/>
  <c r="O17" i="41" a="1"/>
  <c r="O17" i="41" s="1"/>
  <c r="N17" i="41" a="1"/>
  <c r="N17" i="41" s="1"/>
  <c r="P6" i="41" a="1"/>
  <c r="P6" i="41" s="1"/>
  <c r="O6" i="41" a="1"/>
  <c r="O6" i="41" s="1"/>
  <c r="N6" i="41" a="1"/>
  <c r="N6" i="41" s="1"/>
  <c r="L10" i="41"/>
  <c r="K10" i="41"/>
  <c r="J10" i="41"/>
  <c r="I10" i="41"/>
  <c r="H10" i="41"/>
  <c r="G10" i="41"/>
  <c r="F10" i="41"/>
  <c r="E10" i="41"/>
  <c r="D10" i="41"/>
  <c r="B10" i="41"/>
  <c r="C10" i="41" s="1" a="1"/>
  <c r="C10" i="41" s="1"/>
  <c r="O2" i="39" l="1" a="1"/>
  <c r="O2" i="39" s="1"/>
  <c r="N2" i="39" a="1"/>
  <c r="N2" i="39" s="1"/>
  <c r="M2" i="39" a="1"/>
  <c r="M2" i="39" s="1"/>
  <c r="L5" i="39"/>
  <c r="K5" i="39"/>
  <c r="J5" i="39"/>
  <c r="I5" i="39"/>
  <c r="H5" i="39"/>
  <c r="G5" i="39"/>
  <c r="F5" i="39"/>
  <c r="E5" i="39"/>
  <c r="D5" i="39"/>
  <c r="B5" i="39"/>
  <c r="C5" i="39" s="1" a="1"/>
  <c r="C5" i="39" s="1"/>
  <c r="B14" i="41" l="1"/>
  <c r="C14" i="41" s="1" a="1"/>
  <c r="C14" i="41" s="1"/>
  <c r="M10" i="37" a="1"/>
  <c r="M10" i="37" s="1"/>
  <c r="Q13" i="37" a="1"/>
  <c r="Q13" i="37" s="1"/>
  <c r="P13" i="37" a="1"/>
  <c r="P13" i="37" s="1"/>
  <c r="O13" i="37" a="1"/>
  <c r="O13" i="37" s="1"/>
  <c r="L10" i="37"/>
  <c r="K10" i="37"/>
  <c r="J10" i="37"/>
  <c r="I10" i="37"/>
  <c r="H10" i="37"/>
  <c r="G10" i="37"/>
  <c r="F10" i="37"/>
  <c r="E10" i="37"/>
  <c r="D10" i="37"/>
  <c r="B10" i="37"/>
  <c r="C10" i="37" s="1" a="1"/>
  <c r="C10" i="37" s="1"/>
  <c r="M13" i="37" l="1" a="1"/>
  <c r="M13" i="37" s="1"/>
  <c r="M8" i="37" a="1"/>
  <c r="M8" i="37" s="1"/>
  <c r="Q7" i="37" a="1"/>
  <c r="Q7" i="37" s="1"/>
  <c r="P7" i="37" a="1"/>
  <c r="P7" i="37" s="1"/>
  <c r="O7" i="37" a="1"/>
  <c r="O7" i="37" s="1"/>
  <c r="L7" i="37"/>
  <c r="K7" i="37"/>
  <c r="J7" i="37"/>
  <c r="I7" i="37"/>
  <c r="H7" i="37"/>
  <c r="G7" i="37"/>
  <c r="F7" i="37"/>
  <c r="E7" i="37"/>
  <c r="D7" i="37"/>
  <c r="B7" i="37"/>
  <c r="C7" i="37" s="1" a="1"/>
  <c r="C7" i="37" s="1"/>
  <c r="B11" i="19"/>
  <c r="C11" i="19" s="1" a="1"/>
  <c r="C11" i="19" s="1"/>
  <c r="D11" i="19"/>
  <c r="E11" i="19"/>
  <c r="F11" i="19"/>
  <c r="G11" i="19"/>
  <c r="H11" i="19"/>
  <c r="I11" i="19"/>
  <c r="J11" i="19"/>
  <c r="K11" i="19"/>
  <c r="L11"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Q9" i="37" a="1"/>
  <c r="Q9" i="37" s="1"/>
  <c r="P9" i="37" a="1"/>
  <c r="P9" i="37" s="1"/>
  <c r="O9" i="37" a="1"/>
  <c r="O9" i="37" s="1"/>
  <c r="L6" i="37"/>
  <c r="K6" i="37"/>
  <c r="J6" i="37"/>
  <c r="I6" i="37"/>
  <c r="H6" i="37"/>
  <c r="G6" i="37"/>
  <c r="F6" i="37"/>
  <c r="E6" i="37"/>
  <c r="D6" i="37"/>
  <c r="Q4" i="37" l="1" a="1"/>
  <c r="Q4" i="37" s="1"/>
  <c r="P4" i="37" a="1"/>
  <c r="P4" i="37" s="1"/>
  <c r="O4" i="37" a="1"/>
  <c r="O4" i="37" s="1"/>
  <c r="L8" i="37"/>
  <c r="K8" i="37"/>
  <c r="J8" i="37"/>
  <c r="I8" i="37"/>
  <c r="H8" i="37"/>
  <c r="G8" i="37"/>
  <c r="F8" i="37"/>
  <c r="E8" i="37"/>
  <c r="D8" i="37"/>
  <c r="L13" i="37"/>
  <c r="K13" i="37"/>
  <c r="J13" i="37"/>
  <c r="I13" i="37"/>
  <c r="H13" i="37"/>
  <c r="G13" i="37"/>
  <c r="F13" i="37"/>
  <c r="E13" i="37"/>
  <c r="D13" i="37"/>
  <c r="B13" i="37"/>
  <c r="C13" i="37" s="1" a="1"/>
  <c r="C13" i="37" s="1"/>
  <c r="L12" i="37"/>
  <c r="K12" i="37"/>
  <c r="J12" i="37"/>
  <c r="I12" i="37"/>
  <c r="H12" i="37"/>
  <c r="G12" i="37"/>
  <c r="F12" i="37"/>
  <c r="E12" i="37"/>
  <c r="D12" i="37"/>
  <c r="B12" i="37"/>
  <c r="C12" i="37" s="1" a="1"/>
  <c r="C12" i="37" s="1"/>
  <c r="L11" i="37"/>
  <c r="K11" i="37"/>
  <c r="J11" i="37"/>
  <c r="I11" i="37"/>
  <c r="H11" i="37"/>
  <c r="G11" i="37"/>
  <c r="F11" i="37"/>
  <c r="E11" i="37"/>
  <c r="D11" i="37"/>
  <c r="B11" i="37"/>
  <c r="C11" i="37" s="1" a="1"/>
  <c r="C11" i="37" s="1"/>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B4" i="37"/>
  <c r="C4" i="37" s="1" a="1"/>
  <c r="C4" i="37" s="1"/>
  <c r="Q10" i="37" a="1"/>
  <c r="Q10" i="37" s="1"/>
  <c r="P10" i="37" a="1"/>
  <c r="P10" i="37" s="1"/>
  <c r="O10" i="37" a="1"/>
  <c r="O10" i="37" s="1"/>
  <c r="L2" i="37"/>
  <c r="K2" i="37"/>
  <c r="J2" i="37"/>
  <c r="I2" i="37"/>
  <c r="H2" i="37"/>
  <c r="G2" i="37"/>
  <c r="F2" i="37"/>
  <c r="E2" i="37"/>
  <c r="D2" i="37"/>
  <c r="B2" i="37"/>
  <c r="C2" i="37" s="1" a="1"/>
  <c r="C2" i="37" s="1"/>
  <c r="L3" i="36" l="1" a="1"/>
  <c r="L3" i="36" s="1"/>
  <c r="K3" i="36"/>
  <c r="J3" i="36"/>
  <c r="I3" i="36"/>
  <c r="H3" i="36"/>
  <c r="G3" i="36"/>
  <c r="F3" i="36"/>
  <c r="E3" i="36"/>
  <c r="D3" i="36"/>
  <c r="B3" i="36"/>
  <c r="C3" i="36" s="1" a="1"/>
  <c r="C3" i="36" s="1"/>
  <c r="L11" i="36" l="1"/>
  <c r="K11" i="36"/>
  <c r="J11" i="36"/>
  <c r="I11" i="36"/>
  <c r="H11" i="36"/>
  <c r="G11" i="36"/>
  <c r="F11" i="36"/>
  <c r="E11" i="36"/>
  <c r="D11" i="36"/>
  <c r="B11" i="36"/>
  <c r="C11" i="36" s="1" a="1"/>
  <c r="C11" i="36" s="1"/>
  <c r="L7" i="36"/>
  <c r="K7" i="36"/>
  <c r="J7" i="36"/>
  <c r="I7" i="36"/>
  <c r="H7" i="36"/>
  <c r="G7" i="36"/>
  <c r="F7" i="36"/>
  <c r="E7" i="36"/>
  <c r="D7" i="36"/>
  <c r="B7" i="36"/>
  <c r="C7" i="36" s="1" a="1"/>
  <c r="C7" i="36" s="1"/>
  <c r="O9" i="36" a="1"/>
  <c r="O9" i="36" s="1"/>
  <c r="N9" i="36" a="1"/>
  <c r="N9" i="36" s="1"/>
  <c r="M9" i="36" a="1"/>
  <c r="M9" i="36" s="1"/>
  <c r="O8" i="36" a="1"/>
  <c r="O8" i="36" s="1"/>
  <c r="N8" i="36" a="1"/>
  <c r="N8" i="36" s="1"/>
  <c r="M8" i="36" a="1"/>
  <c r="M8" i="36" s="1"/>
  <c r="O5" i="36" a="1"/>
  <c r="O5" i="36" s="1"/>
  <c r="N5" i="36" a="1"/>
  <c r="N5" i="36" s="1"/>
  <c r="M5" i="36" a="1"/>
  <c r="M5" i="36" s="1"/>
  <c r="O6" i="36" a="1"/>
  <c r="O6" i="36" s="1"/>
  <c r="N6" i="36" a="1"/>
  <c r="N6" i="36" s="1"/>
  <c r="M6" i="36" a="1"/>
  <c r="M6" i="36" s="1"/>
  <c r="L9" i="36"/>
  <c r="K9" i="36"/>
  <c r="J9" i="36"/>
  <c r="I9" i="36"/>
  <c r="H9" i="36"/>
  <c r="G9" i="36"/>
  <c r="F9" i="36"/>
  <c r="E9" i="36"/>
  <c r="D9" i="36"/>
  <c r="B9" i="36"/>
  <c r="C9" i="36" s="1" a="1"/>
  <c r="C9" i="36" s="1"/>
  <c r="O3" i="36" l="1" a="1"/>
  <c r="O3" i="36" s="1"/>
  <c r="N3" i="36" a="1"/>
  <c r="N3" i="36" s="1"/>
  <c r="M3" i="36" a="1"/>
  <c r="M3" i="36" s="1"/>
  <c r="L8" i="36"/>
  <c r="K8" i="36"/>
  <c r="J8" i="36"/>
  <c r="I8" i="36"/>
  <c r="H8" i="36"/>
  <c r="G8" i="36"/>
  <c r="F8" i="36"/>
  <c r="E8" i="36"/>
  <c r="D8" i="36"/>
  <c r="B8" i="36"/>
  <c r="C8" i="36" s="1" a="1"/>
  <c r="C8" i="36" s="1"/>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C19" i="32"/>
  <c r="B19" i="32"/>
  <c r="Y19" i="32" a="1"/>
  <c r="Y19" i="32" s="1"/>
  <c r="X19" i="32" a="1"/>
  <c r="X19" i="32" s="1"/>
  <c r="W19" i="32" a="1"/>
  <c r="W19" i="32" s="1"/>
  <c r="V8" i="32"/>
  <c r="S8" i="32"/>
  <c r="Q8" i="32"/>
  <c r="O8" i="32"/>
  <c r="M8" i="32"/>
  <c r="K8" i="32"/>
  <c r="I8" i="32"/>
  <c r="G8" i="32"/>
  <c r="E8" i="32"/>
  <c r="C8" i="32"/>
  <c r="B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Y16" i="32" a="1"/>
  <c r="Y16" i="32" s="1"/>
  <c r="X16" i="32" a="1"/>
  <c r="X16" i="32" s="1"/>
  <c r="W16" i="32" a="1"/>
  <c r="W16" i="32" s="1"/>
  <c r="V14" i="32"/>
  <c r="S14" i="32"/>
  <c r="Q14" i="32"/>
  <c r="O14" i="32"/>
  <c r="M14" i="32"/>
  <c r="K14" i="32"/>
  <c r="I14" i="32"/>
  <c r="G14" i="32"/>
  <c r="E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C3" i="32"/>
  <c r="B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13" i="16"/>
  <c r="K13" i="16"/>
  <c r="J13" i="16"/>
  <c r="I13" i="16"/>
  <c r="H13" i="16"/>
  <c r="G13" i="16"/>
  <c r="F13" i="16"/>
  <c r="E13" i="16"/>
  <c r="D13" i="16"/>
  <c r="B13" i="16"/>
  <c r="C13" i="16" s="1" a="1"/>
  <c r="C13" i="16" s="1"/>
  <c r="E24" i="32" l="1"/>
  <c r="S24" i="32"/>
  <c r="I24" i="32"/>
  <c r="K24" i="32"/>
  <c r="M24" i="32"/>
  <c r="O24" i="32"/>
  <c r="Q24" i="32"/>
  <c r="G24" i="32"/>
  <c r="E23" i="32"/>
  <c r="M23" i="32"/>
  <c r="G23" i="32"/>
  <c r="O23" i="32"/>
  <c r="I23" i="32"/>
  <c r="Q23" i="32"/>
  <c r="K23" i="32"/>
  <c r="S23" i="32"/>
  <c r="I20" i="18"/>
  <c r="F2" i="32" l="1"/>
  <c r="R4" i="32"/>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H7" i="32"/>
  <c r="H6" i="32"/>
  <c r="F12" i="32"/>
  <c r="F9" i="32"/>
  <c r="F3" i="32"/>
  <c r="F21" i="32"/>
  <c r="F13" i="32"/>
  <c r="F17" i="32"/>
  <c r="F16" i="32"/>
  <c r="F11" i="32"/>
  <c r="F5" i="32"/>
  <c r="F7" i="32"/>
  <c r="F19" i="32"/>
  <c r="F8" i="32"/>
  <c r="F10" i="32"/>
  <c r="F4" i="32"/>
  <c r="F20" i="32"/>
  <c r="F6" i="32"/>
  <c r="F14" i="32"/>
  <c r="F15" i="32"/>
  <c r="F18" i="32"/>
  <c r="I3" i="18"/>
  <c r="I8" i="18" l="1"/>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17" i="18"/>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K42" i="16" l="1"/>
  <c r="J42" i="16"/>
  <c r="I42" i="16"/>
  <c r="F42" i="16"/>
  <c r="E42" i="16"/>
  <c r="D42" i="16"/>
  <c r="M47" i="16" a="1"/>
  <c r="M47" i="16" s="1"/>
  <c r="N47" i="16" a="1"/>
  <c r="N47" i="16" s="1"/>
  <c r="O47" i="16" a="1"/>
  <c r="O47" i="16" s="1"/>
  <c r="L42" i="16"/>
  <c r="H42" i="16" l="1"/>
  <c r="G42" i="16"/>
  <c r="B42" i="16" l="1"/>
  <c r="C42" i="16" s="1" a="1"/>
  <c r="C42" i="16" s="1"/>
  <c r="M31" i="7" l="1" a="1"/>
  <c r="M31" i="7" s="1"/>
  <c r="N31" i="7" a="1"/>
  <c r="N31" i="7" s="1"/>
  <c r="O31" i="7" a="1"/>
  <c r="O31" i="7" s="1"/>
  <c r="K30" i="7"/>
  <c r="J30" i="7"/>
  <c r="I30" i="7"/>
  <c r="F30" i="7"/>
  <c r="E30" i="7"/>
  <c r="D30" i="7"/>
  <c r="L30" i="7"/>
  <c r="H30" i="7" l="1"/>
  <c r="G30" i="7"/>
  <c r="B30" i="7" l="1"/>
  <c r="C30" i="7" s="1" a="1"/>
  <c r="C30" i="7" s="1"/>
  <c r="L13" i="18"/>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19" i="19"/>
  <c r="J19" i="19"/>
  <c r="I19" i="19"/>
  <c r="F19" i="19"/>
  <c r="E19" i="19"/>
  <c r="D19" i="19"/>
  <c r="L19" i="19"/>
  <c r="H19" i="19" l="1"/>
  <c r="G19" i="19"/>
  <c r="B19" i="19" l="1"/>
  <c r="C19" i="19" s="1" a="1"/>
  <c r="C19" i="19" s="1"/>
  <c r="L15" i="30" l="1"/>
  <c r="K15" i="30"/>
  <c r="J15" i="30"/>
  <c r="I15" i="30"/>
  <c r="H15" i="30"/>
  <c r="G15" i="30"/>
  <c r="F15" i="30"/>
  <c r="E15" i="30"/>
  <c r="D15" i="30"/>
  <c r="B15" i="30"/>
  <c r="C15" i="30" s="1" a="1"/>
  <c r="C15" i="30" s="1"/>
  <c r="L3" i="30"/>
  <c r="K3" i="30"/>
  <c r="J3" i="30"/>
  <c r="I3" i="30"/>
  <c r="H3" i="30"/>
  <c r="G3" i="30"/>
  <c r="F3" i="30"/>
  <c r="E3" i="30"/>
  <c r="D3" i="30"/>
  <c r="B3" i="30"/>
  <c r="C3" i="30" s="1" a="1"/>
  <c r="C3" i="30" s="1"/>
  <c r="L18" i="30"/>
  <c r="K18" i="30"/>
  <c r="J18" i="30"/>
  <c r="I18" i="30"/>
  <c r="H18" i="30"/>
  <c r="G18" i="30"/>
  <c r="F18" i="30"/>
  <c r="E18" i="30"/>
  <c r="D18" i="30"/>
  <c r="B18" i="30"/>
  <c r="C18" i="30" s="1" a="1"/>
  <c r="C18" i="30" s="1"/>
  <c r="L9" i="30"/>
  <c r="K9" i="30"/>
  <c r="J9" i="30"/>
  <c r="I9" i="30"/>
  <c r="H9" i="30"/>
  <c r="G9" i="30"/>
  <c r="F9" i="30"/>
  <c r="E9" i="30"/>
  <c r="D9" i="30"/>
  <c r="L20" i="30"/>
  <c r="K20" i="30"/>
  <c r="J20" i="30"/>
  <c r="I20" i="30"/>
  <c r="H20" i="30"/>
  <c r="G20" i="30"/>
  <c r="F20" i="30"/>
  <c r="E20" i="30"/>
  <c r="D20" i="30"/>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B6" i="30"/>
  <c r="C6" i="30" s="1" a="1"/>
  <c r="C6" i="30" s="1"/>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4" i="19"/>
  <c r="J4" i="19"/>
  <c r="I4" i="19"/>
  <c r="F4" i="19"/>
  <c r="E4" i="19"/>
  <c r="D4" i="19"/>
  <c r="L4" i="19" l="1"/>
  <c r="G4" i="19" l="1"/>
  <c r="H4" i="19"/>
  <c r="B4" i="19" l="1"/>
  <c r="C4" i="19" s="1" a="1"/>
  <c r="C4" i="19" s="1"/>
  <c r="K40" i="16" l="1"/>
  <c r="J40" i="16"/>
  <c r="I40" i="16"/>
  <c r="F40" i="16"/>
  <c r="E40" i="16"/>
  <c r="D40" i="16"/>
  <c r="M46" i="16" a="1"/>
  <c r="M46" i="16" s="1"/>
  <c r="N46" i="16" a="1"/>
  <c r="N46" i="16" s="1"/>
  <c r="O46" i="16" a="1"/>
  <c r="O46" i="16" s="1"/>
  <c r="L40" i="16" l="1"/>
  <c r="H40" i="16" l="1"/>
  <c r="G40" i="16"/>
  <c r="B40" i="16" l="1"/>
  <c r="C40" i="16" s="1" a="1"/>
  <c r="C40" i="16" s="1"/>
  <c r="F15" i="7" l="1"/>
  <c r="M18" i="21" l="1" a="1"/>
  <c r="M18" i="21" s="1"/>
  <c r="N18" i="21" a="1"/>
  <c r="N18" i="21" s="1"/>
  <c r="O18" i="21" a="1"/>
  <c r="O18" i="21" s="1"/>
  <c r="L8" i="21" a="1"/>
  <c r="L8" i="21" s="1"/>
  <c r="K8" i="21"/>
  <c r="J8" i="21"/>
  <c r="I8" i="21"/>
  <c r="H8" i="21"/>
  <c r="G8" i="21"/>
  <c r="F8" i="21"/>
  <c r="E8" i="21"/>
  <c r="D8" i="21"/>
  <c r="B8" i="21" l="1"/>
  <c r="C8" i="21" s="1" a="1"/>
  <c r="C8" i="21" s="1"/>
  <c r="L16" i="21" l="1"/>
  <c r="K16" i="21"/>
  <c r="J16" i="21"/>
  <c r="I16" i="21"/>
  <c r="H16" i="21"/>
  <c r="G16" i="21"/>
  <c r="F16" i="21"/>
  <c r="E16" i="21"/>
  <c r="D16" i="21"/>
  <c r="B16" i="21"/>
  <c r="C16" i="21" s="1" a="1"/>
  <c r="C16" i="21" s="1"/>
  <c r="M17" i="21" l="1" a="1"/>
  <c r="M17" i="21" s="1"/>
  <c r="N17" i="21" a="1"/>
  <c r="N17" i="21" s="1"/>
  <c r="O17" i="21" a="1"/>
  <c r="O17" i="21" s="1"/>
  <c r="M45" i="16" l="1" a="1"/>
  <c r="M45" i="16" s="1"/>
  <c r="N45" i="16" a="1"/>
  <c r="N45" i="16" s="1"/>
  <c r="O45" i="16" a="1"/>
  <c r="O45" i="16" s="1"/>
  <c r="K34" i="16"/>
  <c r="J34" i="16"/>
  <c r="I34" i="16"/>
  <c r="F34" i="16"/>
  <c r="E34" i="16"/>
  <c r="D34" i="16"/>
  <c r="L34" i="16"/>
  <c r="H34" i="16" l="1"/>
  <c r="G34" i="16"/>
  <c r="B34" i="16" l="1"/>
  <c r="C34" i="16" s="1" a="1"/>
  <c r="C34"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M30" i="7" l="1" a="1"/>
  <c r="M30" i="7" s="1"/>
  <c r="N30" i="7" a="1"/>
  <c r="N30" i="7" s="1"/>
  <c r="O30" i="7" a="1"/>
  <c r="O30" i="7" s="1"/>
  <c r="K7" i="7"/>
  <c r="J7" i="7"/>
  <c r="I7" i="7"/>
  <c r="F7" i="7"/>
  <c r="E7" i="7"/>
  <c r="D7" i="7"/>
  <c r="L7" i="7"/>
  <c r="H7" i="7" l="1"/>
  <c r="G7" i="7"/>
  <c r="B7" i="7" l="1"/>
  <c r="C7" i="7" s="1" a="1"/>
  <c r="C7" i="7" s="1"/>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B7" i="29"/>
  <c r="C7" i="29" s="1" a="1"/>
  <c r="C7" i="29" s="1"/>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0" i="19"/>
  <c r="J20" i="19"/>
  <c r="I20" i="19"/>
  <c r="F20" i="19"/>
  <c r="E20" i="19"/>
  <c r="D20" i="19"/>
  <c r="L20" i="19"/>
  <c r="H20" i="19" l="1"/>
  <c r="G20" i="19"/>
  <c r="B20" i="19" l="1"/>
  <c r="C20" i="19" s="1" a="1"/>
  <c r="C20" i="19" s="1"/>
  <c r="M11" i="22" l="1" a="1"/>
  <c r="M11" i="22" s="1"/>
  <c r="N11" i="22" a="1"/>
  <c r="N11" i="22" s="1"/>
  <c r="O11" i="22" a="1"/>
  <c r="O11" i="22" s="1"/>
  <c r="K9" i="22"/>
  <c r="J9" i="22"/>
  <c r="I9" i="22"/>
  <c r="F9" i="22"/>
  <c r="E9" i="22"/>
  <c r="D9" i="22"/>
  <c r="L9" i="22"/>
  <c r="H9" i="22" l="1"/>
  <c r="G9" i="22"/>
  <c r="B9" i="22" l="1"/>
  <c r="C9" i="22" s="1" a="1"/>
  <c r="C9"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14" i="7" l="1"/>
  <c r="M29" i="7" l="1" a="1"/>
  <c r="M29" i="7" s="1"/>
  <c r="N29" i="7" a="1"/>
  <c r="N29" i="7" s="1"/>
  <c r="O29" i="7" a="1"/>
  <c r="O29" i="7" s="1"/>
  <c r="K14" i="7"/>
  <c r="J14" i="7"/>
  <c r="I14" i="7"/>
  <c r="H14" i="7"/>
  <c r="G14" i="7"/>
  <c r="F14" i="7"/>
  <c r="E14" i="7"/>
  <c r="D14" i="7"/>
  <c r="B14" i="7"/>
  <c r="C14" i="7" s="1" a="1"/>
  <c r="C14" i="7" s="1"/>
  <c r="M44" i="16" l="1" a="1"/>
  <c r="M44" i="16" s="1"/>
  <c r="N44" i="16" a="1"/>
  <c r="N44" i="16" s="1"/>
  <c r="O44" i="16" a="1"/>
  <c r="O44" i="16" s="1"/>
  <c r="K28" i="16"/>
  <c r="J28" i="16"/>
  <c r="I28" i="16"/>
  <c r="F28" i="16"/>
  <c r="E28" i="16"/>
  <c r="D28" i="16"/>
  <c r="L28" i="16"/>
  <c r="H28" i="16" l="1"/>
  <c r="G28" i="16"/>
  <c r="B28" i="16" l="1"/>
  <c r="C28" i="16" s="1" a="1"/>
  <c r="C28" i="16" s="1"/>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20" i="7" a="1"/>
  <c r="N20"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28" i="16" a="1"/>
  <c r="N28" i="16" s="1"/>
  <c r="N29" i="16" a="1"/>
  <c r="N29" i="16" s="1"/>
  <c r="N30" i="16" a="1"/>
  <c r="N30"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B14" i="22"/>
  <c r="C14" i="22" s="1" a="1"/>
  <c r="C14" i="22" s="1"/>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B12" i="21"/>
  <c r="C12" i="21" s="1" a="1"/>
  <c r="C12" i="21" s="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B10" i="21" l="1"/>
  <c r="C10" i="21" s="1" a="1"/>
  <c r="C10" i="21" s="1"/>
  <c r="L2" i="2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21" i="19" l="1"/>
  <c r="J21" i="19"/>
  <c r="I21" i="19"/>
  <c r="F21" i="19"/>
  <c r="E21" i="19"/>
  <c r="D21" i="19"/>
  <c r="L21" i="19"/>
  <c r="H21" i="19" l="1"/>
  <c r="G21" i="19"/>
  <c r="B21" i="19" l="1"/>
  <c r="C21" i="19" s="1" a="1"/>
  <c r="C21" i="19" s="1"/>
  <c r="L22" i="19"/>
  <c r="K22" i="19"/>
  <c r="J22" i="19"/>
  <c r="I22" i="19"/>
  <c r="H22" i="19"/>
  <c r="G22" i="19"/>
  <c r="F22" i="19"/>
  <c r="E22" i="19"/>
  <c r="D22" i="19"/>
  <c r="B22" i="19"/>
  <c r="C22" i="19" s="1" a="1"/>
  <c r="C22" i="19" s="1"/>
  <c r="L12" i="19" l="1"/>
  <c r="K12" i="19"/>
  <c r="J12" i="19"/>
  <c r="I12" i="19"/>
  <c r="H12" i="19"/>
  <c r="G12" i="19"/>
  <c r="F12" i="19"/>
  <c r="E12" i="19"/>
  <c r="D12" i="19"/>
  <c r="B12" i="19"/>
  <c r="C12" i="19" s="1" a="1"/>
  <c r="C12" i="19" s="1"/>
  <c r="L15" i="19" l="1"/>
  <c r="K15" i="19"/>
  <c r="J15" i="19"/>
  <c r="I15" i="19"/>
  <c r="H15" i="19"/>
  <c r="G15" i="19"/>
  <c r="F15" i="19"/>
  <c r="E15" i="19"/>
  <c r="D15" i="19"/>
  <c r="L23" i="19" l="1"/>
  <c r="K23" i="19"/>
  <c r="J23" i="19"/>
  <c r="I23" i="19"/>
  <c r="H23" i="19"/>
  <c r="G23" i="19"/>
  <c r="F23" i="19"/>
  <c r="E23" i="19"/>
  <c r="D23" i="19"/>
  <c r="B23" i="19"/>
  <c r="C23" i="19" s="1" a="1"/>
  <c r="C23" i="19" s="1"/>
  <c r="L13" i="19"/>
  <c r="K13" i="19"/>
  <c r="J13" i="19"/>
  <c r="I13" i="19"/>
  <c r="H13" i="19"/>
  <c r="G13" i="19"/>
  <c r="F13" i="19"/>
  <c r="E13" i="19"/>
  <c r="D13" i="19"/>
  <c r="B13" i="19"/>
  <c r="C13" i="19" s="1" a="1"/>
  <c r="C13" i="19" s="1"/>
  <c r="L25" i="19" l="1"/>
  <c r="K25" i="19"/>
  <c r="J25" i="19"/>
  <c r="I25" i="19"/>
  <c r="H25" i="19"/>
  <c r="G25" i="19"/>
  <c r="F25" i="19"/>
  <c r="E25" i="19"/>
  <c r="D25" i="19"/>
  <c r="B25" i="19"/>
  <c r="C25" i="19" s="1" a="1"/>
  <c r="C25" i="19" s="1"/>
  <c r="L24" i="19" l="1"/>
  <c r="K24" i="19"/>
  <c r="J24" i="19"/>
  <c r="I24" i="19"/>
  <c r="H24" i="19"/>
  <c r="G24" i="19"/>
  <c r="F24" i="19"/>
  <c r="E24" i="19"/>
  <c r="D24" i="19"/>
  <c r="B24" i="19"/>
  <c r="C24" i="19" s="1" a="1"/>
  <c r="C24" i="19" s="1"/>
  <c r="L5" i="19" l="1"/>
  <c r="K5" i="19"/>
  <c r="J5" i="19"/>
  <c r="I5" i="19"/>
  <c r="H5" i="19"/>
  <c r="G5" i="19"/>
  <c r="F5" i="19"/>
  <c r="E5" i="19"/>
  <c r="D5" i="19"/>
  <c r="B5" i="19"/>
  <c r="C5" i="19" s="1" a="1"/>
  <c r="C5" i="19" s="1"/>
  <c r="L37" i="19" l="1"/>
  <c r="K37" i="19"/>
  <c r="J37" i="19"/>
  <c r="I37" i="19"/>
  <c r="H37" i="19"/>
  <c r="G37" i="19"/>
  <c r="F37" i="19"/>
  <c r="E37" i="19"/>
  <c r="D37" i="19"/>
  <c r="B37" i="19"/>
  <c r="C37" i="19" s="1" a="1"/>
  <c r="C37" i="19" s="1"/>
  <c r="L35" i="19" l="1"/>
  <c r="K35" i="19"/>
  <c r="J35" i="19"/>
  <c r="I35" i="19"/>
  <c r="H35" i="19"/>
  <c r="G35" i="19"/>
  <c r="F35" i="19"/>
  <c r="E35" i="19"/>
  <c r="D35" i="19"/>
  <c r="B35" i="19"/>
  <c r="C35" i="19" s="1" a="1"/>
  <c r="C35" i="19" s="1"/>
  <c r="L6" i="19" l="1"/>
  <c r="K6" i="19"/>
  <c r="J6" i="19"/>
  <c r="I6" i="19"/>
  <c r="H6" i="19"/>
  <c r="G6" i="19"/>
  <c r="F6" i="19"/>
  <c r="E6" i="19"/>
  <c r="D6" i="19"/>
  <c r="B6" i="19"/>
  <c r="C6" i="19" s="1" a="1"/>
  <c r="C6" i="19" s="1"/>
  <c r="L30" i="19" l="1"/>
  <c r="K30" i="19"/>
  <c r="J30" i="19"/>
  <c r="I30" i="19"/>
  <c r="H30" i="19"/>
  <c r="G30" i="19"/>
  <c r="F30" i="19"/>
  <c r="E30" i="19"/>
  <c r="D30" i="19"/>
  <c r="B30" i="19" l="1"/>
  <c r="C30" i="19" s="1" a="1"/>
  <c r="C30" i="19" s="1"/>
  <c r="L18" i="19"/>
  <c r="K18" i="19"/>
  <c r="J18" i="19"/>
  <c r="I18" i="19"/>
  <c r="H18" i="19"/>
  <c r="G18" i="19"/>
  <c r="F18" i="19"/>
  <c r="E18" i="19"/>
  <c r="D18" i="19"/>
  <c r="B18" i="19"/>
  <c r="C18" i="19" s="1" a="1"/>
  <c r="C18" i="19" s="1"/>
  <c r="L26" i="19" l="1"/>
  <c r="K26" i="19"/>
  <c r="J26" i="19"/>
  <c r="I26" i="19"/>
  <c r="H26" i="19"/>
  <c r="G26" i="19"/>
  <c r="F26" i="19"/>
  <c r="E26" i="19"/>
  <c r="D26" i="19"/>
  <c r="B26" i="19"/>
  <c r="C26" i="19" s="1" a="1"/>
  <c r="C26" i="19" s="1"/>
  <c r="L32" i="19"/>
  <c r="K32" i="19"/>
  <c r="J32" i="19"/>
  <c r="I32" i="19"/>
  <c r="H32" i="19"/>
  <c r="G32" i="19"/>
  <c r="F32" i="19"/>
  <c r="E32" i="19"/>
  <c r="D32" i="19"/>
  <c r="B32" i="19"/>
  <c r="C32" i="19" s="1" a="1"/>
  <c r="C32" i="19" s="1"/>
  <c r="L16" i="19" l="1"/>
  <c r="K16" i="19"/>
  <c r="J16" i="19"/>
  <c r="I16" i="19"/>
  <c r="H16" i="19"/>
  <c r="G16" i="19"/>
  <c r="F16" i="19"/>
  <c r="E16" i="19"/>
  <c r="D16" i="19"/>
  <c r="B16" i="19"/>
  <c r="C16" i="19" s="1" a="1"/>
  <c r="C16" i="19" s="1"/>
  <c r="L27" i="19" l="1"/>
  <c r="K27" i="19"/>
  <c r="J27" i="19"/>
  <c r="I27" i="19"/>
  <c r="H27" i="19"/>
  <c r="G27" i="19"/>
  <c r="F27" i="19"/>
  <c r="E27" i="19"/>
  <c r="D27" i="19"/>
  <c r="B27" i="19"/>
  <c r="C27" i="19" s="1" a="1"/>
  <c r="C27" i="19" s="1"/>
  <c r="L8" i="19" l="1"/>
  <c r="K8" i="19"/>
  <c r="J8" i="19"/>
  <c r="I8" i="19"/>
  <c r="H8" i="19"/>
  <c r="G8" i="19"/>
  <c r="F8" i="19"/>
  <c r="E8" i="19"/>
  <c r="D8" i="19"/>
  <c r="B8" i="19"/>
  <c r="C8" i="19" s="1" a="1"/>
  <c r="C8" i="19" s="1"/>
  <c r="L7" i="19" l="1"/>
  <c r="K7" i="19"/>
  <c r="J7" i="19"/>
  <c r="I7" i="19"/>
  <c r="H7" i="19"/>
  <c r="G7" i="19"/>
  <c r="F7" i="19"/>
  <c r="E7" i="19"/>
  <c r="D7" i="19"/>
  <c r="B7" i="19"/>
  <c r="C7" i="19" s="1" a="1"/>
  <c r="C7" i="19" s="1"/>
  <c r="L17" i="19" l="1"/>
  <c r="K17" i="19"/>
  <c r="J17" i="19"/>
  <c r="I17" i="19"/>
  <c r="H17" i="19"/>
  <c r="G17" i="19"/>
  <c r="F17" i="19"/>
  <c r="E17" i="19"/>
  <c r="D17" i="19"/>
  <c r="L31" i="19" l="1"/>
  <c r="K31" i="19"/>
  <c r="J31" i="19"/>
  <c r="I31" i="19"/>
  <c r="H31" i="19"/>
  <c r="G31" i="19"/>
  <c r="F31" i="19"/>
  <c r="E31" i="19"/>
  <c r="D31" i="19"/>
  <c r="B31" i="19"/>
  <c r="C31" i="19" s="1" a="1"/>
  <c r="C31" i="19" s="1"/>
  <c r="L29" i="19" l="1"/>
  <c r="K29" i="19"/>
  <c r="J29" i="19"/>
  <c r="I29" i="19"/>
  <c r="H29" i="19"/>
  <c r="G29" i="19"/>
  <c r="F29" i="19"/>
  <c r="E29" i="19"/>
  <c r="D29" i="19"/>
  <c r="B29" i="19"/>
  <c r="C29" i="19" s="1" a="1"/>
  <c r="C29" i="19" s="1"/>
  <c r="L36" i="19" l="1"/>
  <c r="K36" i="19"/>
  <c r="J36" i="19"/>
  <c r="I36" i="19"/>
  <c r="H36" i="19"/>
  <c r="G36" i="19"/>
  <c r="F36" i="19"/>
  <c r="E36" i="19"/>
  <c r="D36" i="19"/>
  <c r="B36" i="19"/>
  <c r="C36" i="19" s="1" a="1"/>
  <c r="C36" i="19" s="1"/>
  <c r="L33" i="19" l="1"/>
  <c r="K33" i="19"/>
  <c r="J33" i="19"/>
  <c r="I33" i="19"/>
  <c r="H33" i="19"/>
  <c r="G33" i="19"/>
  <c r="F33" i="19"/>
  <c r="E33" i="19"/>
  <c r="D33" i="19"/>
  <c r="B33" i="19"/>
  <c r="C33" i="19" s="1" a="1"/>
  <c r="C33" i="19" s="1"/>
  <c r="L3" i="19" l="1"/>
  <c r="K3" i="19"/>
  <c r="J3" i="19"/>
  <c r="I3" i="19"/>
  <c r="H3" i="19"/>
  <c r="G3" i="19"/>
  <c r="F3" i="19"/>
  <c r="E3" i="19"/>
  <c r="D3" i="19"/>
  <c r="B3" i="19"/>
  <c r="C3" i="19" s="1" a="1"/>
  <c r="C3" i="19" s="1"/>
  <c r="L28" i="19"/>
  <c r="K28" i="19"/>
  <c r="J28" i="19"/>
  <c r="I28" i="19"/>
  <c r="H28" i="19"/>
  <c r="G28" i="19"/>
  <c r="F28" i="19"/>
  <c r="E28" i="19"/>
  <c r="D28" i="19"/>
  <c r="B28" i="19"/>
  <c r="C28" i="19" s="1" a="1"/>
  <c r="C28" i="19" s="1"/>
  <c r="L9" i="19" l="1"/>
  <c r="K9" i="19"/>
  <c r="J9" i="19"/>
  <c r="I9" i="19"/>
  <c r="H9" i="19"/>
  <c r="G9" i="19"/>
  <c r="F9" i="19"/>
  <c r="E9" i="19"/>
  <c r="D9" i="19"/>
  <c r="B9" i="19"/>
  <c r="C9" i="19" s="1" a="1"/>
  <c r="C9" i="19" s="1"/>
  <c r="C10" i="20" a="1"/>
  <c r="C10" i="20" s="1"/>
  <c r="C8" i="20" a="1"/>
  <c r="C8" i="20" s="1"/>
  <c r="C7" i="20" a="1"/>
  <c r="C7" i="20" s="1"/>
  <c r="C5" i="20" a="1"/>
  <c r="C5" i="20" s="1"/>
  <c r="C4" i="20" a="1"/>
  <c r="C4" i="20" s="1"/>
  <c r="C2" i="20" a="1"/>
  <c r="C2" i="20" s="1"/>
  <c r="C3" i="20" a="1"/>
  <c r="C3" i="20" s="1"/>
  <c r="L10" i="19"/>
  <c r="K10" i="19"/>
  <c r="J10" i="19"/>
  <c r="I10" i="19"/>
  <c r="H10" i="19"/>
  <c r="G10" i="19"/>
  <c r="F10" i="19"/>
  <c r="E10" i="19"/>
  <c r="D10" i="19"/>
  <c r="B10" i="19"/>
  <c r="C10" i="19" s="1" a="1"/>
  <c r="C10" i="19" s="1"/>
  <c r="B6" i="22" l="1"/>
  <c r="B2" i="39"/>
  <c r="C11" i="20"/>
  <c r="L34" i="19"/>
  <c r="K34" i="19"/>
  <c r="J34" i="19"/>
  <c r="I34" i="19"/>
  <c r="H34" i="19"/>
  <c r="G34" i="19"/>
  <c r="F34" i="19"/>
  <c r="E34" i="19"/>
  <c r="D34" i="19"/>
  <c r="B34" i="19"/>
  <c r="C34" i="19" s="1" a="1"/>
  <c r="C34" i="19" s="1"/>
  <c r="L14" i="19"/>
  <c r="K14" i="19"/>
  <c r="J14" i="19"/>
  <c r="I14" i="19"/>
  <c r="H14" i="19"/>
  <c r="G14" i="19"/>
  <c r="F14" i="19"/>
  <c r="E14" i="19"/>
  <c r="D14" i="19"/>
  <c r="B14" i="19"/>
  <c r="C14" i="19" s="1" a="1"/>
  <c r="C14" i="19" s="1"/>
  <c r="C9" i="32" l="1"/>
  <c r="B7" i="43"/>
  <c r="C7" i="43" s="1" a="1"/>
  <c r="C7" i="43" s="1"/>
  <c r="B11" i="42"/>
  <c r="C11" i="42" s="1" a="1"/>
  <c r="C11" i="42" s="1"/>
  <c r="B5" i="36"/>
  <c r="C5" i="36" s="1" a="1"/>
  <c r="C5" i="36" s="1"/>
  <c r="B9" i="37"/>
  <c r="C9" i="37" s="1" a="1"/>
  <c r="C9" i="37" s="1"/>
  <c r="B9" i="32"/>
  <c r="B9" i="30"/>
  <c r="C9" i="30" s="1" a="1"/>
  <c r="C9" i="30" s="1"/>
  <c r="B8" i="29"/>
  <c r="C8" i="29" s="1" a="1"/>
  <c r="C8" i="29" s="1"/>
  <c r="B17" i="19"/>
  <c r="C17" i="19" s="1" a="1"/>
  <c r="C17" i="19" s="1"/>
  <c r="B6" i="39"/>
  <c r="C6" i="22"/>
  <c r="C6" i="39"/>
  <c r="B4" i="16"/>
  <c r="B27"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4" i="16" l="1"/>
  <c r="C2" i="39"/>
  <c r="B15" i="41"/>
  <c r="C15" i="41" s="1" a="1"/>
  <c r="C15" i="41" s="1"/>
  <c r="C10" i="22"/>
  <c r="B10" i="22"/>
  <c r="C18" i="32"/>
  <c r="B5" i="41"/>
  <c r="C5" i="41" s="1" a="1"/>
  <c r="C5" i="41" s="1"/>
  <c r="B2" i="36"/>
  <c r="C2" i="36" s="1" a="1"/>
  <c r="C2" i="36" s="1"/>
  <c r="B6" i="37"/>
  <c r="C6" i="37" s="1" a="1"/>
  <c r="C6" i="37" s="1"/>
  <c r="B18" i="32"/>
  <c r="B5" i="30"/>
  <c r="C5" i="30" s="1" a="1"/>
  <c r="C5" i="30" s="1"/>
  <c r="B6" i="29"/>
  <c r="C6" i="29" s="1" a="1"/>
  <c r="C6" i="29" s="1"/>
  <c r="B15" i="19"/>
  <c r="C15" i="19" s="1" a="1"/>
  <c r="C15" i="19" s="1"/>
  <c r="B2" i="41"/>
  <c r="C2" i="41" s="1" a="1"/>
  <c r="C2" i="41" s="1"/>
  <c r="L7" i="18"/>
  <c r="K7" i="18"/>
  <c r="J7" i="18"/>
  <c r="I7" i="18"/>
  <c r="H7" i="18"/>
  <c r="G7" i="18"/>
  <c r="F7" i="18"/>
  <c r="E7" i="18"/>
  <c r="D7" i="18"/>
  <c r="B7" i="18"/>
  <c r="C7" i="18" s="1" a="1"/>
  <c r="C7" i="18" s="1"/>
  <c r="L23" i="18" l="1"/>
  <c r="K23" i="18"/>
  <c r="J23" i="18"/>
  <c r="I23" i="18"/>
  <c r="H23" i="18"/>
  <c r="G23" i="18"/>
  <c r="F23" i="18"/>
  <c r="E23" i="18"/>
  <c r="D23" i="18"/>
  <c r="B23" i="18"/>
  <c r="C23" i="18" s="1" a="1"/>
  <c r="C23" i="18" s="1"/>
  <c r="L4" i="18" l="1"/>
  <c r="K4" i="18"/>
  <c r="J4" i="18"/>
  <c r="I4" i="18"/>
  <c r="H4" i="18"/>
  <c r="G4" i="18"/>
  <c r="F4" i="18"/>
  <c r="E4" i="18"/>
  <c r="D4" i="18"/>
  <c r="B4" i="18"/>
  <c r="C4" i="18" s="1" a="1"/>
  <c r="C4" i="18" s="1"/>
  <c r="L21" i="18" l="1"/>
  <c r="K21" i="18"/>
  <c r="J21" i="18"/>
  <c r="I21" i="18"/>
  <c r="H21" i="18"/>
  <c r="G21" i="18"/>
  <c r="F21" i="18"/>
  <c r="E21" i="18"/>
  <c r="D21" i="18"/>
  <c r="B21" i="18"/>
  <c r="C21" i="18" s="1" a="1"/>
  <c r="C21" i="18" s="1"/>
  <c r="L22" i="18" l="1"/>
  <c r="K22" i="18"/>
  <c r="J22" i="18"/>
  <c r="I22" i="18"/>
  <c r="H22" i="18"/>
  <c r="G22" i="18"/>
  <c r="F22" i="18"/>
  <c r="E22" i="18"/>
  <c r="D22" i="18"/>
  <c r="B22" i="18"/>
  <c r="C22" i="18" s="1" a="1"/>
  <c r="C22" i="18" s="1"/>
  <c r="L20" i="18" l="1"/>
  <c r="K20" i="18"/>
  <c r="J20" i="18"/>
  <c r="H20" i="18"/>
  <c r="G20" i="18"/>
  <c r="F20" i="18"/>
  <c r="E20" i="18"/>
  <c r="D20" i="18"/>
  <c r="B20" i="18"/>
  <c r="C20" i="18" s="1" a="1"/>
  <c r="C20" i="18" s="1"/>
  <c r="L16" i="18" l="1"/>
  <c r="K16" i="18"/>
  <c r="J16" i="18"/>
  <c r="I16" i="18"/>
  <c r="H16" i="18"/>
  <c r="G16" i="18"/>
  <c r="F16" i="18"/>
  <c r="E16" i="18"/>
  <c r="D16" i="18"/>
  <c r="B16" i="18"/>
  <c r="C16" i="18" s="1" a="1"/>
  <c r="C16" i="18" s="1"/>
  <c r="L19" i="18" l="1"/>
  <c r="K19" i="18"/>
  <c r="J19" i="18"/>
  <c r="I19" i="18"/>
  <c r="H19" i="18"/>
  <c r="G19" i="18"/>
  <c r="F19" i="18"/>
  <c r="E19" i="18"/>
  <c r="D19" i="18"/>
  <c r="B19" i="18"/>
  <c r="C19" i="18" s="1" a="1"/>
  <c r="C19" i="18" s="1"/>
  <c r="L15" i="18" l="1"/>
  <c r="K15" i="18"/>
  <c r="J15" i="18"/>
  <c r="I15" i="18"/>
  <c r="H15" i="18"/>
  <c r="G15" i="18"/>
  <c r="F15" i="18"/>
  <c r="E15" i="18"/>
  <c r="D15" i="18"/>
  <c r="B15" i="18"/>
  <c r="C15" i="18" s="1" a="1"/>
  <c r="C15" i="18" s="1"/>
  <c r="L6" i="18" l="1"/>
  <c r="K6" i="18"/>
  <c r="J6" i="18"/>
  <c r="I6" i="18"/>
  <c r="H6" i="18"/>
  <c r="G6" i="18"/>
  <c r="F6" i="18"/>
  <c r="E6" i="18"/>
  <c r="D6" i="18"/>
  <c r="B6" i="18"/>
  <c r="C6" i="18" s="1" a="1"/>
  <c r="C6" i="18" s="1"/>
  <c r="L11" i="18"/>
  <c r="K11" i="18"/>
  <c r="J11" i="18"/>
  <c r="I11" i="18"/>
  <c r="H11" i="18"/>
  <c r="G11" i="18"/>
  <c r="F11" i="18"/>
  <c r="E11" i="18"/>
  <c r="D11" i="18"/>
  <c r="B11" i="18"/>
  <c r="C11" i="18" s="1" a="1"/>
  <c r="C11" i="18" s="1"/>
  <c r="L18" i="18"/>
  <c r="K18" i="18"/>
  <c r="J18" i="18"/>
  <c r="I18" i="18"/>
  <c r="H18" i="18"/>
  <c r="G18" i="18"/>
  <c r="F18" i="18"/>
  <c r="E18" i="18"/>
  <c r="D18" i="18"/>
  <c r="B18" i="18"/>
  <c r="C18" i="18" s="1" a="1"/>
  <c r="C18" i="18" s="1"/>
  <c r="L12" i="18" l="1"/>
  <c r="K12" i="18"/>
  <c r="J12" i="18"/>
  <c r="I12" i="18"/>
  <c r="H12" i="18"/>
  <c r="G12" i="18"/>
  <c r="F12" i="18"/>
  <c r="E12" i="18"/>
  <c r="D12" i="18"/>
  <c r="B12" i="18"/>
  <c r="C12" i="18" s="1" a="1"/>
  <c r="C12" i="18" s="1"/>
  <c r="L2" i="18" l="1"/>
  <c r="J2" i="18"/>
  <c r="I2" i="18"/>
  <c r="H2" i="18"/>
  <c r="G2" i="18"/>
  <c r="F2" i="18"/>
  <c r="E2" i="18"/>
  <c r="D2" i="18"/>
  <c r="K2" i="18" l="1"/>
  <c r="B2" i="18" l="1"/>
  <c r="C2" i="18" s="1" a="1"/>
  <c r="C2" i="18" s="1"/>
  <c r="L5" i="18"/>
  <c r="K5" i="18"/>
  <c r="J5" i="18"/>
  <c r="I5" i="18"/>
  <c r="H5" i="18"/>
  <c r="G5" i="18"/>
  <c r="F5" i="18"/>
  <c r="E5" i="18"/>
  <c r="D5" i="18"/>
  <c r="B5" i="18"/>
  <c r="C5" i="18" s="1" a="1"/>
  <c r="C5" i="18" s="1"/>
  <c r="L10" i="18" l="1"/>
  <c r="K10" i="18"/>
  <c r="J10" i="18"/>
  <c r="I10" i="18"/>
  <c r="H10" i="18"/>
  <c r="G10" i="18"/>
  <c r="F10" i="18"/>
  <c r="E10" i="18"/>
  <c r="D10" i="18"/>
  <c r="B10" i="18"/>
  <c r="C10" i="18" s="1" a="1"/>
  <c r="C10"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8" i="18"/>
  <c r="K8" i="18"/>
  <c r="J8" i="18"/>
  <c r="H8" i="18"/>
  <c r="G8" i="18"/>
  <c r="F8" i="18"/>
  <c r="E8" i="18"/>
  <c r="D8" i="18"/>
  <c r="B8" i="18"/>
  <c r="C8" i="18" s="1" a="1"/>
  <c r="C8" i="18" s="1"/>
  <c r="F12" i="16" l="1"/>
  <c r="E12" i="16"/>
  <c r="D12" i="16"/>
  <c r="G12" i="16" l="1"/>
  <c r="D7" i="16" l="1"/>
  <c r="E7" i="16"/>
  <c r="F7" i="16"/>
  <c r="E2" i="7" l="1"/>
  <c r="E22" i="7" l="1"/>
  <c r="E27" i="7" l="1"/>
  <c r="E31" i="7" l="1"/>
  <c r="D32" i="7" l="1"/>
  <c r="E32" i="7"/>
  <c r="E26" i="7" l="1"/>
  <c r="E29" i="7" l="1"/>
  <c r="E17" i="7" l="1"/>
  <c r="E24" i="7" l="1"/>
  <c r="E28" i="7" l="1"/>
  <c r="E25" i="7" l="1"/>
  <c r="E23" i="7" l="1"/>
  <c r="E19" i="7" l="1"/>
  <c r="E21" i="7" l="1"/>
  <c r="E3" i="7" l="1"/>
  <c r="E18" i="7" l="1"/>
  <c r="E20" i="7" l="1"/>
  <c r="E16" i="7" l="1"/>
  <c r="E11" i="7" l="1"/>
  <c r="E13" i="7" l="1"/>
  <c r="E15" i="7" l="1"/>
  <c r="E9" i="7" l="1"/>
  <c r="E8" i="7" l="1"/>
  <c r="E12" i="7" l="1"/>
  <c r="E10" i="7" l="1"/>
  <c r="E6" i="7" l="1"/>
  <c r="E5" i="7" l="1"/>
  <c r="L25" i="16" l="1"/>
  <c r="K25" i="16"/>
  <c r="J25" i="16"/>
  <c r="I25" i="16"/>
  <c r="H25" i="16"/>
  <c r="G25" i="16"/>
  <c r="F25" i="16"/>
  <c r="E25" i="16"/>
  <c r="D25" i="16"/>
  <c r="B25" i="16"/>
  <c r="C25" i="16" s="1" a="1"/>
  <c r="C25" i="16" s="1"/>
  <c r="L20" i="16" l="1"/>
  <c r="K20" i="16"/>
  <c r="J20" i="16"/>
  <c r="I20" i="16"/>
  <c r="H20" i="16"/>
  <c r="G20" i="16"/>
  <c r="F20" i="16"/>
  <c r="E20" i="16"/>
  <c r="D20" i="16"/>
  <c r="B20" i="16"/>
  <c r="C20" i="16" s="1" a="1"/>
  <c r="C20" i="16" s="1"/>
  <c r="L33" i="16" l="1"/>
  <c r="K33" i="16"/>
  <c r="J33" i="16"/>
  <c r="I33" i="16"/>
  <c r="H33" i="16"/>
  <c r="G33" i="16"/>
  <c r="F33" i="16"/>
  <c r="E33" i="16"/>
  <c r="D33" i="16"/>
  <c r="B33" i="16"/>
  <c r="C33" i="16" s="1" a="1"/>
  <c r="C33" i="16" s="1"/>
  <c r="L41" i="16" l="1"/>
  <c r="K41" i="16"/>
  <c r="J41" i="16"/>
  <c r="I41" i="16"/>
  <c r="H41" i="16"/>
  <c r="G41" i="16"/>
  <c r="F41" i="16"/>
  <c r="E41" i="16"/>
  <c r="D41" i="16"/>
  <c r="B41" i="16"/>
  <c r="C41" i="16" s="1" a="1"/>
  <c r="C41" i="16" s="1"/>
  <c r="L7" i="16" l="1"/>
  <c r="K7" i="16"/>
  <c r="J7" i="16"/>
  <c r="I7" i="16"/>
  <c r="H7" i="16"/>
  <c r="G7" i="16"/>
  <c r="B7" i="16"/>
  <c r="C7" i="16" s="1" a="1"/>
  <c r="C7" i="16" s="1"/>
  <c r="L39" i="16" l="1"/>
  <c r="K39" i="16"/>
  <c r="J39" i="16"/>
  <c r="I39" i="16"/>
  <c r="H39" i="16"/>
  <c r="G39" i="16"/>
  <c r="F39" i="16"/>
  <c r="E39" i="16"/>
  <c r="D39" i="16"/>
  <c r="B39" i="16"/>
  <c r="C39" i="16" s="1" a="1"/>
  <c r="C39" i="16" s="1"/>
  <c r="L47" i="16" l="1"/>
  <c r="K47" i="16"/>
  <c r="J47" i="16"/>
  <c r="I47" i="16"/>
  <c r="H47" i="16"/>
  <c r="G47" i="16"/>
  <c r="F47" i="16"/>
  <c r="E47" i="16"/>
  <c r="D47" i="16"/>
  <c r="B47" i="16" l="1"/>
  <c r="C47" i="16" s="1" a="1"/>
  <c r="C47" i="16" s="1"/>
  <c r="L32" i="16"/>
  <c r="K32" i="16"/>
  <c r="J32" i="16"/>
  <c r="I32" i="16"/>
  <c r="H32" i="16"/>
  <c r="G32" i="16"/>
  <c r="F32" i="16"/>
  <c r="E32" i="16"/>
  <c r="D32" i="16"/>
  <c r="B32" i="16"/>
  <c r="C32" i="16" s="1" a="1"/>
  <c r="C32" i="16" s="1"/>
  <c r="L29" i="16" l="1"/>
  <c r="K29" i="16"/>
  <c r="J29" i="16"/>
  <c r="I29" i="16"/>
  <c r="H29" i="16"/>
  <c r="G29" i="16"/>
  <c r="F29" i="16"/>
  <c r="E29" i="16"/>
  <c r="D29" i="16"/>
  <c r="B29" i="16"/>
  <c r="C29" i="16" s="1" a="1"/>
  <c r="C29" i="16" s="1"/>
  <c r="L44" i="16" l="1"/>
  <c r="K44" i="16"/>
  <c r="J44" i="16"/>
  <c r="I44" i="16"/>
  <c r="H44" i="16"/>
  <c r="G44" i="16"/>
  <c r="F44" i="16"/>
  <c r="E44" i="16"/>
  <c r="D44" i="16"/>
  <c r="B44" i="16"/>
  <c r="C44" i="16" s="1" a="1"/>
  <c r="C44" i="16" s="1"/>
  <c r="L15" i="16" l="1"/>
  <c r="K15" i="16"/>
  <c r="J15" i="16"/>
  <c r="I15" i="16"/>
  <c r="H15" i="16"/>
  <c r="G15" i="16"/>
  <c r="F15" i="16"/>
  <c r="E15" i="16"/>
  <c r="D15" i="16"/>
  <c r="B15" i="16"/>
  <c r="C15" i="16" s="1" a="1"/>
  <c r="C15" i="16" s="1"/>
  <c r="L35" i="16" l="1"/>
  <c r="K35" i="16"/>
  <c r="J35" i="16"/>
  <c r="I35" i="16"/>
  <c r="H35" i="16"/>
  <c r="G35" i="16"/>
  <c r="F35" i="16"/>
  <c r="E35" i="16"/>
  <c r="D35" i="16"/>
  <c r="B35" i="16"/>
  <c r="C35" i="16" s="1" a="1"/>
  <c r="C35" i="16" s="1"/>
  <c r="L52" i="16" l="1"/>
  <c r="K52" i="16"/>
  <c r="J52" i="16"/>
  <c r="I52" i="16"/>
  <c r="H52" i="16"/>
  <c r="G52" i="16"/>
  <c r="F52" i="16"/>
  <c r="E52" i="16"/>
  <c r="D52" i="16"/>
  <c r="B52" i="16"/>
  <c r="C52" i="16" s="1" a="1"/>
  <c r="C52" i="16" s="1"/>
  <c r="C27" i="16" l="1" a="1"/>
  <c r="C27" i="16" s="1"/>
  <c r="L5" i="16" l="1"/>
  <c r="K5" i="16"/>
  <c r="J5" i="16"/>
  <c r="I5" i="16"/>
  <c r="H5" i="16"/>
  <c r="G5" i="16"/>
  <c r="F5" i="16"/>
  <c r="E5" i="16"/>
  <c r="D5" i="16"/>
  <c r="B5" i="16"/>
  <c r="C5" i="16" s="1" a="1"/>
  <c r="C5" i="16" s="1"/>
  <c r="L23" i="16"/>
  <c r="K23" i="16"/>
  <c r="J23" i="16"/>
  <c r="I23" i="16"/>
  <c r="H23" i="16"/>
  <c r="G23" i="16"/>
  <c r="F23" i="16"/>
  <c r="E23" i="16"/>
  <c r="D23" i="16"/>
  <c r="B23" i="16"/>
  <c r="C23" i="16" s="1" a="1"/>
  <c r="C23" i="16" s="1"/>
  <c r="L48" i="16" l="1"/>
  <c r="K48" i="16"/>
  <c r="J48" i="16"/>
  <c r="I48" i="16"/>
  <c r="H48" i="16"/>
  <c r="G48" i="16"/>
  <c r="F48" i="16"/>
  <c r="E48" i="16"/>
  <c r="D48" i="16"/>
  <c r="B48" i="16"/>
  <c r="C48" i="16" s="1" a="1"/>
  <c r="C48" i="16" s="1"/>
  <c r="L36" i="16" l="1"/>
  <c r="K36" i="16"/>
  <c r="J36" i="16"/>
  <c r="I36" i="16"/>
  <c r="H36" i="16"/>
  <c r="G36" i="16"/>
  <c r="F36" i="16"/>
  <c r="E36" i="16"/>
  <c r="D36" i="16"/>
  <c r="B36" i="16"/>
  <c r="C36" i="16" s="1" a="1"/>
  <c r="C36" i="16" s="1"/>
  <c r="L26" i="16" l="1"/>
  <c r="K26" i="16"/>
  <c r="J26" i="16"/>
  <c r="I26" i="16"/>
  <c r="H26" i="16"/>
  <c r="G26" i="16"/>
  <c r="F26" i="16"/>
  <c r="E26" i="16"/>
  <c r="D26" i="16"/>
  <c r="B26" i="16"/>
  <c r="C26" i="16" s="1" a="1"/>
  <c r="C26" i="16" s="1"/>
  <c r="L51" i="16"/>
  <c r="K51" i="16"/>
  <c r="J51" i="16"/>
  <c r="I51" i="16"/>
  <c r="H51" i="16"/>
  <c r="G51" i="16"/>
  <c r="F51" i="16"/>
  <c r="E51" i="16"/>
  <c r="D51" i="16"/>
  <c r="B51" i="16"/>
  <c r="C51" i="16" s="1" a="1"/>
  <c r="C51" i="16" s="1"/>
  <c r="L45" i="16" l="1"/>
  <c r="K45" i="16"/>
  <c r="J45" i="16"/>
  <c r="I45" i="16"/>
  <c r="H45" i="16"/>
  <c r="G45" i="16"/>
  <c r="F45" i="16"/>
  <c r="E45" i="16"/>
  <c r="D45" i="16"/>
  <c r="B45" i="16"/>
  <c r="C45" i="16" s="1" a="1"/>
  <c r="C45" i="16" s="1"/>
  <c r="L18" i="16" l="1"/>
  <c r="K18" i="16"/>
  <c r="J18" i="16"/>
  <c r="I18" i="16"/>
  <c r="H18" i="16"/>
  <c r="G18" i="16"/>
  <c r="F18" i="16"/>
  <c r="E18" i="16"/>
  <c r="D18" i="16"/>
  <c r="B18" i="16" l="1"/>
  <c r="C18" i="16" s="1" a="1"/>
  <c r="C18" i="16" s="1"/>
  <c r="L46" i="16" l="1"/>
  <c r="K46" i="16"/>
  <c r="J46" i="16"/>
  <c r="I46" i="16"/>
  <c r="H46" i="16"/>
  <c r="G46" i="16"/>
  <c r="F46" i="16"/>
  <c r="E46" i="16"/>
  <c r="D46" i="16"/>
  <c r="B46" i="16"/>
  <c r="C46" i="16" s="1" a="1"/>
  <c r="C46" i="16" s="1"/>
  <c r="L14" i="16" l="1"/>
  <c r="K14" i="16"/>
  <c r="J14" i="16"/>
  <c r="I14" i="16"/>
  <c r="H14" i="16"/>
  <c r="G14" i="16"/>
  <c r="F14" i="16"/>
  <c r="E14" i="16"/>
  <c r="D14" i="16"/>
  <c r="B14" i="16"/>
  <c r="C14" i="16" s="1" a="1"/>
  <c r="C14" i="16" s="1"/>
  <c r="L43" i="16" l="1"/>
  <c r="K43" i="16"/>
  <c r="J43" i="16"/>
  <c r="I43" i="16"/>
  <c r="H43" i="16"/>
  <c r="G43" i="16"/>
  <c r="F43" i="16"/>
  <c r="E43" i="16"/>
  <c r="D43" i="16"/>
  <c r="B43" i="16"/>
  <c r="C43" i="16" s="1" a="1"/>
  <c r="C43" i="16" s="1"/>
  <c r="L17" i="16" l="1"/>
  <c r="K17" i="16"/>
  <c r="J17" i="16"/>
  <c r="I17" i="16"/>
  <c r="H17" i="16"/>
  <c r="G17" i="16"/>
  <c r="F17" i="16"/>
  <c r="E17" i="16"/>
  <c r="D17" i="16"/>
  <c r="B17" i="16"/>
  <c r="C17" i="16" s="1" a="1"/>
  <c r="C17" i="16" s="1"/>
  <c r="L24" i="16" l="1"/>
  <c r="K24" i="16"/>
  <c r="J24" i="16"/>
  <c r="I24" i="16"/>
  <c r="H24" i="16"/>
  <c r="G24" i="16"/>
  <c r="F24" i="16"/>
  <c r="E24" i="16"/>
  <c r="D24" i="16"/>
  <c r="B24" i="16"/>
  <c r="C24" i="16" s="1" a="1"/>
  <c r="C24" i="16" s="1"/>
  <c r="L38" i="16" l="1"/>
  <c r="K38" i="16"/>
  <c r="J38" i="16"/>
  <c r="I38" i="16"/>
  <c r="H38" i="16"/>
  <c r="G38" i="16"/>
  <c r="F38" i="16"/>
  <c r="E38" i="16"/>
  <c r="D38" i="16"/>
  <c r="B38" i="16"/>
  <c r="C38" i="16" s="1" a="1"/>
  <c r="C38" i="16" s="1"/>
  <c r="L16" i="16" l="1"/>
  <c r="B16" i="16"/>
  <c r="C16" i="16" s="1" a="1"/>
  <c r="C16" i="16" s="1"/>
  <c r="K53" i="16" l="1"/>
  <c r="J53" i="16"/>
  <c r="I53" i="16"/>
  <c r="F53" i="16"/>
  <c r="E53" i="16"/>
  <c r="D53" i="16"/>
  <c r="L53" i="16"/>
  <c r="G53" i="16" l="1"/>
  <c r="H53" i="16"/>
  <c r="B53" i="16" l="1"/>
  <c r="C53" i="16" s="1" a="1"/>
  <c r="C53" i="16" s="1"/>
  <c r="L50" i="16" l="1"/>
  <c r="K50" i="16"/>
  <c r="J50" i="16"/>
  <c r="I50" i="16"/>
  <c r="H50" i="16"/>
  <c r="G50" i="16"/>
  <c r="F50" i="16"/>
  <c r="E50" i="16"/>
  <c r="D50" i="16"/>
  <c r="B50" i="16"/>
  <c r="C50" i="16" s="1" a="1"/>
  <c r="C50" i="16" s="1"/>
  <c r="L37" i="16" l="1"/>
  <c r="K37" i="16"/>
  <c r="J37" i="16"/>
  <c r="I37" i="16"/>
  <c r="H37" i="16"/>
  <c r="G37" i="16"/>
  <c r="F37" i="16"/>
  <c r="E37" i="16"/>
  <c r="D37" i="16"/>
  <c r="B37" i="16"/>
  <c r="C37" i="16" s="1" a="1"/>
  <c r="C37" i="16" s="1"/>
  <c r="L3" i="16"/>
  <c r="K3" i="16"/>
  <c r="J3" i="16"/>
  <c r="I3" i="16"/>
  <c r="H3" i="16"/>
  <c r="G3" i="16"/>
  <c r="F3" i="16"/>
  <c r="E3" i="16"/>
  <c r="D3" i="16"/>
  <c r="B3" i="16"/>
  <c r="C3" i="16" s="1" a="1"/>
  <c r="C3" i="16" s="1"/>
  <c r="L49" i="16" l="1"/>
  <c r="K49" i="16"/>
  <c r="J49" i="16"/>
  <c r="I49" i="16"/>
  <c r="H49" i="16"/>
  <c r="G49" i="16"/>
  <c r="F49" i="16"/>
  <c r="E49" i="16"/>
  <c r="D49" i="16"/>
  <c r="B49" i="16"/>
  <c r="C49" i="16" s="1" a="1"/>
  <c r="C49" i="16" s="1"/>
  <c r="L10" i="16" l="1"/>
  <c r="K10" i="16"/>
  <c r="J10" i="16"/>
  <c r="I10" i="16"/>
  <c r="H10" i="16"/>
  <c r="G10" i="16"/>
  <c r="F10" i="16"/>
  <c r="E10" i="16"/>
  <c r="D10" i="16"/>
  <c r="B10" i="16"/>
  <c r="C10" i="16" s="1" a="1"/>
  <c r="C10" i="16" s="1"/>
  <c r="L9" i="16" l="1"/>
  <c r="K9" i="16"/>
  <c r="J9" i="16"/>
  <c r="I9" i="16"/>
  <c r="H9" i="16"/>
  <c r="G9" i="16"/>
  <c r="F9" i="16"/>
  <c r="E9" i="16"/>
  <c r="D9" i="16"/>
  <c r="B9" i="16"/>
  <c r="C9" i="16" s="1" a="1"/>
  <c r="C9" i="16" s="1"/>
  <c r="L30" i="16" l="1"/>
  <c r="K30" i="16" l="1"/>
  <c r="J30" i="16"/>
  <c r="I30" i="16"/>
  <c r="H30" i="16"/>
  <c r="G30" i="16"/>
  <c r="F30" i="16"/>
  <c r="E30" i="16"/>
  <c r="D30" i="16"/>
  <c r="B30" i="16"/>
  <c r="C30" i="16" s="1" a="1"/>
  <c r="C30" i="16" s="1"/>
  <c r="L8" i="16" l="1"/>
  <c r="K8" i="16"/>
  <c r="J8" i="16"/>
  <c r="I8" i="16"/>
  <c r="H8" i="16"/>
  <c r="G8" i="16"/>
  <c r="F8" i="16"/>
  <c r="E8" i="16"/>
  <c r="E22" i="16"/>
  <c r="E11" i="16"/>
  <c r="D8" i="16"/>
  <c r="B8" i="16" l="1"/>
  <c r="C8" i="16" s="1" a="1"/>
  <c r="C8" i="16" s="1"/>
  <c r="L12" i="16"/>
  <c r="K12" i="16"/>
  <c r="J12" i="16"/>
  <c r="I12" i="16"/>
  <c r="H12"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L22" i="16"/>
  <c r="K22" i="16"/>
  <c r="J22" i="16"/>
  <c r="I22" i="16"/>
  <c r="H22" i="16"/>
  <c r="G22" i="16"/>
  <c r="F22" i="16"/>
  <c r="D22" i="16"/>
  <c r="B22" i="16"/>
  <c r="C22" i="16" s="1" a="1"/>
  <c r="C22" i="16" s="1"/>
  <c r="L11" i="16" l="1"/>
  <c r="K11" i="16"/>
  <c r="J11" i="16"/>
  <c r="I11" i="16"/>
  <c r="H11" i="16"/>
  <c r="G11" i="16"/>
  <c r="F11" i="16"/>
  <c r="D11" i="16"/>
  <c r="B11" i="16"/>
  <c r="C11" i="16" s="1" a="1"/>
  <c r="C11" i="16" s="1"/>
  <c r="H6" i="7" l="1"/>
  <c r="H8" i="7"/>
  <c r="F8" i="7" l="1"/>
  <c r="F6" i="7" l="1"/>
  <c r="F5"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0" i="7" a="1"/>
  <c r="O20"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6" i="7"/>
  <c r="J6" i="7"/>
  <c r="I6" i="7"/>
  <c r="D6" i="7"/>
  <c r="L6" i="7"/>
  <c r="G6" i="7" l="1"/>
  <c r="B6" i="7" l="1"/>
  <c r="C6" i="7" s="1" a="1"/>
  <c r="C6" i="7" s="1"/>
  <c r="B8" i="7" l="1"/>
  <c r="C8" i="7" s="1" a="1"/>
  <c r="C8" i="7" s="1"/>
  <c r="L8" i="7"/>
  <c r="K8" i="7"/>
  <c r="J8" i="7"/>
  <c r="I8" i="7"/>
  <c r="G8" i="7"/>
  <c r="D8" i="7"/>
  <c r="K11" i="7" l="1"/>
  <c r="J11" i="7"/>
  <c r="I11" i="7"/>
  <c r="F11" i="7"/>
  <c r="D11" i="7"/>
  <c r="L11" i="7"/>
  <c r="G11" i="7" l="1"/>
  <c r="H11" i="7"/>
  <c r="B11" i="7" l="1"/>
  <c r="C11" i="7" s="1" a="1"/>
  <c r="C11" i="7" s="1"/>
  <c r="L32" i="7" l="1"/>
  <c r="K32" i="7"/>
  <c r="J32" i="7"/>
  <c r="I32" i="7"/>
  <c r="H32" i="7"/>
  <c r="G32" i="7"/>
  <c r="F32" i="7"/>
  <c r="B32" i="7"/>
  <c r="C32" i="7" s="1" a="1"/>
  <c r="C32" i="7" s="1"/>
  <c r="L2" i="7" l="1"/>
  <c r="K2" i="7"/>
  <c r="J2" i="7"/>
  <c r="I2" i="7"/>
  <c r="H2" i="7"/>
  <c r="G2" i="7"/>
  <c r="F2" i="7"/>
  <c r="D2" i="7"/>
  <c r="B2" i="7"/>
  <c r="C2" i="7" s="1" a="1"/>
  <c r="C2" i="7" s="1"/>
  <c r="L22" i="7" l="1"/>
  <c r="K22" i="7"/>
  <c r="J22" i="7"/>
  <c r="I22" i="7"/>
  <c r="H22" i="7"/>
  <c r="G22" i="7"/>
  <c r="F22" i="7"/>
  <c r="D22" i="7"/>
  <c r="B22" i="7"/>
  <c r="C22" i="7" s="1" a="1"/>
  <c r="C22" i="7" s="1"/>
  <c r="L9" i="7" l="1"/>
  <c r="K9" i="7"/>
  <c r="J9" i="7"/>
  <c r="I9" i="7"/>
  <c r="H9" i="7"/>
  <c r="G9" i="7"/>
  <c r="F9" i="7"/>
  <c r="D9" i="7"/>
  <c r="B9" i="7"/>
  <c r="C9" i="7" s="1" a="1"/>
  <c r="C9" i="7" s="1"/>
  <c r="L5" i="7" l="1"/>
  <c r="K5" i="7"/>
  <c r="J5" i="7"/>
  <c r="I5" i="7"/>
  <c r="H5" i="7"/>
  <c r="G5" i="7"/>
  <c r="D5" i="7"/>
  <c r="L15" i="7"/>
  <c r="K15" i="7"/>
  <c r="J15" i="7"/>
  <c r="I15" i="7"/>
  <c r="H15" i="7"/>
  <c r="G15" i="7"/>
  <c r="D15" i="7"/>
  <c r="B15" i="7"/>
  <c r="C15" i="7" s="1" a="1"/>
  <c r="C15" i="7" s="1"/>
  <c r="L23" i="7" l="1"/>
  <c r="K23" i="7"/>
  <c r="J23" i="7"/>
  <c r="I23" i="7"/>
  <c r="H23" i="7"/>
  <c r="G23" i="7"/>
  <c r="F23" i="7"/>
  <c r="D23" i="7"/>
  <c r="B23" i="7"/>
  <c r="C23" i="7" s="1" a="1"/>
  <c r="C23" i="7" s="1"/>
  <c r="L27" i="7" l="1"/>
  <c r="K27" i="7"/>
  <c r="J27" i="7"/>
  <c r="I27" i="7"/>
  <c r="H27" i="7"/>
  <c r="G27" i="7"/>
  <c r="F27" i="7"/>
  <c r="D27" i="7"/>
  <c r="B27" i="7"/>
  <c r="C27" i="7" s="1" a="1"/>
  <c r="C27" i="7" s="1"/>
  <c r="B5" i="7" l="1"/>
  <c r="C5" i="7" s="1" a="1"/>
  <c r="C5" i="7" s="1"/>
  <c r="L26" i="7"/>
  <c r="K26" i="7"/>
  <c r="J26" i="7"/>
  <c r="I26" i="7"/>
  <c r="H26" i="7"/>
  <c r="G26" i="7"/>
  <c r="F26" i="7"/>
  <c r="D26" i="7"/>
  <c r="B26" i="7"/>
  <c r="C26" i="7" s="1" a="1"/>
  <c r="C26" i="7" s="1"/>
  <c r="L3" i="7" l="1"/>
  <c r="K3" i="7"/>
  <c r="J3" i="7"/>
  <c r="I3" i="7"/>
  <c r="H3" i="7"/>
  <c r="G3" i="7"/>
  <c r="F3" i="7"/>
  <c r="D3" i="7"/>
  <c r="B3" i="7"/>
  <c r="C3" i="7" s="1" a="1"/>
  <c r="C3" i="7" s="1"/>
  <c r="L19" i="7" l="1"/>
  <c r="K19" i="7"/>
  <c r="J19" i="7"/>
  <c r="I19" i="7"/>
  <c r="H19" i="7"/>
  <c r="G19" i="7"/>
  <c r="F19" i="7"/>
  <c r="D19" i="7"/>
  <c r="B19" i="7"/>
  <c r="C19" i="7" s="1" a="1"/>
  <c r="C19" i="7" s="1"/>
  <c r="L16" i="7"/>
  <c r="K16" i="7"/>
  <c r="J16" i="7"/>
  <c r="I16" i="7"/>
  <c r="H16" i="7"/>
  <c r="G16" i="7"/>
  <c r="F16" i="7"/>
  <c r="D16" i="7"/>
  <c r="B16" i="7"/>
  <c r="C16" i="7" s="1" a="1"/>
  <c r="C16" i="7" s="1"/>
  <c r="L18" i="7"/>
  <c r="K18" i="7"/>
  <c r="J18" i="7"/>
  <c r="I18" i="7"/>
  <c r="H18" i="7"/>
  <c r="G18" i="7"/>
  <c r="F18" i="7"/>
  <c r="D18" i="7"/>
  <c r="B18" i="7"/>
  <c r="C18" i="7" s="1" a="1"/>
  <c r="C18" i="7" s="1"/>
  <c r="L12" i="7" l="1"/>
  <c r="K12" i="7"/>
  <c r="J12" i="7"/>
  <c r="I12" i="7"/>
  <c r="H12" i="7"/>
  <c r="G12" i="7"/>
  <c r="F12" i="7"/>
  <c r="D12" i="7"/>
  <c r="B12" i="7"/>
  <c r="C12" i="7" s="1" a="1"/>
  <c r="C12" i="7" s="1"/>
  <c r="L24" i="7" l="1"/>
  <c r="K24" i="7"/>
  <c r="J24" i="7"/>
  <c r="I24" i="7"/>
  <c r="H24" i="7"/>
  <c r="G24" i="7"/>
  <c r="F24" i="7"/>
  <c r="D24" i="7"/>
  <c r="B24" i="7"/>
  <c r="C24" i="7" s="1" a="1"/>
  <c r="C24" i="7" s="1"/>
  <c r="L10" i="7"/>
  <c r="K10" i="7"/>
  <c r="J10" i="7"/>
  <c r="I10" i="7"/>
  <c r="H10" i="7"/>
  <c r="G10" i="7"/>
  <c r="F10" i="7"/>
  <c r="D10" i="7"/>
  <c r="B10" i="7"/>
  <c r="C10" i="7" s="1" a="1"/>
  <c r="C10" i="7" s="1"/>
  <c r="L29" i="7"/>
  <c r="K29" i="7"/>
  <c r="J29" i="7"/>
  <c r="I29" i="7"/>
  <c r="H29" i="7"/>
  <c r="G29" i="7"/>
  <c r="F29" i="7"/>
  <c r="D29" i="7"/>
  <c r="B29" i="7"/>
  <c r="C29" i="7" s="1" a="1"/>
  <c r="C29" i="7" s="1"/>
  <c r="L21" i="7" l="1"/>
  <c r="K21" i="7"/>
  <c r="J21" i="7"/>
  <c r="I21" i="7"/>
  <c r="H21" i="7"/>
  <c r="G21" i="7"/>
  <c r="F21" i="7"/>
  <c r="D21" i="7"/>
  <c r="B21" i="7"/>
  <c r="C21" i="7" s="1" a="1"/>
  <c r="C21" i="7" s="1"/>
  <c r="L17" i="7" l="1"/>
  <c r="K17" i="7"/>
  <c r="J17" i="7"/>
  <c r="I17" i="7"/>
  <c r="H17" i="7"/>
  <c r="G17" i="7"/>
  <c r="F17" i="7"/>
  <c r="D17" i="7"/>
  <c r="B17" i="7"/>
  <c r="C17" i="7" s="1" a="1"/>
  <c r="C17" i="7" s="1"/>
  <c r="L20" i="7" l="1"/>
  <c r="K20" i="7"/>
  <c r="J20" i="7"/>
  <c r="I20" i="7"/>
  <c r="H20" i="7"/>
  <c r="G20" i="7"/>
  <c r="F20" i="7"/>
  <c r="D20" i="7"/>
  <c r="B20" i="7"/>
  <c r="C20" i="7" s="1" a="1"/>
  <c r="C20" i="7" s="1"/>
  <c r="L13" i="7" l="1"/>
  <c r="K13" i="7"/>
  <c r="J13" i="7"/>
  <c r="I13" i="7"/>
  <c r="H13" i="7"/>
  <c r="G13" i="7"/>
  <c r="F13" i="7"/>
  <c r="D13" i="7"/>
  <c r="B13" i="7"/>
  <c r="C13" i="7" s="1" a="1"/>
  <c r="C13" i="7" s="1"/>
  <c r="L25" i="7" l="1"/>
  <c r="K25" i="7"/>
  <c r="J25" i="7"/>
  <c r="I25" i="7"/>
  <c r="H25" i="7"/>
  <c r="G25" i="7"/>
  <c r="F25" i="7"/>
  <c r="D25" i="7"/>
  <c r="B25" i="7"/>
  <c r="C25" i="7" s="1" a="1"/>
  <c r="C25" i="7" s="1"/>
  <c r="L28" i="7"/>
  <c r="K28" i="7"/>
  <c r="J28" i="7"/>
  <c r="I28" i="7"/>
  <c r="H28" i="7"/>
  <c r="G28" i="7"/>
  <c r="F28" i="7"/>
  <c r="D28" i="7"/>
  <c r="B28" i="7"/>
  <c r="C28" i="7" s="1" a="1"/>
  <c r="C28" i="7" s="1"/>
  <c r="L31" i="7" l="1"/>
  <c r="K31" i="7"/>
  <c r="J31" i="7"/>
  <c r="I31" i="7"/>
  <c r="H31" i="7"/>
  <c r="G31" i="7"/>
  <c r="F31" i="7"/>
  <c r="D31" i="7"/>
  <c r="B31" i="7"/>
  <c r="C31" i="7" s="1" a="1"/>
  <c r="C31" i="7" s="1"/>
  <c r="B14" i="32" l="1"/>
  <c r="B20" i="30"/>
  <c r="C20" i="30" s="1" a="1"/>
  <c r="C20" i="30" s="1"/>
  <c r="B8" i="37"/>
  <c r="C8" i="37" s="1" a="1"/>
  <c r="C8" i="37" s="1"/>
  <c r="B12" i="16"/>
  <c r="C12" i="16" s="1" a="1"/>
  <c r="C12" i="16" s="1"/>
  <c r="C14" i="32"/>
  <c r="B7" i="41"/>
  <c r="C7" i="41" s="1" a="1"/>
  <c r="C7" i="41" s="1"/>
  <c r="C23" i="32" l="1"/>
  <c r="C24" i="32"/>
  <c r="D14" i="32" l="1"/>
  <c r="U14" i="32" s="1"/>
  <c r="D20" i="32"/>
  <c r="U20" i="32" s="1"/>
  <c r="D11" i="32"/>
  <c r="U11" i="32" s="1"/>
  <c r="D19" i="32"/>
  <c r="U19" i="32" s="1"/>
  <c r="D10" i="32"/>
  <c r="U10" i="32" s="1"/>
  <c r="D3" i="32"/>
  <c r="U3" i="32" s="1"/>
  <c r="D15" i="32"/>
  <c r="U15" i="32" s="1"/>
  <c r="D13" i="32"/>
  <c r="U13" i="32" s="1"/>
  <c r="D4" i="32"/>
  <c r="U4" i="32" s="1"/>
  <c r="D8" i="32"/>
  <c r="U8" i="32" s="1"/>
  <c r="D17" i="32"/>
  <c r="U17" i="32" s="1"/>
  <c r="D5" i="32"/>
  <c r="U5" i="32" s="1"/>
  <c r="D12" i="32"/>
  <c r="U12" i="32" s="1"/>
  <c r="D2" i="32"/>
  <c r="U2" i="32" s="1"/>
  <c r="D21" i="32"/>
  <c r="U21" i="32" s="1"/>
  <c r="D9" i="32"/>
  <c r="U9" i="32" s="1"/>
  <c r="D18" i="32"/>
  <c r="U18" i="32" s="1"/>
  <c r="D16" i="32"/>
  <c r="U16" i="32" s="1"/>
  <c r="D7" i="32"/>
  <c r="U7" i="32" s="1"/>
  <c r="D6" i="32"/>
  <c r="U6" i="3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<sst xmlns="http://schemas.openxmlformats.org/spreadsheetml/2006/main" count="320" uniqueCount="73">
  <si>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</si>
  <si>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</si>
  <si>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</si>
  <si>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</si>
  <si>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</si>
  <si>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</si>
  <si>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</si>
  <si>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</si>
  <si>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</si>
  <si>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</si>
  <si>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</si>
  <si>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</si>
  <si>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</si>
  <si>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</si>
  <si>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</si>
  <si>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</si>
  <si>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</si>
  <si>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</si>
  <si>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</si>
  <si>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</si>
  <si>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</si>
  <si>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</si>
  <si>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</si>
  <si>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</si>
  <si>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</si>
  <si>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</si>
  <si>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</si>
  <si>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</si>
  <si>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</si>
  <si>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</si>
  <si>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</si>
  <si>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</si>
  <si>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</si>
  <si>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</si>
  <si>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</si>
  <si>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</si>
  <si>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</si>
  <si>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</si>
  <si>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</si>
  <si>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</si>
  <si>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</si>
  <si>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</si>
  <si>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</si>
  <si>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</si>
  <si>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</si>
  <si>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</si>
  <si>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</si>
  <si>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</si>
  <si>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</si>
  <si>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</si>
  <si>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</si>
  <si>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</si>
  <si>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</si>
  <si>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</si>
  <si>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</si>
  <si>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</si>
  <si>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</si>
  <si>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</si>
  <si>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</si>
  <si>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</si>
  <si>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</si>
  <si>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</si>
  <si>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</si>
  <si>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</si>
  <si>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</si>
  <si>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</si>
  <si>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</si>
  <si>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</si>
  <si>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</si>
  <si>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</si>
  <si>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</si>
  <si>
    <t>10Y - 2Y</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</si>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</sst>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164" formatCode="0.0"/>
    <numFmt numFmtId="165" formatCode="#,###,,;\(#,###,,\);\ \-\ \-"/>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5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10" fontId="18" fillId="3" borderId="0" xfId="0" applyNumberFormat="1" applyFont="1" applyFill="1" applyAlignment="1">
      <alignment horizontal="center" vertical="center"/>
    </xf>
    <xf numFmtId="0" fontId="18" fillId="3" borderId="1" xfId="0" applyFont="1" applyFill="1" applyBorder="1" applyAlignment="1">
      <alignment horizontal="center" vertical="center" wrapText="1"/>
    </xf>
    <xf numFmtId="10" fontId="17" fillId="3" borderId="1" xfId="0" applyNumberFormat="1" applyFont="1" applyFill="1" applyBorder="1" applyAlignment="1">
      <alignment horizontal="center" vertical="center"/>
    </xf>
    <xf numFmtId="1" fontId="8" fillId="0" borderId="0" xfId="0" applyNumberFormat="1" applyFont="1" applyAlignment="1">
      <alignment horizontal="center" vertical="center"/>
    </xf>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7.xml"/><Relationship Id="rId21" Type="http://schemas.openxmlformats.org/officeDocument/2006/relationships/externalLink" Target="externalLinks/externalLink1.xml"/><Relationship Id="rId42" Type="http://schemas.openxmlformats.org/officeDocument/2006/relationships/externalLink" Target="externalLinks/externalLink22.xml"/><Relationship Id="rId63" Type="http://schemas.openxmlformats.org/officeDocument/2006/relationships/externalLink" Target="externalLinks/externalLink43.xml"/><Relationship Id="rId84" Type="http://schemas.openxmlformats.org/officeDocument/2006/relationships/externalLink" Target="externalLinks/externalLink64.xml"/><Relationship Id="rId138" Type="http://schemas.openxmlformats.org/officeDocument/2006/relationships/externalLink" Target="externalLinks/externalLink118.xml"/><Relationship Id="rId159" Type="http://schemas.openxmlformats.org/officeDocument/2006/relationships/externalLink" Target="externalLinks/externalLink139.xml"/><Relationship Id="rId170" Type="http://schemas.openxmlformats.org/officeDocument/2006/relationships/externalLink" Target="externalLinks/externalLink150.xml"/><Relationship Id="rId191" Type="http://schemas.openxmlformats.org/officeDocument/2006/relationships/externalLink" Target="externalLinks/externalLink171.xml"/><Relationship Id="rId205" Type="http://schemas.microsoft.com/office/2017/06/relationships/rdRichValue" Target="richData/rdrichvalue.xml"/><Relationship Id="rId107" Type="http://schemas.openxmlformats.org/officeDocument/2006/relationships/externalLink" Target="externalLinks/externalLink87.xml"/><Relationship Id="rId11" Type="http://schemas.openxmlformats.org/officeDocument/2006/relationships/worksheet" Target="worksheets/sheet11.xml"/><Relationship Id="rId32" Type="http://schemas.openxmlformats.org/officeDocument/2006/relationships/externalLink" Target="externalLinks/externalLink12.xml"/><Relationship Id="rId53" Type="http://schemas.openxmlformats.org/officeDocument/2006/relationships/externalLink" Target="externalLinks/externalLink33.xml"/><Relationship Id="rId74" Type="http://schemas.openxmlformats.org/officeDocument/2006/relationships/externalLink" Target="externalLinks/externalLink54.xml"/><Relationship Id="rId128" Type="http://schemas.openxmlformats.org/officeDocument/2006/relationships/externalLink" Target="externalLinks/externalLink108.xml"/><Relationship Id="rId149" Type="http://schemas.openxmlformats.org/officeDocument/2006/relationships/externalLink" Target="externalLinks/externalLink129.xml"/><Relationship Id="rId5" Type="http://schemas.openxmlformats.org/officeDocument/2006/relationships/worksheet" Target="worksheets/sheet5.xml"/><Relationship Id="rId95" Type="http://schemas.openxmlformats.org/officeDocument/2006/relationships/externalLink" Target="externalLinks/externalLink75.xml"/><Relationship Id="rId160" Type="http://schemas.openxmlformats.org/officeDocument/2006/relationships/externalLink" Target="externalLinks/externalLink140.xml"/><Relationship Id="rId181" Type="http://schemas.openxmlformats.org/officeDocument/2006/relationships/externalLink" Target="externalLinks/externalLink161.xml"/><Relationship Id="rId22" Type="http://schemas.openxmlformats.org/officeDocument/2006/relationships/externalLink" Target="externalLinks/externalLink2.xml"/><Relationship Id="rId43" Type="http://schemas.openxmlformats.org/officeDocument/2006/relationships/externalLink" Target="externalLinks/externalLink23.xml"/><Relationship Id="rId64" Type="http://schemas.openxmlformats.org/officeDocument/2006/relationships/externalLink" Target="externalLinks/externalLink44.xml"/><Relationship Id="rId118" Type="http://schemas.openxmlformats.org/officeDocument/2006/relationships/externalLink" Target="externalLinks/externalLink98.xml"/><Relationship Id="rId139" Type="http://schemas.openxmlformats.org/officeDocument/2006/relationships/externalLink" Target="externalLinks/externalLink119.xml"/><Relationship Id="rId85" Type="http://schemas.openxmlformats.org/officeDocument/2006/relationships/externalLink" Target="externalLinks/externalLink65.xml"/><Relationship Id="rId150" Type="http://schemas.openxmlformats.org/officeDocument/2006/relationships/externalLink" Target="externalLinks/externalLink130.xml"/><Relationship Id="rId171" Type="http://schemas.openxmlformats.org/officeDocument/2006/relationships/externalLink" Target="externalLinks/externalLink151.xml"/><Relationship Id="rId192" Type="http://schemas.openxmlformats.org/officeDocument/2006/relationships/externalLink" Target="externalLinks/externalLink172.xml"/><Relationship Id="rId206" Type="http://schemas.microsoft.com/office/2017/06/relationships/rdRichValueStructure" Target="richData/rdrichvaluestructure.xml"/><Relationship Id="rId12" Type="http://schemas.openxmlformats.org/officeDocument/2006/relationships/worksheet" Target="worksheets/sheet12.xml"/><Relationship Id="rId33" Type="http://schemas.openxmlformats.org/officeDocument/2006/relationships/externalLink" Target="externalLinks/externalLink13.xml"/><Relationship Id="rId108" Type="http://schemas.openxmlformats.org/officeDocument/2006/relationships/externalLink" Target="externalLinks/externalLink88.xml"/><Relationship Id="rId129" Type="http://schemas.openxmlformats.org/officeDocument/2006/relationships/externalLink" Target="externalLinks/externalLink109.xml"/><Relationship Id="rId54" Type="http://schemas.openxmlformats.org/officeDocument/2006/relationships/externalLink" Target="externalLinks/externalLink34.xml"/><Relationship Id="rId75" Type="http://schemas.openxmlformats.org/officeDocument/2006/relationships/externalLink" Target="externalLinks/externalLink55.xml"/><Relationship Id="rId96" Type="http://schemas.openxmlformats.org/officeDocument/2006/relationships/externalLink" Target="externalLinks/externalLink76.xml"/><Relationship Id="rId140" Type="http://schemas.openxmlformats.org/officeDocument/2006/relationships/externalLink" Target="externalLinks/externalLink120.xml"/><Relationship Id="rId161" Type="http://schemas.openxmlformats.org/officeDocument/2006/relationships/externalLink" Target="externalLinks/externalLink141.xml"/><Relationship Id="rId182" Type="http://schemas.openxmlformats.org/officeDocument/2006/relationships/externalLink" Target="externalLinks/externalLink162.xml"/><Relationship Id="rId6" Type="http://schemas.openxmlformats.org/officeDocument/2006/relationships/worksheet" Target="worksheets/sheet6.xml"/><Relationship Id="rId23" Type="http://schemas.openxmlformats.org/officeDocument/2006/relationships/externalLink" Target="externalLinks/externalLink3.xml"/><Relationship Id="rId119" Type="http://schemas.openxmlformats.org/officeDocument/2006/relationships/externalLink" Target="externalLinks/externalLink99.xml"/><Relationship Id="rId44" Type="http://schemas.openxmlformats.org/officeDocument/2006/relationships/externalLink" Target="externalLinks/externalLink24.xml"/><Relationship Id="rId65" Type="http://schemas.openxmlformats.org/officeDocument/2006/relationships/externalLink" Target="externalLinks/externalLink45.xml"/><Relationship Id="rId86" Type="http://schemas.openxmlformats.org/officeDocument/2006/relationships/externalLink" Target="externalLinks/externalLink66.xml"/><Relationship Id="rId130" Type="http://schemas.openxmlformats.org/officeDocument/2006/relationships/externalLink" Target="externalLinks/externalLink110.xml"/><Relationship Id="rId151" Type="http://schemas.openxmlformats.org/officeDocument/2006/relationships/externalLink" Target="externalLinks/externalLink131.xml"/><Relationship Id="rId172" Type="http://schemas.openxmlformats.org/officeDocument/2006/relationships/externalLink" Target="externalLinks/externalLink152.xml"/><Relationship Id="rId193" Type="http://schemas.openxmlformats.org/officeDocument/2006/relationships/externalLink" Target="externalLinks/externalLink173.xml"/><Relationship Id="rId207" Type="http://schemas.microsoft.com/office/2017/06/relationships/richStyles" Target="richData/richStyles.xml"/><Relationship Id="rId13" Type="http://schemas.openxmlformats.org/officeDocument/2006/relationships/worksheet" Target="worksheets/sheet13.xml"/><Relationship Id="rId109" Type="http://schemas.openxmlformats.org/officeDocument/2006/relationships/externalLink" Target="externalLinks/externalLink89.xml"/><Relationship Id="rId34" Type="http://schemas.openxmlformats.org/officeDocument/2006/relationships/externalLink" Target="externalLinks/externalLink14.xml"/><Relationship Id="rId55" Type="http://schemas.openxmlformats.org/officeDocument/2006/relationships/externalLink" Target="externalLinks/externalLink35.xml"/><Relationship Id="rId76" Type="http://schemas.openxmlformats.org/officeDocument/2006/relationships/externalLink" Target="externalLinks/externalLink56.xml"/><Relationship Id="rId97" Type="http://schemas.openxmlformats.org/officeDocument/2006/relationships/externalLink" Target="externalLinks/externalLink77.xml"/><Relationship Id="rId120" Type="http://schemas.openxmlformats.org/officeDocument/2006/relationships/externalLink" Target="externalLinks/externalLink100.xml"/><Relationship Id="rId141" Type="http://schemas.openxmlformats.org/officeDocument/2006/relationships/externalLink" Target="externalLinks/externalLink121.xml"/><Relationship Id="rId7" Type="http://schemas.openxmlformats.org/officeDocument/2006/relationships/worksheet" Target="worksheets/sheet7.xml"/><Relationship Id="rId162" Type="http://schemas.openxmlformats.org/officeDocument/2006/relationships/externalLink" Target="externalLinks/externalLink142.xml"/><Relationship Id="rId183" Type="http://schemas.openxmlformats.org/officeDocument/2006/relationships/externalLink" Target="externalLinks/externalLink163.xml"/><Relationship Id="rId24" Type="http://schemas.openxmlformats.org/officeDocument/2006/relationships/externalLink" Target="externalLinks/externalLink4.xml"/><Relationship Id="rId45" Type="http://schemas.openxmlformats.org/officeDocument/2006/relationships/externalLink" Target="externalLinks/externalLink25.xml"/><Relationship Id="rId66" Type="http://schemas.openxmlformats.org/officeDocument/2006/relationships/externalLink" Target="externalLinks/externalLink46.xml"/><Relationship Id="rId87" Type="http://schemas.openxmlformats.org/officeDocument/2006/relationships/externalLink" Target="externalLinks/externalLink67.xml"/><Relationship Id="rId110" Type="http://schemas.openxmlformats.org/officeDocument/2006/relationships/externalLink" Target="externalLinks/externalLink90.xml"/><Relationship Id="rId131" Type="http://schemas.openxmlformats.org/officeDocument/2006/relationships/externalLink" Target="externalLinks/externalLink111.xml"/><Relationship Id="rId61" Type="http://schemas.openxmlformats.org/officeDocument/2006/relationships/externalLink" Target="externalLinks/externalLink41.xml"/><Relationship Id="rId82" Type="http://schemas.openxmlformats.org/officeDocument/2006/relationships/externalLink" Target="externalLinks/externalLink62.xml"/><Relationship Id="rId152" Type="http://schemas.openxmlformats.org/officeDocument/2006/relationships/externalLink" Target="externalLinks/externalLink132.xml"/><Relationship Id="rId173" Type="http://schemas.openxmlformats.org/officeDocument/2006/relationships/externalLink" Target="externalLinks/externalLink153.xml"/><Relationship Id="rId194" Type="http://schemas.openxmlformats.org/officeDocument/2006/relationships/externalLink" Target="externalLinks/externalLink174.xml"/><Relationship Id="rId199" Type="http://schemas.openxmlformats.org/officeDocument/2006/relationships/externalLink" Target="externalLinks/externalLink179.xml"/><Relationship Id="rId203" Type="http://schemas.openxmlformats.org/officeDocument/2006/relationships/sharedStrings" Target="sharedStrings.xml"/><Relationship Id="rId208" Type="http://schemas.microsoft.com/office/2017/06/relationships/rdSupportingPropertyBagStructure" Target="richData/rdsupportingpropertybagstructure.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10.xml"/><Relationship Id="rId35" Type="http://schemas.openxmlformats.org/officeDocument/2006/relationships/externalLink" Target="externalLinks/externalLink15.xml"/><Relationship Id="rId56" Type="http://schemas.openxmlformats.org/officeDocument/2006/relationships/externalLink" Target="externalLinks/externalLink36.xml"/><Relationship Id="rId77" Type="http://schemas.openxmlformats.org/officeDocument/2006/relationships/externalLink" Target="externalLinks/externalLink57.xml"/><Relationship Id="rId100" Type="http://schemas.openxmlformats.org/officeDocument/2006/relationships/externalLink" Target="externalLinks/externalLink80.xml"/><Relationship Id="rId105" Type="http://schemas.openxmlformats.org/officeDocument/2006/relationships/externalLink" Target="externalLinks/externalLink85.xml"/><Relationship Id="rId126" Type="http://schemas.openxmlformats.org/officeDocument/2006/relationships/externalLink" Target="externalLinks/externalLink106.xml"/><Relationship Id="rId147" Type="http://schemas.openxmlformats.org/officeDocument/2006/relationships/externalLink" Target="externalLinks/externalLink127.xml"/><Relationship Id="rId168" Type="http://schemas.openxmlformats.org/officeDocument/2006/relationships/externalLink" Target="externalLinks/externalLink148.xml"/><Relationship Id="rId8" Type="http://schemas.openxmlformats.org/officeDocument/2006/relationships/worksheet" Target="worksheets/sheet8.xml"/><Relationship Id="rId51" Type="http://schemas.openxmlformats.org/officeDocument/2006/relationships/externalLink" Target="externalLinks/externalLink31.xml"/><Relationship Id="rId72" Type="http://schemas.openxmlformats.org/officeDocument/2006/relationships/externalLink" Target="externalLinks/externalLink52.xml"/><Relationship Id="rId93" Type="http://schemas.openxmlformats.org/officeDocument/2006/relationships/externalLink" Target="externalLinks/externalLink73.xml"/><Relationship Id="rId98" Type="http://schemas.openxmlformats.org/officeDocument/2006/relationships/externalLink" Target="externalLinks/externalLink78.xml"/><Relationship Id="rId121" Type="http://schemas.openxmlformats.org/officeDocument/2006/relationships/externalLink" Target="externalLinks/externalLink101.xml"/><Relationship Id="rId142" Type="http://schemas.openxmlformats.org/officeDocument/2006/relationships/externalLink" Target="externalLinks/externalLink122.xml"/><Relationship Id="rId163" Type="http://schemas.openxmlformats.org/officeDocument/2006/relationships/externalLink" Target="externalLinks/externalLink143.xml"/><Relationship Id="rId184" Type="http://schemas.openxmlformats.org/officeDocument/2006/relationships/externalLink" Target="externalLinks/externalLink164.xml"/><Relationship Id="rId189" Type="http://schemas.openxmlformats.org/officeDocument/2006/relationships/externalLink" Target="externalLinks/externalLink169.xml"/><Relationship Id="rId3" Type="http://schemas.openxmlformats.org/officeDocument/2006/relationships/worksheet" Target="worksheets/sheet3.xml"/><Relationship Id="rId25" Type="http://schemas.openxmlformats.org/officeDocument/2006/relationships/externalLink" Target="externalLinks/externalLink5.xml"/><Relationship Id="rId46" Type="http://schemas.openxmlformats.org/officeDocument/2006/relationships/externalLink" Target="externalLinks/externalLink26.xml"/><Relationship Id="rId67" Type="http://schemas.openxmlformats.org/officeDocument/2006/relationships/externalLink" Target="externalLinks/externalLink47.xml"/><Relationship Id="rId116" Type="http://schemas.openxmlformats.org/officeDocument/2006/relationships/externalLink" Target="externalLinks/externalLink96.xml"/><Relationship Id="rId137" Type="http://schemas.openxmlformats.org/officeDocument/2006/relationships/externalLink" Target="externalLinks/externalLink117.xml"/><Relationship Id="rId158" Type="http://schemas.openxmlformats.org/officeDocument/2006/relationships/externalLink" Target="externalLinks/externalLink138.xml"/><Relationship Id="rId20" Type="http://schemas.openxmlformats.org/officeDocument/2006/relationships/worksheet" Target="worksheets/sheet20.xml"/><Relationship Id="rId41" Type="http://schemas.openxmlformats.org/officeDocument/2006/relationships/externalLink" Target="externalLinks/externalLink21.xml"/><Relationship Id="rId62" Type="http://schemas.openxmlformats.org/officeDocument/2006/relationships/externalLink" Target="externalLinks/externalLink42.xml"/><Relationship Id="rId83" Type="http://schemas.openxmlformats.org/officeDocument/2006/relationships/externalLink" Target="externalLinks/externalLink63.xml"/><Relationship Id="rId88" Type="http://schemas.openxmlformats.org/officeDocument/2006/relationships/externalLink" Target="externalLinks/externalLink68.xml"/><Relationship Id="rId111" Type="http://schemas.openxmlformats.org/officeDocument/2006/relationships/externalLink" Target="externalLinks/externalLink91.xml"/><Relationship Id="rId132" Type="http://schemas.openxmlformats.org/officeDocument/2006/relationships/externalLink" Target="externalLinks/externalLink112.xml"/><Relationship Id="rId153" Type="http://schemas.openxmlformats.org/officeDocument/2006/relationships/externalLink" Target="externalLinks/externalLink133.xml"/><Relationship Id="rId174" Type="http://schemas.openxmlformats.org/officeDocument/2006/relationships/externalLink" Target="externalLinks/externalLink154.xml"/><Relationship Id="rId179" Type="http://schemas.openxmlformats.org/officeDocument/2006/relationships/externalLink" Target="externalLinks/externalLink159.xml"/><Relationship Id="rId195" Type="http://schemas.openxmlformats.org/officeDocument/2006/relationships/externalLink" Target="externalLinks/externalLink175.xml"/><Relationship Id="rId209" Type="http://schemas.microsoft.com/office/2017/06/relationships/rdSupportingPropertyBag" Target="richData/rdsupportingpropertybag.xml"/><Relationship Id="rId190" Type="http://schemas.openxmlformats.org/officeDocument/2006/relationships/externalLink" Target="externalLinks/externalLink170.xml"/><Relationship Id="rId204" Type="http://schemas.openxmlformats.org/officeDocument/2006/relationships/sheetMetadata" Target="metadata.xml"/><Relationship Id="rId15" Type="http://schemas.openxmlformats.org/officeDocument/2006/relationships/worksheet" Target="worksheets/sheet15.xml"/><Relationship Id="rId36" Type="http://schemas.openxmlformats.org/officeDocument/2006/relationships/externalLink" Target="externalLinks/externalLink16.xml"/><Relationship Id="rId57" Type="http://schemas.openxmlformats.org/officeDocument/2006/relationships/externalLink" Target="externalLinks/externalLink37.xml"/><Relationship Id="rId106" Type="http://schemas.openxmlformats.org/officeDocument/2006/relationships/externalLink" Target="externalLinks/externalLink86.xml"/><Relationship Id="rId127" Type="http://schemas.openxmlformats.org/officeDocument/2006/relationships/externalLink" Target="externalLinks/externalLink107.xml"/><Relationship Id="rId10" Type="http://schemas.openxmlformats.org/officeDocument/2006/relationships/worksheet" Target="worksheets/sheet10.xml"/><Relationship Id="rId31" Type="http://schemas.openxmlformats.org/officeDocument/2006/relationships/externalLink" Target="externalLinks/externalLink11.xml"/><Relationship Id="rId52" Type="http://schemas.openxmlformats.org/officeDocument/2006/relationships/externalLink" Target="externalLinks/externalLink32.xml"/><Relationship Id="rId73" Type="http://schemas.openxmlformats.org/officeDocument/2006/relationships/externalLink" Target="externalLinks/externalLink53.xml"/><Relationship Id="rId78" Type="http://schemas.openxmlformats.org/officeDocument/2006/relationships/externalLink" Target="externalLinks/externalLink58.xml"/><Relationship Id="rId94" Type="http://schemas.openxmlformats.org/officeDocument/2006/relationships/externalLink" Target="externalLinks/externalLink74.xml"/><Relationship Id="rId99" Type="http://schemas.openxmlformats.org/officeDocument/2006/relationships/externalLink" Target="externalLinks/externalLink79.xml"/><Relationship Id="rId101" Type="http://schemas.openxmlformats.org/officeDocument/2006/relationships/externalLink" Target="externalLinks/externalLink81.xml"/><Relationship Id="rId122" Type="http://schemas.openxmlformats.org/officeDocument/2006/relationships/externalLink" Target="externalLinks/externalLink102.xml"/><Relationship Id="rId143" Type="http://schemas.openxmlformats.org/officeDocument/2006/relationships/externalLink" Target="externalLinks/externalLink123.xml"/><Relationship Id="rId148" Type="http://schemas.openxmlformats.org/officeDocument/2006/relationships/externalLink" Target="externalLinks/externalLink128.xml"/><Relationship Id="rId164" Type="http://schemas.openxmlformats.org/officeDocument/2006/relationships/externalLink" Target="externalLinks/externalLink144.xml"/><Relationship Id="rId169" Type="http://schemas.openxmlformats.org/officeDocument/2006/relationships/externalLink" Target="externalLinks/externalLink149.xml"/><Relationship Id="rId185" Type="http://schemas.openxmlformats.org/officeDocument/2006/relationships/externalLink" Target="externalLinks/externalLink16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0.xml"/><Relationship Id="rId210" Type="http://schemas.microsoft.com/office/2017/06/relationships/rdRichValueTypes" Target="richData/rdRichValueTypes.xml"/><Relationship Id="rId26" Type="http://schemas.openxmlformats.org/officeDocument/2006/relationships/externalLink" Target="externalLinks/externalLink6.xml"/><Relationship Id="rId47" Type="http://schemas.openxmlformats.org/officeDocument/2006/relationships/externalLink" Target="externalLinks/externalLink27.xml"/><Relationship Id="rId68" Type="http://schemas.openxmlformats.org/officeDocument/2006/relationships/externalLink" Target="externalLinks/externalLink48.xml"/><Relationship Id="rId89" Type="http://schemas.openxmlformats.org/officeDocument/2006/relationships/externalLink" Target="externalLinks/externalLink69.xml"/><Relationship Id="rId112" Type="http://schemas.openxmlformats.org/officeDocument/2006/relationships/externalLink" Target="externalLinks/externalLink92.xml"/><Relationship Id="rId133" Type="http://schemas.openxmlformats.org/officeDocument/2006/relationships/externalLink" Target="externalLinks/externalLink113.xml"/><Relationship Id="rId154" Type="http://schemas.openxmlformats.org/officeDocument/2006/relationships/externalLink" Target="externalLinks/externalLink134.xml"/><Relationship Id="rId175" Type="http://schemas.openxmlformats.org/officeDocument/2006/relationships/externalLink" Target="externalLinks/externalLink155.xml"/><Relationship Id="rId196" Type="http://schemas.openxmlformats.org/officeDocument/2006/relationships/externalLink" Target="externalLinks/externalLink176.xml"/><Relationship Id="rId200" Type="http://schemas.openxmlformats.org/officeDocument/2006/relationships/externalLink" Target="externalLinks/externalLink180.xml"/><Relationship Id="rId16" Type="http://schemas.openxmlformats.org/officeDocument/2006/relationships/worksheet" Target="worksheets/sheet16.xml"/><Relationship Id="rId37" Type="http://schemas.openxmlformats.org/officeDocument/2006/relationships/externalLink" Target="externalLinks/externalLink17.xml"/><Relationship Id="rId58" Type="http://schemas.openxmlformats.org/officeDocument/2006/relationships/externalLink" Target="externalLinks/externalLink38.xml"/><Relationship Id="rId79" Type="http://schemas.openxmlformats.org/officeDocument/2006/relationships/externalLink" Target="externalLinks/externalLink59.xml"/><Relationship Id="rId102" Type="http://schemas.openxmlformats.org/officeDocument/2006/relationships/externalLink" Target="externalLinks/externalLink82.xml"/><Relationship Id="rId123" Type="http://schemas.openxmlformats.org/officeDocument/2006/relationships/externalLink" Target="externalLinks/externalLink103.xml"/><Relationship Id="rId144" Type="http://schemas.openxmlformats.org/officeDocument/2006/relationships/externalLink" Target="externalLinks/externalLink124.xml"/><Relationship Id="rId90" Type="http://schemas.openxmlformats.org/officeDocument/2006/relationships/externalLink" Target="externalLinks/externalLink70.xml"/><Relationship Id="rId165" Type="http://schemas.openxmlformats.org/officeDocument/2006/relationships/externalLink" Target="externalLinks/externalLink145.xml"/><Relationship Id="rId186" Type="http://schemas.openxmlformats.org/officeDocument/2006/relationships/externalLink" Target="externalLinks/externalLink166.xml"/><Relationship Id="rId211" Type="http://schemas.openxmlformats.org/officeDocument/2006/relationships/calcChain" Target="calcChain.xml"/><Relationship Id="rId27" Type="http://schemas.openxmlformats.org/officeDocument/2006/relationships/externalLink" Target="externalLinks/externalLink7.xml"/><Relationship Id="rId48" Type="http://schemas.openxmlformats.org/officeDocument/2006/relationships/externalLink" Target="externalLinks/externalLink28.xml"/><Relationship Id="rId69" Type="http://schemas.openxmlformats.org/officeDocument/2006/relationships/externalLink" Target="externalLinks/externalLink49.xml"/><Relationship Id="rId113" Type="http://schemas.openxmlformats.org/officeDocument/2006/relationships/externalLink" Target="externalLinks/externalLink93.xml"/><Relationship Id="rId134" Type="http://schemas.openxmlformats.org/officeDocument/2006/relationships/externalLink" Target="externalLinks/externalLink114.xml"/><Relationship Id="rId80" Type="http://schemas.openxmlformats.org/officeDocument/2006/relationships/externalLink" Target="externalLinks/externalLink60.xml"/><Relationship Id="rId155" Type="http://schemas.openxmlformats.org/officeDocument/2006/relationships/externalLink" Target="externalLinks/externalLink135.xml"/><Relationship Id="rId176" Type="http://schemas.openxmlformats.org/officeDocument/2006/relationships/externalLink" Target="externalLinks/externalLink156.xml"/><Relationship Id="rId197" Type="http://schemas.openxmlformats.org/officeDocument/2006/relationships/externalLink" Target="externalLinks/externalLink177.xml"/><Relationship Id="rId201"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externalLink" Target="externalLinks/externalLink18.xml"/><Relationship Id="rId59" Type="http://schemas.openxmlformats.org/officeDocument/2006/relationships/externalLink" Target="externalLinks/externalLink39.xml"/><Relationship Id="rId103" Type="http://schemas.openxmlformats.org/officeDocument/2006/relationships/externalLink" Target="externalLinks/externalLink83.xml"/><Relationship Id="rId124" Type="http://schemas.openxmlformats.org/officeDocument/2006/relationships/externalLink" Target="externalLinks/externalLink104.xml"/><Relationship Id="rId70" Type="http://schemas.openxmlformats.org/officeDocument/2006/relationships/externalLink" Target="externalLinks/externalLink50.xml"/><Relationship Id="rId91" Type="http://schemas.openxmlformats.org/officeDocument/2006/relationships/externalLink" Target="externalLinks/externalLink71.xml"/><Relationship Id="rId145" Type="http://schemas.openxmlformats.org/officeDocument/2006/relationships/externalLink" Target="externalLinks/externalLink125.xml"/><Relationship Id="rId166" Type="http://schemas.openxmlformats.org/officeDocument/2006/relationships/externalLink" Target="externalLinks/externalLink146.xml"/><Relationship Id="rId187" Type="http://schemas.openxmlformats.org/officeDocument/2006/relationships/externalLink" Target="externalLinks/externalLink167.xml"/><Relationship Id="rId1" Type="http://schemas.openxmlformats.org/officeDocument/2006/relationships/worksheet" Target="worksheets/sheet1.xml"/><Relationship Id="rId28" Type="http://schemas.openxmlformats.org/officeDocument/2006/relationships/externalLink" Target="externalLinks/externalLink8.xml"/><Relationship Id="rId49" Type="http://schemas.openxmlformats.org/officeDocument/2006/relationships/externalLink" Target="externalLinks/externalLink29.xml"/><Relationship Id="rId114" Type="http://schemas.openxmlformats.org/officeDocument/2006/relationships/externalLink" Target="externalLinks/externalLink94.xml"/><Relationship Id="rId60" Type="http://schemas.openxmlformats.org/officeDocument/2006/relationships/externalLink" Target="externalLinks/externalLink40.xml"/><Relationship Id="rId81" Type="http://schemas.openxmlformats.org/officeDocument/2006/relationships/externalLink" Target="externalLinks/externalLink61.xml"/><Relationship Id="rId135" Type="http://schemas.openxmlformats.org/officeDocument/2006/relationships/externalLink" Target="externalLinks/externalLink115.xml"/><Relationship Id="rId156" Type="http://schemas.openxmlformats.org/officeDocument/2006/relationships/externalLink" Target="externalLinks/externalLink136.xml"/><Relationship Id="rId177" Type="http://schemas.openxmlformats.org/officeDocument/2006/relationships/externalLink" Target="externalLinks/externalLink157.xml"/><Relationship Id="rId198" Type="http://schemas.openxmlformats.org/officeDocument/2006/relationships/externalLink" Target="externalLinks/externalLink178.xml"/><Relationship Id="rId202" Type="http://schemas.openxmlformats.org/officeDocument/2006/relationships/styles" Target="styles.xml"/><Relationship Id="rId18" Type="http://schemas.openxmlformats.org/officeDocument/2006/relationships/worksheet" Target="worksheets/sheet18.xml"/><Relationship Id="rId39" Type="http://schemas.openxmlformats.org/officeDocument/2006/relationships/externalLink" Target="externalLinks/externalLink19.xml"/><Relationship Id="rId50" Type="http://schemas.openxmlformats.org/officeDocument/2006/relationships/externalLink" Target="externalLinks/externalLink30.xml"/><Relationship Id="rId104" Type="http://schemas.openxmlformats.org/officeDocument/2006/relationships/externalLink" Target="externalLinks/externalLink84.xml"/><Relationship Id="rId125" Type="http://schemas.openxmlformats.org/officeDocument/2006/relationships/externalLink" Target="externalLinks/externalLink105.xml"/><Relationship Id="rId146" Type="http://schemas.openxmlformats.org/officeDocument/2006/relationships/externalLink" Target="externalLinks/externalLink126.xml"/><Relationship Id="rId167" Type="http://schemas.openxmlformats.org/officeDocument/2006/relationships/externalLink" Target="externalLinks/externalLink147.xml"/><Relationship Id="rId188" Type="http://schemas.openxmlformats.org/officeDocument/2006/relationships/externalLink" Target="externalLinks/externalLink168.xml"/><Relationship Id="rId71" Type="http://schemas.openxmlformats.org/officeDocument/2006/relationships/externalLink" Target="externalLinks/externalLink51.xml"/><Relationship Id="rId92" Type="http://schemas.openxmlformats.org/officeDocument/2006/relationships/externalLink" Target="externalLinks/externalLink72.xml"/><Relationship Id="rId2" Type="http://schemas.openxmlformats.org/officeDocument/2006/relationships/worksheet" Target="worksheets/sheet2.xml"/><Relationship Id="rId29" Type="http://schemas.openxmlformats.org/officeDocument/2006/relationships/externalLink" Target="externalLinks/externalLink9.xml"/><Relationship Id="rId40" Type="http://schemas.openxmlformats.org/officeDocument/2006/relationships/externalLink" Target="externalLinks/externalLink20.xml"/><Relationship Id="rId115" Type="http://schemas.openxmlformats.org/officeDocument/2006/relationships/externalLink" Target="externalLinks/externalLink95.xml"/><Relationship Id="rId136" Type="http://schemas.openxmlformats.org/officeDocument/2006/relationships/externalLink" Target="externalLinks/externalLink116.xml"/><Relationship Id="rId157" Type="http://schemas.openxmlformats.org/officeDocument/2006/relationships/externalLink" Target="externalLinks/externalLink137.xml"/><Relationship Id="rId178" Type="http://schemas.openxmlformats.org/officeDocument/2006/relationships/externalLink" Target="externalLinks/externalLink15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5.1020000000000003E-2</c:v>
                </c:pt>
                <c:pt idx="1">
                  <c:v>5.2999999999999999E-2</c:v>
                </c:pt>
                <c:pt idx="2">
                  <c:v>5.4160000000000007E-2</c:v>
                </c:pt>
                <c:pt idx="3">
                  <c:v>5.2610000000000004E-2</c:v>
                </c:pt>
                <c:pt idx="4">
                  <c:v>4.7070000000000001E-2</c:v>
                </c:pt>
                <c:pt idx="5">
                  <c:v>3.9550000000000002E-2</c:v>
                </c:pt>
                <c:pt idx="6">
                  <c:v>3.7229999999999999E-2</c:v>
                </c:pt>
                <c:pt idx="7">
                  <c:v>3.9989999999999998E-2</c:v>
                </c:pt>
                <c:pt idx="8">
                  <c:v>3.8079999999999996E-2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4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4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4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4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45.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50.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53.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Healthcare/Thermo%20Fisher%20Scientific.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Healthcare/Dexcom.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1.xml.rels><?xml version="1.0" encoding="UTF-8" standalone="yes"?>
<Relationships xmlns="http://schemas.openxmlformats.org/package/2006/relationships"><Relationship Id="rId1" Type="http://schemas.openxmlformats.org/officeDocument/2006/relationships/externalLinkPath" Target="Industrials/Waste%20Management.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5.8113523979340878</v>
          </cell>
          <cell r="Q16">
            <v>17.278946142595977</v>
          </cell>
        </row>
        <row r="20">
          <cell r="I20">
            <v>7.4345616264294794</v>
          </cell>
        </row>
        <row r="101">
          <cell r="Q101">
            <v>4725791770</v>
          </cell>
        </row>
        <row r="115">
          <cell r="K115">
            <v>18.757460274993445</v>
          </cell>
        </row>
        <row r="117">
          <cell r="K117">
            <v>-0.30165821761007272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0.24627503084369362</v>
          </cell>
        </row>
        <row r="7">
          <cell r="AB7">
            <v>0.48998766252253961</v>
          </cell>
          <cell r="AE7">
            <v>0.23593053051153079</v>
          </cell>
        </row>
        <row r="13">
          <cell r="AD13">
            <v>0.41643173580346354</v>
          </cell>
        </row>
        <row r="16">
          <cell r="AC16">
            <v>5.8510424882793961</v>
          </cell>
          <cell r="AD16">
            <v>127.90961555809129</v>
          </cell>
        </row>
        <row r="20">
          <cell r="V20">
            <v>1.2624978939514286</v>
          </cell>
        </row>
        <row r="101">
          <cell r="AD101">
            <v>61652434699</v>
          </cell>
        </row>
        <row r="115">
          <cell r="X115">
            <v>1307.5784955755373</v>
          </cell>
        </row>
        <row r="117">
          <cell r="X117">
            <v>6.484669210923677E-2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20">
          <cell r="AM20">
            <v>0.17445025537511083</v>
          </cell>
        </row>
        <row r="115">
          <cell r="AO115">
            <v>168.44297527233888</v>
          </cell>
        </row>
        <row r="117">
          <cell r="AO117">
            <v>4.434853538557193E-2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9.8043621946767896</v>
          </cell>
          <cell r="AP16">
            <v>26.357560942805538</v>
          </cell>
        </row>
        <row r="20">
          <cell r="AH20">
            <v>0.52030848329048851</v>
          </cell>
        </row>
        <row r="101">
          <cell r="AP101">
            <v>87559817452</v>
          </cell>
        </row>
        <row r="115">
          <cell r="AJ115">
            <v>551.33360167657725</v>
          </cell>
        </row>
        <row r="117">
          <cell r="AJ117">
            <v>0.62171250897601915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5.6175888946547996</v>
          </cell>
          <cell r="R16">
            <v>88.979613180439571</v>
          </cell>
        </row>
        <row r="20">
          <cell r="J20">
            <v>0.10236921892448203</v>
          </cell>
        </row>
        <row r="101">
          <cell r="R101">
            <v>50196870000</v>
          </cell>
        </row>
        <row r="115">
          <cell r="L115">
            <v>1001.1657056179213</v>
          </cell>
        </row>
        <row r="117">
          <cell r="L117">
            <v>-0.36627060031781156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0.24388402295379041</v>
          </cell>
        </row>
        <row r="7">
          <cell r="L7">
            <v>0.57762005436424047</v>
          </cell>
          <cell r="O7">
            <v>0.20084566596194503</v>
          </cell>
        </row>
        <row r="13">
          <cell r="N13">
            <v>0.61547310900201324</v>
          </cell>
        </row>
        <row r="16">
          <cell r="M16">
            <v>8.4811562422228928</v>
          </cell>
          <cell r="N16">
            <v>36.659410336814624</v>
          </cell>
        </row>
        <row r="20">
          <cell r="F20">
            <v>0.10344827586206895</v>
          </cell>
        </row>
        <row r="101">
          <cell r="N101">
            <v>56162216636</v>
          </cell>
        </row>
        <row r="115">
          <cell r="H115">
            <v>1731.9772504516318</v>
          </cell>
        </row>
        <row r="117">
          <cell r="H117">
            <v>-0.34647793373696079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0.18065850715393905</v>
          </cell>
        </row>
        <row r="7">
          <cell r="AC7">
            <v>0.70789999999999997</v>
          </cell>
          <cell r="AF7">
            <v>0.36062747802103085</v>
          </cell>
        </row>
        <row r="13">
          <cell r="AE13">
            <v>0.32674782608695652</v>
          </cell>
        </row>
        <row r="16">
          <cell r="AD16">
            <v>17.339519048439925</v>
          </cell>
          <cell r="AE16">
            <v>59.748470448470449</v>
          </cell>
        </row>
        <row r="20">
          <cell r="W20">
            <v>0.30801479654747221</v>
          </cell>
        </row>
        <row r="101">
          <cell r="AE101">
            <v>201173100000</v>
          </cell>
        </row>
        <row r="115">
          <cell r="Y115">
            <v>1768.5296117523142</v>
          </cell>
        </row>
        <row r="117">
          <cell r="Y117">
            <v>-6.9880292546379508E-2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J17">
            <v>12.412073639566627</v>
          </cell>
          <cell r="AK17">
            <v>40.706587568346215</v>
          </cell>
        </row>
        <row r="21">
          <cell r="AC21">
            <v>-5.8558316061478877E-2</v>
          </cell>
        </row>
        <row r="101">
          <cell r="AK101">
            <v>262805800000</v>
          </cell>
        </row>
        <row r="116">
          <cell r="AE116">
            <v>393.36089074028121</v>
          </cell>
        </row>
        <row r="118">
          <cell r="AE118">
            <v>-0.39070493999336864</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row r="117">
          <cell r="AJ117">
            <v>1.1480277432311361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row r="117">
          <cell r="X117">
            <v>0.8769161049094607</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12.739746953548192</v>
          </cell>
          <cell r="AT16">
            <v>34.726135286645217</v>
          </cell>
        </row>
        <row r="20">
          <cell r="AL20">
            <v>0.17742617520614568</v>
          </cell>
        </row>
        <row r="101">
          <cell r="AT101">
            <v>2525909628480</v>
          </cell>
        </row>
        <row r="115">
          <cell r="AN115">
            <v>242.67185396780769</v>
          </cell>
        </row>
        <row r="117">
          <cell r="AN117">
            <v>-0.28564995446761143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0.13263483748065252</v>
          </cell>
          <cell r="I5">
            <v>0.13076842215915074</v>
          </cell>
        </row>
        <row r="8">
          <cell r="N8">
            <v>0.82150000000000001</v>
          </cell>
          <cell r="Q8">
            <v>0.35235992851886894</v>
          </cell>
        </row>
        <row r="14">
          <cell r="P14">
            <v>0.11803217358772915</v>
          </cell>
        </row>
        <row r="17">
          <cell r="O17">
            <v>8.6013493333333333</v>
          </cell>
          <cell r="P17">
            <v>35.935281602108034</v>
          </cell>
        </row>
        <row r="21">
          <cell r="H21">
            <v>0.55444126074498556</v>
          </cell>
        </row>
        <row r="101">
          <cell r="P101">
            <v>81824636208</v>
          </cell>
        </row>
        <row r="116">
          <cell r="J116">
            <v>106.17336255742055</v>
          </cell>
        </row>
        <row r="118">
          <cell r="J118">
            <v>-0.17026131168005199</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0.13792168162764806</v>
          </cell>
        </row>
        <row r="7">
          <cell r="S7">
            <v>0.48010000000000003</v>
          </cell>
          <cell r="V7">
            <v>0.11750562386094981</v>
          </cell>
        </row>
        <row r="13">
          <cell r="U13">
            <v>0.22994240500192797</v>
          </cell>
        </row>
        <row r="16">
          <cell r="T16">
            <v>10.660502891514339</v>
          </cell>
          <cell r="U16">
            <v>58.242713491326526</v>
          </cell>
        </row>
        <row r="20">
          <cell r="M20">
            <v>0.15464188318967986</v>
          </cell>
        </row>
        <row r="101">
          <cell r="U101">
            <v>54317970000</v>
          </cell>
        </row>
        <row r="115">
          <cell r="O115">
            <v>161.39293688308157</v>
          </cell>
        </row>
        <row r="117">
          <cell r="O117">
            <v>-0.42889972794380193</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9.7770850175485862</v>
          </cell>
          <cell r="AQ16">
            <v>51.781159493262976</v>
          </cell>
        </row>
        <row r="20">
          <cell r="AI20">
            <v>-0.11793695526076731</v>
          </cell>
        </row>
        <row r="101">
          <cell r="AQ101">
            <v>61703672400</v>
          </cell>
        </row>
        <row r="115">
          <cell r="AK115">
            <v>53.064251086708772</v>
          </cell>
        </row>
        <row r="117">
          <cell r="AK117">
            <v>-9.9843068927756184E-2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5.426445007000523</v>
          </cell>
          <cell r="AF16">
            <v>25.591842860001336</v>
          </cell>
        </row>
        <row r="20">
          <cell r="X20">
            <v>-0.15366930381275301</v>
          </cell>
        </row>
        <row r="101">
          <cell r="AF101">
            <v>1534794000000</v>
          </cell>
        </row>
        <row r="115">
          <cell r="Z115">
            <v>112.18972697787493</v>
          </cell>
        </row>
        <row r="117">
          <cell r="Z117">
            <v>-8.899937492590404E-2</v>
          </cell>
        </row>
      </sheetData>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8.6598746081504752E-2</v>
          </cell>
        </row>
        <row r="7">
          <cell r="AB7">
            <v>0.39620983542319749</v>
          </cell>
          <cell r="AE7">
            <v>0.11461598746081504</v>
          </cell>
        </row>
        <row r="13">
          <cell r="AD13">
            <v>0.42418211606717809</v>
          </cell>
        </row>
        <row r="16">
          <cell r="AC16">
            <v>2.2221910490791537</v>
          </cell>
          <cell r="AD16">
            <v>18.258193949974565</v>
          </cell>
        </row>
        <row r="20">
          <cell r="V20">
            <v>0.12058803578079469</v>
          </cell>
        </row>
        <row r="101">
          <cell r="AD101">
            <v>22684126229</v>
          </cell>
        </row>
        <row r="115">
          <cell r="X115">
            <v>452.45878544257232</v>
          </cell>
        </row>
        <row r="117">
          <cell r="X117">
            <v>-6.6548432620423537E-3</v>
          </cell>
        </row>
      </sheetData>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0.11333097595473829</v>
          </cell>
        </row>
        <row r="7">
          <cell r="AC7">
            <v>0.68440000000000001</v>
          </cell>
          <cell r="AF7">
            <v>0.16105526368963427</v>
          </cell>
        </row>
        <row r="13">
          <cell r="AE13">
            <v>0.2326800137385466</v>
          </cell>
        </row>
        <row r="16">
          <cell r="AD16">
            <v>5.3207592442917759</v>
          </cell>
          <cell r="AE16">
            <v>29.914725930133486</v>
          </cell>
        </row>
        <row r="20">
          <cell r="W20">
            <v>0.15191440445662741</v>
          </cell>
        </row>
        <row r="101">
          <cell r="AE101">
            <v>421319000000</v>
          </cell>
        </row>
        <row r="115">
          <cell r="Y115">
            <v>794.26617725006088</v>
          </cell>
        </row>
        <row r="117">
          <cell r="Y117">
            <v>-4.3168079448185903E-2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1.7543883167434529</v>
          </cell>
          <cell r="AN16">
            <v>20.19566620586183</v>
          </cell>
        </row>
        <row r="20">
          <cell r="AF20">
            <v>-8.1830644310872058E-2</v>
          </cell>
        </row>
        <row r="101">
          <cell r="AN101">
            <v>115761558692</v>
          </cell>
        </row>
        <row r="115">
          <cell r="AH115">
            <v>498.51203271440846</v>
          </cell>
        </row>
        <row r="117">
          <cell r="AH117">
            <v>9.6052399745854888E-2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7.4589349475563491</v>
          </cell>
          <cell r="AU16">
            <v>29.470726330871816</v>
          </cell>
        </row>
        <row r="20">
          <cell r="AM20">
            <v>8.1227260914760846E-2</v>
          </cell>
        </row>
        <row r="101">
          <cell r="AU101">
            <v>2941266900000</v>
          </cell>
        </row>
        <row r="115">
          <cell r="AO115">
            <v>147.60752732323795</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4.5242469965871628</v>
          </cell>
          <cell r="AU16">
            <v>17.87857606237548</v>
          </cell>
        </row>
        <row r="20">
          <cell r="AM20">
            <v>0.11755168220510748</v>
          </cell>
        </row>
        <row r="101">
          <cell r="AU101">
            <v>116657708807</v>
          </cell>
        </row>
        <row r="115">
          <cell r="AO115">
            <v>89.766863431565866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7.8234617913421207</v>
          </cell>
          <cell r="AU16">
            <v>17.90928023282661</v>
          </cell>
        </row>
        <row r="20">
          <cell r="AM20">
            <v>0.11613801332405282</v>
          </cell>
        </row>
        <row r="101">
          <cell r="AU101">
            <v>156688292757</v>
          </cell>
        </row>
        <row r="115">
          <cell r="AO115">
            <v>143.832846115509</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13.539550538751541</v>
          </cell>
          <cell r="AG16">
            <v>55.502653859511234</v>
          </cell>
        </row>
        <row r="20">
          <cell r="Y20">
            <v>0.67950280750587888</v>
          </cell>
        </row>
        <row r="101">
          <cell r="AG101">
            <v>24291957520</v>
          </cell>
        </row>
        <row r="115">
          <cell r="AA115">
            <v>238.70055422313544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-3.7506788554757198E-2</v>
          </cell>
        </row>
        <row r="7">
          <cell r="AG7">
            <v>0.59560000000000002</v>
          </cell>
          <cell r="AJ7">
            <v>0.23012268028989794</v>
          </cell>
        </row>
        <row r="13">
          <cell r="AI13">
            <v>0.2924698104329268</v>
          </cell>
        </row>
        <row r="16">
          <cell r="AH16">
            <v>6.6551472914097856</v>
          </cell>
          <cell r="AI16">
            <v>14.821526476778754</v>
          </cell>
        </row>
        <row r="20">
          <cell r="AA20">
            <v>0.4608732333342842</v>
          </cell>
        </row>
        <row r="102">
          <cell r="AJ102">
            <v>497195490000</v>
          </cell>
        </row>
        <row r="115">
          <cell r="AC115">
            <v>79.817854451768753</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10.295382551864673</v>
          </cell>
          <cell r="Y18">
            <v>66.795353093341831</v>
          </cell>
        </row>
        <row r="22">
          <cell r="Q22">
            <v>0.85536842105263156</v>
          </cell>
        </row>
        <row r="102">
          <cell r="Y102">
            <v>838682453440</v>
          </cell>
        </row>
        <row r="117">
          <cell r="S117">
            <v>51.789660384219843</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4.0405175817056849</v>
          </cell>
          <cell r="AR16">
            <v>17.636045120216728</v>
          </cell>
        </row>
        <row r="20">
          <cell r="AJ20">
            <v>7.9444658696490533E-2</v>
          </cell>
        </row>
        <row r="115">
          <cell r="AL115">
            <v>67.870545854725876</v>
          </cell>
        </row>
        <row r="117">
          <cell r="AL117">
            <v>0.3276710847951072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10.470697271993494</v>
          </cell>
          <cell r="Y16">
            <v>30.244328971030882</v>
          </cell>
        </row>
        <row r="20">
          <cell r="Q20">
            <v>0.30385950581988963</v>
          </cell>
        </row>
        <row r="101">
          <cell r="Y101">
            <v>347658561522</v>
          </cell>
        </row>
        <row r="115">
          <cell r="S115">
            <v>702.23702837440374</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0.31110799351138829</v>
          </cell>
        </row>
        <row r="7">
          <cell r="V7">
            <v>0.41810000000000003</v>
          </cell>
          <cell r="Y7">
            <v>0.2996216406611657</v>
          </cell>
        </row>
        <row r="13">
          <cell r="X13">
            <v>0.21185058106837182</v>
          </cell>
        </row>
        <row r="16">
          <cell r="W16">
            <v>9.5560348769313208</v>
          </cell>
          <cell r="X16">
            <v>56.053957250567493</v>
          </cell>
        </row>
        <row r="20">
          <cell r="P20">
            <v>1.6074531908784548</v>
          </cell>
        </row>
        <row r="101">
          <cell r="X101">
            <v>22273712561</v>
          </cell>
        </row>
        <row r="115">
          <cell r="R115">
            <v>82.078135925501428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3.8287691851571375</v>
          </cell>
          <cell r="X16">
            <v>18.140974915679944</v>
          </cell>
        </row>
        <row r="20">
          <cell r="P20">
            <v>0.20985691573926868</v>
          </cell>
        </row>
        <row r="101">
          <cell r="X101">
            <v>50558897090</v>
          </cell>
        </row>
        <row r="115">
          <cell r="R115">
            <v>204.2735246335526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2.221426112166069</v>
          </cell>
          <cell r="AD16">
            <v>40.477726773810069</v>
          </cell>
        </row>
        <row r="20">
          <cell r="V20">
            <v>1.5217132420335719</v>
          </cell>
        </row>
        <row r="101">
          <cell r="AD101">
            <v>11542750000</v>
          </cell>
        </row>
        <row r="115">
          <cell r="X115">
            <v>497.63157700296392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G16">
            <v>39.416178542299996</v>
          </cell>
          <cell r="AH16">
            <v>243.40934065934067</v>
          </cell>
        </row>
        <row r="20">
          <cell r="Z20">
            <v>-0.43960884503567965</v>
          </cell>
        </row>
        <row r="101">
          <cell r="AH101">
            <v>1063212000000</v>
          </cell>
        </row>
        <row r="115">
          <cell r="AB115">
            <v>168.91941438586917</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14.599075183654982</v>
          </cell>
          <cell r="AN16">
            <v>-463.98023759608662</v>
          </cell>
        </row>
        <row r="20">
          <cell r="AF20">
            <v>-1.0546448785598386</v>
          </cell>
        </row>
        <row r="101">
          <cell r="AN101">
            <v>6639557200</v>
          </cell>
        </row>
        <row r="115">
          <cell r="AH115">
            <v>51.769575076809403</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4.0320341798641257</v>
          </cell>
          <cell r="S16">
            <v>151.93359882853662</v>
          </cell>
        </row>
        <row r="20">
          <cell r="K20">
            <v>-23.178126442085834</v>
          </cell>
        </row>
        <row r="101">
          <cell r="S101">
            <v>11101940000</v>
          </cell>
        </row>
        <row r="115">
          <cell r="M115">
            <v>39.162450876083014</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7.553369492818101</v>
          </cell>
          <cell r="AU16">
            <v>135.05081318181817</v>
          </cell>
        </row>
        <row r="20">
          <cell r="AM20">
            <v>-0.18839884947267493</v>
          </cell>
        </row>
        <row r="101">
          <cell r="AU101">
            <v>178267073400</v>
          </cell>
        </row>
        <row r="115">
          <cell r="AO115">
            <v>38.900349973596995</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16.126173975387907</v>
          </cell>
          <cell r="M16">
            <v>-367.55877024390242</v>
          </cell>
        </row>
        <row r="20">
          <cell r="E20">
            <v>0.18432203389830515</v>
          </cell>
        </row>
        <row r="101">
          <cell r="M101">
            <v>30139819160</v>
          </cell>
        </row>
        <row r="115">
          <cell r="G115">
            <v>52.600042979808975</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13.85144477324366</v>
          </cell>
          <cell r="W16">
            <v>-285.40720382022471</v>
          </cell>
        </row>
        <row r="29">
          <cell r="O29">
            <v>-0.46482260974143119</v>
          </cell>
        </row>
        <row r="101">
          <cell r="W101">
            <v>76203723420</v>
          </cell>
        </row>
        <row r="115">
          <cell r="Q115">
            <v>185.73573961099765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16.091875940767775</v>
          </cell>
          <cell r="AI16">
            <v>34.029851629563666</v>
          </cell>
        </row>
        <row r="20">
          <cell r="AA20">
            <v>9.7421322642306851E-2</v>
          </cell>
        </row>
        <row r="101">
          <cell r="AI101">
            <v>22929314028</v>
          </cell>
        </row>
        <row r="115">
          <cell r="AC115">
            <v>178.54971463314672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3.1502636351688684</v>
          </cell>
          <cell r="AE16">
            <v>28.214851078256185</v>
          </cell>
        </row>
        <row r="20">
          <cell r="W20">
            <v>0.17053291550722505</v>
          </cell>
        </row>
        <row r="101">
          <cell r="AE101">
            <v>194038299175</v>
          </cell>
        </row>
        <row r="115">
          <cell r="Y115">
            <v>256.10106892202947</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16.882352621626474</v>
          </cell>
          <cell r="Y16">
            <v>92.986484726433744</v>
          </cell>
        </row>
        <row r="20">
          <cell r="Q20">
            <v>0.14645017510347014</v>
          </cell>
        </row>
        <row r="101">
          <cell r="Y101">
            <v>56424198932</v>
          </cell>
        </row>
        <row r="115">
          <cell r="S115">
            <v>57.568633522667021</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12.442686924911962</v>
          </cell>
          <cell r="AT16">
            <v>46.060964255677042</v>
          </cell>
        </row>
        <row r="20">
          <cell r="AL20">
            <v>5.6009688162276694E-2</v>
          </cell>
        </row>
        <row r="101">
          <cell r="AT101">
            <v>219065946000</v>
          </cell>
        </row>
        <row r="115">
          <cell r="AN115">
            <v>345.17589560839605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8.8266227532467525</v>
          </cell>
          <cell r="AU16">
            <v>53.678307266099637</v>
          </cell>
        </row>
        <row r="20">
          <cell r="AM20">
            <v>0.59792368125701456</v>
          </cell>
        </row>
        <row r="101">
          <cell r="AU101">
            <v>44177246880</v>
          </cell>
        </row>
        <row r="115">
          <cell r="AO115">
            <v>175.51336948697147</v>
          </cell>
        </row>
      </sheetData>
      <sheetData sheetId="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6.2608468656793219</v>
          </cell>
          <cell r="V16">
            <v>31.468581558620691</v>
          </cell>
        </row>
        <row r="20">
          <cell r="N20">
            <v>-0.32185166570936241</v>
          </cell>
        </row>
        <row r="101">
          <cell r="V101">
            <v>730071092160</v>
          </cell>
        </row>
        <row r="115">
          <cell r="P115">
            <v>166.23707604058671</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12.759861150020997</v>
          </cell>
          <cell r="AP16">
            <v>65.854322033244159</v>
          </cell>
        </row>
        <row r="20">
          <cell r="AH20">
            <v>0.33349018261596974</v>
          </cell>
        </row>
        <row r="101">
          <cell r="AP101">
            <v>64839770348</v>
          </cell>
        </row>
        <row r="115">
          <cell r="AJ115">
            <v>253.84607678902285</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5.9404224796974905</v>
          </cell>
          <cell r="AF16">
            <v>41.810530171035843</v>
          </cell>
        </row>
        <row r="20">
          <cell r="X20">
            <v>6.7654853878562848E-2</v>
          </cell>
        </row>
        <row r="101">
          <cell r="AF101">
            <v>187809723928</v>
          </cell>
        </row>
        <row r="115">
          <cell r="Z115">
            <v>298.9010788458765</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14.865092649856617</v>
          </cell>
          <cell r="V16">
            <v>65.685405892074328</v>
          </cell>
        </row>
        <row r="20">
          <cell r="N20">
            <v>-2.9344134870123662E-2</v>
          </cell>
        </row>
        <row r="115">
          <cell r="P115">
            <v>148.12189443341714</v>
          </cell>
        </row>
        <row r="117">
          <cell r="P117">
            <v>-0.25916827831640921</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9.9215869203206033</v>
          </cell>
          <cell r="AM16">
            <v>61.114286131655369</v>
          </cell>
        </row>
        <row r="20">
          <cell r="AE20">
            <v>0.14280868385345991</v>
          </cell>
        </row>
        <row r="101">
          <cell r="AM101">
            <v>126262115148</v>
          </cell>
        </row>
        <row r="115">
          <cell r="AG115">
            <v>296.1879534949278</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9.0469396942175031</v>
          </cell>
          <cell r="AR16">
            <v>101.91600103507062</v>
          </cell>
        </row>
        <row r="20">
          <cell r="AJ20">
            <v>0.17974350666712802</v>
          </cell>
        </row>
        <row r="101">
          <cell r="AR101">
            <v>16738684010</v>
          </cell>
        </row>
        <row r="115">
          <cell r="AL115">
            <v>192.14809025618084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20">
          <cell r="F20">
            <v>0.39771283354510811</v>
          </cell>
        </row>
        <row r="101">
          <cell r="N101">
            <v>9764517549</v>
          </cell>
        </row>
        <row r="115">
          <cell r="H115">
            <v>17.500426873318798</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15.463156492339545</v>
          </cell>
          <cell r="Y16">
            <v>344.70944242153848</v>
          </cell>
        </row>
        <row r="20">
          <cell r="Q20">
            <v>0.14686248331108143</v>
          </cell>
        </row>
        <row r="101">
          <cell r="Y101">
            <v>112030568787</v>
          </cell>
        </row>
        <row r="115">
          <cell r="S115">
            <v>425.74466055582326</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23.795006068595729</v>
          </cell>
          <cell r="R16">
            <v>703.2619949423995</v>
          </cell>
        </row>
        <row r="20">
          <cell r="J20">
            <v>0.18443882986819271</v>
          </cell>
        </row>
        <row r="101">
          <cell r="R101">
            <v>37543641600</v>
          </cell>
        </row>
        <row r="115">
          <cell r="L115">
            <v>22.693785678389709</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2.4919112110711832</v>
          </cell>
          <cell r="AJ16">
            <v>-470.53637031594417</v>
          </cell>
        </row>
        <row r="20">
          <cell r="AB20">
            <v>-0.48358470239698359</v>
          </cell>
        </row>
        <row r="101">
          <cell r="AJ101">
            <v>1280800000000</v>
          </cell>
        </row>
        <row r="115">
          <cell r="AD115">
            <v>64.074362701815886</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4.5685331234520685</v>
          </cell>
          <cell r="P16">
            <v>193.5256428874489</v>
          </cell>
        </row>
        <row r="20">
          <cell r="H20">
            <v>-0.71056687133638308</v>
          </cell>
        </row>
        <row r="115">
          <cell r="J115">
            <v>194.10330533791435</v>
          </cell>
        </row>
        <row r="117">
          <cell r="J117">
            <v>1.8777361799542525</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6.5239857106404697</v>
          </cell>
          <cell r="AF16">
            <v>983.36538461538464</v>
          </cell>
        </row>
        <row r="20">
          <cell r="X20">
            <v>-7.9503105590062129E-2</v>
          </cell>
        </row>
        <row r="115">
          <cell r="Z115">
            <v>136.62153415500276</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6.0161520469459777</v>
          </cell>
          <cell r="N16">
            <v>-142.7846962895853</v>
          </cell>
        </row>
        <row r="20">
          <cell r="F20">
            <v>0.1664885341270379</v>
          </cell>
        </row>
        <row r="101">
          <cell r="N101">
            <v>3467240780</v>
          </cell>
        </row>
        <row r="115">
          <cell r="H115">
            <v>27.205693371913384</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9.2586422897195515</v>
          </cell>
          <cell r="X16">
            <v>-156.91940646054931</v>
          </cell>
        </row>
        <row r="20">
          <cell r="P20">
            <v>-0.72269572677267613</v>
          </cell>
        </row>
        <row r="101">
          <cell r="X101">
            <v>57550035400</v>
          </cell>
        </row>
        <row r="115">
          <cell r="R115">
            <v>131.25524638306422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18.158436481404095</v>
          </cell>
          <cell r="O16">
            <v>-606.4034479665072</v>
          </cell>
        </row>
        <row r="20">
          <cell r="G20">
            <v>-0.61964173967459324</v>
          </cell>
        </row>
        <row r="101">
          <cell r="O101">
            <v>30417196950</v>
          </cell>
        </row>
        <row r="115">
          <cell r="I115">
            <v>50.121861667167522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0.54398268386339432</v>
          </cell>
          <cell r="I4">
            <v>0.57757609910209062</v>
          </cell>
        </row>
        <row r="7">
          <cell r="N7">
            <v>0.73170000000000002</v>
          </cell>
          <cell r="Q7">
            <v>0.3020177259333689</v>
          </cell>
        </row>
        <row r="13">
          <cell r="P13">
            <v>-3.6628876095473148E-2</v>
          </cell>
        </row>
        <row r="16">
          <cell r="O16">
            <v>15.424705260847139</v>
          </cell>
          <cell r="P16">
            <v>-216.22314267307968</v>
          </cell>
        </row>
        <row r="20">
          <cell r="G20">
            <v>1.5222344965018304</v>
          </cell>
          <cell r="H20">
            <v>-0.64176771667067434</v>
          </cell>
        </row>
        <row r="101">
          <cell r="P101">
            <v>34570404720</v>
          </cell>
        </row>
        <row r="115">
          <cell r="J115">
            <v>111.51772077187074</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18.184621556828397</v>
          </cell>
          <cell r="N16">
            <v>-35.769535790121985</v>
          </cell>
        </row>
        <row r="20">
          <cell r="F20">
            <v>1.4564839772386944</v>
          </cell>
        </row>
        <row r="101">
          <cell r="N101">
            <v>11673781470</v>
          </cell>
        </row>
        <row r="115">
          <cell r="H115">
            <v>30.475550143930054</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4.7345261307143316</v>
          </cell>
          <cell r="Z16">
            <v>-62.255997581533279</v>
          </cell>
        </row>
        <row r="20">
          <cell r="R20">
            <v>-0.91075505860040851</v>
          </cell>
        </row>
        <row r="101">
          <cell r="Z101">
            <v>17298576000</v>
          </cell>
        </row>
        <row r="115">
          <cell r="T115">
            <v>62.242877960891867</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14.864630713201681</v>
          </cell>
          <cell r="U16">
            <v>-228.20792167558028</v>
          </cell>
        </row>
        <row r="29">
          <cell r="M29">
            <v>0.44852705011755334</v>
          </cell>
        </row>
        <row r="101">
          <cell r="U101">
            <v>25730214961</v>
          </cell>
        </row>
        <row r="115">
          <cell r="O115">
            <v>131.00201298459365</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15.579711651079139</v>
          </cell>
          <cell r="S16">
            <v>-71.106312979137769</v>
          </cell>
        </row>
        <row r="20">
          <cell r="K20">
            <v>6.1290422640735143E-2</v>
          </cell>
        </row>
        <row r="101">
          <cell r="S101">
            <v>43668093352</v>
          </cell>
        </row>
        <row r="115">
          <cell r="M115">
            <v>147.70627629322632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22.121985232368203</v>
          </cell>
          <cell r="P16">
            <v>-111.56353002621768</v>
          </cell>
        </row>
        <row r="20">
          <cell r="H20">
            <v>-0.36673099481590798</v>
          </cell>
        </row>
        <row r="101">
          <cell r="P101">
            <v>21574267000</v>
          </cell>
        </row>
        <row r="115">
          <cell r="J115">
            <v>17.04013540559378</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2.9483087314565481</v>
          </cell>
          <cell r="T16">
            <v>-9.58793862810424</v>
          </cell>
        </row>
        <row r="20">
          <cell r="L20">
            <v>-1.6582987952842141</v>
          </cell>
        </row>
        <row r="101">
          <cell r="T101">
            <v>12043841168</v>
          </cell>
        </row>
        <row r="115">
          <cell r="N115">
            <v>64.21162298769076</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6.2034141544671693</v>
          </cell>
          <cell r="R16">
            <v>-14.14226196196319</v>
          </cell>
        </row>
        <row r="20">
          <cell r="J20">
            <v>4.0156823644180273E-2</v>
          </cell>
        </row>
        <row r="101">
          <cell r="R101">
            <v>11525943499</v>
          </cell>
        </row>
        <row r="115">
          <cell r="L115">
            <v>84.64134160042579</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15.887994884910485</v>
          </cell>
          <cell r="M16">
            <v>-87.870416710323454</v>
          </cell>
        </row>
        <row r="20">
          <cell r="E20">
            <v>6.5854766564160006E-2</v>
          </cell>
        </row>
        <row r="101">
          <cell r="M101">
            <v>5870534670</v>
          </cell>
        </row>
        <row r="115">
          <cell r="G115">
            <v>107.61967721055422</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28.179034448570651</v>
          </cell>
          <cell r="N16">
            <v>-73.061266240327342</v>
          </cell>
        </row>
        <row r="20">
          <cell r="F20">
            <v>0.10037086145995944</v>
          </cell>
        </row>
        <row r="101">
          <cell r="N101">
            <v>58208276120</v>
          </cell>
        </row>
        <row r="115">
          <cell r="H115">
            <v>60.441586246351264</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16.780027571575609</v>
          </cell>
          <cell r="L16">
            <v>-52.063163792541616</v>
          </cell>
        </row>
        <row r="20">
          <cell r="D20">
            <v>1.4890974144332683</v>
          </cell>
        </row>
        <row r="101">
          <cell r="L101">
            <v>3994233863</v>
          </cell>
        </row>
        <row r="115">
          <cell r="F115">
            <v>22.181231372238233</v>
          </cell>
        </row>
      </sheetData>
      <sheetData sheetId="1"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I4">
            <v>0.44252957533506354</v>
          </cell>
        </row>
        <row r="7">
          <cell r="N7">
            <v>0.73080000000000001</v>
          </cell>
          <cell r="Q7">
            <v>-2.0234840104177538E-3</v>
          </cell>
        </row>
        <row r="13">
          <cell r="P13">
            <v>-0.1720193254322768</v>
          </cell>
        </row>
        <row r="16">
          <cell r="O16">
            <v>7.1509474473952137</v>
          </cell>
          <cell r="P16">
            <v>-30.251909040069069</v>
          </cell>
        </row>
        <row r="20">
          <cell r="G20">
            <v>0.50602524957646189</v>
          </cell>
        </row>
        <row r="101">
          <cell r="P101">
            <v>6166791154</v>
          </cell>
        </row>
        <row r="115">
          <cell r="J115">
            <v>27.652029983681285</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21.34811895327103</v>
          </cell>
          <cell r="Q16">
            <v>-79.360577467153831</v>
          </cell>
        </row>
        <row r="20">
          <cell r="I20">
            <v>-1.1784752702949055</v>
          </cell>
        </row>
        <row r="101">
          <cell r="Q101">
            <v>27410984736</v>
          </cell>
        </row>
        <row r="115">
          <cell r="K115">
            <v>113.77611164755326</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0.40374380575432278</v>
          </cell>
        </row>
        <row r="7">
          <cell r="L7">
            <v>0.38669999999999999</v>
          </cell>
          <cell r="O7">
            <v>0.17878787137971244</v>
          </cell>
        </row>
        <row r="13">
          <cell r="N13">
            <v>-0.19972044791628207</v>
          </cell>
        </row>
        <row r="16">
          <cell r="M16">
            <v>15.114333490608704</v>
          </cell>
          <cell r="N16">
            <v>-31.639430925513675</v>
          </cell>
        </row>
        <row r="20">
          <cell r="F20">
            <v>1.8180078681096639</v>
          </cell>
        </row>
        <row r="101">
          <cell r="N101">
            <v>6182503000</v>
          </cell>
        </row>
        <row r="115">
          <cell r="H115">
            <v>27.763556408263174</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19.369319295363841</v>
          </cell>
          <cell r="Q16">
            <v>-54.143152850019732</v>
          </cell>
        </row>
        <row r="20">
          <cell r="I20">
            <v>0.64944668984627341</v>
          </cell>
        </row>
        <row r="101">
          <cell r="Q101">
            <v>21130881408</v>
          </cell>
        </row>
        <row r="115">
          <cell r="K115">
            <v>94.902751927507296</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10.541720464542291</v>
          </cell>
          <cell r="M16">
            <v>-11.761811393157762</v>
          </cell>
        </row>
        <row r="20">
          <cell r="E20">
            <v>0.47004410847701417</v>
          </cell>
        </row>
        <row r="101">
          <cell r="M101">
            <v>4450493004</v>
          </cell>
        </row>
        <row r="115">
          <cell r="G115">
            <v>8.9966424058829038</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10.854452588733928</v>
          </cell>
          <cell r="M16">
            <v>-18.831761762754375</v>
          </cell>
        </row>
        <row r="20">
          <cell r="E20">
            <v>-6.2643465641505136E-2</v>
          </cell>
        </row>
        <row r="101">
          <cell r="M101">
            <v>5165514588</v>
          </cell>
        </row>
        <row r="115">
          <cell r="G115">
            <v>8.0446181914667978</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22.395226704671707</v>
          </cell>
          <cell r="M16">
            <v>-59.064647484863919</v>
          </cell>
        </row>
        <row r="20">
          <cell r="E20">
            <v>-0.36981168332052272</v>
          </cell>
        </row>
        <row r="101">
          <cell r="M101">
            <v>14613893210</v>
          </cell>
        </row>
        <row r="115">
          <cell r="G115">
            <v>5.8568207829800114</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17.415843015714813</v>
          </cell>
          <cell r="M16">
            <v>-22.549301006958331</v>
          </cell>
        </row>
        <row r="20">
          <cell r="E20">
            <v>0.33195136832393346</v>
          </cell>
        </row>
        <row r="101">
          <cell r="M101">
            <v>10204708720</v>
          </cell>
        </row>
        <row r="115">
          <cell r="G115">
            <v>7.3341471479890883</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17.869281168984209</v>
          </cell>
          <cell r="M16">
            <v>-46.252186962409866</v>
          </cell>
        </row>
        <row r="20">
          <cell r="E20">
            <v>0.36654277495879262</v>
          </cell>
        </row>
        <row r="101">
          <cell r="M101">
            <v>7581936000</v>
          </cell>
        </row>
        <row r="115">
          <cell r="G115">
            <v>14.718042488394969</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5.2351922862051437</v>
          </cell>
          <cell r="M16">
            <v>-13.347253841952515</v>
          </cell>
        </row>
        <row r="20">
          <cell r="E20">
            <v>0.24072479925487933</v>
          </cell>
        </row>
        <row r="101">
          <cell r="M101">
            <v>1246326522</v>
          </cell>
        </row>
        <row r="115">
          <cell r="G115">
            <v>6.5359403051471663</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4.1937527517392894</v>
          </cell>
          <cell r="M16">
            <v>-41.647777327272728</v>
          </cell>
        </row>
        <row r="20">
          <cell r="E20">
            <v>-0.47045951859956237</v>
          </cell>
        </row>
        <row r="101">
          <cell r="M101">
            <v>11453138765</v>
          </cell>
        </row>
        <row r="115">
          <cell r="G115">
            <v>10.922467441792234</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3.9062288829315484</v>
          </cell>
          <cell r="AM16">
            <v>25.90762954502566</v>
          </cell>
        </row>
        <row r="20">
          <cell r="AE20">
            <v>1.8252179253488432E-2</v>
          </cell>
        </row>
        <row r="101">
          <cell r="AM101">
            <v>56288211331</v>
          </cell>
        </row>
        <row r="115">
          <cell r="AG115">
            <v>1273.637606702157</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U4">
            <v>0.29638748863802911</v>
          </cell>
        </row>
        <row r="7">
          <cell r="Z7">
            <v>0.57679999999999998</v>
          </cell>
          <cell r="AC7">
            <v>0.15896865670377458</v>
          </cell>
        </row>
        <row r="13">
          <cell r="AB13">
            <v>0.36821842435636926</v>
          </cell>
        </row>
        <row r="16">
          <cell r="AA16">
            <v>7.320049232996042</v>
          </cell>
          <cell r="AB16">
            <v>46.957563217070877</v>
          </cell>
        </row>
        <row r="20">
          <cell r="T20">
            <v>0.55058875747889191</v>
          </cell>
        </row>
        <row r="102">
          <cell r="AB102">
            <v>45798744472</v>
          </cell>
        </row>
        <row r="116">
          <cell r="V116">
            <v>204.97432400957689</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5.0772610334251054</v>
          </cell>
          <cell r="AU16">
            <v>32.162529583534216</v>
          </cell>
        </row>
        <row r="20">
          <cell r="AM20">
            <v>8.7994044971197338E-2</v>
          </cell>
        </row>
        <row r="101">
          <cell r="AU101">
            <v>52901475422</v>
          </cell>
        </row>
        <row r="115">
          <cell r="AO115">
            <v>316.3812888697301</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6.5253959330381814</v>
          </cell>
          <cell r="AE16">
            <v>62.667623597348907</v>
          </cell>
        </row>
        <row r="20">
          <cell r="W20">
            <v>0.37561316070525197</v>
          </cell>
        </row>
        <row r="101">
          <cell r="AE101">
            <v>56344523044</v>
          </cell>
        </row>
        <row r="115">
          <cell r="Y115">
            <v>639.41601446045956</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1.8354950862022372</v>
          </cell>
          <cell r="AE16">
            <v>27.312351644441808</v>
          </cell>
        </row>
        <row r="20">
          <cell r="W20">
            <v>8.5717175219602426E-2</v>
          </cell>
        </row>
        <row r="101">
          <cell r="AE101">
            <v>7369364096</v>
          </cell>
        </row>
        <row r="115">
          <cell r="Y115">
            <v>97.913653921798328</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0.23276539561786813</v>
          </cell>
          <cell r="J4">
            <v>0.38465657711874135</v>
          </cell>
        </row>
        <row r="7">
          <cell r="O7">
            <v>0.64190000000000003</v>
          </cell>
          <cell r="R7">
            <v>3.747242799403297E-2</v>
          </cell>
        </row>
        <row r="13">
          <cell r="Q13">
            <v>6.9324453345131917E-2</v>
          </cell>
        </row>
        <row r="16">
          <cell r="P16">
            <v>14.962121097525213</v>
          </cell>
          <cell r="Q16">
            <v>269.5209278364722</v>
          </cell>
        </row>
        <row r="20">
          <cell r="I20">
            <v>0.70087492605162383</v>
          </cell>
        </row>
        <row r="101">
          <cell r="Q101">
            <v>5867470599</v>
          </cell>
        </row>
        <row r="115">
          <cell r="K115">
            <v>26.394571680523448</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refreshError="1"/>
      <sheetData sheetId="1">
        <row r="5">
          <cell r="E5">
            <v>0.4843294314246922</v>
          </cell>
          <cell r="F5">
            <v>0.31838183953711163</v>
          </cell>
        </row>
        <row r="8">
          <cell r="K8">
            <v>0.24479999999999999</v>
          </cell>
          <cell r="N8">
            <v>-0.17320016454401282</v>
          </cell>
        </row>
        <row r="14">
          <cell r="M14">
            <v>-2.9770011841899809E-3</v>
          </cell>
        </row>
        <row r="17">
          <cell r="L17">
            <v>6.2361941213403842</v>
          </cell>
          <cell r="M17">
            <v>-969.62387755102043</v>
          </cell>
        </row>
        <row r="21">
          <cell r="E21">
            <v>-1.4708076271581532</v>
          </cell>
        </row>
        <row r="102">
          <cell r="M102">
            <v>4608622290</v>
          </cell>
        </row>
        <row r="116">
          <cell r="G116">
            <v>11.775604850123591</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14.343456242421603</v>
          </cell>
          <cell r="AT16">
            <v>52.885257519254914</v>
          </cell>
        </row>
        <row r="20">
          <cell r="AL20">
            <v>4.0671756745220167E-2</v>
          </cell>
        </row>
        <row r="101">
          <cell r="AT101">
            <v>19754811979</v>
          </cell>
        </row>
        <row r="115">
          <cell r="AN115">
            <v>463.94397640054348</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11.472105888807608</v>
          </cell>
          <cell r="AI16">
            <v>45.654639737991268</v>
          </cell>
        </row>
        <row r="20">
          <cell r="AA20">
            <v>-0.41394335511982572</v>
          </cell>
        </row>
        <row r="101">
          <cell r="AI101">
            <v>62729475000</v>
          </cell>
        </row>
        <row r="115">
          <cell r="AC115">
            <v>187.76526467240964</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1.7792200525933E-2</v>
          </cell>
        </row>
        <row r="7">
          <cell r="AF7">
            <v>0.49159999999999998</v>
          </cell>
          <cell r="AI7">
            <v>0.24746824819560231</v>
          </cell>
        </row>
        <row r="13">
          <cell r="AH13">
            <v>0.13786143746414839</v>
          </cell>
        </row>
        <row r="16">
          <cell r="AG16">
            <v>5.6441051926369381</v>
          </cell>
          <cell r="AH16">
            <v>19.481864061027423</v>
          </cell>
        </row>
        <row r="20">
          <cell r="Z20">
            <v>-0.19460478265991288</v>
          </cell>
        </row>
        <row r="100">
          <cell r="AH100">
            <v>100877092108</v>
          </cell>
        </row>
        <row r="115">
          <cell r="AB115">
            <v>592.34583883942207</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10.681856721223504</v>
          </cell>
          <cell r="AU16">
            <v>36.77150246305419</v>
          </cell>
        </row>
        <row r="20">
          <cell r="AM20">
            <v>0.36072951207958304</v>
          </cell>
        </row>
        <row r="101">
          <cell r="AU101">
            <v>119433840000</v>
          </cell>
        </row>
        <row r="115">
          <cell r="AO115">
            <v>113.78928427603407</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16.128614369372464</v>
          </cell>
          <cell r="AF16">
            <v>137.54701668229777</v>
          </cell>
        </row>
        <row r="20">
          <cell r="X20">
            <v>0.49589838581635348</v>
          </cell>
        </row>
        <row r="101">
          <cell r="AF101">
            <v>46931042092</v>
          </cell>
        </row>
        <row r="115">
          <cell r="Z115">
            <v>17.935603793024679</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11.138898343544362</v>
          </cell>
          <cell r="AI16">
            <v>27.915339778220073</v>
          </cell>
        </row>
        <row r="20">
          <cell r="AA20">
            <v>0.15849907730161994</v>
          </cell>
        </row>
        <row r="101">
          <cell r="AI101">
            <v>98178250000</v>
          </cell>
        </row>
        <row r="115">
          <cell r="AC115">
            <v>99.352488326878472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9.6504826202099245</v>
          </cell>
          <cell r="AM16">
            <v>201.68636286948154</v>
          </cell>
        </row>
        <row r="20">
          <cell r="AE20">
            <v>1.2486019491272362</v>
          </cell>
        </row>
        <row r="101">
          <cell r="AM101">
            <v>18027130486</v>
          </cell>
        </row>
        <row r="115">
          <cell r="AG115">
            <v>39.642505881798286</v>
          </cell>
        </row>
        <row r="117">
          <cell r="AG117">
            <v>-4.7741871683923076E-2</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K4">
            <v>9.8544420277731248E-2</v>
          </cell>
          <cell r="AL4">
            <v>4.9751243781094523E-2</v>
          </cell>
        </row>
        <row r="7">
          <cell r="AQ7">
            <v>0.37590000000000001</v>
          </cell>
          <cell r="AT7">
            <v>9.8944055234033906E-2</v>
          </cell>
        </row>
        <row r="13">
          <cell r="AS13">
            <v>0.1540186744782131</v>
          </cell>
        </row>
        <row r="16">
          <cell r="AR16">
            <v>3.4023242541374761</v>
          </cell>
          <cell r="AS16">
            <v>29.945926344057195</v>
          </cell>
        </row>
        <row r="20">
          <cell r="AK20">
            <v>0.13157894736842102</v>
          </cell>
        </row>
        <row r="101">
          <cell r="AS101">
            <v>67018983158</v>
          </cell>
        </row>
        <row r="115">
          <cell r="AM115">
            <v>119.05871216340546</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12.082867988166543</v>
          </cell>
          <cell r="AL16">
            <v>38.803781457257394</v>
          </cell>
        </row>
        <row r="20">
          <cell r="AD20">
            <v>0.18263847667164357</v>
          </cell>
        </row>
        <row r="101">
          <cell r="AL101">
            <v>42301166280</v>
          </cell>
        </row>
        <row r="115">
          <cell r="AF115">
            <v>43.210020573711951</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https://www.bing.com/financeapi/forcetrigger?t=bmzp77&amp;q=XNYS%3aLTHM&amp;form=skydnc</v>
    <v>Learn more on Bing</v>
  </rv>
  <rv s="1">
    <v>0</v>
    <v>LIVENT CORPORATION (XNYS:LTHM)</v>
    <v>2</v>
    <v>3</v>
    <v>Finance</v>
    <v>4</v>
    <v>en-US</v>
    <v>bmzp77</v>
    <v>268435456</v>
    <v>1</v>
    <v>Powered by Refinitiv</v>
    <v>36.380000000000003</v>
    <v>18.260000000000002</v>
    <v>1.8183</v>
    <v>-0.3</v>
    <v>-1.1407E-2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26.145</v>
    <v>Chemicals</v>
    <v>Stock</v>
    <v>45100.785020404684</v>
    <v>0</v>
    <v>25.51</v>
    <v>4671885400</v>
    <v>LIVENT CORPORATION</v>
    <v>LIVENT CORPORATION</v>
    <v>25.8</v>
    <v>16.2271</v>
    <v>26.3</v>
    <v>26</v>
    <v>179687900</v>
    <v>LTHM</v>
    <v>LIVENT CORPORATION (XNYS:LTHM)</v>
    <v>919643</v>
    <v>2808820</v>
    <v>2018</v>
  </rv>
  <rv s="2">
    <v>1</v>
  </rv>
  <rv s="0">
    <v>https://www.bing.com/financeapi/forcetrigger?t=a1xh8m&amp;q=XNAS%3aMELI&amp;form=skydnc</v>
    <v>Learn more on Bing</v>
  </rv>
  <rv s="1">
    <v>0</v>
    <v>MERCADOLIBRE, INC. (XNAS:MELI)</v>
    <v>2</v>
    <v>3</v>
    <v>Finance</v>
    <v>4</v>
    <v>en-US</v>
    <v>a1xh8m</v>
    <v>268435456</v>
    <v>1</v>
    <v>Powered by Refinitiv</v>
    <v>1365.6398999999999</v>
    <v>611.46</v>
    <v>1.5649</v>
    <v>-15.89</v>
    <v>-1.2799E-2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1230.53</v>
    <v>Software &amp; IT Services</v>
    <v>Stock</v>
    <v>45100.784943981249</v>
    <v>3</v>
    <v>1190.6400000000001</v>
    <v>61535450968</v>
    <v>MERCADOLIBRE, INC.</v>
    <v>MERCADOLIBRE, INC.</v>
    <v>1221.8499999999999</v>
    <v>101.4833</v>
    <v>1241.51</v>
    <v>1225.6199999999999</v>
    <v>50207610</v>
    <v>MELI</v>
    <v>MERCADOLIBRE, INC. (XNAS:MELI)</v>
    <v>483073</v>
    <v>453835</v>
    <v>1999</v>
  </rv>
  <rv s="2">
    <v>4</v>
  </rv>
  <rv s="0">
    <v>https://www.bing.com/financeapi/forcetrigger?t=a1yvxm&amp;q=XNYS%3aNVO&amp;form=skydnc</v>
    <v>Learn more on Bing</v>
  </rv>
  <rv s="1">
    <v>0</v>
    <v>Novo Nordisk A/S (XNYS:NVO)</v>
    <v>2</v>
    <v>3</v>
    <v>Finance</v>
    <v>4</v>
    <v>en-US</v>
    <v>a1yvxm</v>
    <v>268435456</v>
    <v>1</v>
    <v>Powered by Refinitiv</v>
    <v>172.97</v>
    <v>95.02</v>
    <v>0.47210000000000002</v>
    <v>-0.55000000000000004</v>
    <v>-3.437E-3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159.80009999999999</v>
    <v>Pharmaceuticals</v>
    <v>Stock</v>
    <v>45100.784952835158</v>
    <v>6</v>
    <v>158.18</v>
    <v>275195400000</v>
    <v>Novo Nordisk A/S</v>
    <v>Novo Nordisk A/S</v>
    <v>158.44</v>
    <v>40.9009</v>
    <v>160.02000000000001</v>
    <v>159.47</v>
    <v>1717564000</v>
    <v>NVO</v>
    <v>Novo Nordisk A/S (XNYS:NVO)</v>
    <v>533747</v>
    <v>1381259</v>
    <v>1931</v>
  </rv>
  <rv s="2">
    <v>7</v>
  </rv>
  <rv s="0">
    <v>https://www.bing.com/financeapi/forcetrigger?t=a256cw&amp;q=XNYS%3aV&amp;form=skydnc</v>
    <v>Learn more on Bing</v>
  </rv>
  <rv s="1">
    <v>0</v>
    <v>VISA INC. (XNYS:V)</v>
    <v>2</v>
    <v>3</v>
    <v>Finance</v>
    <v>4</v>
    <v>en-US</v>
    <v>a256cw</v>
    <v>268435456</v>
    <v>1</v>
    <v>Powered by Refinitiv</v>
    <v>235.56800000000001</v>
    <v>174.6</v>
    <v>0.96340000000000003</v>
    <v>1.1499999999999999</v>
    <v>5.0349999999999995E-3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229.75</v>
    <v>Software &amp; IT Services</v>
    <v>Stock</v>
    <v>45100.785015277346</v>
    <v>9</v>
    <v>226.45</v>
    <v>470360743300</v>
    <v>VISA INC.</v>
    <v>VISA INC.</v>
    <v>227.125</v>
    <v>30.5334</v>
    <v>228.39</v>
    <v>229.54</v>
    <v>2049145000</v>
    <v>V</v>
    <v>VISA INC. (XNYS:V)</v>
    <v>2866423</v>
    <v>7890992</v>
    <v>2007</v>
  </rv>
  <rv s="2">
    <v>10</v>
  </rv>
  <rv s="0">
    <v>https://www.bing.com/financeapi/forcetrigger?t=a25k5r&amp;q=XNAS%3aVRTX&amp;form=skydnc</v>
    <v>Learn more on Bing</v>
  </rv>
  <rv s="1">
    <v>0</v>
    <v>VERTEX PHARMACEUTICALS INCORPORATED (XNAS:VRTX)</v>
    <v>2</v>
    <v>3</v>
    <v>Finance</v>
    <v>4</v>
    <v>en-US</v>
    <v>a25k5r</v>
    <v>268435456</v>
    <v>1</v>
    <v>Powered by Refinitiv</v>
    <v>354.46</v>
    <v>271.61</v>
    <v>0.50580000000000003</v>
    <v>-1.425</v>
    <v>-4.0930000000000003E-3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347.83</v>
    <v>Biotechnology &amp; Medical Research</v>
    <v>Stock</v>
    <v>45100.785012360939</v>
    <v>12</v>
    <v>342.45</v>
    <v>89302154026</v>
    <v>VERTEX PHARMACEUTICALS INCORPORATED</v>
    <v>VERTEX PHARMACEUTICALS INCORPORATED</v>
    <v>346.77</v>
    <v>27.7349</v>
    <v>348.16</v>
    <v>346.73500000000001</v>
    <v>257551600</v>
    <v>VRTX</v>
    <v>VERTEX PHARMACEUTICALS INCORPORATED (XNAS:VRTX)</v>
    <v>576285</v>
    <v>1479921</v>
    <v>1989</v>
  </rv>
  <rv s="2">
    <v>13</v>
  </rv>
  <rv s="0">
    <v>https://www.bing.com/financeapi/forcetrigger?t=b1ao52&amp;q=XAMS%3aADYEN&amp;form=skydnc</v>
    <v>Learn more on Bing</v>
  </rv>
  <rv s="1">
    <v>0</v>
    <v>Adyen NV (XAMS:ADYEN)</v>
    <v>2</v>
    <v>5</v>
    <v>Finance</v>
    <v>6</v>
    <v>en-US</v>
    <v>b1ao52</v>
    <v>268435456</v>
    <v>1</v>
    <v>Powered by Refinitiv</v>
    <v>1893</v>
    <v>1192.8</v>
    <v>1.3224</v>
    <v>-11.8</v>
    <v>-7.6029999999999995E-3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1557.6</v>
    <v>Financial Technology (Fintech) &amp; Infrastructure</v>
    <v>Stock</v>
    <v>45100.666666666664</v>
    <v>15</v>
    <v>1530.4</v>
    <v>48113600000</v>
    <v>Adyen NV</v>
    <v>Adyen NV</v>
    <v>1543.8</v>
    <v>85.218100000000007</v>
    <v>1552</v>
    <v>1540.2</v>
    <v>31001030</v>
    <v>ADYEN</v>
    <v>Adyen NV (XAMS:ADYEN)</v>
    <v>64759</v>
    <v>57260</v>
    <v>2006</v>
  </rv>
  <rv s="2">
    <v>16</v>
  </rv>
  <rv s="0">
    <v>https://www.bing.com/financeapi/forcetrigger?t=aaxn6h&amp;q=XTSE%3aCSU&amp;form=skydnc</v>
    <v>Learn more on Bing</v>
  </rv>
  <rv s="1">
    <v>0</v>
    <v>Constellation Software Inc. (XTSE:CSU)</v>
    <v>2</v>
    <v>7</v>
    <v>Finance</v>
    <v>8</v>
    <v>en-US</v>
    <v>aaxn6h</v>
    <v>268435456</v>
    <v>1</v>
    <v>Powered by Refinitiv</v>
    <v>2817.38</v>
    <v>1783.98</v>
    <v>0.84799999999999998</v>
    <v>18.760000000000002</v>
    <v>7.0789999999999994E-3</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2668.98</v>
    <v>Software &amp; IT Services</v>
    <v>Stock</v>
    <v>45100.773194444446</v>
    <v>18</v>
    <v>2608.21</v>
    <v>56559769739</v>
    <v>Constellation Software Inc.</v>
    <v>Constellation Software Inc.</v>
    <v>2619.38</v>
    <v>81.8</v>
    <v>2650.22</v>
    <v>2668.98</v>
    <v>21191530</v>
    <v>CSU</v>
    <v>Constellation Software Inc. (XTSE:CSU)</v>
    <v>17456</v>
    <v>26300</v>
    <v>2002</v>
  </rv>
  <rv s="2">
    <v>19</v>
  </rv>
  <rv s="0">
    <v>https://www.bing.com/financeapi/forcetrigger?t=ae9wk2&amp;q=XPAR%3aRMS&amp;form=skydnc</v>
    <v>Learn more on Bing</v>
  </rv>
  <rv s="1">
    <v>0</v>
    <v>Hermes International SCA (XPAR:RMS)</v>
    <v>2</v>
    <v>5</v>
    <v>Finance</v>
    <v>6</v>
    <v>en-US</v>
    <v>ae9wk2</v>
    <v>268435456</v>
    <v>1</v>
    <v>Powered by Refinitiv</v>
    <v>2036</v>
    <v>972.4</v>
    <v>0.72970000000000002</v>
    <v>-4.2</v>
    <v>-2.2040000000000002E-3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1908.2</v>
    <v>Textiles &amp; Apparel</v>
    <v>Stock</v>
    <v>45100.666666666664</v>
    <v>21</v>
    <v>1880.4</v>
    <v>201173100000</v>
    <v>Hermes International SCA</v>
    <v>Hermes International SCA</v>
    <v>1895.2</v>
    <v>59.179400000000001</v>
    <v>1905.6</v>
    <v>1901.4</v>
    <v>105569400</v>
    <v>RMS</v>
    <v>Hermes International SCA (XPAR:RMS)</v>
    <v>55521</v>
    <v>67550</v>
    <v>1957</v>
  </rv>
  <rv s="2">
    <v>22</v>
  </rv>
  <rv s="0">
    <v>https://www.bing.com/financeapi/forcetrigger?t=a1ntlh&amp;q=XNAS%3aASML&amp;form=skydnc</v>
    <v>Learn more on Bing</v>
  </rv>
  <rv s="1">
    <v>0</v>
    <v>ASML Holding NV (XNAS:ASML)</v>
    <v>2</v>
    <v>3</v>
    <v>Finance</v>
    <v>4</v>
    <v>en-US</v>
    <v>a1ntlh</v>
    <v>268435456</v>
    <v>1</v>
    <v>Powered by Refinitiv</v>
    <v>747.13</v>
    <v>363.15010000000001</v>
    <v>1.4414</v>
    <v>-18.830100000000002</v>
    <v>-2.6246999999999999E-2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701.63</v>
    <v>Semiconductors &amp; Semiconductor Equipment</v>
    <v>Stock</v>
    <v>45100.784933911717</v>
    <v>24</v>
    <v>696</v>
    <v>288664400000</v>
    <v>ASML Holding NV</v>
    <v>ASML Holding NV</v>
    <v>698.1</v>
    <v>38.008099999999999</v>
    <v>717.41</v>
    <v>698.57989999999995</v>
    <v>403138200</v>
    <v>ASML</v>
    <v>ASML Holding NV (XNAS:ASML)</v>
    <v>657508</v>
    <v>1067326</v>
    <v>1994</v>
  </rv>
  <rv s="2">
    <v>25</v>
  </rv>
  <rv s="0">
    <v>https://www.bing.com/financeapi/forcetrigger?t=a1o3tc&amp;q=XNYS%3aAZO&amp;form=skydnc</v>
    <v>Learn more on Bing</v>
  </rv>
  <rv s="1">
    <v>0</v>
    <v>AUTOZONE, INC. (XNYS:AZO)</v>
    <v>2</v>
    <v>3</v>
    <v>Finance</v>
    <v>4</v>
    <v>en-US</v>
    <v>a1o3tc</v>
    <v>268435456</v>
    <v>1</v>
    <v>Powered by Refinitiv</v>
    <v>2750</v>
    <v>2050.21</v>
    <v>0.67589999999999995</v>
    <v>-21.48</v>
    <v>-8.8079999999999999E-3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2438.37</v>
    <v>Specialty Retailers</v>
    <v>Stock</v>
    <v>45100.784884212502</v>
    <v>27</v>
    <v>2415.37</v>
    <v>43885702885</v>
    <v>AUTOZONE, INC.</v>
    <v>AUTOZONE, INC.</v>
    <v>2437.64</v>
    <v>19.295300000000001</v>
    <v>2438.63</v>
    <v>2417.15</v>
    <v>18155970</v>
    <v>AZO</v>
    <v>AUTOZONE, INC. (XNYS:AZO)</v>
    <v>70739</v>
    <v>246591</v>
    <v>1991</v>
  </rv>
  <rv s="2">
    <v>28</v>
  </rv>
  <rv s="0">
    <v>https://www.bing.com/financeapi/forcetrigger?t=a1qclh&amp;q=XNAS%3aCROX&amp;form=skydnc</v>
    <v>Learn more on Bing</v>
  </rv>
  <rv s="1">
    <v>0</v>
    <v>CROCS, INC. (XNAS:CROX)</v>
    <v>2</v>
    <v>3</v>
    <v>Finance</v>
    <v>4</v>
    <v>en-US</v>
    <v>a1qclh</v>
    <v>268435456</v>
    <v>1</v>
    <v>Powered by Refinitiv</v>
    <v>151.32</v>
    <v>46.08</v>
    <v>1.9065000000000001</v>
    <v>-0.36</v>
    <v>-3.3629999999999997E-3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107.785</v>
    <v>Textiles &amp; Apparel</v>
    <v>Stock</v>
    <v>45100.784855092184</v>
    <v>30</v>
    <v>104.6</v>
    <v>6618118716</v>
    <v>CROCS, INC.</v>
    <v>CROCS, INC.</v>
    <v>105.45</v>
    <v>10.8331</v>
    <v>107.06</v>
    <v>106.7</v>
    <v>62025480</v>
    <v>CROX</v>
    <v>CROCS, INC. (XNAS:CROX)</v>
    <v>689506</v>
    <v>1743844</v>
    <v>2005</v>
  </rv>
  <rv s="2">
    <v>31</v>
  </rv>
  <rv s="0">
    <v>http://en.wikipedia.org/wiki/Public_domain</v>
    <v>Public domain</v>
  </rv>
  <rv s="0">
    <v>https://en.wikipedia.org/wiki/Microsoft</v>
    <v>Wikipedia</v>
  </rv>
  <rv s="3">
    <v>33</v>
    <v>34</v>
  </rv>
  <rv s="4">
    <v>13</v>
    <v>https://www.bing.com/th?id=AMMS_e6e837c7bf3a77408619758b7447855a&amp;qlt=95</v>
    <v>35</v>
    <v>0</v>
    <v>https://www.bing.com/images/search?form=xlimg&amp;q=microsoft</v>
    <v>Image of MICROSOFT CORPORATION</v>
  </rv>
  <rv s="0">
    <v>https://www.bing.com/financeapi/forcetrigger?t=a1xzim&amp;q=XNAS%3aMSFT&amp;form=skydnc</v>
    <v>Learn more on Bing</v>
  </rv>
  <rv s="5">
    <v>9</v>
    <v>MICROSOFT CORPORATION (XNAS:MSFT)</v>
    <v>11</v>
    <v>12</v>
    <v>Finance</v>
    <v>4</v>
    <v>en-US</v>
    <v>a1xzim</v>
    <v>268435456</v>
    <v>1</v>
    <v>Powered by Refinitiv</v>
    <v>351.47</v>
    <v>213.43100000000001</v>
    <v>0.92120000000000002</v>
    <v>-4.2300000000000004</v>
    <v>-1.2452000000000001E-2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337.95</v>
    <v>36</v>
    <v>Software &amp; IT Services</v>
    <v>Stock</v>
    <v>45100.785012568747</v>
    <v>37</v>
    <v>333.45</v>
    <v>2494457514240</v>
    <v>MICROSOFT CORPORATION</v>
    <v>MICROSOFT CORPORATION</v>
    <v>334.42</v>
    <v>36.821599999999997</v>
    <v>339.71</v>
    <v>335.48</v>
    <v>7435488000</v>
    <v>MSFT</v>
    <v>MICROSOFT CORPORATION (XNAS:MSFT)</v>
    <v>12220749</v>
    <v>29098359</v>
    <v>1993</v>
  </rv>
  <rv s="2">
    <v>38</v>
  </rv>
  <rv s="0">
    <v>https://www.bing.com/financeapi/forcetrigger?t=bwvem7&amp;q=XNAS%3aABNB&amp;form=skydnc</v>
    <v>Learn more on Bing</v>
  </rv>
  <rv s="1">
    <v>0</v>
    <v>AIRBNB, INC. (XNAS:ABNB)</v>
    <v>2</v>
    <v>3</v>
    <v>Finance</v>
    <v>4</v>
    <v>en-US</v>
    <v>bwvem7</v>
    <v>268435456</v>
    <v>1</v>
    <v>Powered by Refinitiv</v>
    <v>144.63</v>
    <v>81.91</v>
    <v>1.6120000000000001</v>
    <v>-3.25</v>
    <v>-2.5398999999999998E-2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126.8</v>
    <v>Software &amp; IT Services</v>
    <v>Stock</v>
    <v>45100.785013310153</v>
    <v>40</v>
    <v>124.56</v>
    <v>79746408108</v>
    <v>AIRBNB, INC.</v>
    <v>AIRBNB, INC.</v>
    <v>125.92</v>
    <v>42.645899999999997</v>
    <v>127.96</v>
    <v>124.71</v>
    <v>639454800</v>
    <v>ABNB</v>
    <v>AIRBNB, INC. (XNAS:ABNB)</v>
    <v>2738333</v>
    <v>6381129</v>
    <v>2008</v>
  </rv>
  <rv s="2">
    <v>41</v>
  </rv>
  <rv s="0">
    <v>https://www.bing.com/financeapi/forcetrigger?t=ajg81h&amp;q=XMIL%3aRACE&amp;form=skydnc</v>
    <v>Learn more on Bing</v>
  </rv>
  <rv s="1">
    <v>0</v>
    <v>Ferrari NV (XMIL:RACE)</v>
    <v>2</v>
    <v>5</v>
    <v>Finance</v>
    <v>14</v>
    <v>en-US</v>
    <v>ajg81h</v>
    <v>268435456</v>
    <v>1</v>
    <v>Powered by Refinitiv</v>
    <v>283.39999999999998</v>
    <v>167.1</v>
    <v>0.58540000000000003</v>
    <v>2.5</v>
    <v>8.9249999999999989E-3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283.39999999999998</v>
    <v>Automobiles &amp; Auto Parts</v>
    <v>Stock</v>
    <v>45100.666666666664</v>
    <v>43</v>
    <v>279.5</v>
    <v>54317970000</v>
    <v>Ferrari NV</v>
    <v>Ferrari NV</v>
    <v>280</v>
    <v>51.548699999999997</v>
    <v>280.10000000000002</v>
    <v>282.60000000000002</v>
    <v>193923500</v>
    <v>RACE</v>
    <v>Ferrari NV (XMIL:RACE)</v>
    <v>315773</v>
    <v>315420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42.805</v>
    <v>0.85619999999999996</v>
    <v>-0.80500000000000005</v>
    <v>-1.3486E-2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60.03</v>
    <v>Beverages</v>
    <v>Stock</v>
    <v>45100.784989397653</v>
    <v>46</v>
    <v>58.76</v>
    <v>61635636120</v>
    <v>MONSTER BEVERAGE CORPORATION</v>
    <v>MONSTER BEVERAGE CORPORATION</v>
    <v>59.8</v>
    <v>39.706499999999998</v>
    <v>59.69</v>
    <v>58.884999999999998</v>
    <v>1046712000</v>
    <v>MNST</v>
    <v>MONSTER BEVERAGE CORPORATION (XNAS:MNST)</v>
    <v>3053321</v>
    <v>4180069</v>
    <v>2014</v>
  </rv>
  <rv s="2">
    <v>47</v>
  </rv>
  <rv s="0">
    <v>https://www.bing.com/financeapi/forcetrigger?t=a1u3rw&amp;q=XNAS%3aGOOGL&amp;form=skydnc</v>
    <v>Learn more on Bing</v>
  </rv>
  <rv s="1">
    <v>0</v>
    <v>ALPHABET INC. (XNAS:GOOGL)</v>
    <v>2</v>
    <v>3</v>
    <v>Finance</v>
    <v>4</v>
    <v>en-US</v>
    <v>a1u3rw</v>
    <v>268435456</v>
    <v>1</v>
    <v>Powered by Refinitiv</v>
    <v>129.04</v>
    <v>83.34</v>
    <v>1.0789</v>
    <v>-0.95</v>
    <v>-7.7139999999999995E-3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122.7801</v>
    <v>Software &amp; IT Services</v>
    <v>Stock</v>
    <v>45100.785016087502</v>
    <v>49</v>
    <v>121.065</v>
    <v>1567865000000</v>
    <v>ALPHABET INC.</v>
    <v>ALPHABET INC.</v>
    <v>121.36</v>
    <v>27.406600000000001</v>
    <v>123.15</v>
    <v>122.2</v>
    <v>12697000000</v>
    <v>GOOGL</v>
    <v>ALPHABET INC. (XNAS:GOOGL)</v>
    <v>13920461</v>
    <v>33259957</v>
    <v>2015</v>
  </rv>
  <rv s="2">
    <v>50</v>
  </rv>
  <rv s="0">
    <v>https://www.bing.com/financeapi/forcetrigger?t=a24war&amp;q=XNAS%3aULTA&amp;form=skydnc</v>
    <v>Learn more on Bing</v>
  </rv>
  <rv s="1">
    <v>0</v>
    <v>ULTA BEAUTY, INC. (XNAS:ULTA)</v>
    <v>2</v>
    <v>3</v>
    <v>Finance</v>
    <v>4</v>
    <v>en-US</v>
    <v>a24war</v>
    <v>268435456</v>
    <v>1</v>
    <v>Powered by Refinitiv</v>
    <v>556.6</v>
    <v>360.58</v>
    <v>1.3364</v>
    <v>-1.3</v>
    <v>-2.8530000000000001E-3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457.3</v>
    <v>Specialty Retailers</v>
    <v>Stock</v>
    <v>45100.78499453672</v>
    <v>52</v>
    <v>453.11</v>
    <v>22630340511</v>
    <v>ULTA BEAUTY, INC.</v>
    <v>ULTA BEAUTY, INC.</v>
    <v>455.13</v>
    <v>18.5349</v>
    <v>455.71</v>
    <v>454.41</v>
    <v>49801590</v>
    <v>ULTA</v>
    <v>ULTA BEAUTY, INC. (XNAS:ULTA)</v>
    <v>292451</v>
    <v>1475448</v>
    <v>2016</v>
  </rv>
  <rv s="2">
    <v>53</v>
  </rv>
  <rv s="0">
    <v>https://www.bing.com/financeapi/forcetrigger?t=ae96u2&amp;q=XPAR%3aMC&amp;form=skydnc</v>
    <v>Learn more on Bing</v>
  </rv>
  <rv s="1">
    <v>0</v>
    <v>LVMH Moet Hennessy Louis Vuitton SE (XPAR:MC)</v>
    <v>2</v>
    <v>5</v>
    <v>Finance</v>
    <v>6</v>
    <v>en-US</v>
    <v>ae96u2</v>
    <v>268435456</v>
    <v>1</v>
    <v>Powered by Refinitiv</v>
    <v>904.6</v>
    <v>537.29999999999995</v>
    <v>1.0127999999999999</v>
    <v>-9.1</v>
    <v>-1.0843999999999999E-2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838.1</v>
    <v>Textiles &amp; Apparel</v>
    <v>Stock</v>
    <v>45100.666666666664</v>
    <v>55</v>
    <v>825</v>
    <v>421319000000</v>
    <v>LVMH Moet Hennessy Louis Vuitton SE</v>
    <v>LVMH Moet Hennessy Louis Vuitton SE</v>
    <v>836.5</v>
    <v>29.916599999999999</v>
    <v>839.2</v>
    <v>830.1</v>
    <v>502048400</v>
    <v>MC</v>
    <v>LVMH Moet Hennessy Louis Vuitton SE (XPAR:MC)</v>
    <v>333101</v>
    <v>337020</v>
    <v>1971</v>
  </rv>
  <rv s="2">
    <v>56</v>
  </rv>
  <rv s="0">
    <v>https://www.bing.com/financeapi/forcetrigger?t=a1wzw7&amp;q=XNYS%3aLMT&amp;form=skydnc</v>
    <v>Learn more on Bing</v>
  </rv>
  <rv s="1">
    <v>0</v>
    <v>LOCKHEED MARTIN CORPORATION (XNYS:LMT)</v>
    <v>2</v>
    <v>3</v>
    <v>Finance</v>
    <v>4</v>
    <v>en-US</v>
    <v>a1wzw7</v>
    <v>268435456</v>
    <v>1</v>
    <v>Powered by Refinitiv</v>
    <v>508.1</v>
    <v>373.67</v>
    <v>0.67090000000000005</v>
    <v>-4.3673000000000002</v>
    <v>-9.4240000000000001E-3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465.42</v>
    <v>Aerospace &amp; Defense</v>
    <v>Stock</v>
    <v>45100.785020092189</v>
    <v>58</v>
    <v>458.59</v>
    <v>116840133435</v>
    <v>LOCKHEED MARTIN CORPORATION</v>
    <v>LOCKHEED MARTIN CORPORATION</v>
    <v>463.55</v>
    <v>21.170500000000001</v>
    <v>463.43</v>
    <v>459.06270000000001</v>
    <v>254518900</v>
    <v>LMT</v>
    <v>LOCKHEED MARTIN CORPORATION (XNYS:LMT)</v>
    <v>488097</v>
    <v>1011282</v>
    <v>1994</v>
  </rv>
  <rv s="2">
    <v>59</v>
  </rv>
  <rv s="0">
    <v>https://www.bing.com/financeapi/forcetrigger?t=a1otrw&amp;q=XNYS%3aBRK.B&amp;form=skydnc</v>
    <v>Learn more on Bing</v>
  </rv>
  <rv s="1">
    <v>0</v>
    <v>BERKSHIRE HATHAWAY INC., (XNYS:BRK.B)</v>
    <v>2</v>
    <v>3</v>
    <v>Finance</v>
    <v>4</v>
    <v>en-US</v>
    <v>a1otrw</v>
    <v>268435456</v>
    <v>1</v>
    <v>Powered by Refinitiv</v>
    <v>341.68</v>
    <v>259.85000000000002</v>
    <v>0.87909999999999999</v>
    <v>-2.08</v>
    <v>-6.1729999999999997E-3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337.47</v>
    <v>Consumer Goods Conglomerates</v>
    <v>Stock</v>
    <v>45100.785017418748</v>
    <v>61</v>
    <v>334.19</v>
    <v>736339900000</v>
    <v>BERKSHIRE HATHAWAY INC.,</v>
    <v>BERKSHIRE HATHAWAY INC.,</v>
    <v>335.33</v>
    <v>97.387299999999996</v>
    <v>336.96</v>
    <v>334.88</v>
    <v>1449830</v>
    <v>BRK.B</v>
    <v>BERKSHIRE HATHAWAY INC., (XNYS:BRK.B)</v>
    <v>1283307</v>
    <v>3804490</v>
    <v>1998</v>
  </rv>
  <rv s="2">
    <v>62</v>
  </rv>
  <rv s="0">
    <v>https://www.bing.com/financeapi/forcetrigger?t=a234r7&amp;q=XNAS%3aSMCI&amp;form=skydnc</v>
    <v>Learn more on Bing</v>
  </rv>
  <rv s="1">
    <v>0</v>
    <v>SUPER MICRO COMPUTER, INC. (XNAS:SMCI)</v>
    <v>2</v>
    <v>3</v>
    <v>Finance</v>
    <v>4</v>
    <v>en-US</v>
    <v>a234r7</v>
    <v>268435456</v>
    <v>1</v>
    <v>Powered by Refinitiv</v>
    <v>270.18</v>
    <v>37.01</v>
    <v>1.1637999999999999</v>
    <v>-10.54</v>
    <v>-4.6542E-2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224.49</v>
    <v>Computers, Phones &amp; Household Electronics</v>
    <v>Stock</v>
    <v>45100.784972314061</v>
    <v>64</v>
    <v>214.23</v>
    <v>11333314760</v>
    <v>SUPER MICRO COMPUTER, INC.</v>
    <v>SUPER MICRO COMPUTER, INC.</v>
    <v>222.34</v>
    <v>21.340399999999999</v>
    <v>226.46</v>
    <v>215.92</v>
    <v>52488490</v>
    <v>SMCI</v>
    <v>SUPER MICRO COMPUTER, INC. (XNAS:SMCI)</v>
    <v>1943034</v>
    <v>3277268</v>
    <v>2006</v>
  </rv>
  <rv s="2">
    <v>65</v>
  </rv>
  <rv s="6">
    <v>15</v>
    <v>MOBILEYE GLOBAL INC. (XNAS:MBLY)</v>
    <v>16</v>
    <v>17</v>
    <v>Finance</v>
    <v>4</v>
    <v>en-US</v>
    <v>c7qfgh</v>
    <v>268435456</v>
    <v>1</v>
    <v>Powered by Refinitiv</v>
    <v>48.11</v>
    <v>24.85</v>
    <v>0.24</v>
    <v>6.4149999999999997E-3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37.93</v>
    <v>Integrated Hardware &amp; Software</v>
    <v>Stock</v>
    <v>45100.784893274998</v>
    <v>36.799999999999997</v>
    <v>30333178065</v>
    <v>MOBILEYE GLOBAL INC.</v>
    <v>MOBILEYE GLOBAL INC.</v>
    <v>37</v>
    <v>37.409999999999997</v>
    <v>37.65</v>
    <v>805662100</v>
    <v>MBLY</v>
    <v>MOBILEYE GLOBAL INC. (XNAS:MBLY)</v>
    <v>2388510</v>
    <v>4042288</v>
    <v>2022</v>
  </rv>
  <rv s="2">
    <v>67</v>
  </rv>
  <rv s="0">
    <v>https://www.bing.com/financeapi/forcetrigger?t=a1qe5r&amp;q=XNAS%3aCSCO&amp;form=skydnc</v>
    <v>Learn more on Bing</v>
  </rv>
  <rv s="1">
    <v>0</v>
    <v>CISCO SYSTEMS, INC. (XNAS:CSCO)</v>
    <v>2</v>
    <v>3</v>
    <v>Finance</v>
    <v>4</v>
    <v>en-US</v>
    <v>a1qe5r</v>
    <v>268435456</v>
    <v>1</v>
    <v>Powered by Refinitiv</v>
    <v>52.56</v>
    <v>38.604999999999997</v>
    <v>0.98319999999999996</v>
    <v>-0.97619999999999996</v>
    <v>-1.9095999999999998E-2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50.72</v>
    <v>Communications &amp; Networking</v>
    <v>Stock</v>
    <v>45100.785028414066</v>
    <v>69</v>
    <v>50.14</v>
    <v>204338893340</v>
    <v>CISCO SYSTEMS, INC.</v>
    <v>CISCO SYSTEMS, INC.</v>
    <v>50.72</v>
    <v>18.380299999999998</v>
    <v>51.12</v>
    <v>50.143799999999999</v>
    <v>4075058000</v>
    <v>CSCO</v>
    <v>CISCO SYSTEMS, INC. (XNAS:CSCO)</v>
    <v>6856917</v>
    <v>21599638</v>
    <v>2021</v>
  </rv>
  <rv s="2">
    <v>70</v>
  </rv>
  <rv s="0">
    <v>https://www.bing.com/financeapi/forcetrigger?t=a21cvh&amp;q=XNYS%3aPSTG&amp;form=skydnc</v>
    <v>Learn more on Bing</v>
  </rv>
  <rv s="1">
    <v>0</v>
    <v>PURE STORAGE, INC. (XNYS:PSTG)</v>
    <v>2</v>
    <v>3</v>
    <v>Finance</v>
    <v>4</v>
    <v>en-US</v>
    <v>a21cvh</v>
    <v>268435456</v>
    <v>1</v>
    <v>Powered by Refinitiv</v>
    <v>38.36</v>
    <v>22.14</v>
    <v>1.2574000000000001</v>
    <v>-0.81499999999999995</v>
    <v>-2.2237E-2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36.31</v>
    <v>Computers, Phones &amp; Household Electronics</v>
    <v>Stock</v>
    <v>45100.785015635935</v>
    <v>72</v>
    <v>35.591999999999999</v>
    <v>11020437888</v>
    <v>PURE STORAGE, INC.</v>
    <v>PURE STORAGE, INC.</v>
    <v>35.950000000000003</v>
    <v>190.45150000000001</v>
    <v>36.65</v>
    <v>35.835000000000001</v>
    <v>307532800</v>
    <v>PSTG</v>
    <v>PURE STORAGE, INC. (XNYS:PSTG)</v>
    <v>3184719</v>
    <v>6174042</v>
    <v>2009</v>
  </rv>
  <rv s="2">
    <v>73</v>
  </rv>
  <rv s="0">
    <v>https://www.bing.com/financeapi/forcetrigger?t=a1yy2w&amp;q=XNAS%3aNXPI&amp;form=skydnc</v>
    <v>Learn more on Bing</v>
  </rv>
  <rv s="1">
    <v>0</v>
    <v>NXP Semiconductors NV (XNAS:NXPI)</v>
    <v>2</v>
    <v>3</v>
    <v>Finance</v>
    <v>4</v>
    <v>en-US</v>
    <v>a1yy2w</v>
    <v>268435456</v>
    <v>1</v>
    <v>Powered by Refinitiv</v>
    <v>199.55</v>
    <v>132.08000000000001</v>
    <v>1.5145</v>
    <v>-5.47</v>
    <v>-2.8102000000000002E-2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191.93</v>
    <v>Semiconductors &amp; Semiconductor Equipment</v>
    <v>Stock</v>
    <v>45100.784942534374</v>
    <v>75</v>
    <v>189.10499999999999</v>
    <v>49138105068</v>
    <v>NXP Semiconductors NV</v>
    <v>NXP Semiconductors NV</v>
    <v>190.5</v>
    <v>18.657900000000001</v>
    <v>194.65</v>
    <v>189.18</v>
    <v>259742600</v>
    <v>NXPI</v>
    <v>NXP Semiconductors NV (XNAS:NXPI)</v>
    <v>773694</v>
    <v>2523699</v>
    <v>2010</v>
  </rv>
  <rv s="2">
    <v>76</v>
  </rv>
  <rv s="0">
    <v>http://en.wikipedia.org/wiki/Qualcomm</v>
    <v>Wikipedia</v>
  </rv>
  <rv s="3">
    <v>33</v>
    <v>78</v>
  </rv>
  <rv s="4">
    <v>13</v>
    <v>https://www.bing.com/th?id=AMMS_2b1c176dae370ecc0d55a1517537f595&amp;qlt=95</v>
    <v>79</v>
    <v>0</v>
    <v>https://www.bing.com/images/search?form=xlimg&amp;q=qualcomm</v>
    <v>Image of QUALCOMM INCORPORATED</v>
  </rv>
  <rv s="0">
    <v>https://www.bing.com/financeapi/forcetrigger?t=a21k2w&amp;q=XNAS%3aQCOM&amp;form=skydnc</v>
    <v>Learn more on Bing</v>
  </rv>
  <rv s="5">
    <v>9</v>
    <v>QUALCOMM INCORPORATED (XNAS:QCOM)</v>
    <v>11</v>
    <v>12</v>
    <v>Finance</v>
    <v>4</v>
    <v>en-US</v>
    <v>a21k2w</v>
    <v>268435456</v>
    <v>1</v>
    <v>Powered by Refinitiv</v>
    <v>156.66</v>
    <v>101.47</v>
    <v>1.2463</v>
    <v>-2.1869999999999998</v>
    <v>-1.8789E-2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115.27</v>
    <v>80</v>
    <v>Semiconductors &amp; Semiconductor Equipment</v>
    <v>Stock</v>
    <v>45100.784986642968</v>
    <v>81</v>
    <v>114.02</v>
    <v>127233282000</v>
    <v>QUALCOMM INCORPORATED</v>
    <v>QUALCOMM INCORPORATED</v>
    <v>114.09</v>
    <v>12.3843</v>
    <v>116.4</v>
    <v>114.21299999999999</v>
    <v>1114000000</v>
    <v>QCOM</v>
    <v>QUALCOMM INCORPORATED (XNAS:QCOM)</v>
    <v>3128141</v>
    <v>9546960</v>
    <v>1991</v>
  </rv>
  <rv s="2">
    <v>82</v>
  </rv>
  <rv s="0">
    <v>https://www.bing.com/financeapi/forcetrigger?t=a1y4oc&amp;q=XNAS%3aMU&amp;form=skydnc</v>
    <v>Learn more on Bing</v>
  </rv>
  <rv s="1">
    <v>0</v>
    <v>MICRON TECHNOLOGY, INC. (XNAS:MU)</v>
    <v>2</v>
    <v>3</v>
    <v>Finance</v>
    <v>4</v>
    <v>en-US</v>
    <v>a1y4oc</v>
    <v>268435456</v>
    <v>1</v>
    <v>Powered by Refinitiv</v>
    <v>74.769900000000007</v>
    <v>48.43</v>
    <v>1.3644000000000001</v>
    <v>-1.24</v>
    <v>-1.8716999999999998E-2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65.959999999999994</v>
    <v>Semiconductors &amp; Semiconductor Equipment</v>
    <v>Stock</v>
    <v>45100.785022128905</v>
    <v>84</v>
    <v>64.984999999999999</v>
    <v>72503630000</v>
    <v>MICRON TECHNOLOGY, INC.</v>
    <v>MICRON TECHNOLOGY, INC.</v>
    <v>65.38</v>
    <v>47.583799999999997</v>
    <v>66.25</v>
    <v>65.010000000000005</v>
    <v>1094394000</v>
    <v>MU</v>
    <v>MICRON TECHNOLOGY, INC. (XNAS:MU)</v>
    <v>6081648</v>
    <v>19030909</v>
    <v>1984</v>
  </rv>
  <rv s="2">
    <v>85</v>
  </rv>
  <rv s="0">
    <v>https://www.bing.com/financeapi/forcetrigger?t=a223lh&amp;q=XNAS%3aRMBS&amp;form=skydnc</v>
    <v>Learn more on Bing</v>
  </rv>
  <rv s="1">
    <v>0</v>
    <v>RAMBUS INC. (XNAS:RMBS)</v>
    <v>2</v>
    <v>3</v>
    <v>Finance</v>
    <v>4</v>
    <v>en-US</v>
    <v>a223lh</v>
    <v>268435456</v>
    <v>1</v>
    <v>Powered by Refinitiv</v>
    <v>68.540000000000006</v>
    <v>20</v>
    <v>1.2709999999999999</v>
    <v>-1.73</v>
    <v>-2.8361000000000001E-2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59.91</v>
    <v>Semiconductors &amp; Semiconductor Equipment</v>
    <v>Stock</v>
    <v>45100.78489271953</v>
    <v>87</v>
    <v>58.9</v>
    <v>6451255004</v>
    <v>RAMBUS INC.</v>
    <v>RAMBUS INC.</v>
    <v>59.72</v>
    <v>122.771</v>
    <v>61</v>
    <v>59.27</v>
    <v>108845200</v>
    <v>RMBS</v>
    <v>RAMBUS INC. (XNAS:RMBS)</v>
    <v>591506</v>
    <v>1819495</v>
    <v>1997</v>
  </rv>
  <rv s="2">
    <v>88</v>
  </rv>
  <rv s="0">
    <v>https://www.bing.com/financeapi/forcetrigger?t=a1nz8m&amp;q=XNAS%3aAVGO&amp;form=skydnc</v>
    <v>Learn more on Bing</v>
  </rv>
  <rv s="1">
    <v>0</v>
    <v>Broadcom Inc. (XNAS:AVGO)</v>
    <v>2</v>
    <v>3</v>
    <v>Finance</v>
    <v>4</v>
    <v>en-US</v>
    <v>a1nz8m</v>
    <v>268435456</v>
    <v>1</v>
    <v>Powered by Refinitiv</v>
    <v>921.7799</v>
    <v>415.06819999999999</v>
    <v>1.0956999999999999</v>
    <v>-19.711200000000002</v>
    <v>-2.3397999999999999E-2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836.02</v>
    <v>Semiconductors &amp; Semiconductor Equipment</v>
    <v>Stock</v>
    <v>45100.785011191409</v>
    <v>90</v>
    <v>821.46</v>
    <v>339524037065</v>
    <v>Broadcom Inc.</v>
    <v>Broadcom Inc.</v>
    <v>834.01</v>
    <v>26.356400000000001</v>
    <v>842.43</v>
    <v>822.71879999999999</v>
    <v>412685400</v>
    <v>AVGO</v>
    <v>Broadcom Inc. (XNAS:AVGO)</v>
    <v>1878778</v>
    <v>4307226</v>
    <v>2018</v>
  </rv>
  <rv s="2">
    <v>91</v>
  </rv>
  <rv s="0">
    <v>https://www.bing.com/financeapi/forcetrigger?t=a24p1h&amp;q=XNAS%3aTXN&amp;form=skydnc</v>
    <v>Learn more on Bing</v>
  </rv>
  <rv s="1">
    <v>0</v>
    <v>TEXAS INSTRUMENTS INCORPORATED (XNAS:TXN)</v>
    <v>2</v>
    <v>3</v>
    <v>Finance</v>
    <v>4</v>
    <v>en-US</v>
    <v>a24p1h</v>
    <v>268435456</v>
    <v>1</v>
    <v>Powered by Refinitiv</v>
    <v>186.3</v>
    <v>144.4589</v>
    <v>1.0016</v>
    <v>-4.2350000000000003</v>
    <v>-2.4531999999999998E-2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169.93</v>
    <v>Semiconductors &amp; Semiconductor Equipment</v>
    <v>Stock</v>
    <v>45100.784991747656</v>
    <v>93</v>
    <v>167.76</v>
    <v>152844378490</v>
    <v>TEXAS INSTRUMENTS INCORPORATED</v>
    <v>TEXAS INSTRUMENTS INCORPORATED</v>
    <v>169.91</v>
    <v>19.370899999999999</v>
    <v>172.63</v>
    <v>168.39500000000001</v>
    <v>907653900</v>
    <v>TXN</v>
    <v>TEXAS INSTRUMENTS INCORPORATED (XNAS:TXN)</v>
    <v>2370652</v>
    <v>5288104</v>
    <v>1938</v>
  </rv>
  <rv s="2">
    <v>94</v>
  </rv>
  <rv s="0">
    <v>https://www.bing.com/financeapi/forcetrigger?t=a1wjkr&amp;q=XNAS%3aKLAC&amp;form=skydnc</v>
    <v>Learn more on Bing</v>
  </rv>
  <rv s="1">
    <v>0</v>
    <v>KLA Corporation (XNAS:KLAC)</v>
    <v>2</v>
    <v>3</v>
    <v>Finance</v>
    <v>4</v>
    <v>en-US</v>
    <v>a1wjkr</v>
    <v>268435456</v>
    <v>1</v>
    <v>Powered by Refinitiv</v>
    <v>482.2</v>
    <v>250.2</v>
    <v>1.35</v>
    <v>-11.11</v>
    <v>-2.3771E-2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459.91</v>
    <v>Semiconductors &amp; Semiconductor Equipment</v>
    <v>Stock</v>
    <v>45100.784992441404</v>
    <v>96</v>
    <v>455.47</v>
    <v>62599742103</v>
    <v>KLA Corporation</v>
    <v>KLA Corporation</v>
    <v>457.5</v>
    <v>19.058700000000002</v>
    <v>467.38</v>
    <v>456.27</v>
    <v>137198900</v>
    <v>KLAC</v>
    <v>KLA Corporation (XNAS:KLAC)</v>
    <v>361609</v>
    <v>1143755</v>
    <v>1975</v>
  </rv>
  <rv s="2">
    <v>97</v>
  </rv>
  <rv s="0">
    <v>https://www.bing.com/financeapi/forcetrigger?t=a1mou2&amp;q=XNAS%3aAAPL&amp;form=skydnc</v>
    <v>Learn more on Bing</v>
  </rv>
  <rv s="1">
    <v>0</v>
    <v>APPLE INC. (XNAS:AAPL)</v>
    <v>2</v>
    <v>3</v>
    <v>Finance</v>
    <v>4</v>
    <v>en-US</v>
    <v>a1mou2</v>
    <v>268435456</v>
    <v>1</v>
    <v>Powered by Refinitiv</v>
    <v>187.56</v>
    <v>124.17</v>
    <v>1.2830999999999999</v>
    <v>-0.2399</v>
    <v>-1.2830000000000001E-3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187.56</v>
    <v>Computers, Phones &amp; Household Electronics</v>
    <v>Stock</v>
    <v>45100.785015601563</v>
    <v>99</v>
    <v>185.01</v>
    <v>2937493584870</v>
    <v>APPLE INC.</v>
    <v>APPLE INC.</v>
    <v>185.49</v>
    <v>31.712</v>
    <v>187</v>
    <v>186.76009999999999</v>
    <v>15728700000</v>
    <v>AAPL</v>
    <v>APPLE INC. (XNAS:AAPL)</v>
    <v>31292535</v>
    <v>61934077</v>
    <v>1977</v>
  </rv>
  <rv s="2">
    <v>100</v>
  </rv>
  <rv s="0">
    <v>https://www.bing.com/financeapi/forcetrigger?t=a24kjc&amp;q=XNYS%3aTSM&amp;form=skydnc</v>
    <v>Learn more on Bing</v>
  </rv>
  <rv s="1">
    <v>0</v>
    <v>Taiwan Semiconductor Manufacturing Co., Ltd. (XNYS:TSM)</v>
    <v>2</v>
    <v>3</v>
    <v>Finance</v>
    <v>4</v>
    <v>en-US</v>
    <v>a24kjc</v>
    <v>268435456</v>
    <v>1</v>
    <v>Powered by Refinitiv</v>
    <v>110.69</v>
    <v>59.43</v>
    <v>1.0931999999999999</v>
    <v>-1.56</v>
    <v>-1.5127E-2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101.9</v>
    <v>Semiconductors &amp; Semiconductor Equipment</v>
    <v>Stock</v>
    <v>45100.784962071091</v>
    <v>102</v>
    <v>101.005</v>
    <v>486959700000</v>
    <v>Taiwan Semiconductor Manufacturing Co., Ltd.</v>
    <v>Taiwan Semiconductor Manufacturing Co., Ltd.</v>
    <v>101.53</v>
    <v>15.998100000000001</v>
    <v>103.13</v>
    <v>101.57</v>
    <v>5186414000</v>
    <v>TSM</v>
    <v>Taiwan Semiconductor Manufacturing Co., Ltd. (XNYS:TSM)</v>
    <v>5837065</v>
    <v>16089104</v>
    <v>1987</v>
  </rv>
  <rv s="2">
    <v>103</v>
  </rv>
  <rv s="0">
    <v>https://www.bing.com/financeapi/forcetrigger?t=a1zgm7&amp;q=XNAS%3aPANW&amp;form=skydnc</v>
    <v>Learn more on Bing</v>
  </rv>
  <rv s="1">
    <v>0</v>
    <v>PALO ALTO NETWORKS, INC. (XNAS:PANW)</v>
    <v>2</v>
    <v>3</v>
    <v>Finance</v>
    <v>4</v>
    <v>en-US</v>
    <v>a1zgm7</v>
    <v>268435456</v>
    <v>1</v>
    <v>Powered by Refinitiv</v>
    <v>249.26</v>
    <v>132.22</v>
    <v>1.1850000000000001</v>
    <v>-3.4156</v>
    <v>-1.3709000000000001E-2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248.61</v>
    <v>Software &amp; IT Services</v>
    <v>Stock</v>
    <v>45100.78499021953</v>
    <v>105</v>
    <v>244.95</v>
    <v>75159045765</v>
    <v>PALO ALTO NETWORKS, INC.</v>
    <v>PALO ALTO NETWORKS, INC.</v>
    <v>247.09</v>
    <v>391.23680000000002</v>
    <v>249.15</v>
    <v>245.73439999999999</v>
    <v>305854800</v>
    <v>PANW</v>
    <v>PALO ALTO NETWORKS, INC. (XNAS:PANW)</v>
    <v>3613832</v>
    <v>8512585</v>
    <v>2005</v>
  </rv>
  <rv s="2">
    <v>106</v>
  </rv>
  <rv s="0">
    <v>https://www.bing.com/financeapi/forcetrigger?t=a1nihw&amp;q=XNYS%3aANET&amp;form=skydnc</v>
    <v>Learn more on Bing</v>
  </rv>
  <rv s="1">
    <v>0</v>
    <v>ARISTA NETWORKS, INC. (XNYS:ANET)</v>
    <v>2</v>
    <v>3</v>
    <v>Finance</v>
    <v>4</v>
    <v>en-US</v>
    <v>a1nihw</v>
    <v>268435456</v>
    <v>1</v>
    <v>Powered by Refinitiv</v>
    <v>178.36</v>
    <v>91.31</v>
    <v>1.2322</v>
    <v>-4.835</v>
    <v>-3.1551999999999997E-2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150.94999999999999</v>
    <v>Communications &amp; Networking</v>
    <v>Stock</v>
    <v>45100.784995543749</v>
    <v>108</v>
    <v>148.3186</v>
    <v>45750708934</v>
    <v>ARISTA NETWORKS, INC.</v>
    <v>ARISTA NETWORKS, INC.</v>
    <v>150.53</v>
    <v>31.878</v>
    <v>153.24</v>
    <v>148.405</v>
    <v>308282800</v>
    <v>ANET</v>
    <v>ARISTA NETWORKS, INC. (XNYS:ANET)</v>
    <v>2043944</v>
    <v>3984121</v>
    <v>2011</v>
  </rv>
  <rv s="2">
    <v>109</v>
  </rv>
  <rv s="0">
    <v>https://www.bing.com/financeapi/forcetrigger?t=a1x4f2&amp;q=XNAS%3aLRCX&amp;form=skydnc</v>
    <v>Learn more on Bing</v>
  </rv>
  <rv s="1">
    <v>0</v>
    <v>LAM RESEARCH CORPORATION (XNAS:LRCX)</v>
    <v>2</v>
    <v>3</v>
    <v>Finance</v>
    <v>4</v>
    <v>en-US</v>
    <v>a1x4f2</v>
    <v>268435456</v>
    <v>1</v>
    <v>Powered by Refinitiv</v>
    <v>644.59990000000005</v>
    <v>299.59199999999998</v>
    <v>1.4748000000000001</v>
    <v>-12.36</v>
    <v>-1.9939999999999999E-2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611.33000000000004</v>
    <v>Semiconductors &amp; Semiconductor Equipment</v>
    <v>Stock</v>
    <v>45100.784977082811</v>
    <v>111</v>
    <v>601.37</v>
    <v>81613197155</v>
    <v>LAM RESEARCH CORPORATION</v>
    <v>LAM RESEARCH CORPORATION</v>
    <v>609.5</v>
    <v>17.259</v>
    <v>619.87</v>
    <v>607.51</v>
    <v>134340500</v>
    <v>LRCX</v>
    <v>LAM RESEARCH CORPORATION (XNAS:LRCX)</v>
    <v>647485</v>
    <v>1437240</v>
    <v>1989</v>
  </rv>
  <rv s="2">
    <v>112</v>
  </rv>
  <rv s="0">
    <v>https://www.bing.com/financeapi/forcetrigger?t=a1xdvh&amp;q=XNAS%3aMCHP&amp;form=skydnc</v>
    <v>Learn more on Bing</v>
  </rv>
  <rv s="1">
    <v>0</v>
    <v>MICROCHIP TECHNOLOGY INCORPORATED (XNAS:MCHP)</v>
    <v>2</v>
    <v>3</v>
    <v>Finance</v>
    <v>4</v>
    <v>en-US</v>
    <v>a1xdvh</v>
    <v>268435456</v>
    <v>1</v>
    <v>Powered by Refinitiv</v>
    <v>87.76</v>
    <v>54.33</v>
    <v>1.5683</v>
    <v>-1.2150000000000001</v>
    <v>-1.4617E-2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82.28</v>
    <v>Semiconductors &amp; Semiconductor Equipment</v>
    <v>Stock</v>
    <v>45100.784998055467</v>
    <v>114</v>
    <v>80.8</v>
    <v>44669676520</v>
    <v>MICROCHIP TECHNOLOGY INCORPORATED</v>
    <v>MICROCHIP TECHNOLOGY INCORPORATED</v>
    <v>81.41</v>
    <v>20.6936</v>
    <v>83.12</v>
    <v>81.905000000000001</v>
    <v>545384000</v>
    <v>MCHP</v>
    <v>MICROCHIP TECHNOLOGY INCORPORATED (XNAS:MCHP)</v>
    <v>1664894</v>
    <v>5532430</v>
    <v>1989</v>
  </rv>
  <rv s="2">
    <v>115</v>
  </rv>
  <rv s="0">
    <v>https://www.bing.com/financeapi/forcetrigger?t=a1nda2&amp;q=XNAS%3aAMAT&amp;form=skydnc</v>
    <v>Learn more on Bing</v>
  </rv>
  <rv s="1">
    <v>0</v>
    <v>APPLIED MATERIALS, INC. (XNAS:AMAT)</v>
    <v>2</v>
    <v>3</v>
    <v>Finance</v>
    <v>4</v>
    <v>en-US</v>
    <v>a1nda2</v>
    <v>268435456</v>
    <v>1</v>
    <v>Powered by Refinitiv</v>
    <v>142.53</v>
    <v>71.12</v>
    <v>1.5792999999999999</v>
    <v>-3.4</v>
    <v>-2.4474999999999997E-2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136.79</v>
    <v>Semiconductors &amp; Semiconductor Equipment</v>
    <v>Stock</v>
    <v>45100.785011712498</v>
    <v>117</v>
    <v>134.8425</v>
    <v>113802567648</v>
    <v>APPLIED MATERIALS, INC.</v>
    <v>APPLIED MATERIALS, INC.</v>
    <v>136.41999999999999</v>
    <v>18.321999999999999</v>
    <v>138.91999999999999</v>
    <v>135.52000000000001</v>
    <v>839747400</v>
    <v>AMAT</v>
    <v>APPLIED MATERIALS, INC. (XNAS:AMAT)</v>
    <v>3310186</v>
    <v>6419599</v>
    <v>1987</v>
  </rv>
  <rv s="2">
    <v>118</v>
  </rv>
  <rv s="0">
    <v>https://www.bing.com/financeapi/forcetrigger?t=alnz5r&amp;q=XAMS%3aASML&amp;form=skydnc</v>
    <v>Learn more on Bing</v>
  </rv>
  <rv s="1">
    <v>0</v>
    <v>ASML Holding NV (XAMS:ASML)</v>
    <v>2</v>
    <v>5</v>
    <v>Finance</v>
    <v>6</v>
    <v>en-US</v>
    <v>alnz5r</v>
    <v>268435456</v>
    <v>1</v>
    <v>Powered by Refinitiv</v>
    <v>698.1</v>
    <v>375.75</v>
    <v>1.57</v>
    <v>-11.1</v>
    <v>-1.7027E-2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650.6</v>
    <v>Semiconductors &amp; Semiconductor Equipment</v>
    <v>Stock</v>
    <v>45100.666666666664</v>
    <v>120</v>
    <v>639.5</v>
    <v>262805800000</v>
    <v>ASML Holding NV</v>
    <v>ASML Holding NV</v>
    <v>650.6</v>
    <v>40.519599999999997</v>
    <v>651.9</v>
    <v>640.79999999999995</v>
    <v>403138200</v>
    <v>ASML</v>
    <v>ASML Holding NV (XAMS:ASML)</v>
    <v>489221</v>
    <v>614800</v>
    <v>1994</v>
  </rv>
  <rv s="2">
    <v>121</v>
  </rv>
  <rv s="0">
    <v>https://www.bing.com/financeapi/forcetrigger?t=a22ra2&amp;q=XNAS%3aSEDG&amp;form=skydnc</v>
    <v>Learn more on Bing</v>
  </rv>
  <rv s="1">
    <v>0</v>
    <v>SOLAREDGE TECHNOLOGIES, INC. (XNAS:SEDG)</v>
    <v>2</v>
    <v>3</v>
    <v>Finance</v>
    <v>4</v>
    <v>en-US</v>
    <v>a22ra2</v>
    <v>268435456</v>
    <v>1</v>
    <v>Powered by Refinitiv</v>
    <v>375.9</v>
    <v>190.15</v>
    <v>1.3622000000000001</v>
    <v>-0.01</v>
    <v>-4.0889999999999996E-5</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246.5899</v>
    <v>Renewable Energy</v>
    <v>Stock</v>
    <v>45100.784965485938</v>
    <v>123</v>
    <v>234.97</v>
    <v>13779667168</v>
    <v>SOLAREDGE TECHNOLOGIES, INC.</v>
    <v>SOLAREDGE TECHNOLOGIES, INC.</v>
    <v>240.28</v>
    <v>71.752300000000005</v>
    <v>244.57</v>
    <v>244.56</v>
    <v>56344730</v>
    <v>SEDG</v>
    <v>SOLAREDGE TECHNOLOGIES, INC. (XNAS:SEDG)</v>
    <v>1573155</v>
    <v>965924</v>
    <v>2006</v>
  </rv>
  <rv s="2">
    <v>124</v>
  </rv>
  <rv s="0">
    <v>https://www.bing.com/financeapi/forcetrigger?t=a1z8jc&amp;q=XNAS%3aON&amp;form=skydnc</v>
    <v>Learn more on Bing</v>
  </rv>
  <rv s="1">
    <v>0</v>
    <v>ON SEMICONDUCTOR CORPORATION (XNAS:ON)</v>
    <v>2</v>
    <v>3</v>
    <v>Finance</v>
    <v>4</v>
    <v>en-US</v>
    <v>a1z8jc</v>
    <v>268435456</v>
    <v>1</v>
    <v>Powered by Refinitiv</v>
    <v>93.44</v>
    <v>44.76</v>
    <v>1.7215</v>
    <v>-1.57</v>
    <v>-1.7649999999999999E-2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87.97</v>
    <v>Semiconductors &amp; Semiconductor Equipment</v>
    <v>Stock</v>
    <v>45100.784986353909</v>
    <v>126</v>
    <v>86.2</v>
    <v>37737045264</v>
    <v>ON SEMICONDUCTOR CORPORATION</v>
    <v>ON SEMICONDUCTOR CORPORATION</v>
    <v>86.97</v>
    <v>21.7075</v>
    <v>88.95</v>
    <v>87.38</v>
    <v>431872800</v>
    <v>ON</v>
    <v>ON SEMICONDUCTOR CORPORATION (XNAS:ON)</v>
    <v>2515312</v>
    <v>8016066</v>
    <v>2000</v>
  </rv>
  <rv s="2">
    <v>127</v>
  </rv>
  <rv s="0">
    <v>https://www.bing.com/financeapi/forcetrigger?t=a1rzh7&amp;q=XNAS%3aENPH&amp;form=skydnc</v>
    <v>Learn more on Bing</v>
  </rv>
  <rv s="1">
    <v>0</v>
    <v>ENPHASE ENERGY, INC. (XNAS:ENPH)</v>
    <v>2</v>
    <v>3</v>
    <v>Finance</v>
    <v>4</v>
    <v>en-US</v>
    <v>a1rzh7</v>
    <v>268435456</v>
    <v>1</v>
    <v>Powered by Refinitiv</v>
    <v>339.92</v>
    <v>152.15</v>
    <v>1.4519</v>
    <v>-2.9750000000000001</v>
    <v>-1.8304000000000001E-2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162.16999999999999</v>
    <v>Renewable Energy</v>
    <v>Stock</v>
    <v>45100.784943587503</v>
    <v>129</v>
    <v>155.88</v>
    <v>21866007553</v>
    <v>ENPHASE ENERGY, INC.</v>
    <v>ENPHASE ENERGY, INC.</v>
    <v>159.72</v>
    <v>48.003399999999999</v>
    <v>162.53</v>
    <v>159.55500000000001</v>
    <v>137043700</v>
    <v>ENPH</v>
    <v>ENPHASE ENERGY, INC. (XNAS:ENPH)</v>
    <v>3203777</v>
    <v>3171881</v>
    <v>2006</v>
  </rv>
  <rv s="2">
    <v>130</v>
  </rv>
  <rv s="0">
    <v>https://www.bing.com/financeapi/forcetrigger?t=a1mvjc&amp;q=XNAS%3aADI&amp;form=skydnc</v>
    <v>Learn more on Bing</v>
  </rv>
  <rv s="1">
    <v>0</v>
    <v>ANALOG DEVICES, INC. (XNAS:ADI)</v>
    <v>2</v>
    <v>3</v>
    <v>Finance</v>
    <v>4</v>
    <v>en-US</v>
    <v>a1mvjc</v>
    <v>268435456</v>
    <v>1</v>
    <v>Powered by Refinitiv</v>
    <v>198.245</v>
    <v>133.47999999999999</v>
    <v>1.1409</v>
    <v>-0.11</v>
    <v>-5.9099999999999995E-4</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187.09</v>
    <v>Semiconductors &amp; Semiconductor Equipment</v>
    <v>Stock</v>
    <v>45100.784993900001</v>
    <v>132</v>
    <v>183.52</v>
    <v>93263803800</v>
    <v>ANALOG DEVICES, INC.</v>
    <v>ANALOG DEVICES, INC.</v>
    <v>184.1</v>
    <v>26.3734</v>
    <v>186.11</v>
    <v>186</v>
    <v>501418300</v>
    <v>ADI</v>
    <v>ANALOG DEVICES, INC. (XNAS:ADI)</v>
    <v>1990175</v>
    <v>4438447</v>
    <v>1965</v>
  </rv>
  <rv s="2">
    <v>133</v>
  </rv>
  <rv s="0">
    <v>https://www.bing.com/financeapi/forcetrigger?t=a1xwnm&amp;q=XNAS%3aMPWR&amp;form=skydnc</v>
    <v>Learn more on Bing</v>
  </rv>
  <rv s="1">
    <v>0</v>
    <v>MONOLITHIC POWER SYSTEMS, INC. (XNAS:MPWR)</v>
    <v>2</v>
    <v>3</v>
    <v>Finance</v>
    <v>4</v>
    <v>en-US</v>
    <v>a1xwnm</v>
    <v>268435456</v>
    <v>1</v>
    <v>Powered by Refinitiv</v>
    <v>553.64</v>
    <v>301.69</v>
    <v>1.1192</v>
    <v>-7.97</v>
    <v>-1.5559E-2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507.34</v>
    <v>Semiconductors &amp; Semiconductor Equipment</v>
    <v>Stock</v>
    <v>45100.784972082809</v>
    <v>135</v>
    <v>500.53</v>
    <v>23913996210</v>
    <v>MONOLITHIC POWER SYSTEMS, INC.</v>
    <v>MONOLITHIC POWER SYSTEMS, INC.</v>
    <v>500.8</v>
    <v>53.046199999999999</v>
    <v>512.24</v>
    <v>504.27</v>
    <v>47423000</v>
    <v>MPWR</v>
    <v>MONOLITHIC POWER SYSTEMS, INC. (XNAS:MPWR)</v>
    <v>207994</v>
    <v>757401</v>
    <v>2004</v>
  </rv>
  <rv s="2">
    <v>136</v>
  </rv>
  <rv s="0">
    <v>https://www.bing.com/financeapi/forcetrigger?t=a1yv52&amp;q=XNAS%3aNVDA&amp;form=skydnc</v>
    <v>Learn more on Bing</v>
  </rv>
  <rv s="1">
    <v>0</v>
    <v>NVIDIA CORPORATION (XNAS:NVDA)</v>
    <v>2</v>
    <v>3</v>
    <v>Finance</v>
    <v>4</v>
    <v>en-US</v>
    <v>a1yv52</v>
    <v>268435456</v>
    <v>1</v>
    <v>Powered by Refinitiv</v>
    <v>439.9</v>
    <v>108.13</v>
    <v>1.7544999999999999</v>
    <v>-5.9</v>
    <v>-1.3712999999999999E-2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428.09</v>
    <v>Semiconductors &amp; Semiconductor Equipment</v>
    <v>Stock</v>
    <v>45100.784988888285</v>
    <v>138</v>
    <v>420.18</v>
    <v>1062718000000</v>
    <v>NVIDIA CORPORATION</v>
    <v>NVIDIA CORPORATION</v>
    <v>424.64</v>
    <v>223.60290000000001</v>
    <v>430.25</v>
    <v>424.35</v>
    <v>2470000000</v>
    <v>NVDA</v>
    <v>NVIDIA CORPORATION (XNAS:NVDA)</v>
    <v>26820272</v>
    <v>59752858</v>
    <v>1998</v>
  </rv>
  <rv s="2">
    <v>139</v>
  </rv>
  <rv s="0">
    <v>https://www.bing.com/financeapi/forcetrigger?t=a1ndww&amp;q=XNAS%3aAMD&amp;form=skydnc</v>
    <v>Learn more on Bing</v>
  </rv>
  <rv s="1">
    <v>0</v>
    <v>ADVANCED MICRO DEVICES, INC. (XNAS:AMD)</v>
    <v>2</v>
    <v>3</v>
    <v>Finance</v>
    <v>4</v>
    <v>en-US</v>
    <v>a1ndww</v>
    <v>268435456</v>
    <v>1</v>
    <v>Powered by Refinitiv</v>
    <v>132.83000000000001</v>
    <v>54.57</v>
    <v>1.87</v>
    <v>-0.32179999999999997</v>
    <v>-2.9070000000000003E-3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110.94</v>
    <v>Semiconductors &amp; Semiconductor Equipment</v>
    <v>Stock</v>
    <v>45100.785029710154</v>
    <v>141</v>
    <v>107.4601</v>
    <v>177748858908</v>
    <v>ADVANCED MICRO DEVICES, INC.</v>
    <v>ADVANCED MICRO DEVICES, INC.</v>
    <v>109.28</v>
    <v>563.35879999999997</v>
    <v>110.7</v>
    <v>110.37820000000001</v>
    <v>1610362000</v>
    <v>AMD</v>
    <v>ADVANCED MICRO DEVICES, INC. (XNAS:AMD)</v>
    <v>53805243</v>
    <v>78889116</v>
    <v>1969</v>
  </rv>
  <rv s="2">
    <v>142</v>
  </rv>
  <rv s="0">
    <v>https://www.bing.com/financeapi/forcetrigger?t=a1mpc7&amp;q=XNAS%3aAXON&amp;form=skydnc</v>
    <v>Learn more on Bing</v>
  </rv>
  <rv s="1">
    <v>0</v>
    <v>AXON ENTERPRISE, INC. (XNAS:AXON)</v>
    <v>2</v>
    <v>3</v>
    <v>Finance</v>
    <v>4</v>
    <v>en-US</v>
    <v>a1mpc7</v>
    <v>268435456</v>
    <v>1</v>
    <v>Powered by Refinitiv</v>
    <v>229.95</v>
    <v>86.325000000000003</v>
    <v>0.90900000000000003</v>
    <v>-7</v>
    <v>-3.5547000000000002E-2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194.67</v>
    <v>Aerospace &amp; Defense</v>
    <v>Stock</v>
    <v>45100.784941515623</v>
    <v>144</v>
    <v>188.98</v>
    <v>14549490000</v>
    <v>AXON ENTERPRISE, INC.</v>
    <v>AXON ENTERPRISE, INC.</v>
    <v>194.67</v>
    <v>104.5745</v>
    <v>196.92</v>
    <v>189.92</v>
    <v>73885310</v>
    <v>AXON</v>
    <v>AXON ENTERPRISE, INC. (XNAS:AXON)</v>
    <v>486392</v>
    <v>980244</v>
    <v>2001</v>
  </rv>
  <rv s="2">
    <v>145</v>
  </rv>
  <rv s="0">
    <v>https://www.bing.com/financeapi/forcetrigger?t=a23pkr&amp;q=XNYS%3aSTM&amp;form=skydnc</v>
    <v>Learn more on Bing</v>
  </rv>
  <rv s="1">
    <v>0</v>
    <v>STMicroelectronics NV (XNYS:STM)</v>
    <v>2</v>
    <v>3</v>
    <v>Finance</v>
    <v>4</v>
    <v>en-US</v>
    <v>a23pkr</v>
    <v>268435456</v>
    <v>1</v>
    <v>Powered by Refinitiv</v>
    <v>53.53</v>
    <v>28.35</v>
    <v>1.5831</v>
    <v>-1.51</v>
    <v>-3.1465E-2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46.76</v>
    <v>Semiconductors &amp; Semiconductor Equipment</v>
    <v>Stock</v>
    <v>45100.785010693748</v>
    <v>147</v>
    <v>46.265799999999999</v>
    <v>43751380000</v>
    <v>STMicroelectronics NV</v>
    <v>STMicroelectronics NV</v>
    <v>46.5</v>
    <v>10.6571</v>
    <v>47.99</v>
    <v>46.48</v>
    <v>911281900</v>
    <v>STM</v>
    <v>STMicroelectronics NV (XNYS:STM)</v>
    <v>1863431</v>
    <v>3524745</v>
    <v>1987</v>
  </rv>
  <rv s="2">
    <v>148</v>
  </rv>
  <rv s="0">
    <v>https://www.bing.com/financeapi/forcetrigger?t=bwgccw&amp;q=XNAS%3aALGM&amp;form=skydnc</v>
    <v>Learn more on Bing</v>
  </rv>
  <rv s="1">
    <v>0</v>
    <v>ALLEGRO MICROSYSTEMS, INC (XNAS:ALGM)</v>
    <v>2</v>
    <v>3</v>
    <v>Finance</v>
    <v>4</v>
    <v>en-US</v>
    <v>bwgccw</v>
    <v>268435456</v>
    <v>1</v>
    <v>Powered by Refinitiv</v>
    <v>48.719900000000003</v>
    <v>19.202200000000001</v>
    <v>1.6</v>
    <v>-0.89500000000000002</v>
    <v>-2.1243999999999999E-2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42.29</v>
    <v>Semiconductors &amp; Semiconductor Equipment</v>
    <v>Stock</v>
    <v>45100.784918066405</v>
    <v>150</v>
    <v>41.12</v>
    <v>7925721621</v>
    <v>ALLEGRO MICROSYSTEMS, INC</v>
    <v>ALLEGRO MICROSYSTEMS, INC</v>
    <v>41.5</v>
    <v>43.553800000000003</v>
    <v>42.13</v>
    <v>41.234999999999999</v>
    <v>192208600</v>
    <v>ALGM</v>
    <v>ALLEGRO MICROSYSTEMS, INC (XNAS:ALGM)</v>
    <v>990257</v>
    <v>1427483</v>
    <v>2013</v>
  </rv>
  <rv s="2">
    <v>151</v>
  </rv>
  <rv s="0">
    <v>https://www.bing.com/financeapi/forcetrigger?t=a24kar&amp;q=XNAS%3aTSLA&amp;form=skydnc</v>
    <v>Learn more on Bing</v>
  </rv>
  <rv s="1">
    <v>0</v>
    <v>TESLA, INC. (XNAS:TSLA)</v>
    <v>2</v>
    <v>3</v>
    <v>Finance</v>
    <v>4</v>
    <v>en-US</v>
    <v>a24kar</v>
    <v>268435456</v>
    <v>1</v>
    <v>Powered by Refinitiv</v>
    <v>314.66640000000001</v>
    <v>101.81</v>
    <v>2.0434000000000001</v>
    <v>-7.37</v>
    <v>-2.7852000000000002E-2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262.43</v>
    <v>Automobiles &amp; Auto Parts</v>
    <v>Stock</v>
    <v>45100.785026503909</v>
    <v>153</v>
    <v>252.8</v>
    <v>815323208960</v>
    <v>TESLA, INC.</v>
    <v>TESLA, INC.</v>
    <v>259.16000000000003</v>
    <v>77.905199999999994</v>
    <v>264.61</v>
    <v>257.24</v>
    <v>3169504000</v>
    <v>TSLA</v>
    <v>TESLA, INC. (XNAS:TSLA)</v>
    <v>140110477</v>
    <v>154128370</v>
    <v>2003</v>
  </rv>
  <rv s="2">
    <v>154</v>
  </rv>
  <rv s="0">
    <v>https://www.bing.com/financeapi/forcetrigger?t=bpoxyc&amp;q=XNAS%3aZM&amp;form=skydnc</v>
    <v>Learn more on Bing</v>
  </rv>
  <rv s="7">
    <v>18</v>
    <v>ZOOM VIDEO COMMUNICATIONS, INC. (XNAS:ZM)</v>
    <v>2</v>
    <v>19</v>
    <v>Finance</v>
    <v>4</v>
    <v>en-US</v>
    <v>bpoxyc</v>
    <v>268435456</v>
    <v>1</v>
    <v>Powered by Refinitiv</v>
    <v>124.05</v>
    <v>60.45</v>
    <v>-0.2324</v>
    <v>-0.49</v>
    <v>-7.2650000000000006E-3</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67.4846</v>
    <v>Software &amp; IT Services</v>
    <v>Stock</v>
    <v>45100.785032187501</v>
    <v>156</v>
    <v>65.78</v>
    <v>19923586416</v>
    <v>ZOOM VIDEO COMMUNICATIONS, INC.</v>
    <v>ZOOM VIDEO COMMUNICATIONS, INC.</v>
    <v>66.48</v>
    <v>67.45</v>
    <v>66.959999999999994</v>
    <v>297544600</v>
    <v>ZM</v>
    <v>ZOOM VIDEO COMMUNICATIONS, INC. (XNAS:ZM)</v>
    <v>1456566</v>
    <v>5267066</v>
    <v>2011</v>
  </rv>
  <rv s="2">
    <v>157</v>
  </rv>
  <rv s="0">
    <v>https://www.bing.com/financeapi/forcetrigger?t=a1orc7&amp;q=XNYS%3aBOX&amp;form=skydnc</v>
    <v>Learn more on Bing</v>
  </rv>
  <rv s="1">
    <v>0</v>
    <v>BOX, INC. (XNYS:BOX)</v>
    <v>2</v>
    <v>3</v>
    <v>Finance</v>
    <v>4</v>
    <v>en-US</v>
    <v>a1orc7</v>
    <v>268435456</v>
    <v>1</v>
    <v>Powered by Refinitiv</v>
    <v>34.979999999999997</v>
    <v>24</v>
    <v>0.99180000000000001</v>
    <v>-0.09</v>
    <v>-3.1119999999999997E-3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29.004999999999999</v>
    <v>Software &amp; IT Services</v>
    <v>Stock</v>
    <v>45100.784868135939</v>
    <v>159</v>
    <v>28.57</v>
    <v>4176169649</v>
    <v>BOX, INC.</v>
    <v>BOX, INC.</v>
    <v>28.58</v>
    <v>241.18090000000001</v>
    <v>28.92</v>
    <v>28.83</v>
    <v>144855000</v>
    <v>BOX</v>
    <v>BOX, INC. (XNYS:BOX)</v>
    <v>769427</v>
    <v>1705132</v>
    <v>2008</v>
  </rv>
  <rv s="2">
    <v>160</v>
  </rv>
  <rv s="0">
    <v>https://www.bing.com/financeapi/forcetrigger?t=c22our&amp;q=XNAS%3aDLO&amp;form=skydnc</v>
    <v>Learn more on Bing</v>
  </rv>
  <rv s="1">
    <v>0</v>
    <v>dLocal Ltd (XNAS:DLO)</v>
    <v>2</v>
    <v>3</v>
    <v>Finance</v>
    <v>4</v>
    <v>en-US</v>
    <v>c22our</v>
    <v>268435456</v>
    <v>1</v>
    <v>Powered by Refinitiv</v>
    <v>33.630000000000003</v>
    <v>9.0330999999999992</v>
    <v>2.2650000000000001</v>
    <v>-0.11</v>
    <v>-8.8669999999999999E-3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726</v>
    <v>Nasdaq Stock Market</v>
    <v>XNAS</v>
    <v>XNAS</v>
    <v>Dr Luis Bonavita, 1294, MONTEVIDEO, URUGUAY-NA, 11300 UY</v>
    <v>12.52</v>
    <v>Professional &amp; Commercial Services</v>
    <v>Stock</v>
    <v>45100.784938772653</v>
    <v>162</v>
    <v>12.22</v>
    <v>3612223049</v>
    <v>dLocal Ltd</v>
    <v>dLocal Ltd</v>
    <v>12.33</v>
    <v>33.2378</v>
    <v>12.404999999999999</v>
    <v>12.295</v>
    <v>293796100</v>
    <v>DLO</v>
    <v>dLocal Ltd (XNAS:DLO)</v>
    <v>949073</v>
    <v>2715061</v>
    <v>2021</v>
  </rv>
  <rv s="2">
    <v>163</v>
  </rv>
  <rv s="0">
    <v>https://www.bing.com/financeapi/forcetrigger?t=a1z6qh&amp;q=XNAS%3aOKTA&amp;form=skydnc</v>
    <v>Learn more on Bing</v>
  </rv>
  <rv s="7">
    <v>18</v>
    <v>OKTA, INC. (XNAS:OKTA)</v>
    <v>2</v>
    <v>19</v>
    <v>Finance</v>
    <v>4</v>
    <v>en-US</v>
    <v>a1z6qh</v>
    <v>268435456</v>
    <v>1</v>
    <v>Powered by Refinitiv</v>
    <v>110.94</v>
    <v>44.120399999999997</v>
    <v>1.0452999999999999</v>
    <v>-1.0900000000000001</v>
    <v>-1.5354000000000001E-2</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70.42</v>
    <v>Software &amp; IT Services</v>
    <v>Stock</v>
    <v>45100.784932407034</v>
    <v>165</v>
    <v>69.22</v>
    <v>11348970990</v>
    <v>OKTA, INC.</v>
    <v>OKTA, INC.</v>
    <v>70.17</v>
    <v>70.989999999999995</v>
    <v>69.900000000000006</v>
    <v>162360100</v>
    <v>OKTA</v>
    <v>OKTA, INC. (XNAS:OKTA)</v>
    <v>794498</v>
    <v>3515704</v>
    <v>2010</v>
  </rv>
  <rv s="2">
    <v>166</v>
  </rv>
  <rv s="0">
    <v>https://www.bing.com/financeapi/forcetrigger?t=a1mw4c&amp;q=XNAS%3aADP&amp;form=skydnc</v>
    <v>Learn more on Bing</v>
  </rv>
  <rv s="1">
    <v>0</v>
    <v>AUTOMATIC DATA PROCESSING, INC. (XNAS:ADP)</v>
    <v>2</v>
    <v>3</v>
    <v>Finance</v>
    <v>4</v>
    <v>en-US</v>
    <v>a1mw4c</v>
    <v>268435456</v>
    <v>1</v>
    <v>Powered by Refinitiv</v>
    <v>274.92</v>
    <v>201.46</v>
    <v>0.8155</v>
    <v>-6.4450000000000003</v>
    <v>-2.9242000000000001E-2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218.85499999999999</v>
    <v>Software &amp; IT Services</v>
    <v>Stock</v>
    <v>45100.785017812501</v>
    <v>168</v>
    <v>213.83</v>
    <v>88389688674</v>
    <v>AUTOMATIC DATA PROCESSING, INC.</v>
    <v>AUTOMATIC DATA PROCESSING, INC.</v>
    <v>218.23</v>
    <v>28.156700000000001</v>
    <v>220.4</v>
    <v>213.95500000000001</v>
    <v>413122800</v>
    <v>ADP</v>
    <v>AUTOMATIC DATA PROCESSING, INC. (XNAS:ADP)</v>
    <v>620518</v>
    <v>1906851</v>
    <v>1961</v>
  </rv>
  <rv s="2">
    <v>169</v>
  </rv>
  <rv s="0">
    <v>https://www.bing.com/financeapi/forcetrigger?t=a24nyc&amp;q=XNYS%3aTWLO&amp;form=skydnc</v>
    <v>Learn more on Bing</v>
  </rv>
  <rv s="7">
    <v>18</v>
    <v>TWILIO INC. (XNYS:TWLO)</v>
    <v>2</v>
    <v>19</v>
    <v>Finance</v>
    <v>4</v>
    <v>en-US</v>
    <v>a24nyc</v>
    <v>268435456</v>
    <v>1</v>
    <v>Powered by Refinitiv</v>
    <v>101.93</v>
    <v>41</v>
    <v>1.3983000000000001</v>
    <v>-1.18</v>
    <v>-1.8020999999999999E-2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64.750100000000003</v>
    <v>Software &amp; IT Services</v>
    <v>Stock</v>
    <v>45100.784985207814</v>
    <v>171</v>
    <v>62.9</v>
    <v>11826801880</v>
    <v>TWILIO INC.</v>
    <v>TWILIO INC.</v>
    <v>64.180000000000007</v>
    <v>65.48</v>
    <v>64.3</v>
    <v>183931600</v>
    <v>TWLO</v>
    <v>TWILIO INC. (XNYS:TWLO)</v>
    <v>1637726</v>
    <v>5322713</v>
    <v>2008</v>
  </rv>
  <rv s="2">
    <v>172</v>
  </rv>
  <rv s="0">
    <v>https://www.bing.com/financeapi/forcetrigger?t=a243h7&amp;q=XNAS%3aTEAM&amp;form=skydnc</v>
    <v>Learn more on Bing</v>
  </rv>
  <rv s="7">
    <v>18</v>
    <v>ATLASSIAN CORPORATION (XNAS:TEAM)</v>
    <v>2</v>
    <v>19</v>
    <v>Finance</v>
    <v>4</v>
    <v>en-US</v>
    <v>a243h7</v>
    <v>268435456</v>
    <v>1</v>
    <v>Powered by Refinitiv</v>
    <v>300.29000000000002</v>
    <v>113.855</v>
    <v>0.77659999999999996</v>
    <v>-6.85</v>
    <v>-4.0315000000000004E-2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166.68</v>
    <v>Software &amp; IT Services</v>
    <v>Stock</v>
    <v>45100.78482505781</v>
    <v>174</v>
    <v>162.75</v>
    <v>41907594032</v>
    <v>ATLASSIAN CORPORATION</v>
    <v>ATLASSIAN CORPORATION</v>
    <v>165.96</v>
    <v>169.91</v>
    <v>163.06</v>
    <v>257007200</v>
    <v>TEAM</v>
    <v>ATLASSIAN CORPORATION (XNAS:TEAM)</v>
    <v>1161633</v>
    <v>2146167</v>
    <v>2022</v>
  </rv>
  <rv s="2">
    <v>175</v>
  </rv>
  <rv s="0">
    <v>https://www.bing.com/financeapi/forcetrigger?t=a1mwoc&amp;q=XNAS%3aADSK&amp;form=skydnc</v>
    <v>Learn more on Bing</v>
  </rv>
  <rv s="1">
    <v>0</v>
    <v>AUTODESK, INC. (XNAS:ADSK)</v>
    <v>2</v>
    <v>3</v>
    <v>Finance</v>
    <v>4</v>
    <v>en-US</v>
    <v>a1mwoc</v>
    <v>268435456</v>
    <v>1</v>
    <v>Powered by Refinitiv</v>
    <v>235.005</v>
    <v>166.94</v>
    <v>1.522</v>
    <v>-4.91</v>
    <v>-2.3754000000000001E-2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203.19</v>
    <v>Software &amp; IT Services</v>
    <v>Stock</v>
    <v>45100.784908738278</v>
    <v>177</v>
    <v>200.25</v>
    <v>43127850256</v>
    <v>AUTODESK, INC.</v>
    <v>AUTODESK, INC.</v>
    <v>202.86</v>
    <v>53.617800000000003</v>
    <v>206.7</v>
    <v>201.79</v>
    <v>213726400</v>
    <v>ADSK</v>
    <v>AUTODESK, INC. (XNAS:ADSK)</v>
    <v>744581</v>
    <v>1790215</v>
    <v>1994</v>
  </rv>
  <rv s="2">
    <v>178</v>
  </rv>
  <rv s="0">
    <v>https://www.bing.com/financeapi/forcetrigger?t=a1mthw&amp;q=XNYS%3aACN&amp;form=skydnc</v>
    <v>Learn more on Bing</v>
  </rv>
  <rv s="1">
    <v>0</v>
    <v>ACCENTURE PUBLIC LIMITED COMPANY (XNYS:ACN)</v>
    <v>2</v>
    <v>3</v>
    <v>Finance</v>
    <v>4</v>
    <v>en-US</v>
    <v>a1mthw</v>
    <v>268435456</v>
    <v>1</v>
    <v>Powered by Refinitiv</v>
    <v>327.93</v>
    <v>242.8</v>
    <v>1.2258</v>
    <v>-8.58</v>
    <v>-2.7924999999999998E-2</v>
    <v>USD</v>
    <v>Accenture plc is a global professional services company. The Company is engaged in providing a range of services and solutions across strategy and consulting, technology, operations, Industry X and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The Company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302.685</v>
    <v>Software &amp; IT Services</v>
    <v>Stock</v>
    <v>45100.785018332812</v>
    <v>180</v>
    <v>297.7</v>
    <v>188619752041</v>
    <v>ACCENTURE PUBLIC LIMITED COMPANY</v>
    <v>ACCENTURE PUBLIC LIMITED COMPANY</v>
    <v>299.45</v>
    <v>27.371600000000001</v>
    <v>307.25</v>
    <v>298.67</v>
    <v>631532300</v>
    <v>ACN</v>
    <v>ACCENTURE PUBLIC LIMITED COMPANY (XNYS:ACN)</v>
    <v>2027097</v>
    <v>3179181</v>
    <v>2009</v>
  </rv>
  <rv s="2">
    <v>181</v>
  </rv>
  <rv s="0">
    <v>https://www.bing.com/financeapi/forcetrigger?t=a25jqh&amp;q=XNAS%3aVRSN&amp;form=skydnc</v>
    <v>Learn more on Bing</v>
  </rv>
  <rv s="1">
    <v>0</v>
    <v>VERISIGN, INC. (XNAS:VRSN)</v>
    <v>2</v>
    <v>3</v>
    <v>Finance</v>
    <v>4</v>
    <v>en-US</v>
    <v>a25jqh</v>
    <v>268435456</v>
    <v>1</v>
    <v>Powered by Refinitiv</v>
    <v>229.72</v>
    <v>159.69</v>
    <v>0.98970000000000002</v>
    <v>0.51</v>
    <v>2.3150000000000002E-3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221.5</v>
    <v>Software &amp; IT Services</v>
    <v>Stock</v>
    <v>45100.784966955471</v>
    <v>183</v>
    <v>217.84</v>
    <v>22982403192</v>
    <v>VERISIGN, INC.</v>
    <v>VERISIGN, INC.</v>
    <v>217.84</v>
    <v>33.798200000000001</v>
    <v>220.27</v>
    <v>220.78</v>
    <v>104096400</v>
    <v>VRSN</v>
    <v>VERISIGN, INC. (XNAS:VRSN)</v>
    <v>237841</v>
    <v>490818</v>
    <v>1995</v>
  </rv>
  <rv s="2">
    <v>184</v>
  </rv>
  <rv s="0">
    <v>https://www.bing.com/financeapi/forcetrigger?t=a1tg3m&amp;q=XNAS%3aFTNT&amp;form=skydnc</v>
    <v>Learn more on Bing</v>
  </rv>
  <rv s="1">
    <v>0</v>
    <v>FORTINET, INC. (XNAS:FTNT)</v>
    <v>2</v>
    <v>3</v>
    <v>Finance</v>
    <v>4</v>
    <v>en-US</v>
    <v>a1tg3m</v>
    <v>268435456</v>
    <v>1</v>
    <v>Powered by Refinitiv</v>
    <v>74.769900000000007</v>
    <v>42.610100000000003</v>
    <v>1.1429</v>
    <v>-0.33</v>
    <v>-4.5919999999999997E-3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71.75</v>
    <v>Software &amp; IT Services</v>
    <v>Stock</v>
    <v>45100.785018437498</v>
    <v>186</v>
    <v>70.150000000000006</v>
    <v>56165084186</v>
    <v>FORTINET, INC.</v>
    <v>FORTINET, INC.</v>
    <v>71.11</v>
    <v>59.256700000000002</v>
    <v>71.86</v>
    <v>71.53</v>
    <v>785196200</v>
    <v>FTNT</v>
    <v>FORTINET, INC. (XNAS:FTNT)</v>
    <v>3318523</v>
    <v>5608095</v>
    <v>2000</v>
  </rv>
  <rv s="2">
    <v>187</v>
  </rv>
  <rv s="0">
    <v>https://www.bing.com/financeapi/forcetrigger?t=a1yoa2&amp;q=XNYS%3aNOW&amp;form=skydnc</v>
    <v>Learn more on Bing</v>
  </rv>
  <rv s="1">
    <v>0</v>
    <v>SERVICENOW, INC. (XNYS:NOW)</v>
    <v>2</v>
    <v>3</v>
    <v>Finance</v>
    <v>4</v>
    <v>en-US</v>
    <v>a1yoa2</v>
    <v>268435456</v>
    <v>1</v>
    <v>Powered by Refinitiv</v>
    <v>576.67999999999995</v>
    <v>337</v>
    <v>1.0173000000000001</v>
    <v>-3.87</v>
    <v>-7.038E-3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551.64</v>
    <v>Software &amp; IT Services</v>
    <v>Stock</v>
    <v>45100.784980323435</v>
    <v>189</v>
    <v>536.88</v>
    <v>111242094600</v>
    <v>SERVICENOW, INC.</v>
    <v>SERVICENOW, INC.</v>
    <v>541.01</v>
    <v>280.3057</v>
    <v>549.87</v>
    <v>546</v>
    <v>203740100</v>
    <v>NOW</v>
    <v>SERVICENOW, INC. (XNYS:NOW)</v>
    <v>663819</v>
    <v>1702856</v>
    <v>2012</v>
  </rv>
  <rv s="2">
    <v>190</v>
  </rv>
  <rv s="0">
    <v>https://www.bing.com/financeapi/forcetrigger?t=bq8rqh&amp;q=XNAS%3aCRWD&amp;form=skydnc</v>
    <v>Learn more on Bing</v>
  </rv>
  <rv s="7">
    <v>18</v>
    <v>CROWDSTRIKE HOLDINGS, INC. (XNAS:CRWD)</v>
    <v>2</v>
    <v>19</v>
    <v>Finance</v>
    <v>4</v>
    <v>en-US</v>
    <v>bq8rqh</v>
    <v>268435456</v>
    <v>1</v>
    <v>Powered by Refinitiv</v>
    <v>205.73</v>
    <v>92.25</v>
    <v>0.97450000000000003</v>
    <v>-1.91</v>
    <v>-1.3100000000000001E-2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144.94999999999999</v>
    <v>Software &amp; IT Services</v>
    <v>Stock</v>
    <v>45100.78501217578</v>
    <v>192</v>
    <v>142.22999999999999</v>
    <v>34117527675</v>
    <v>CROWDSTRIKE HOLDINGS, INC.</v>
    <v>CROWDSTRIKE HOLDINGS, INC.</v>
    <v>143.43</v>
    <v>145.80000000000001</v>
    <v>143.88999999999999</v>
    <v>237108400</v>
    <v>CRWD</v>
    <v>CROWDSTRIKE HOLDINGS, INC. (XNAS:CRWD)</v>
    <v>1454095</v>
    <v>5077408</v>
    <v>2011</v>
  </rv>
  <rv s="2">
    <v>193</v>
  </rv>
  <rv s="0">
    <v>https://www.bing.com/financeapi/forcetrigger?t=c2mtim&amp;q=XNAS%3aDUOL&amp;form=skydnc</v>
    <v>Learn more on Bing</v>
  </rv>
  <rv s="7">
    <v>18</v>
    <v>DUOLINGO, INC. (XNAS:DUOL)</v>
    <v>2</v>
    <v>19</v>
    <v>Finance</v>
    <v>4</v>
    <v>en-US</v>
    <v>c2mtim</v>
    <v>268435456</v>
    <v>1</v>
    <v>Powered by Refinitiv</v>
    <v>168.39500000000001</v>
    <v>64.73</v>
    <v>1.0389999999999999</v>
    <v>-1.94</v>
    <v>-1.3566E-2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142.19329999999999</v>
    <v>Software &amp; IT Services</v>
    <v>Stock</v>
    <v>45100.785010601561</v>
    <v>195</v>
    <v>137.88</v>
    <v>5790892451</v>
    <v>DUOLINGO, INC.</v>
    <v>DUOLINGO, INC.</v>
    <v>140.59</v>
    <v>143</v>
    <v>141.06</v>
    <v>41052690</v>
    <v>DUOL</v>
    <v>DUOLINGO, INC. (XNAS:DUOL)</v>
    <v>323217</v>
    <v>640194</v>
    <v>2011</v>
  </rv>
  <rv s="2">
    <v>196</v>
  </rv>
  <rv s="0">
    <v>https://www.bing.com/financeapi/forcetrigger?t=c11cur&amp;q=XNAS%3aGLBE&amp;form=skydnc</v>
    <v>Learn more on Bing</v>
  </rv>
  <rv s="8">
    <v>20</v>
    <v>GLOBAL-E ONLINE LTD (XNAS:GLBE)</v>
    <v>2</v>
    <v>21</v>
    <v>Finance</v>
    <v>4</v>
    <v>en-US</v>
    <v>c11cur</v>
    <v>268435456</v>
    <v>1</v>
    <v>Powered by Refinitiv</v>
    <v>39</v>
    <v>18.14</v>
    <v>-0.08</v>
    <v>-2.1429999999999999E-3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37.4</v>
    <v>Software &amp; IT Services</v>
    <v>Stock</v>
    <v>45100.784865613285</v>
    <v>198</v>
    <v>36.07</v>
    <v>6118446600</v>
    <v>GLOBAL-E ONLINE LTD</v>
    <v>GLOBAL-E ONLINE LTD</v>
    <v>37</v>
    <v>8554.902</v>
    <v>37.33</v>
    <v>37.25</v>
    <v>164253600</v>
    <v>GLBE</v>
    <v>GLOBAL-E ONLINE LTD (XNAS:GLBE)</v>
    <v>393683</v>
    <v>1817275</v>
    <v>2013</v>
  </rv>
  <rv s="2">
    <v>199</v>
  </rv>
  <rv s="0">
    <v>https://www.bing.com/financeapi/forcetrigger?t=a259jc&amp;q=XNYS%3aVEEV&amp;form=skydnc</v>
    <v>Learn more on Bing</v>
  </rv>
  <rv s="1">
    <v>0</v>
    <v>VEEVA SYSTEMS INC. (XNYS:VEEV)</v>
    <v>2</v>
    <v>3</v>
    <v>Finance</v>
    <v>4</v>
    <v>en-US</v>
    <v>a259jc</v>
    <v>268435456</v>
    <v>1</v>
    <v>Powered by Refinitiv</v>
    <v>232.26</v>
    <v>151.02000000000001</v>
    <v>0.94679999999999997</v>
    <v>1.49</v>
    <v>7.4519999999999994E-3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203.52</v>
    <v>Healthcare Equipment &amp; Supplies</v>
    <v>Stock</v>
    <v>45100.784957546093</v>
    <v>201</v>
    <v>199.98</v>
    <v>32273900177</v>
    <v>VEEVA SYSTEMS INC.</v>
    <v>VEEVA SYSTEMS INC.</v>
    <v>200.47</v>
    <v>62.586500000000001</v>
    <v>199.94</v>
    <v>201.43</v>
    <v>160223900</v>
    <v>VEEV</v>
    <v>VEEVA SYSTEMS INC. (XNYS:VEEV)</v>
    <v>409403</v>
    <v>1316636</v>
    <v>2007</v>
  </rv>
  <rv s="2">
    <v>202</v>
  </rv>
  <rv s="0">
    <v>https://www.bing.com/financeapi/forcetrigger?t=btyuz2&amp;q=XNAS%3aZI&amp;form=skydnc</v>
    <v>Learn more on Bing</v>
  </rv>
  <rv s="1">
    <v>0</v>
    <v>ZoomInfo Technologies Inc (XNAS:ZI)</v>
    <v>2</v>
    <v>3</v>
    <v>Finance</v>
    <v>4</v>
    <v>en-US</v>
    <v>btyuz2</v>
    <v>268435456</v>
    <v>1</v>
    <v>Powered by Refinitiv</v>
    <v>51.86</v>
    <v>20.329999999999998</v>
    <v>1.899</v>
    <v>-0.52</v>
    <v>-2.1425999999999997E-2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24.27</v>
    <v>Software &amp; IT Services</v>
    <v>Stock</v>
    <v>45100.784990080472</v>
    <v>204</v>
    <v>23.5</v>
    <v>9555306625</v>
    <v>ZoomInfo Technologies Inc</v>
    <v>ZoomInfo Technologies Inc</v>
    <v>23.66</v>
    <v>96.550899999999999</v>
    <v>24.27</v>
    <v>23.75</v>
    <v>402328700</v>
    <v>ZI</v>
    <v>ZoomInfo Technologies Inc (XNAS:ZI)</v>
    <v>4119306</v>
    <v>7348596</v>
    <v>2019</v>
  </rv>
  <rv s="2">
    <v>205</v>
  </rv>
  <rv s="0">
    <v>http://es.wikipedia.org/wiki/Adobe_(empresa)</v>
    <v>Wikipedia</v>
  </rv>
  <rv s="3">
    <v>33</v>
    <v>207</v>
  </rv>
  <rv s="4">
    <v>13</v>
    <v>https://www.bing.com/th?id=AMMS_503c684ccc667ad525fe1d703881df2c&amp;qlt=95</v>
    <v>208</v>
    <v>0</v>
    <v>https://www.bing.com/images/search?form=xlimg&amp;q=adobe+systems</v>
    <v>Image of ADOBE INC.</v>
  </rv>
  <rv s="0">
    <v>https://www.bing.com/financeapi/forcetrigger?t=a1mv7w&amp;q=XNAS%3aADBE&amp;form=skydnc</v>
    <v>Learn more on Bing</v>
  </rv>
  <rv s="5">
    <v>9</v>
    <v>ADOBE INC. (XNAS:ADBE)</v>
    <v>11</v>
    <v>12</v>
    <v>Finance</v>
    <v>4</v>
    <v>en-US</v>
    <v>a1mv7w</v>
    <v>268435456</v>
    <v>1</v>
    <v>Powered by Refinitiv</v>
    <v>518.74</v>
    <v>274.73</v>
    <v>1.3127</v>
    <v>2.76</v>
    <v>5.7789999999999994E-3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482.94</v>
    <v>209</v>
    <v>Software &amp; IT Services</v>
    <v>Stock</v>
    <v>45100.78502864531</v>
    <v>210</v>
    <v>472.35</v>
    <v>220331958000</v>
    <v>ADOBE INC.</v>
    <v>ADOBE INC.</v>
    <v>472.95</v>
    <v>45.602899999999998</v>
    <v>477.58</v>
    <v>480.34</v>
    <v>458700000</v>
    <v>ADBE</v>
    <v>ADOBE INC. (XNAS:ADBE)</v>
    <v>2443338</v>
    <v>5359494</v>
    <v>1997</v>
  </rv>
  <rv s="2">
    <v>211</v>
  </rv>
  <rv s="0">
    <v>https://www.bing.com/financeapi/forcetrigger?t=a1ygoc&amp;q=XNAS%3aNFLX&amp;form=skydnc</v>
    <v>Learn more on Bing</v>
  </rv>
  <rv s="1">
    <v>0</v>
    <v>NETFLIX, INC. (XNAS:NFLX)</v>
    <v>2</v>
    <v>3</v>
    <v>Finance</v>
    <v>4</v>
    <v>en-US</v>
    <v>a1ygoc</v>
    <v>268435456</v>
    <v>1</v>
    <v>Powered by Refinitiv</v>
    <v>448.65</v>
    <v>169.702</v>
    <v>1.2627999999999999</v>
    <v>-2.7201</v>
    <v>-6.4380000000000001E-3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425.79</v>
    <v>Software &amp; IT Services</v>
    <v>Stock</v>
    <v>45100.78498582109</v>
    <v>213</v>
    <v>417.73</v>
    <v>186600527681</v>
    <v>NETFLIX, INC.</v>
    <v>NETFLIX, INC.</v>
    <v>418.59</v>
    <v>49.7271</v>
    <v>422.48</v>
    <v>419.75990000000002</v>
    <v>444541100</v>
    <v>NFLX</v>
    <v>NETFLIX, INC. (XNAS:NFLX)</v>
    <v>3100362</v>
    <v>7795996</v>
    <v>1997</v>
  </rv>
  <rv s="2">
    <v>214</v>
  </rv>
  <rv s="0">
    <v>https://www.bing.com/financeapi/forcetrigger?t=bztea2&amp;q=XNYS%3aDOCN&amp;form=skydnc</v>
    <v>Learn more on Bing</v>
  </rv>
  <rv s="1">
    <v>0</v>
    <v>DigitalOcean Holdings, Inc. (XNYS:DOCN)</v>
    <v>2</v>
    <v>3</v>
    <v>Finance</v>
    <v>4</v>
    <v>en-US</v>
    <v>bztea2</v>
    <v>268435456</v>
    <v>1</v>
    <v>Powered by Refinitiv</v>
    <v>53.88</v>
    <v>23.375</v>
    <v>2.3340000000000001</v>
    <v>-0.34</v>
    <v>-8.7089999999999997E-3</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39.155000000000001</v>
    <v>Software &amp; IT Services</v>
    <v>Stock</v>
    <v>45100.784910625</v>
    <v>216</v>
    <v>38.090000000000003</v>
    <v>3437044524</v>
    <v>DigitalOcean Holdings, Inc.</v>
    <v>DigitalOcean Holdings, Inc.</v>
    <v>38.270000000000003</v>
    <v>0</v>
    <v>39.04</v>
    <v>38.700000000000003</v>
    <v>88812520</v>
    <v>DOCN</v>
    <v>DigitalOcean Holdings, Inc. (XNYS:DOCN)</v>
    <v>669796</v>
    <v>1615031</v>
    <v>2016</v>
  </rv>
  <rv s="2">
    <v>217</v>
  </rv>
  <rv s="0">
    <v>https://www.bing.com/financeapi/forcetrigger?t=azbtyc&amp;q=XNAS%3aZS&amp;form=skydnc</v>
    <v>Learn more on Bing</v>
  </rv>
  <rv s="7">
    <v>18</v>
    <v>ZSCALER, INC. (XNAS:ZS)</v>
    <v>2</v>
    <v>19</v>
    <v>Finance</v>
    <v>4</v>
    <v>en-US</v>
    <v>azbtyc</v>
    <v>268435456</v>
    <v>1</v>
    <v>Powered by Refinitiv</v>
    <v>194.21</v>
    <v>84.93</v>
    <v>0.84660000000000002</v>
    <v>-1.76</v>
    <v>-1.2151E-2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143.9</v>
    <v>Software &amp; IT Services</v>
    <v>Stock</v>
    <v>45100.785033193752</v>
    <v>219</v>
    <v>141.82</v>
    <v>20874112896</v>
    <v>ZSCALER, INC.</v>
    <v>ZSCALER, INC.</v>
    <v>142.55000000000001</v>
    <v>144.84</v>
    <v>143.08000000000001</v>
    <v>145891200</v>
    <v>ZS</v>
    <v>ZSCALER, INC. (XNAS:ZS)</v>
    <v>773871</v>
    <v>2977294</v>
    <v>2007</v>
  </rv>
  <rv s="2">
    <v>220</v>
  </rv>
  <rv s="0">
    <v>https://www.bing.com/financeapi/forcetrigger?t=a1vmtc&amp;q=XNAS%3aINTU&amp;form=skydnc</v>
    <v>Learn more on Bing</v>
  </rv>
  <rv s="1">
    <v>0</v>
    <v>INTUIT INC. (XNAS:INTU)</v>
    <v>2</v>
    <v>3</v>
    <v>Finance</v>
    <v>4</v>
    <v>en-US</v>
    <v>a1vmtc</v>
    <v>268435456</v>
    <v>1</v>
    <v>Powered by Refinitiv</v>
    <v>490.83</v>
    <v>352.63</v>
    <v>1.1822999999999999</v>
    <v>1.0201</v>
    <v>2.2629999999999998E-3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457.08499999999998</v>
    <v>Financial Technology (Fintech) &amp; Infrastructure</v>
    <v>Stock</v>
    <v>45100.784901527346</v>
    <v>222</v>
    <v>442.89</v>
    <v>126547804047</v>
    <v>INTUIT INC.</v>
    <v>INTUIT INC.</v>
    <v>443.86</v>
    <v>56.972700000000003</v>
    <v>450.84</v>
    <v>451.86009999999999</v>
    <v>280059700</v>
    <v>INTU</v>
    <v>INTUIT INC. (XNAS:INTU)</v>
    <v>687169</v>
    <v>2348981</v>
    <v>1993</v>
  </rv>
  <rv s="2">
    <v>223</v>
  </rv>
  <rv s="0">
    <v>https://www.bing.com/financeapi/forcetrigger?t=a1qc1h&amp;q=XNYS%3aCRM&amp;form=skydnc</v>
    <v>Learn more on Bing</v>
  </rv>
  <rv s="1">
    <v>0</v>
    <v>SALESFORCE, INC. (XNYS:CRM)</v>
    <v>2</v>
    <v>3</v>
    <v>Finance</v>
    <v>4</v>
    <v>en-US</v>
    <v>a1qc1h</v>
    <v>268435456</v>
    <v>1</v>
    <v>Powered by Refinitiv</v>
    <v>225</v>
    <v>126.34</v>
    <v>1.2126999999999999</v>
    <v>-3.41</v>
    <v>-1.5987999999999999E-2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210.99</v>
    <v>Software &amp; IT Services</v>
    <v>Stock</v>
    <v>45100.784979837503</v>
    <v>225</v>
    <v>208.0701</v>
    <v>204423120000</v>
    <v>SALESFORCE, INC.</v>
    <v>SALESFORCE, INC.</v>
    <v>210.82</v>
    <v>561.64419999999996</v>
    <v>213.29</v>
    <v>209.88</v>
    <v>974000000</v>
    <v>CRM</v>
    <v>SALESFORCE, INC. (XNYS:CRM)</v>
    <v>5081552</v>
    <v>8827395</v>
    <v>1999</v>
  </rv>
  <rv s="2">
    <v>226</v>
  </rv>
  <rv s="0">
    <v>https://www.bing.com/financeapi/forcetrigger?t=a23eec&amp;q=XNAS%3aSPLK&amp;form=skydnc</v>
    <v>Learn more on Bing</v>
  </rv>
  <rv s="7">
    <v>18</v>
    <v>SPLUNK INC. (XNAS:SPLK)</v>
    <v>2</v>
    <v>19</v>
    <v>Finance</v>
    <v>4</v>
    <v>en-US</v>
    <v>a23eec</v>
    <v>268435456</v>
    <v>1</v>
    <v>Powered by Refinitiv</v>
    <v>116.84</v>
    <v>65</v>
    <v>1.2753000000000001</v>
    <v>-2.5099999999999998</v>
    <v>-2.4028000000000001E-2</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102.68</v>
    <v>Software &amp; IT Services</v>
    <v>Stock</v>
    <v>45100.784906573441</v>
    <v>228</v>
    <v>101.02500000000001</v>
    <v>16882920000</v>
    <v>SPLUNK INC.</v>
    <v>SPLUNK INC.</v>
    <v>102.32</v>
    <v>104.46</v>
    <v>101.95</v>
    <v>165600000</v>
    <v>SPLK</v>
    <v>SPLUNK INC. (XNAS:SPLK)</v>
    <v>768514</v>
    <v>1939178</v>
    <v>2006</v>
  </rv>
  <rv s="2">
    <v>229</v>
  </rv>
  <rv s="0">
    <v>https://www.bing.com/financeapi/forcetrigger?t=c3jj2w&amp;q=XNAS%3aAMPL&amp;form=skydnc</v>
    <v>Learn more on Bing</v>
  </rv>
  <rv s="7">
    <v>18</v>
    <v>AMPLITUDE, INC. (XNAS:AMPL)</v>
    <v>2</v>
    <v>19</v>
    <v>Finance</v>
    <v>4</v>
    <v>en-US</v>
    <v>c3jj2w</v>
    <v>268435456</v>
    <v>1</v>
    <v>Powered by Refinitiv</v>
    <v>19.239999999999998</v>
    <v>8.5</v>
    <v>1.6950000000000001</v>
    <v>0.02</v>
    <v>1.8619999999999999E-3</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10.78</v>
    <v>Software &amp; IT Services</v>
    <v>Stock</v>
    <v>45100.784818876564</v>
    <v>231</v>
    <v>10.5</v>
    <v>1246327000</v>
    <v>AMPLITUDE, INC.</v>
    <v>AMPLITUDE, INC.</v>
    <v>10.52</v>
    <v>10.74</v>
    <v>10.76</v>
    <v>116045300</v>
    <v>AMPL</v>
    <v>AMPLITUDE, INC. (XNAS:AMPL)</v>
    <v>452223</v>
    <v>907101</v>
    <v>2011</v>
  </rv>
  <rv s="2">
    <v>232</v>
  </rv>
  <rv s="0">
    <v>https://www.bing.com/financeapi/forcetrigger?t=a1pejc&amp;q=XNAS%3aCDNS&amp;form=skydnc</v>
    <v>Learn more on Bing</v>
  </rv>
  <rv s="1">
    <v>0</v>
    <v>CADENCE DESIGN SYSTEMS, INC. (XNAS:CDNS)</v>
    <v>2</v>
    <v>3</v>
    <v>Finance</v>
    <v>4</v>
    <v>en-US</v>
    <v>a1pejc</v>
    <v>268435456</v>
    <v>1</v>
    <v>Powered by Refinitiv</v>
    <v>242.65</v>
    <v>138.76</v>
    <v>1.0430999999999999</v>
    <v>-1.25</v>
    <v>-5.5069999999999997E-3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227.9</v>
    <v>Software &amp; IT Services</v>
    <v>Stock</v>
    <v>45100.785007661718</v>
    <v>234</v>
    <v>223.7</v>
    <v>61558413000</v>
    <v>CADENCE DESIGN SYSTEMS, INC.</v>
    <v>CADENCE DESIGN SYSTEMS, INC.</v>
    <v>225.47</v>
    <v>72.694900000000004</v>
    <v>227</v>
    <v>225.75</v>
    <v>272684000</v>
    <v>CDNS</v>
    <v>CADENCE DESIGN SYSTEMS, INC. (XNAS:CDNS)</v>
    <v>1412708</v>
    <v>2347555</v>
    <v>1987</v>
  </rv>
  <rv s="2">
    <v>235</v>
  </rv>
  <rv s="0">
    <v>https://www.bing.com/financeapi/forcetrigger?t=a239hw&amp;q=XNAS%3aSNPS&amp;form=skydnc</v>
    <v>Learn more on Bing</v>
  </rv>
  <rv s="1">
    <v>0</v>
    <v>SYNOPSYS, INC. (XNAS:SNPS)</v>
    <v>2</v>
    <v>3</v>
    <v>Finance</v>
    <v>4</v>
    <v>en-US</v>
    <v>a239hw</v>
    <v>268435456</v>
    <v>1</v>
    <v>Powered by Refinitiv</v>
    <v>468.03</v>
    <v>267</v>
    <v>1.1374</v>
    <v>-6.2649999999999997</v>
    <v>-1.4702E-2</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424.57</v>
    <v>Software &amp; IT Services</v>
    <v>Stock</v>
    <v>45100.784936053125</v>
    <v>237</v>
    <v>417.77</v>
    <v>63886490454</v>
    <v>SYNOPSYS, INC.</v>
    <v>SYNOPSYS, INC.</v>
    <v>422.74</v>
    <v>71.912300000000002</v>
    <v>426.13</v>
    <v>419.86500000000001</v>
    <v>152159600</v>
    <v>SNPS</v>
    <v>SYNOPSYS, INC. (XNAS:SNPS)</v>
    <v>716968</v>
    <v>1312047</v>
    <v>1987</v>
  </rv>
  <rv s="2">
    <v>238</v>
  </rv>
  <rv s="0">
    <v>https://www.bing.com/financeapi/forcetrigger?t=a25rkr&amp;q=XNAS%3aWDAY&amp;form=skydnc</v>
    <v>Learn more on Bing</v>
  </rv>
  <rv s="1">
    <v>0</v>
    <v>WORKDAY, INC. (XNAS:WDAY)</v>
    <v>2</v>
    <v>3</v>
    <v>Finance</v>
    <v>4</v>
    <v>en-US</v>
    <v>a25rkr</v>
    <v>268435456</v>
    <v>1</v>
    <v>Powered by Refinitiv</v>
    <v>226.05500000000001</v>
    <v>128.72</v>
    <v>1.2582</v>
    <v>0.3</v>
    <v>1.3569999999999999E-3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221.81</v>
    <v>Software &amp; IT Services</v>
    <v>Stock</v>
    <v>45100.784961539066</v>
    <v>240</v>
    <v>218.16</v>
    <v>57628157620</v>
    <v>WORKDAY, INC.</v>
    <v>WORKDAY, INC.</v>
    <v>218.61</v>
    <v>1693.5239999999999</v>
    <v>221</v>
    <v>221.3</v>
    <v>260407400</v>
    <v>WDAY</v>
    <v>WORKDAY, INC. (XNAS:WDAY)</v>
    <v>1315871</v>
    <v>2513687</v>
    <v>2012</v>
  </rv>
  <rv s="2">
    <v>241</v>
  </rv>
  <rv s="0">
    <v>https://www.bing.com/financeapi/forcetrigger?t=a22hh7&amp;q=XNYS%3aSAP&amp;form=skydnc</v>
    <v>Learn more on Bing</v>
  </rv>
  <rv s="1">
    <v>0</v>
    <v>SAP SE (XNYS:SAP)</v>
    <v>2</v>
    <v>3</v>
    <v>Finance</v>
    <v>4</v>
    <v>en-US</v>
    <v>a22hh7</v>
    <v>268435456</v>
    <v>1</v>
    <v>Powered by Refinitiv</v>
    <v>139.25</v>
    <v>78.22</v>
    <v>1.1903999999999999</v>
    <v>-1.615</v>
    <v>-1.1953E-2</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134.12</v>
    <v>Software &amp; IT Services</v>
    <v>Stock</v>
    <v>45100.784955080468</v>
    <v>243</v>
    <v>133.27500000000001</v>
    <v>166108900000</v>
    <v>SAP SE</v>
    <v>SAP SE</v>
    <v>133.66</v>
    <v>76.134799999999998</v>
    <v>135.11000000000001</v>
    <v>133.495</v>
    <v>1228504000</v>
    <v>SAP</v>
    <v>SAP SE (XNYS:SAP)</v>
    <v>257877</v>
    <v>794069</v>
    <v>2014</v>
  </rv>
  <rv s="2">
    <v>244</v>
  </rv>
  <rv s="0">
    <v>https://www.bing.com/financeapi/forcetrigger?t=c2kadm&amp;q=XNYS%3aS&amp;form=skydnc</v>
    <v>Learn more on Bing</v>
  </rv>
  <rv s="1">
    <v>0</v>
    <v>SENTINELONE, INC. (XNYS:S)</v>
    <v>2</v>
    <v>3</v>
    <v>Finance</v>
    <v>4</v>
    <v>en-US</v>
    <v>c2kadm</v>
    <v>268435456</v>
    <v>1</v>
    <v>Powered by Refinitiv</v>
    <v>30</v>
    <v>12.43</v>
    <v>1.8660000000000001</v>
    <v>7.0000000000000007E-2</v>
    <v>4.5929999999999999E-3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15.31</v>
    <v>Software &amp; IT Services</v>
    <v>Stock</v>
    <v>45100.784967765627</v>
    <v>246</v>
    <v>14.72</v>
    <v>4470934901</v>
    <v>SENTINELONE, INC.</v>
    <v>SENTINELONE, INC.</v>
    <v>14.97</v>
    <v>0</v>
    <v>15.24</v>
    <v>15.31</v>
    <v>292027100</v>
    <v>S</v>
    <v>SENTINELONE, INC. (XNYS:S)</v>
    <v>4031782</v>
    <v>11689947</v>
    <v>2013</v>
  </rv>
  <rv s="2">
    <v>247</v>
  </rv>
  <rv s="0">
    <v>https://www.bing.com/financeapi/forcetrigger?t=a1slm7&amp;q=XNAS%3aMETA&amp;form=skydnc</v>
    <v>Learn more on Bing</v>
  </rv>
  <rv s="1">
    <v>0</v>
    <v>Meta Platforms, Inc. (XNAS:META)</v>
    <v>2</v>
    <v>3</v>
    <v>Finance</v>
    <v>4</v>
    <v>en-US</v>
    <v>a1slm7</v>
    <v>268435456</v>
    <v>1</v>
    <v>Powered by Refinitiv</v>
    <v>289.14999999999998</v>
    <v>88.09</v>
    <v>1.1918</v>
    <v>1.5579000000000001</v>
    <v>5.4690000000000008E-3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289.14999999999998</v>
    <v>Software &amp; IT Services</v>
    <v>Stock</v>
    <v>45100.784984872655</v>
    <v>249</v>
    <v>278.98</v>
    <v>734063572342</v>
    <v>Meta Platforms, Inc.</v>
    <v>Meta Platforms, Inc.</v>
    <v>281.61</v>
    <v>35.3748</v>
    <v>284.88</v>
    <v>286.43790000000001</v>
    <v>2562732000</v>
    <v>META</v>
    <v>Meta Platforms, Inc. (XNAS:META)</v>
    <v>17854947</v>
    <v>22177805</v>
    <v>2004</v>
  </rv>
  <rv s="2">
    <v>250</v>
  </rv>
  <rv s="0">
    <v>https://www.bing.com/financeapi/forcetrigger?t=c3zqc7&amp;q=XNAS%3aBRZE&amp;form=skydnc</v>
    <v>Learn more on Bing</v>
  </rv>
  <rv s="7">
    <v>18</v>
    <v>Braze, Inc. (XNAS:BRZE)</v>
    <v>2</v>
    <v>19</v>
    <v>Finance</v>
    <v>4</v>
    <v>en-US</v>
    <v>c3zqc7</v>
    <v>268435456</v>
    <v>1</v>
    <v>Powered by Refinitiv</v>
    <v>50.97</v>
    <v>22.535</v>
    <v>2.117</v>
    <v>-0.42499999999999999</v>
    <v>-1.0383999999999999E-2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40.909999999999997</v>
    <v>Software &amp; IT Services</v>
    <v>Stock</v>
    <v>45100.784911133596</v>
    <v>252</v>
    <v>39.51</v>
    <v>3952759409</v>
    <v>Braze, Inc.</v>
    <v>Braze, Inc.</v>
    <v>40.28</v>
    <v>40.93</v>
    <v>40.505000000000003</v>
    <v>97586950</v>
    <v>BRZE</v>
    <v>Braze, Inc. (XNAS:BRZE)</v>
    <v>429872</v>
    <v>1147986</v>
    <v>2011</v>
  </rv>
  <rv s="2">
    <v>253</v>
  </rv>
  <rv s="0">
    <v>https://www.bing.com/financeapi/forcetrigger?t=brjvjc&amp;q=XNAS%3aDDOG&amp;form=skydnc</v>
    <v>Learn more on Bing</v>
  </rv>
  <rv s="7">
    <v>18</v>
    <v>DATADOG, INC. (XNAS:DDOG)</v>
    <v>2</v>
    <v>19</v>
    <v>Finance</v>
    <v>4</v>
    <v>en-US</v>
    <v>brjvjc</v>
    <v>268435456</v>
    <v>1</v>
    <v>Powered by Refinitiv</v>
    <v>120.75</v>
    <v>61.34</v>
    <v>0.92169999999999996</v>
    <v>-0.37</v>
    <v>-3.9150000000000001E-3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95.11</v>
    <v>Software &amp; IT Services</v>
    <v>Stock</v>
    <v>45100.784979501565</v>
    <v>255</v>
    <v>92.33</v>
    <v>30298103163</v>
    <v>DATADOG, INC.</v>
    <v>DATADOG, INC.</v>
    <v>93</v>
    <v>94.5</v>
    <v>94.13</v>
    <v>321875100</v>
    <v>DDOG</v>
    <v>DATADOG, INC. (XNAS:DDOG)</v>
    <v>1376881</v>
    <v>4458112</v>
    <v>2010</v>
  </rv>
  <rv s="2">
    <v>256</v>
  </rv>
  <rv s="0">
    <v>https://www.bing.com/financeapi/forcetrigger?t=c3bw27&amp;q=XNYS%3aTOST&amp;form=skydnc</v>
    <v>Learn more on Bing</v>
  </rv>
  <rv s="1">
    <v>0</v>
    <v>TOAST, INC. (XNYS:TOST)</v>
    <v>2</v>
    <v>3</v>
    <v>Finance</v>
    <v>4</v>
    <v>en-US</v>
    <v>c3bw27</v>
    <v>268435456</v>
    <v>1</v>
    <v>Powered by Refinitiv</v>
    <v>26.035</v>
    <v>12.15</v>
    <v>1.996</v>
    <v>5.0000000000000001E-3</v>
    <v>2.3159999999999999E-4</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21.67</v>
    <v>Software &amp; IT Services</v>
    <v>Stock</v>
    <v>45100.784999339841</v>
    <v>258</v>
    <v>21.094999999999999</v>
    <v>11455791182</v>
    <v>TOAST, INC.</v>
    <v>TOAST, INC.</v>
    <v>21.27</v>
    <v>0</v>
    <v>21.59</v>
    <v>21.594999999999999</v>
    <v>530483500</v>
    <v>TOST</v>
    <v>TOAST, INC. (XNYS:TOST)</v>
    <v>2757798</v>
    <v>7212887</v>
    <v>2011</v>
  </rv>
  <rv s="2">
    <v>259</v>
  </rv>
  <rv s="0">
    <v>https://www.bing.com/financeapi/forcetrigger?t=a1nhlh&amp;q=XNAS%3aAMZN&amp;form=skydnc</v>
    <v>Learn more on Bing</v>
  </rv>
  <rv s="1">
    <v>0</v>
    <v>AMAZON.COM, INC. (XNAS:AMZN)</v>
    <v>2</v>
    <v>3</v>
    <v>Finance</v>
    <v>4</v>
    <v>en-US</v>
    <v>a1nhlh</v>
    <v>268435456</v>
    <v>1</v>
    <v>Powered by Refinitiv</v>
    <v>146.57</v>
    <v>81.430000000000007</v>
    <v>1.2619</v>
    <v>-0.75</v>
    <v>-5.7630000000000008E-3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130.84</v>
    <v>Diversified Retail</v>
    <v>Stock</v>
    <v>45100.785005844533</v>
    <v>261</v>
    <v>128.28</v>
    <v>1327689290000</v>
    <v>AMAZON.COM, INC.</v>
    <v>AMAZON.COM, INC.</v>
    <v>129.04</v>
    <v>315.55340000000001</v>
    <v>130.15</v>
    <v>129.4</v>
    <v>10260350000</v>
    <v>AMZN</v>
    <v>AMAZON.COM, INC. (XNAS:AMZN)</v>
    <v>51620411</v>
    <v>64527003</v>
    <v>1996</v>
  </rv>
  <rv s="2">
    <v>262</v>
  </rv>
  <rv s="0">
    <v>https://www.bing.com/financeapi/forcetrigger?t=a24poc&amp;q=XNYS%3aTYL&amp;form=skydnc</v>
    <v>Learn more on Bing</v>
  </rv>
  <rv s="1">
    <v>0</v>
    <v>TYLER TECHNOLOGIES, INC. (XNYS:TYL)</v>
    <v>2</v>
    <v>3</v>
    <v>Finance</v>
    <v>4</v>
    <v>en-US</v>
    <v>a24poc</v>
    <v>268435456</v>
    <v>1</v>
    <v>Powered by Refinitiv</v>
    <v>425.80500000000001</v>
    <v>281.11</v>
    <v>0.82379999999999998</v>
    <v>-0.24</v>
    <v>-6.0109999999999992E-4</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402.96</v>
    <v>Software &amp; IT Services</v>
    <v>Stock</v>
    <v>45100.784799745314</v>
    <v>264</v>
    <v>396</v>
    <v>16728621933</v>
    <v>TYLER TECHNOLOGIES, INC.</v>
    <v>TYLER TECHNOLOGIES, INC.</v>
    <v>396</v>
    <v>109.0889</v>
    <v>399.25</v>
    <v>399.01</v>
    <v>41925320</v>
    <v>TYL</v>
    <v>TYLER TECHNOLOGIES, INC. (XNYS:TYL)</v>
    <v>161938</v>
    <v>268635</v>
    <v>1989</v>
  </rv>
  <rv s="2">
    <v>265</v>
  </rv>
  <rv s="0">
    <v>http://de.wikipedia.org/wiki/Ansys_(Software)</v>
    <v>Wikipedia</v>
  </rv>
  <rv s="3">
    <v>33</v>
    <v>267</v>
  </rv>
  <rv s="4">
    <v>13</v>
    <v>https://www.bing.com/th?id=AMMS_f3897dd33ba834ff757faa162430cee7&amp;qlt=95</v>
    <v>268</v>
    <v>0</v>
    <v>https://www.bing.com/images/search?form=xlimg&amp;q=ansys</v>
    <v>Image of ANSYS, INC.</v>
  </rv>
  <rv s="0">
    <v>https://www.bing.com/financeapi/forcetrigger?t=a1njh7&amp;q=XNAS%3aANSS&amp;form=skydnc</v>
    <v>Learn more on Bing</v>
  </rv>
  <rv s="5">
    <v>9</v>
    <v>ANSYS, INC. (XNAS:ANSS)</v>
    <v>11</v>
    <v>12</v>
    <v>Finance</v>
    <v>4</v>
    <v>en-US</v>
    <v>a1njh7</v>
    <v>268435456</v>
    <v>1</v>
    <v>Powered by Refinitiv</v>
    <v>339.55</v>
    <v>194.23</v>
    <v>1.2325999999999999</v>
    <v>-5.6349999999999998</v>
    <v>-1.7301999999999998E-2</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322.89530000000002</v>
    <v>269</v>
    <v>Software &amp; IT Services</v>
    <v>Stock</v>
    <v>45100.784838125001</v>
    <v>270</v>
    <v>319.22000000000003</v>
    <v>27735528560</v>
    <v>ANSYS, INC.</v>
    <v>ANSYS, INC.</v>
    <v>321.79000000000002</v>
    <v>51.457299999999996</v>
    <v>325.68</v>
    <v>320.04500000000002</v>
    <v>86661340</v>
    <v>ANSS</v>
    <v>ANSYS, INC. (XNAS:ANSS)</v>
    <v>156429</v>
    <v>499217</v>
    <v>1994</v>
  </rv>
  <rv s="2">
    <v>271</v>
  </rv>
  <rv s="0">
    <v>https://www.bing.com/financeapi/forcetrigger?t=bkg1hw&amp;q=XNYS%3aESTC&amp;form=skydnc</v>
    <v>Learn more on Bing</v>
  </rv>
  <rv s="7">
    <v>18</v>
    <v>Elastic NV (XNYS:ESTC)</v>
    <v>2</v>
    <v>19</v>
    <v>Finance</v>
    <v>4</v>
    <v>en-US</v>
    <v>bkg1hw</v>
    <v>268435456</v>
    <v>1</v>
    <v>Powered by Refinitiv</v>
    <v>91.3</v>
    <v>46.18</v>
    <v>1.006</v>
    <v>-1.1000000000000001</v>
    <v>-1.7372000000000002E-2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62.66</v>
    <v>Software &amp; IT Services</v>
    <v>Stock</v>
    <v>45100.785007198436</v>
    <v>273</v>
    <v>61.58</v>
    <v>6059661175</v>
    <v>Elastic NV</v>
    <v>Elastic NV</v>
    <v>62.06</v>
    <v>63.32</v>
    <v>62.22</v>
    <v>97390890</v>
    <v>ESTC</v>
    <v>Elastic NV (XNYS:ESTC)</v>
    <v>624668</v>
    <v>1640201</v>
    <v>2012</v>
  </rv>
  <rv s="2">
    <v>274</v>
  </rv>
  <rv s="0">
    <v>https://www.bing.com/financeapi/forcetrigger?t=bvlqa2&amp;q=XNYS%3aSNOW&amp;form=skydnc</v>
    <v>Learn more on Bing</v>
  </rv>
  <rv s="7">
    <v>18</v>
    <v>SNOWFLAKE INC. (XNYS:SNOW)</v>
    <v>2</v>
    <v>19</v>
    <v>Finance</v>
    <v>4</v>
    <v>en-US</v>
    <v>bvlqa2</v>
    <v>268435456</v>
    <v>1</v>
    <v>Powered by Refinitiv</v>
    <v>205.66</v>
    <v>119.27</v>
    <v>1.61</v>
    <v>0.8</v>
    <v>4.4790000000000003E-3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181.81649999999999</v>
    <v>Software &amp; IT Services</v>
    <v>Stock</v>
    <v>45100.785017476563</v>
    <v>276</v>
    <v>174.61</v>
    <v>58469007480</v>
    <v>SNOWFLAKE INC.</v>
    <v>SNOWFLAKE INC.</v>
    <v>175.72</v>
    <v>178.6</v>
    <v>179.4</v>
    <v>325914200</v>
    <v>SNOW</v>
    <v>SNOWFLAKE INC. (XNYS:SNOW)</v>
    <v>3756295</v>
    <v>7684045</v>
    <v>2012</v>
  </rv>
  <rv s="2">
    <v>277</v>
  </rv>
  <rv s="0">
    <v>https://www.bing.com/financeapi/forcetrigger?t=c4en1h&amp;q=XNAS%3aHCP&amp;form=skydnc</v>
    <v>Learn more on Bing</v>
  </rv>
  <rv s="7">
    <v>18</v>
    <v>HASHICORP, INC. (XNAS:HCP)</v>
    <v>2</v>
    <v>19</v>
    <v>Finance</v>
    <v>4</v>
    <v>en-US</v>
    <v>c4en1h</v>
    <v>268435456</v>
    <v>1</v>
    <v>Powered by Refinitiv</v>
    <v>44.34</v>
    <v>21.5</v>
    <v>2.6059999999999999</v>
    <v>-0.64500000000000002</v>
    <v>-2.3959999999999999E-2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26.8</v>
    <v>Software &amp; IT Services</v>
    <v>Stock</v>
    <v>45100.785021863281</v>
    <v>279</v>
    <v>26.11</v>
    <v>5041749472</v>
    <v>HASHICORP, INC.</v>
    <v>HASHICORP, INC.</v>
    <v>26.53</v>
    <v>26.92</v>
    <v>26.274999999999999</v>
    <v>191883900</v>
    <v>HCP</v>
    <v>HASHICORP, INC. (XNAS:HCP)</v>
    <v>1400690</v>
    <v>2803685</v>
    <v>2013</v>
  </rv>
  <rv s="2">
    <v>280</v>
  </rv>
  <rv s="0">
    <v>https://www.bing.com/financeapi/forcetrigger?t=c3jojc&amp;q=XNAS%3aGTLB&amp;form=skydnc</v>
    <v>Learn more on Bing</v>
  </rv>
  <rv s="7">
    <v>18</v>
    <v>Gitlab Inc. (XNAS:GTLB)</v>
    <v>2</v>
    <v>19</v>
    <v>Finance</v>
    <v>4</v>
    <v>en-US</v>
    <v>c3jojc</v>
    <v>268435456</v>
    <v>1</v>
    <v>Powered by Refinitiv</v>
    <v>70.959999999999994</v>
    <v>26.24</v>
    <v>2.5710000000000002</v>
    <v>-0.155</v>
    <v>-3.124E-3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50.31</v>
    <v>Software &amp; IT Services</v>
    <v>Stock</v>
    <v>45100.784962557809</v>
    <v>282</v>
    <v>48.47</v>
    <v>7558252000</v>
    <v>Gitlab Inc.</v>
    <v>Gitlab Inc.</v>
    <v>49.37</v>
    <v>49.62</v>
    <v>49.465000000000003</v>
    <v>152800000</v>
    <v>GTLB</v>
    <v>Gitlab Inc. (XNAS:GTLB)</v>
    <v>1784846</v>
    <v>3840148</v>
    <v>2014</v>
  </rv>
  <rv s="2">
    <v>283</v>
  </rv>
  <rv s="0">
    <v>https://www.bing.com/financeapi/forcetrigger?t=a24lfr&amp;q=XNAS%3aTTD&amp;form=skydnc</v>
    <v>Learn more on Bing</v>
  </rv>
  <rv s="1">
    <v>0</v>
    <v>THE TRADE DESK, INC. (XNAS:TTD)</v>
    <v>2</v>
    <v>3</v>
    <v>Finance</v>
    <v>4</v>
    <v>en-US</v>
    <v>a24lfr</v>
    <v>268435456</v>
    <v>1</v>
    <v>Powered by Refinitiv</v>
    <v>78.599999999999994</v>
    <v>39</v>
    <v>1.7363</v>
    <v>-0.38</v>
    <v>-4.9480000000000001E-3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76.56</v>
    <v>Software &amp; IT Services</v>
    <v>Stock</v>
    <v>45100.784970763278</v>
    <v>285</v>
    <v>75.08</v>
    <v>37357878790</v>
    <v>THE TRADE DESK, INC.</v>
    <v>THE TRADE DESK, INC.</v>
    <v>75.37</v>
    <v>533.18520000000001</v>
    <v>76.8</v>
    <v>76.42</v>
    <v>488849500</v>
    <v>TTD</v>
    <v>THE TRADE DESK, INC. (XNAS:TTD)</v>
    <v>1520135</v>
    <v>3321302</v>
    <v>2009</v>
  </rv>
  <rv s="2">
    <v>286</v>
  </rv>
  <rv s="0">
    <v>http://commons.wikimedia.org/wiki/File:MongoDB_Logo.svg</v>
    <v>&lt;a rel="nofollow" class="external text" href="https://www.mongodb.com/legal/trademark-usage-guidelines"&gt;MongoDB, Inc.&lt;/a&gt;</v>
  </rv>
  <rv s="0">
    <v>http://en.wikipedia.org/wiki/MongoDB_Inc.</v>
    <v>Wikipedia</v>
  </rv>
  <rv s="3">
    <v>288</v>
    <v>289</v>
  </rv>
  <rv s="4">
    <v>13</v>
    <v>https://www.bing.com/th?id=AMMS_e1db2e3234bc1bb199e8aee07d2a0340&amp;qlt=95</v>
    <v>290</v>
    <v>0</v>
    <v>https://www.bing.com/images/search?form=xlimg&amp;q=10gen</v>
    <v>Image of MONGODB, INC.</v>
  </rv>
  <rv s="0">
    <v>https://www.bing.com/financeapi/forcetrigger?t=a1xf1h&amp;q=XNAS%3aMDB&amp;form=skydnc</v>
    <v>Learn more on Bing</v>
  </rv>
  <rv s="9">
    <v>22</v>
    <v>MONGODB, INC. (XNAS:MDB)</v>
    <v>11</v>
    <v>23</v>
    <v>Finance</v>
    <v>4</v>
    <v>en-US</v>
    <v>a1xf1h</v>
    <v>268435456</v>
    <v>1</v>
    <v>Powered by Refinitiv</v>
    <v>398.89</v>
    <v>135.15</v>
    <v>1.0888</v>
    <v>5.62</v>
    <v>1.4471000000000001E-2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396</v>
    <v>291</v>
    <v>Software &amp; IT Services</v>
    <v>Stock</v>
    <v>45100.784883772656</v>
    <v>292</v>
    <v>380.2</v>
    <v>27807652092</v>
    <v>MONGODB, INC.</v>
    <v>MONGODB, INC.</v>
    <v>385</v>
    <v>388.36</v>
    <v>393.98</v>
    <v>70581380</v>
    <v>MDB</v>
    <v>MONGODB, INC. (XNAS:MDB)</v>
    <v>2021114</v>
    <v>2300255</v>
    <v>2007</v>
  </rv>
  <rv s="2">
    <v>293</v>
  </rv>
  <rv s="0">
    <v>https://www.bing.com/financeapi/forcetrigger?t=bt6tzr&amp;q=XNYS%3aBILL&amp;form=skydnc</v>
    <v>Learn more on Bing</v>
  </rv>
  <rv s="1">
    <v>0</v>
    <v>BILL HOLDINGS, INC. (XNYS:BILL)</v>
    <v>2</v>
    <v>3</v>
    <v>Finance</v>
    <v>4</v>
    <v>en-US</v>
    <v>bt6tzr</v>
    <v>268435456</v>
    <v>1</v>
    <v>Powered by Refinitiv</v>
    <v>179.85</v>
    <v>68.3</v>
    <v>1.9248000000000001</v>
    <v>-0.86</v>
    <v>-7.8290000000000009E-3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109.02500000000001</v>
    <v>Software &amp; IT Services</v>
    <v>Stock</v>
    <v>45100.784935312498</v>
    <v>295</v>
    <v>107.01</v>
    <v>11582389098</v>
    <v>BILL HOLDINGS, INC.</v>
    <v>BILL HOLDINGS, INC.</v>
    <v>107.77</v>
    <v>0</v>
    <v>109.85</v>
    <v>108.99</v>
    <v>106270200</v>
    <v>BILL</v>
    <v>BILL HOLDINGS, INC. (XNYS:BILL)</v>
    <v>529715</v>
    <v>1670551</v>
    <v>2018</v>
  </rv>
  <rv s="2">
    <v>296</v>
  </rv>
  <rv s="0">
    <v>https://www.bing.com/financeapi/forcetrigger?t=brh6oc&amp;q=XNYS%3aNET&amp;form=skydnc</v>
    <v>Learn more on Bing</v>
  </rv>
  <rv s="7">
    <v>18</v>
    <v>CLOUDFLARE, INC. (XNYS:NET)</v>
    <v>2</v>
    <v>19</v>
    <v>Finance</v>
    <v>4</v>
    <v>en-US</v>
    <v>brh6oc</v>
    <v>268435456</v>
    <v>1</v>
    <v>Powered by Refinitiv</v>
    <v>80.989999999999995</v>
    <v>37.369999999999997</v>
    <v>0.94620000000000004</v>
    <v>-0.83</v>
    <v>-1.2768999999999999E-2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64.17</v>
    <v>Software &amp; IT Services</v>
    <v>Stock</v>
    <v>45100.784992349218</v>
    <v>298</v>
    <v>62.54</v>
    <v>21298780206</v>
    <v>CLOUDFLARE, INC.</v>
    <v>CLOUDFLARE, INC.</v>
    <v>62.56</v>
    <v>65</v>
    <v>64.17</v>
    <v>331911800</v>
    <v>NET</v>
    <v>CLOUDFLARE, INC. (XNYS:NET)</v>
    <v>1904116</v>
    <v>5861457</v>
    <v>2009</v>
  </rv>
  <rv s="2">
    <v>299</v>
  </rv>
  <rv s="0">
    <v>https://www.bing.com/financeapi/forcetrigger?t=a1uypr&amp;q=XNYS%3aHUBS&amp;form=skydnc</v>
    <v>Learn more on Bing</v>
  </rv>
  <rv s="1">
    <v>0</v>
    <v>HUBSPOT, INC. (XNYS:HUBS)</v>
    <v>2</v>
    <v>3</v>
    <v>Finance</v>
    <v>4</v>
    <v>en-US</v>
    <v>a1uypr</v>
    <v>268435456</v>
    <v>1</v>
    <v>Powered by Refinitiv</v>
    <v>535.12</v>
    <v>245.03</v>
    <v>1.5739000000000001</v>
    <v>-0.375</v>
    <v>-7.2340000000000002E-4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521.99</v>
    <v>Software &amp; IT Services</v>
    <v>Stock</v>
    <v>45100.78479240703</v>
    <v>301</v>
    <v>506.71</v>
    <v>25711600452</v>
    <v>HUBSPOT, INC.</v>
    <v>HUBSPOT, INC.</v>
    <v>508.08</v>
    <v>0</v>
    <v>518.35</v>
    <v>517.97500000000002</v>
    <v>49638690</v>
    <v>HUBS</v>
    <v>HUBSPOT, INC. (XNYS:HUBS)</v>
    <v>197552</v>
    <v>598018</v>
    <v>2005</v>
  </rv>
  <rv s="2">
    <v>302</v>
  </rv>
  <rv s="0">
    <v>https://www.bing.com/financeapi/forcetrigger?t=c4htgh&amp;q=XNYS%3aIOT&amp;form=skydnc</v>
    <v>Learn more on Bing</v>
  </rv>
  <rv s="1">
    <v>0</v>
    <v>SAMSARA INC. (XNYS:IOT)</v>
    <v>2</v>
    <v>3</v>
    <v>Finance</v>
    <v>4</v>
    <v>en-US</v>
    <v>c4htgh</v>
    <v>268435456</v>
    <v>1</v>
    <v>Powered by Refinitiv</v>
    <v>30.91</v>
    <v>8.42</v>
    <v>1.5429999999999999</v>
    <v>-1.28</v>
    <v>-4.6293000000000001E-2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27.38</v>
    <v>Software &amp; IT Services</v>
    <v>Stock</v>
    <v>45100.784877789061</v>
    <v>304</v>
    <v>26.37</v>
    <v>13937373018</v>
    <v>SAMSARA INC.</v>
    <v>SAMSARA INC.</v>
    <v>27.3</v>
    <v>0</v>
    <v>27.65</v>
    <v>26.37</v>
    <v>528531400</v>
    <v>IOT</v>
    <v>SAMSARA INC. (XNYS:IOT)</v>
    <v>1809360</v>
    <v>5154085</v>
    <v>2015</v>
  </rv>
  <rv s="2">
    <v>305</v>
  </rv>
  <rv s="0">
    <v>https://www.bing.com/financeapi/forcetrigger?t=c2i1cw&amp;q=XNAS%3aCFLT&amp;form=skydnc</v>
    <v>Learn more on Bing</v>
  </rv>
  <rv s="7">
    <v>18</v>
    <v>CONFLUENT, INC. (XNAS:CFLT)</v>
    <v>2</v>
    <v>19</v>
    <v>Finance</v>
    <v>4</v>
    <v>en-US</v>
    <v>c2i1cw</v>
    <v>268435456</v>
    <v>1</v>
    <v>Powered by Refinitiv</v>
    <v>37.51</v>
    <v>16.600000000000001</v>
    <v>2.5329999999999999</v>
    <v>-1.1599999999999999</v>
    <v>-3.3661999999999997E-2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33.909999999999997</v>
    <v>Software &amp; IT Services</v>
    <v>Stock</v>
    <v>45100.784995335154</v>
    <v>307</v>
    <v>32.844999999999999</v>
    <v>9861195600</v>
    <v>CONFLUENT, INC.</v>
    <v>CONFLUENT, INC.</v>
    <v>33.85</v>
    <v>34.46</v>
    <v>33.299999999999997</v>
    <v>296132000</v>
    <v>CFLT</v>
    <v>CONFLUENT, INC. (XNAS:CFLT)</v>
    <v>2376054</v>
    <v>5462992</v>
    <v>2014</v>
  </rv>
  <rv s="2">
    <v>308</v>
  </rv>
  <rv s="0">
    <v>https://www.bing.com/financeapi/forcetrigger?t=a1zbvh&amp;q=XNAS%3aORLY&amp;form=skydnc</v>
    <v>Learn more on Bing</v>
  </rv>
  <rv s="1">
    <v>0</v>
    <v>O'Reilly Automotive, Inc. (XNAS:ORLY)</v>
    <v>2</v>
    <v>3</v>
    <v>Finance</v>
    <v>4</v>
    <v>en-US</v>
    <v>a1zbvh</v>
    <v>268435456</v>
    <v>1</v>
    <v>Powered by Refinitiv</v>
    <v>964.58</v>
    <v>615.01</v>
    <v>0.87590000000000001</v>
    <v>-9.2050000000000001</v>
    <v>-9.8709999999999996E-3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933.07</v>
    <v>Specialty Retailers</v>
    <v>Stock</v>
    <v>45100.784966967185</v>
    <v>310</v>
    <v>922.89</v>
    <v>56212264854</v>
    <v>O'Reilly Automotive, Inc.</v>
    <v>O'Reilly Automotive, Inc.</v>
    <v>932.63</v>
    <v>26.950900000000001</v>
    <v>932.55</v>
    <v>923.34500000000003</v>
    <v>60878940</v>
    <v>ORLY</v>
    <v>O'Reilly Automotive, Inc. (XNAS:ORLY)</v>
    <v>272784</v>
    <v>517234</v>
    <v>2010</v>
  </rv>
  <rv s="2">
    <v>311</v>
  </rv>
  <rv s="0">
    <v>https://www.bing.com/financeapi/forcetrigger?t=a1zsjc&amp;q=XNYS%3aPG&amp;form=skydnc</v>
    <v>Learn more on Bing</v>
  </rv>
  <rv s="1">
    <v>0</v>
    <v>THE PROCTER &amp; GAMBLE COMPANY (XNYS:PG)</v>
    <v>2</v>
    <v>3</v>
    <v>Finance</v>
    <v>4</v>
    <v>en-US</v>
    <v>a1zsjc</v>
    <v>268435456</v>
    <v>1</v>
    <v>Powered by Refinitiv</v>
    <v>158.11000000000001</v>
    <v>122.18</v>
    <v>0.40589999999999998</v>
    <v>-1.86</v>
    <v>-1.2404E-2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150.505</v>
    <v>Personal &amp; Household Products &amp; Services</v>
    <v>Stock</v>
    <v>45100.785028935155</v>
    <v>313</v>
    <v>148.07</v>
    <v>349043539210</v>
    <v>THE PROCTER &amp; GAMBLE COMPANY</v>
    <v>THE PROCTER &amp; GAMBLE COMPANY</v>
    <v>150.27000000000001</v>
    <v>26.116599999999998</v>
    <v>149.94999999999999</v>
    <v>148.09</v>
    <v>2356969000</v>
    <v>PG</v>
    <v>THE PROCTER &amp; GAMBLE COMPANY (XNYS:PG)</v>
    <v>3260254</v>
    <v>6444767</v>
    <v>1905</v>
  </rv>
  <rv s="2">
    <v>314</v>
  </rv>
  <rv s="0">
    <v>https://www.bing.com/financeapi/forcetrigger?t=axyhnm&amp;q=XNAS%3aPEP&amp;form=skydnc</v>
    <v>Learn more on Bing</v>
  </rv>
  <rv s="1">
    <v>0</v>
    <v>PEPSICO, INC. (XNAS:PEP)</v>
    <v>2</v>
    <v>3</v>
    <v>Finance</v>
    <v>4</v>
    <v>en-US</v>
    <v>axyhnm</v>
    <v>268435456</v>
    <v>1</v>
    <v>Powered by Refinitiv</v>
    <v>196.88</v>
    <v>160.97999999999999</v>
    <v>0.54979999999999996</v>
    <v>-1.0795999999999999</v>
    <v>-5.7620000000000006E-3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188</v>
    <v>Beverages</v>
    <v>Stock</v>
    <v>45100.784931214846</v>
    <v>316</v>
    <v>186.22</v>
    <v>256623426187</v>
    <v>PEPSICO, INC.</v>
    <v>PEPSICO, INC.</v>
    <v>188</v>
    <v>38.880299999999998</v>
    <v>187.35</v>
    <v>186.2704</v>
    <v>1377693000</v>
    <v>PEP</v>
    <v>PEPSICO, INC. (XNAS:PEP)</v>
    <v>2141428</v>
    <v>5102177</v>
    <v>1986</v>
  </rv>
  <rv s="2">
    <v>317</v>
  </rv>
  <rv s="0">
    <v>https://www.bing.com/financeapi/forcetrigger?t=a1uwu2&amp;q=XNYS%3aHSY&amp;form=skydnc</v>
    <v>Learn more on Bing</v>
  </rv>
  <rv s="1">
    <v>0</v>
    <v>THE HERSHEY COMPANY (XNYS:HSY)</v>
    <v>2</v>
    <v>3</v>
    <v>Finance</v>
    <v>4</v>
    <v>en-US</v>
    <v>a1uwu2</v>
    <v>268435456</v>
    <v>1</v>
    <v>Powered by Refinitiv</v>
    <v>276.88049999999998</v>
    <v>211.49</v>
    <v>0.31130000000000002</v>
    <v>-2.25</v>
    <v>-8.6439999999999989E-3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261.3</v>
    <v>Food &amp; Tobacco</v>
    <v>Stock</v>
    <v>45100.784982939062</v>
    <v>319</v>
    <v>257.97000000000003</v>
    <v>52747154328</v>
    <v>THE HERSHEY COMPANY</v>
    <v>THE HERSHEY COMPANY</v>
    <v>261.3</v>
    <v>31.587299999999999</v>
    <v>260.31</v>
    <v>258.06</v>
    <v>204398800</v>
    <v>HSY</v>
    <v>THE HERSHEY COMPANY (XNYS:HSY)</v>
    <v>471486</v>
    <v>1132530</v>
    <v>1927</v>
  </rv>
  <rv s="2">
    <v>320</v>
  </rv>
  <rv s="0">
    <v>https://www.bing.com/financeapi/forcetrigger?t=ae92im&amp;q=XPAR%3aKER&amp;form=skydnc</v>
    <v>Learn more on Bing</v>
  </rv>
  <rv s="1">
    <v>0</v>
    <v>Kering SA (XPAR:KER)</v>
    <v>2</v>
    <v>5</v>
    <v>Finance</v>
    <v>6</v>
    <v>en-US</v>
    <v>ae92im</v>
    <v>268435456</v>
    <v>1</v>
    <v>Powered by Refinitiv</v>
    <v>603.6</v>
    <v>427.55</v>
    <v>1.0525</v>
    <v>-10.8</v>
    <v>-2.1053000000000002E-2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514</v>
    <v>Specialty Retailers</v>
    <v>Stock</v>
    <v>45100.666666666664</v>
    <v>322</v>
    <v>498</v>
    <v>63648310000</v>
    <v>Kering SA</v>
    <v>Kering SA</v>
    <v>509.7</v>
    <v>17.493200000000002</v>
    <v>513</v>
    <v>502.2</v>
    <v>124070800</v>
    <v>KER</v>
    <v>Kering SA (XPAR:KER)</v>
    <v>192812</v>
    <v>179500</v>
    <v>1955</v>
  </rv>
  <rv s="2">
    <v>323</v>
  </rv>
  <rv s="0">
    <v>https://www.bing.com/financeapi/forcetrigger?t=a23rm7&amp;q=XNYS%3aSTZ&amp;form=skydnc</v>
    <v>Learn more on Bing</v>
  </rv>
  <rv s="1">
    <v>0</v>
    <v>CONSTELLATION BRANDS, INC. (XNYS:STZ)</v>
    <v>2</v>
    <v>3</v>
    <v>Finance</v>
    <v>4</v>
    <v>en-US</v>
    <v>a23rm7</v>
    <v>268435456</v>
    <v>1</v>
    <v>Powered by Refinitiv</v>
    <v>261.32</v>
    <v>208.12</v>
    <v>1.024</v>
    <v>-2.82</v>
    <v>-1.1498E-2</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245.62</v>
    <v>Beverages</v>
    <v>Stock</v>
    <v>45100.784883043751</v>
    <v>325</v>
    <v>241.41</v>
    <v>44426125835</v>
    <v>CONSTELLATION BRANDS, INC.</v>
    <v>CONSTELLATION BRANDS, INC.</v>
    <v>244.51</v>
    <v>608.33489999999995</v>
    <v>245.27</v>
    <v>242.45</v>
    <v>183238300</v>
    <v>STZ</v>
    <v>CONSTELLATION BRANDS, INC. (XNYS:STZ)</v>
    <v>337899</v>
    <v>1191741</v>
    <v>1972</v>
  </rv>
  <rv s="2">
    <v>326</v>
  </rv>
  <rv s="0">
    <v>https://www.bing.com/financeapi/forcetrigger?t=a1wljc&amp;q=XNYS%3aKO&amp;form=skydnc</v>
    <v>Learn more on Bing</v>
  </rv>
  <rv s="1">
    <v>0</v>
    <v>THE COCA-COLA COMPANY (XNYS:KO)</v>
    <v>2</v>
    <v>3</v>
    <v>Finance</v>
    <v>4</v>
    <v>en-US</v>
    <v>a1wljc</v>
    <v>268435456</v>
    <v>1</v>
    <v>Powered by Refinitiv</v>
    <v>65.47</v>
    <v>54.015000000000001</v>
    <v>0.55330000000000001</v>
    <v>-0.52500000000000002</v>
    <v>-8.4880000000000008E-3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61.97</v>
    <v>Beverages</v>
    <v>Stock</v>
    <v>45100.784985392966</v>
    <v>328</v>
    <v>61.32</v>
    <v>265204745850</v>
    <v>THE COCA-COLA COMPANY</v>
    <v>THE COCA-COLA COMPANY</v>
    <v>61.94</v>
    <v>27.243600000000001</v>
    <v>61.85</v>
    <v>61.325000000000003</v>
    <v>4324578000</v>
    <v>KO</v>
    <v>THE COCA-COLA COMPANY (XNYS:KO)</v>
    <v>6552849</v>
    <v>16278472</v>
    <v>1919</v>
  </rv>
  <rv s="2">
    <v>329</v>
  </rv>
  <rv s="0">
    <v>https://www.bing.com/financeapi/forcetrigger?t=c3hdmw&amp;q=XAMS%3aUMG&amp;form=skydnc</v>
    <v>Learn more on Bing</v>
  </rv>
  <rv s="1">
    <v>0</v>
    <v>Universal Music Group NV (XAMS:UMG)</v>
    <v>2</v>
    <v>5</v>
    <v>Finance</v>
    <v>6</v>
    <v>en-US</v>
    <v>c3hdmw</v>
    <v>268435456</v>
    <v>1</v>
    <v>Powered by Refinitiv</v>
    <v>24.13</v>
    <v>16.649999999999999</v>
    <v>0.94399999999999995</v>
    <v>-6.5000000000000002E-2</v>
    <v>-3.3589999999999996E-3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19.524999999999999</v>
    <v>Media &amp; Publishing</v>
    <v>Stock</v>
    <v>45100.666666666664</v>
    <v>331</v>
    <v>19.190000000000001</v>
    <v>35231280000</v>
    <v>Universal Music Group NV</v>
    <v>Universal Music Group NV</v>
    <v>19.344999999999999</v>
    <v>44.853999999999999</v>
    <v>19.350000000000001</v>
    <v>19.285</v>
    <v>1820738000</v>
    <v>UMG</v>
    <v>Universal Music Group NV (XAMS:UMG)</v>
    <v>1114016</v>
    <v>1629000</v>
    <v>1999</v>
  </rv>
  <rv s="2">
    <v>332</v>
  </rv>
  <rv s="0">
    <v>https://www.bing.com/financeapi/forcetrigger?t=a24fmw&amp;q=XNYS%3aTPR&amp;form=skydnc</v>
    <v>Learn more on Bing</v>
  </rv>
  <rv s="1">
    <v>0</v>
    <v>TAPESTRY, INC. (XNYS:TPR)</v>
    <v>2</v>
    <v>3</v>
    <v>Finance</v>
    <v>4</v>
    <v>en-US</v>
    <v>a24fmw</v>
    <v>268435456</v>
    <v>1</v>
    <v>Powered by Refinitiv</v>
    <v>47.48</v>
    <v>27.53</v>
    <v>1.4873000000000001</v>
    <v>5.0000000000000001E-3</v>
    <v>1.1650000000000001E-4</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43.145000000000003</v>
    <v>Specialty Retailers</v>
    <v>Stock</v>
    <v>45100.78498571719</v>
    <v>334</v>
    <v>41.93</v>
    <v>9949920565</v>
    <v>TAPESTRY, INC.</v>
    <v>TAPESTRY, INC.</v>
    <v>42.27</v>
    <v>11.6843</v>
    <v>42.92</v>
    <v>42.924999999999997</v>
    <v>231797800</v>
    <v>TPR</v>
    <v>TAPESTRY, INC. (XNYS:TPR)</v>
    <v>1543260</v>
    <v>3082322</v>
    <v>2000</v>
  </rv>
  <rv s="2">
    <v>335</v>
  </rv>
  <rv s="0">
    <v>https://www.bing.com/financeapi/forcetrigger?t=af56kr&amp;q=XFRA%3aBB2&amp;form=skydnc</v>
    <v>Learn more on Bing</v>
  </rv>
  <rv s="1">
    <v>0</v>
    <v>BURBERRY GROUP PLC (XFRA:BB2)</v>
    <v>2</v>
    <v>24</v>
    <v>Finance</v>
    <v>6</v>
    <v>en-US</v>
    <v>af56kr</v>
    <v>268435456</v>
    <v>1</v>
    <v>Powered by Refinitiv</v>
    <v>30.6</v>
    <v>11.005000000000001</v>
    <v>1.6946000000000001</v>
    <v>-1.85</v>
    <v>-6.9029999999999994E-2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25.05</v>
    <v>Specialty Retailers</v>
    <v>Stock</v>
    <v>45100.645833333336</v>
    <v>337</v>
    <v>24.95</v>
    <v>8184662000</v>
    <v>BURBERRY GROUP PLC</v>
    <v>BURBERRY GROUP PLC</v>
    <v>25.05</v>
    <v>18.489999999999998</v>
    <v>26.8</v>
    <v>24.95</v>
    <v>378219100</v>
    <v>BB2</v>
    <v>BURBERRY GROUP PLC (XFRA:BB2)</v>
    <v>22</v>
    <v>782180</v>
    <v>1997</v>
  </rv>
  <rv s="2">
    <v>338</v>
  </rv>
  <rv s="0">
    <v>https://www.bing.com/financeapi/forcetrigger?t=a24p4c&amp;q=XNAS%3aTXRH&amp;form=skydnc</v>
    <v>Learn more on Bing</v>
  </rv>
  <rv s="1">
    <v>0</v>
    <v>TEXAS ROADHOUSE, INC. (XNAS:TXRH)</v>
    <v>2</v>
    <v>3</v>
    <v>Finance</v>
    <v>4</v>
    <v>en-US</v>
    <v>a24p4c</v>
    <v>268435456</v>
    <v>1</v>
    <v>Powered by Refinitiv</v>
    <v>116.72</v>
    <v>71.349999999999994</v>
    <v>0.9617</v>
    <v>1.19</v>
    <v>1.0944000000000001E-2</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111.53</v>
    <v>Hotels &amp; Entertainment Services</v>
    <v>Stock</v>
    <v>45100.784975682815</v>
    <v>340</v>
    <v>108.215</v>
    <v>7365344078</v>
    <v>TEXAS ROADHOUSE, INC.</v>
    <v>TEXAS ROADHOUSE, INC.</v>
    <v>108.57</v>
    <v>26.0853</v>
    <v>108.74</v>
    <v>109.93</v>
    <v>67000310</v>
    <v>TXRH</v>
    <v>TEXAS ROADHOUSE, INC. (XNAS:TXRH)</v>
    <v>969044</v>
    <v>1001506</v>
    <v>2004</v>
  </rv>
  <rv s="2">
    <v>341</v>
  </rv>
  <rv s="0">
    <v>https://www.bing.com/financeapi/forcetrigger?t=ajfy27&amp;q=XMIL%3aMONC&amp;form=skydnc</v>
    <v>Learn more on Bing</v>
  </rv>
  <rv s="1">
    <v>0</v>
    <v>Moncler SpA (XMIL:MONC)</v>
    <v>2</v>
    <v>5</v>
    <v>Finance</v>
    <v>14</v>
    <v>en-US</v>
    <v>ajfy27</v>
    <v>268435456</v>
    <v>1</v>
    <v>Powered by Refinitiv</v>
    <v>69.14</v>
    <v>35</v>
    <v>0.78029999999999999</v>
    <v>-1.08</v>
    <v>-1.7003000000000001E-2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63.38</v>
    <v>Textiles &amp; Apparel</v>
    <v>Stock</v>
    <v>45100.666666666664</v>
    <v>343</v>
    <v>62.1</v>
    <v>17444350000</v>
    <v>Moncler SpA</v>
    <v>Moncler SpA</v>
    <v>63.38</v>
    <v>28.155999999999999</v>
    <v>63.52</v>
    <v>62.44</v>
    <v>274627700</v>
    <v>MONC</v>
    <v>Moncler SpA (XMIL:MONC)</v>
    <v>488817</v>
    <v>585410</v>
    <v>2004</v>
  </rv>
  <rv s="2">
    <v>344</v>
  </rv>
  <rv s="0">
    <v>https://www.bing.com/financeapi/forcetrigger?t=buqn7w&amp;q=XNAS%3aWMG&amp;form=skydnc</v>
    <v>Learn more on Bing</v>
  </rv>
  <rv s="1">
    <v>0</v>
    <v>WARNER MUSIC GROUP CORP. (XNAS:WMG)</v>
    <v>2</v>
    <v>3</v>
    <v>Finance</v>
    <v>4</v>
    <v>en-US</v>
    <v>buqn7w</v>
    <v>268435456</v>
    <v>1</v>
    <v>Powered by Refinitiv</v>
    <v>38.755000000000003</v>
    <v>21.57</v>
    <v>1.135</v>
    <v>-0.27</v>
    <v>-1.0251E-2</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26.25</v>
    <v>Media &amp; Publishing</v>
    <v>Stock</v>
    <v>45100.784945323438</v>
    <v>346</v>
    <v>25.95</v>
    <v>13451455215</v>
    <v>WARNER MUSIC GROUP CORP.</v>
    <v>WARNER MUSIC GROUP CORP.</v>
    <v>26.03</v>
    <v>32.345599999999997</v>
    <v>26.34</v>
    <v>26.07</v>
    <v>515974500</v>
    <v>WMG</v>
    <v>WARNER MUSIC GROUP CORP. (XNAS:WMG)</v>
    <v>423912</v>
    <v>1836138</v>
    <v>2003</v>
  </rv>
  <rv s="2">
    <v>347</v>
  </rv>
  <rv s="0">
    <v>https://www.bing.com/financeapi/forcetrigger?t=a25ya2&amp;q=XNYS%3aWMT&amp;form=skydnc</v>
    <v>Learn more on Bing</v>
  </rv>
  <rv s="1">
    <v>0</v>
    <v>WALMART INC. (XNYS:WMT)</v>
    <v>2</v>
    <v>3</v>
    <v>Finance</v>
    <v>4</v>
    <v>en-US</v>
    <v>a25ya2</v>
    <v>268435456</v>
    <v>1</v>
    <v>Powered by Refinitiv</v>
    <v>158.22999999999999</v>
    <v>119.89</v>
    <v>0.50409999999999999</v>
    <v>-0.26</v>
    <v>-1.6689999999999999E-3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156.285</v>
    <v>Food &amp; Drug Retailing</v>
    <v>Stock</v>
    <v>45100.784919640624</v>
    <v>349</v>
    <v>155.08000000000001</v>
    <v>418708914150</v>
    <v>WALMART INC.</v>
    <v>WALMART INC.</v>
    <v>155.87</v>
    <v>37.536299999999997</v>
    <v>155.75</v>
    <v>155.49</v>
    <v>2692835000</v>
    <v>WMT</v>
    <v>WALMART INC. (XNYS:WMT)</v>
    <v>2731841</v>
    <v>6991534</v>
    <v>1969</v>
  </rv>
  <rv s="2">
    <v>350</v>
  </rv>
  <rv s="0">
    <v>https://www.bing.com/financeapi/forcetrigger?t=a249r7&amp;q=XNYS%3aTJX&amp;form=skydnc</v>
    <v>Learn more on Bing</v>
  </rv>
  <rv s="1">
    <v>0</v>
    <v>THE TJX COMPANIES, INC. (XNYS:TJX)</v>
    <v>2</v>
    <v>3</v>
    <v>Finance</v>
    <v>4</v>
    <v>en-US</v>
    <v>a249r7</v>
    <v>268435456</v>
    <v>1</v>
    <v>Powered by Refinitiv</v>
    <v>83.129900000000006</v>
    <v>54.55</v>
    <v>0.91149999999999998</v>
    <v>0.41849999999999998</v>
    <v>5.1359999999999991E-3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82.29</v>
    <v>Diversified Retail</v>
    <v>Stock</v>
    <v>45100.785027082813</v>
    <v>352</v>
    <v>81.064999999999998</v>
    <v>93639950000</v>
    <v>THE TJX COMPANIES, INC.</v>
    <v>THE TJX COMPANIES, INC.</v>
    <v>81.180000000000007</v>
    <v>25.116099999999999</v>
    <v>81.48</v>
    <v>81.898499999999999</v>
    <v>1149239000</v>
    <v>TJX</v>
    <v>THE TJX COMPANIES, INC. (XNYS:TJX)</v>
    <v>2111579</v>
    <v>5632849</v>
    <v>1962</v>
  </rv>
  <rv s="2">
    <v>353</v>
  </rv>
  <rv s="0">
    <v>https://www.bing.com/financeapi/forcetrigger?t=b1lczr&amp;q=XSWX%3aCFR&amp;form=skydnc</v>
    <v>Learn more on Bing</v>
  </rv>
  <rv s="1">
    <v>0</v>
    <v>Compagnie Financiere Richemont SA (XSWX:CFR)</v>
    <v>2</v>
    <v>25</v>
    <v>Finance</v>
    <v>6</v>
    <v>en-US</v>
    <v>b1lczr</v>
    <v>268435456</v>
    <v>1</v>
    <v>Powered by Refinitiv</v>
    <v>161.1</v>
    <v>91.8</v>
    <v>1.5235000000000001</v>
    <v>-2.0499999999999998</v>
    <v>-1.3833E-2</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147.30000000000001</v>
    <v>Textiles &amp; Apparel</v>
    <v>Stock</v>
    <v>45100.652777777781</v>
    <v>355</v>
    <v>144.85</v>
    <v>77319300000</v>
    <v>Compagnie Financiere Richemont SA</v>
    <v>Compagnie Financiere Richemont SA</v>
    <v>147.19999999999999</v>
    <v>0</v>
    <v>148.19999999999999</v>
    <v>146.15</v>
    <v>522000000</v>
    <v>CFR</v>
    <v>Compagnie Financiere Richemont SA (XSWX:CFR)</v>
    <v>1091643</v>
    <v>1420700</v>
    <v>2002</v>
  </rv>
  <rv s="2">
    <v>356</v>
  </rv>
  <rv s="0">
    <v>https://www.bing.com/financeapi/forcetrigger?t=a22k9c&amp;q=XNAS%3aSBUX&amp;form=skydnc</v>
    <v>Learn more on Bing</v>
  </rv>
  <rv s="1">
    <v>0</v>
    <v>STARBUCKS CORPORATION (XNAS:SBUX)</v>
    <v>2</v>
    <v>3</v>
    <v>Finance</v>
    <v>4</v>
    <v>en-US</v>
    <v>a22k9c</v>
    <v>268435456</v>
    <v>1</v>
    <v>Powered by Refinitiv</v>
    <v>115.48</v>
    <v>73.510000000000005</v>
    <v>0.94569999999999999</v>
    <v>-3.0249999999999999</v>
    <v>-2.9994999999999997E-2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99.72</v>
    <v>Hotels &amp; Entertainment Services</v>
    <v>Stock</v>
    <v>45100.78501288125</v>
    <v>358</v>
    <v>97.52</v>
    <v>112146580000</v>
    <v>STARBUCKS CORPORATION</v>
    <v>STARBUCKS CORPORATION</v>
    <v>99.65</v>
    <v>32.690600000000003</v>
    <v>100.85</v>
    <v>97.825000000000003</v>
    <v>1146400000</v>
    <v>SBUX</v>
    <v>STARBUCKS CORPORATION (XNAS:SBUX)</v>
    <v>6060714</v>
    <v>6846957</v>
    <v>1985</v>
  </rv>
  <rv s="2">
    <v>359</v>
  </rv>
  <rv s="0">
    <v>http://en.wikipedia.org/wiki/McDonald's</v>
    <v>Wikipedia</v>
  </rv>
  <rv s="3">
    <v>33</v>
    <v>361</v>
  </rv>
  <rv s="4">
    <v>13</v>
    <v>https://www.bing.com/th?id=AMMS_7d8255243964a8970376f8dd41121106&amp;qlt=95</v>
    <v>362</v>
    <v>0</v>
    <v>https://www.bing.com/images/search?form=xlimg&amp;q=mcdonald%27s</v>
    <v>Image of MCDONALD'S CORPORATION</v>
  </rv>
  <rv s="0">
    <v>https://www.bing.com/financeapi/forcetrigger?t=a1xdec&amp;q=XNYS%3aMCD&amp;form=skydnc</v>
    <v>Learn more on Bing</v>
  </rv>
  <rv s="5">
    <v>9</v>
    <v>MCDONALD'S CORPORATION (XNYS:MCD)</v>
    <v>11</v>
    <v>12</v>
    <v>Finance</v>
    <v>4</v>
    <v>en-US</v>
    <v>a1xdec</v>
    <v>268435456</v>
    <v>1</v>
    <v>Powered by Refinitiv</v>
    <v>298.86</v>
    <v>230.58</v>
    <v>0.63819999999999999</v>
    <v>-3.51</v>
    <v>-1.1967E-2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292.45</v>
    <v>363</v>
    <v>Hotels &amp; Entertainment Services</v>
    <v>Stock</v>
    <v>45100.784983865626</v>
    <v>364</v>
    <v>289.77499999999998</v>
    <v>211573911281</v>
    <v>MCDONALD'S CORPORATION</v>
    <v>MCDONALD'S CORPORATION</v>
    <v>292.05</v>
    <v>31.481400000000001</v>
    <v>293.3</v>
    <v>289.79000000000002</v>
    <v>730093900</v>
    <v>MCD</v>
    <v>MCDONALD'S CORPORATION (XNYS:MCD)</v>
    <v>983018</v>
    <v>2657253</v>
    <v>1964</v>
  </rv>
  <rv s="2">
    <v>365</v>
  </rv>
  <rv s="0">
    <v>https://www.bing.com/financeapi/forcetrigger?t=ae9qim&amp;q=XPAR%3aOR&amp;form=skydnc</v>
    <v>Learn more on Bing</v>
  </rv>
  <rv s="1">
    <v>0</v>
    <v>L'Oreal SA (XPAR:OR)</v>
    <v>2</v>
    <v>5</v>
    <v>Finance</v>
    <v>6</v>
    <v>en-US</v>
    <v>ae9qim</v>
    <v>268435456</v>
    <v>1</v>
    <v>Powered by Refinitiv</v>
    <v>442.6</v>
    <v>300.7</v>
    <v>0.65469999999999995</v>
    <v>0.1</v>
    <v>2.4610000000000002E-4</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407.55</v>
    <v>Personal &amp; Household Products &amp; Services</v>
    <v>Stock</v>
    <v>45100.666666666664</v>
    <v>367</v>
    <v>402.85</v>
    <v>217761800000</v>
    <v>L'Oreal SA</v>
    <v>L'Oreal SA</v>
    <v>405.1</v>
    <v>38.154200000000003</v>
    <v>406.3</v>
    <v>406.4</v>
    <v>535963100</v>
    <v>OR</v>
    <v>L'Oreal SA (XPAR:OR)</v>
    <v>241006</v>
    <v>352730</v>
    <v>1963</v>
  </rv>
  <rv s="2">
    <v>368</v>
  </rv>
  <rv s="0">
    <v>https://www.bing.com/financeapi/forcetrigger?t=a1q6k2&amp;q=XNAS%3aCOST&amp;form=skydnc</v>
    <v>Learn more on Bing</v>
  </rv>
  <rv s="1">
    <v>0</v>
    <v>COSTCO WHOLESALE CORPORATION (XNAS:COST)</v>
    <v>2</v>
    <v>3</v>
    <v>Finance</v>
    <v>4</v>
    <v>en-US</v>
    <v>a1q6k2</v>
    <v>268435456</v>
    <v>1</v>
    <v>Powered by Refinitiv</v>
    <v>564.75</v>
    <v>447.9</v>
    <v>0.78779999999999994</v>
    <v>-1.7649999999999999</v>
    <v>-3.3670000000000002E-3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523.79</v>
    <v>Diversified Retail</v>
    <v>Stock</v>
    <v>45100.784955092189</v>
    <v>370</v>
    <v>519.34</v>
    <v>231516286597</v>
    <v>COSTCO WHOLESALE CORPORATION</v>
    <v>COSTCO WHOLESALE CORPORATION</v>
    <v>523.13</v>
    <v>38.836300000000001</v>
    <v>524.20000000000005</v>
    <v>522.43499999999995</v>
    <v>443148500</v>
    <v>COST</v>
    <v>COSTCO WHOLESALE CORPORATION (XNAS:COST)</v>
    <v>584735</v>
    <v>2088425</v>
    <v>1987</v>
  </rv>
  <rv s="2">
    <v>371</v>
  </rv>
  <rv s="0">
    <v>https://www.bing.com/financeapi/forcetrigger?t=a1ruc7&amp;q=XNYS%3aEL&amp;form=skydnc</v>
    <v>Learn more on Bing</v>
  </rv>
  <rv s="1">
    <v>0</v>
    <v>THE ESTEE LAUDER COMPANIES INC. (XNYS:EL)</v>
    <v>2</v>
    <v>3</v>
    <v>Finance</v>
    <v>4</v>
    <v>en-US</v>
    <v>a1ruc7</v>
    <v>268435456</v>
    <v>1</v>
    <v>Powered by Refinitiv</v>
    <v>284.45</v>
    <v>175.05</v>
    <v>1.0243</v>
    <v>-3.82</v>
    <v>-1.9536000000000001E-2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194.11</v>
    <v>Personal &amp; Household Products &amp; Services</v>
    <v>Stock</v>
    <v>45100.784940439065</v>
    <v>373</v>
    <v>190.79</v>
    <v>68523220360</v>
    <v>THE ESTEE LAUDER COMPANIES INC.</v>
    <v>THE ESTEE LAUDER COMPANIES INC.</v>
    <v>194.1</v>
    <v>64.776399999999995</v>
    <v>195.54</v>
    <v>191.72</v>
    <v>357413000</v>
    <v>EL</v>
    <v>THE ESTEE LAUDER COMPANIES INC. (XNYS:EL)</v>
    <v>991533</v>
    <v>2530448</v>
    <v>1976</v>
  </rv>
  <rv s="2">
    <v>374</v>
  </rv>
  <rv s="0">
    <v>https://www.bing.com/financeapi/forcetrigger?t=a1yjxm&amp;q=XNYS%3aNKE&amp;form=skydnc</v>
    <v>Learn more on Bing</v>
  </rv>
  <rv s="1">
    <v>0</v>
    <v>NIKE, INC. (XNYS:NKE)</v>
    <v>2</v>
    <v>3</v>
    <v>Finance</v>
    <v>4</v>
    <v>en-US</v>
    <v>a1yjxm</v>
    <v>268435456</v>
    <v>1</v>
    <v>Powered by Refinitiv</v>
    <v>131.31</v>
    <v>82.22</v>
    <v>1.1152</v>
    <v>-0.75</v>
    <v>-6.7900000000000009E-3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110.28</v>
    <v>Textiles &amp; Apparel</v>
    <v>Stock</v>
    <v>45100.785005844533</v>
    <v>376</v>
    <v>107.3</v>
    <v>168623063190</v>
    <v>NIKE, INC.</v>
    <v>NIKE, INC.</v>
    <v>107.74</v>
    <v>31.826899999999998</v>
    <v>110.46</v>
    <v>109.71</v>
    <v>1536989000</v>
    <v>NKE</v>
    <v>NIKE, INC. (XNYS:NKE)</v>
    <v>4569304</v>
    <v>10132323</v>
    <v>1969</v>
  </rv>
  <rv s="2">
    <v>377</v>
  </rv>
  <rv s="0">
    <v>https://www.bing.com/financeapi/forcetrigger?t=a1x6m7&amp;q=XNAS%3aLULU&amp;form=skydnc</v>
    <v>Learn more on Bing</v>
  </rv>
  <rv s="1">
    <v>0</v>
    <v>LULULEMON ATHLETICA INC. (XNAS:LULU)</v>
    <v>2</v>
    <v>3</v>
    <v>Finance</v>
    <v>4</v>
    <v>en-US</v>
    <v>a1x6m7</v>
    <v>268435456</v>
    <v>1</v>
    <v>Powered by Refinitiv</v>
    <v>389.06</v>
    <v>258.79000000000002</v>
    <v>1.4152</v>
    <v>-3.28</v>
    <v>-8.6779999999999999E-3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377.3</v>
    <v>Textiles &amp; Apparel</v>
    <v>Stock</v>
    <v>45100.784976191404</v>
    <v>379</v>
    <v>372.51</v>
    <v>45692038660</v>
    <v>LULULEMON ATHLETICA INC.</v>
    <v>LULULEMON ATHLETICA INC.</v>
    <v>374.53</v>
    <v>50.561700000000002</v>
    <v>377.96</v>
    <v>374.68</v>
    <v>121949500</v>
    <v>LULU</v>
    <v>LULULEMON ATHLETICA INC. (XNAS:LULU)</v>
    <v>858078</v>
    <v>2165460</v>
    <v>2005</v>
  </rv>
  <rv s="2">
    <v>380</v>
  </rv>
  <rv s="0">
    <v>https://www.bing.com/financeapi/forcetrigger?t=c38ljc&amp;q=XNYS%3aBROS&amp;form=skydnc</v>
    <v>Learn more on Bing</v>
  </rv>
  <rv s="7">
    <v>18</v>
    <v>Dutch Bros Inc (XNYS:BROS)</v>
    <v>2</v>
    <v>19</v>
    <v>Finance</v>
    <v>4</v>
    <v>en-US</v>
    <v>c38ljc</v>
    <v>268435456</v>
    <v>1</v>
    <v>Powered by Refinitiv</v>
    <v>54.18</v>
    <v>25.451000000000001</v>
    <v>2.3740000000000001</v>
    <v>-0.44</v>
    <v>-1.5401E-2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28.66</v>
    <v>Hotels &amp; Entertainment Services</v>
    <v>Stock</v>
    <v>45100.784972765628</v>
    <v>382</v>
    <v>27.82</v>
    <v>4608622290</v>
    <v>Dutch Bros Inc</v>
    <v>Dutch Bros Inc</v>
    <v>28.33</v>
    <v>28.57</v>
    <v>28.13</v>
    <v>163833000</v>
    <v>BROS</v>
    <v>Dutch Bros Inc (XNYS:BROS)</v>
    <v>313013</v>
    <v>777597</v>
    <v>2021</v>
  </rv>
  <rv s="2">
    <v>383</v>
  </rv>
  <rv s="0">
    <v>https://www.bing.com/financeapi/forcetrigger?t=a1pxbh&amp;q=XNYS%3aCMG&amp;form=skydnc</v>
    <v>Learn more on Bing</v>
  </rv>
  <rv s="1">
    <v>0</v>
    <v>CHIPOTLE MEXICAN GRILL, INC. (XNYS:CMG)</v>
    <v>2</v>
    <v>3</v>
    <v>Finance</v>
    <v>4</v>
    <v>en-US</v>
    <v>a1pxbh</v>
    <v>268435456</v>
    <v>1</v>
    <v>Powered by Refinitiv</v>
    <v>2139.88</v>
    <v>1233.6099999999999</v>
    <v>1.3165</v>
    <v>-8.61</v>
    <v>-4.1989999999999996E-3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2059.09</v>
    <v>Hotels &amp; Entertainment Services</v>
    <v>Stock</v>
    <v>45100.784960358593</v>
    <v>385</v>
    <v>2037.76</v>
    <v>56335970194</v>
    <v>CHIPOTLE MEXICAN GRILL, INC.</v>
    <v>CHIPOTLE MEXICAN GRILL, INC.</v>
    <v>2048</v>
    <v>55.471299999999999</v>
    <v>2050.52</v>
    <v>2041.91</v>
    <v>27589840</v>
    <v>CMG</v>
    <v>CHIPOTLE MEXICAN GRILL, INC. (XNYS:CMG)</v>
    <v>147285</v>
    <v>265706</v>
    <v>1998</v>
  </rv>
  <rv s="2">
    <v>386</v>
  </rv>
  <rv s="0">
    <v>https://www.bing.com/financeapi/forcetrigger?t=a1zyf2&amp;q=XNYS%3aPLNT&amp;form=skydnc</v>
    <v>Learn more on Bing</v>
  </rv>
  <rv s="1">
    <v>0</v>
    <v>PLANET FITNESS, INC. (XNYS:PLNT)</v>
    <v>2</v>
    <v>3</v>
    <v>Finance</v>
    <v>4</v>
    <v>en-US</v>
    <v>a1zyf2</v>
    <v>268435456</v>
    <v>1</v>
    <v>Powered by Refinitiv</v>
    <v>85.905000000000001</v>
    <v>54.15</v>
    <v>1.3140000000000001</v>
    <v>-2.09</v>
    <v>-3.0799E-2</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66.48</v>
    <v>Hotels &amp; Entertainment Services</v>
    <v>Stock</v>
    <v>45100.784973923437</v>
    <v>388</v>
    <v>64.010000000000005</v>
    <v>5866175597</v>
    <v>PLANET FITNESS, INC.</v>
    <v>PLANET FITNESS, INC.</v>
    <v>65.349999999999994</v>
    <v>54.175699999999999</v>
    <v>67.86</v>
    <v>65.77</v>
    <v>89192270</v>
    <v>PLNT</v>
    <v>PLANET FITNESS, INC. (XNYS:PLNT)</v>
    <v>1412480</v>
    <v>1887214</v>
    <v>2015</v>
  </rv>
  <rv s="2">
    <v>389</v>
  </rv>
  <rv s="0">
    <v>https://www.bing.com/financeapi/forcetrigger?t=a1runm&amp;q=XNYS%3aELF&amp;form=skydnc</v>
    <v>Learn more on Bing</v>
  </rv>
  <rv s="1">
    <v>0</v>
    <v>E.L.F. BEAUTY, INC. (XNYS:ELF)</v>
    <v>2</v>
    <v>3</v>
    <v>Finance</v>
    <v>4</v>
    <v>en-US</v>
    <v>a1runm</v>
    <v>268435456</v>
    <v>1</v>
    <v>Powered by Refinitiv</v>
    <v>113.38</v>
    <v>26.733000000000001</v>
    <v>1.4923</v>
    <v>-3.7549999999999999</v>
    <v>-3.3285999999999996E-2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112.44</v>
    <v>Specialty Retailers</v>
    <v>Stock</v>
    <v>45100.784807789059</v>
    <v>391</v>
    <v>108.78</v>
    <v>5874473318</v>
    <v>E.L.F. BEAUTY, INC.</v>
    <v>E.L.F. BEAUTY, INC.</v>
    <v>111.8</v>
    <v>101.5812</v>
    <v>112.81</v>
    <v>109.05500000000001</v>
    <v>53867070</v>
    <v>ELF</v>
    <v>E.L.F. BEAUTY, INC. (XNYS:ELF)</v>
    <v>535956</v>
    <v>1226628</v>
    <v>2013</v>
  </rv>
  <rv s="2">
    <v>392</v>
  </rv>
  <rv s="0">
    <v>https://www.bing.com/financeapi/forcetrigger?t=ah3aw7&amp;q=XHKG%3a1913&amp;form=skydnc</v>
    <v>Learn more on Bing</v>
  </rv>
  <rv s="10">
    <v>26</v>
    <v>Prada SpA (XHKG:1913)</v>
    <v>2</v>
    <v>27</v>
    <v>Finance</v>
    <v>28</v>
    <v>en-US</v>
    <v>ah3aw7</v>
    <v>268435456</v>
    <v>1</v>
    <v>Powered by Refinitiv</v>
    <v>63.65</v>
    <v>31.5</v>
    <v>0.69240000000000002</v>
    <v>-0.75</v>
    <v>-1.4312999999999999E-2</v>
    <v>-0.2</v>
    <v>-3.872E-3</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52.95</v>
    <v>Textiles &amp; Apparel</v>
    <v>Stock</v>
    <v>45100.339461145311</v>
    <v>394</v>
    <v>51.45</v>
    <v>134951900000</v>
    <v>Prada SpA</v>
    <v>Prada SpA</v>
    <v>52.35</v>
    <v>33.99</v>
    <v>52.4</v>
    <v>51.65</v>
    <v>51.45</v>
    <v>2558824000</v>
    <v>1913</v>
    <v>Prada SpA (XHKG:1913)</v>
    <v>828339</v>
    <v>562350</v>
  </rv>
  <rv s="2">
    <v>395</v>
  </rv>
  <rv s="11">
    <v>12</v>
    <v>Year incorporated</v>
    <v>0</v>
  </rv>
  <rv s="0">
    <v>https://www.bing.com/financeapi/forcetrigger?t=a1qyk2&amp;q=XNYS%3aDFS&amp;form=skydnc</v>
    <v>Learn more on Bing</v>
  </rv>
  <rv s="1">
    <v>0</v>
    <v>DISCOVER FINANCIAL SERVICES (XNYS:DFS)</v>
    <v>2</v>
    <v>3</v>
    <v>Finance</v>
    <v>4</v>
    <v>en-US</v>
    <v>a1qyk2</v>
    <v>268435456</v>
    <v>1</v>
    <v>Powered by Refinitiv</v>
    <v>119.91</v>
    <v>87.644000000000005</v>
    <v>1.4368000000000001</v>
    <v>-0.17499999999999999</v>
    <v>-1.5149999999999999E-3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115.97</v>
    <v>Banking Services</v>
    <v>Stock</v>
    <v>45100.784897233592</v>
    <v>398</v>
    <v>113.66</v>
    <v>29281243530</v>
    <v>DISCOVER FINANCIAL SERVICES</v>
    <v>DISCOVER FINANCIAL SERVICES</v>
    <v>114.34</v>
    <v>7.8003999999999998</v>
    <v>115.48</v>
    <v>115.30500000000001</v>
    <v>253946000</v>
    <v>DFS</v>
    <v>DISCOVER FINANCIAL SERVICES (XNYS:DFS)</v>
    <v>717772</v>
    <v>2374998</v>
    <v>1960</v>
  </rv>
  <rv s="2">
    <v>399</v>
  </rv>
  <rv s="0">
    <v>https://www.bing.com/financeapi/forcetrigger?t=a1o2lh&amp;q=XNYS%3aAXP&amp;form=skydnc</v>
    <v>Learn more on Bing</v>
  </rv>
  <rv s="1">
    <v>0</v>
    <v>AMERICAN EXPRESS COMPANY (XNYS:AXP)</v>
    <v>2</v>
    <v>3</v>
    <v>Finance</v>
    <v>4</v>
    <v>en-US</v>
    <v>a1o2lh</v>
    <v>268435456</v>
    <v>1</v>
    <v>Powered by Refinitiv</v>
    <v>182.15</v>
    <v>130.65</v>
    <v>1.1805000000000001</v>
    <v>-0.45500000000000002</v>
    <v>-2.7039999999999998E-3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168.55</v>
    <v>Banking Services</v>
    <v>Stock</v>
    <v>45100.785005832811</v>
    <v>401</v>
    <v>165.76</v>
    <v>124719505663</v>
    <v>AMERICAN EXPRESS COMPANY</v>
    <v>AMERICAN EXPRESS COMPANY</v>
    <v>166.06</v>
    <v>17.704499999999999</v>
    <v>168.26</v>
    <v>167.80500000000001</v>
    <v>743240700</v>
    <v>AXP</v>
    <v>AMERICAN EXPRESS COMPANY (XNYS:AXP)</v>
    <v>1130509</v>
    <v>3097071</v>
    <v>1965</v>
  </rv>
  <rv s="2">
    <v>402</v>
  </rv>
  <rv s="0">
    <v>https://www.bing.com/financeapi/forcetrigger?t=a21icw&amp;q=XNAS%3aPYPL&amp;form=skydnc</v>
    <v>Learn more on Bing</v>
  </rv>
  <rv s="1">
    <v>0</v>
    <v>PAYPAL HOLDINGS, INC. (XNAS:PYPL)</v>
    <v>2</v>
    <v>3</v>
    <v>Finance</v>
    <v>4</v>
    <v>en-US</v>
    <v>a21icw</v>
    <v>268435456</v>
    <v>1</v>
    <v>Powered by Refinitiv</v>
    <v>103.03</v>
    <v>58.95</v>
    <v>1.319</v>
    <v>-1</v>
    <v>-1.4584E-2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68.16</v>
    <v>Software &amp; IT Services</v>
    <v>Stock</v>
    <v>45100.785006909377</v>
    <v>404</v>
    <v>65.849999999999994</v>
    <v>75388794980</v>
    <v>PAYPAL HOLDINGS, INC.</v>
    <v>PAYPAL HOLDINGS, INC.</v>
    <v>67.42</v>
    <v>29.032</v>
    <v>68.569999999999993</v>
    <v>67.569999999999993</v>
    <v>1115714000</v>
    <v>PYPL</v>
    <v>PAYPAL HOLDINGS, INC. (XNAS:PYPL)</v>
    <v>14183971</v>
    <v>19780341</v>
    <v>2015</v>
  </rv>
  <rv s="2">
    <v>405</v>
  </rv>
  <rv s="0">
    <v>https://www.bing.com/financeapi/forcetrigger?t=a1px2w&amp;q=XNAS%3aCME&amp;form=skydnc</v>
    <v>Learn more on Bing</v>
  </rv>
  <rv s="1">
    <v>0</v>
    <v>CME GROUP INC. (XNAS:CME)</v>
    <v>2</v>
    <v>3</v>
    <v>Finance</v>
    <v>4</v>
    <v>en-US</v>
    <v>a1px2w</v>
    <v>268435456</v>
    <v>1</v>
    <v>Powered by Refinitiv</v>
    <v>206.58369999999999</v>
    <v>162.25530000000001</v>
    <v>0.4153</v>
    <v>-0.15</v>
    <v>-8.2370000000000002E-4</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182.96</v>
    <v>Investment Banking &amp; Investment Services</v>
    <v>Stock</v>
    <v>45100.784960323435</v>
    <v>407</v>
    <v>180.94</v>
    <v>65450053274</v>
    <v>CME GROUP INC.</v>
    <v>CME GROUP INC.</v>
    <v>182.1</v>
    <v>23.129100000000001</v>
    <v>182.1</v>
    <v>181.95</v>
    <v>359714500</v>
    <v>CME</v>
    <v>CME GROUP INC. (XNAS:CME)</v>
    <v>1033389</v>
    <v>1714077</v>
    <v>2001</v>
  </rv>
  <rv s="2">
    <v>408</v>
  </rv>
  <rv s="0">
    <v>https://www.bing.com/financeapi/forcetrigger?t=a1v8ar&amp;q=XNYS%3aICE&amp;form=skydnc</v>
    <v>Learn more on Bing</v>
  </rv>
  <rv s="1">
    <v>0</v>
    <v>INTERCONTINENTAL EXCHANGE, INC. (XNYS:ICE)</v>
    <v>2</v>
    <v>3</v>
    <v>Finance</v>
    <v>4</v>
    <v>en-US</v>
    <v>a1v8ar</v>
    <v>268435456</v>
    <v>1</v>
    <v>Powered by Refinitiv</v>
    <v>113.15</v>
    <v>88.6</v>
    <v>0.93759999999999999</v>
    <v>-0.13</v>
    <v>-1.1749999999999998E-3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110.845</v>
    <v>Investment Banking &amp; Investment Services</v>
    <v>Stock</v>
    <v>45100.784842453126</v>
    <v>410</v>
    <v>109.94</v>
    <v>61893285795</v>
    <v>INTERCONTINENTAL EXCHANGE, INC.</v>
    <v>INTERCONTINENTAL EXCHANGE, INC.</v>
    <v>110.69</v>
    <v>43.000599999999999</v>
    <v>110.68</v>
    <v>110.55</v>
    <v>559866900</v>
    <v>ICE</v>
    <v>INTERCONTINENTAL EXCHANGE, INC. (XNYS:ICE)</v>
    <v>863269</v>
    <v>2427516</v>
    <v>2013</v>
  </rv>
  <rv s="2">
    <v>411</v>
  </rv>
  <rv s="0">
    <v>http://zh.wikipedia.org/wiki/OMX</v>
    <v>Wikipedia</v>
  </rv>
  <rv s="3">
    <v>33</v>
    <v>413</v>
  </rv>
  <rv s="4">
    <v>13</v>
    <v>https://www.bing.com/th?id=AMMS_ca29f5ea4bb769bc6f9c17b9fef790ab&amp;qlt=95</v>
    <v>414</v>
    <v>0</v>
    <v>https://www.bing.com/images/search?form=xlimg&amp;q=nasdaq+omx+group</v>
    <v>Image of Nasdaq, Inc.</v>
  </rv>
  <rv s="0">
    <v>https://www.bing.com/financeapi/forcetrigger?t=a1ydc7&amp;q=XNAS%3aNDAQ&amp;form=skydnc</v>
    <v>Learn more on Bing</v>
  </rv>
  <rv s="5">
    <v>9</v>
    <v>Nasdaq, Inc. (XNAS:NDAQ)</v>
    <v>11</v>
    <v>12</v>
    <v>Finance</v>
    <v>4</v>
    <v>en-US</v>
    <v>a1ydc7</v>
    <v>268435456</v>
    <v>1</v>
    <v>Powered by Refinitiv</v>
    <v>69.22</v>
    <v>48.96</v>
    <v>0.93740000000000001</v>
    <v>-0.17499999999999999</v>
    <v>-3.532E-3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49.55</v>
    <v>415</v>
    <v>Investment Banking &amp; Investment Services</v>
    <v>Stock</v>
    <v>45100.785004594531</v>
    <v>416</v>
    <v>48.96</v>
    <v>24231536687</v>
    <v>Nasdaq, Inc.</v>
    <v>Nasdaq, Inc.</v>
    <v>49.35</v>
    <v>21.488399999999999</v>
    <v>49.55</v>
    <v>49.375</v>
    <v>490765300</v>
    <v>NDAQ</v>
    <v>Nasdaq, Inc. (XNAS:NDAQ)</v>
    <v>2908084</v>
    <v>4051153</v>
    <v>1979</v>
  </rv>
  <rv s="2">
    <v>417</v>
  </rv>
  <rv s="0">
    <v>https://www.bing.com/financeapi/forcetrigger?t=a1om4c&amp;q=XNYS%3aBLK&amp;form=skydnc</v>
    <v>Learn more on Bing</v>
  </rv>
  <rv s="1">
    <v>0</v>
    <v>BLACKROCK, INC. (XNYS:BLK)</v>
    <v>2</v>
    <v>3</v>
    <v>Finance</v>
    <v>4</v>
    <v>en-US</v>
    <v>a1om4c</v>
    <v>268435456</v>
    <v>1</v>
    <v>Powered by Refinitiv</v>
    <v>785.65</v>
    <v>503.12360000000001</v>
    <v>1.2822</v>
    <v>0.49</v>
    <v>7.2120000000000007E-4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681.76</v>
    <v>Investment Banking &amp; Investment Services</v>
    <v>Stock</v>
    <v>45100.78499960625</v>
    <v>419</v>
    <v>670</v>
    <v>101745800000</v>
    <v>BLACKROCK, INC.</v>
    <v>BLACKROCK, INC.</v>
    <v>671.93</v>
    <v>21.068300000000001</v>
    <v>679.38</v>
    <v>679.87</v>
    <v>149762600</v>
    <v>BLK</v>
    <v>BLACKROCK, INC. (XNYS:BLK)</v>
    <v>234123</v>
    <v>701761</v>
    <v>2006</v>
  </rv>
  <rv s="2">
    <v>420</v>
  </rv>
  <rv s="0">
    <v>https://www.bing.com/financeapi/forcetrigger?t=a1sx27&amp;q=XNAS%3aFISV&amp;form=skydnc</v>
    <v>Learn more on Bing</v>
  </rv>
  <rv s="1">
    <v>0</v>
    <v>FISERV, INC. (XNYS:FI)</v>
    <v>2</v>
    <v>3</v>
    <v>Finance</v>
    <v>4</v>
    <v>en-US</v>
    <v>a1sx27</v>
    <v>268435456</v>
    <v>1</v>
    <v>Powered by Refinitiv</v>
    <v>122.39</v>
    <v>87.8</v>
    <v>0.86480000000000001</v>
    <v>0.21</v>
    <v>1.7419999999999998E-3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120.9</v>
    <v>Professional &amp; Commercial Services</v>
    <v>Stock</v>
    <v>45100.784989339845</v>
    <v>422</v>
    <v>119</v>
    <v>74540170425</v>
    <v>FISERV, INC.</v>
    <v>FISERV, INC.</v>
    <v>120.02</v>
    <v>31.880700000000001</v>
    <v>120.54</v>
    <v>120.75</v>
    <v>617309900</v>
    <v>FI</v>
    <v>FISERV, INC. (XNYS:FI)</v>
    <v>1348765</v>
    <v>5147057</v>
    <v>1992</v>
  </rv>
  <rv s="2">
    <v>423</v>
  </rv>
  <rv s="0">
    <v>https://www.bing.com/financeapi/forcetrigger?t=a1sqcw&amp;q=XNYS%3aFDS&amp;form=skydnc</v>
    <v>Learn more on Bing</v>
  </rv>
  <rv s="1">
    <v>0</v>
    <v>FACTSET RESEARCH SYSTEMS INC. (XNYS:FDS)</v>
    <v>2</v>
    <v>3</v>
    <v>Finance</v>
    <v>4</v>
    <v>en-US</v>
    <v>a1sqcw</v>
    <v>268435456</v>
    <v>1</v>
    <v>Powered by Refinitiv</v>
    <v>474.13</v>
    <v>360.06</v>
    <v>0.82630000000000003</v>
    <v>-5.5250000000000004</v>
    <v>-1.3670999999999999E-2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405.24</v>
    <v>Professional &amp; Commercial Services</v>
    <v>Stock</v>
    <v>45100.784598899998</v>
    <v>425</v>
    <v>398.19</v>
    <v>15275106701</v>
    <v>FACTSET RESEARCH SYSTEMS INC.</v>
    <v>FACTSET RESEARCH SYSTEMS INC.</v>
    <v>402.15</v>
    <v>31.0383</v>
    <v>404.15</v>
    <v>398.625</v>
    <v>38319490</v>
    <v>FDS</v>
    <v>FACTSET RESEARCH SYSTEMS INC. (XNYS:FDS)</v>
    <v>242048</v>
    <v>320900</v>
    <v>1984</v>
  </rv>
  <rv s="2">
    <v>426</v>
  </rv>
  <rv s="0">
    <v>https://www.bing.com/financeapi/forcetrigger?t=bumqbh&amp;q=XNYS%3aFOUR&amp;form=skydnc</v>
    <v>Learn more on Bing</v>
  </rv>
  <rv s="1">
    <v>0</v>
    <v>Shift4 Payments Inc (XNYS:FOUR)</v>
    <v>2</v>
    <v>3</v>
    <v>Finance</v>
    <v>4</v>
    <v>en-US</v>
    <v>bumqbh</v>
    <v>268435456</v>
    <v>1</v>
    <v>Powered by Refinitiv</v>
    <v>76.400000000000006</v>
    <v>29.39</v>
    <v>1.802</v>
    <v>-1.31</v>
    <v>-2.0840000000000001E-2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62.58</v>
    <v>Professional &amp; Commercial Services</v>
    <v>Stock</v>
    <v>45100.784935046097</v>
    <v>428</v>
    <v>60.15</v>
    <v>5120622706</v>
    <v>Shift4 Payments Inc</v>
    <v>Shift4 Payments Inc</v>
    <v>61.9</v>
    <v>53.541200000000003</v>
    <v>62.86</v>
    <v>61.55</v>
    <v>83194520</v>
    <v>FOUR</v>
    <v>Shift4 Payments Inc (XNYS:FOUR)</v>
    <v>681348</v>
    <v>949112</v>
    <v>2019</v>
  </rv>
  <rv s="2">
    <v>429</v>
  </rv>
  <rv s="0">
    <v>https://www.bing.com/financeapi/forcetrigger?t=a1u4zr&amp;q=XNYS%3aGPN&amp;form=skydnc</v>
    <v>Learn more on Bing</v>
  </rv>
  <rv s="1">
    <v>0</v>
    <v>GLOBAL PAYMENTS INC. (XNYS:GPN)</v>
    <v>2</v>
    <v>3</v>
    <v>Finance</v>
    <v>4</v>
    <v>en-US</v>
    <v>a1u4zr</v>
    <v>268435456</v>
    <v>1</v>
    <v>Powered by Refinitiv</v>
    <v>136.88</v>
    <v>92.27</v>
    <v>1.0015000000000001</v>
    <v>-1.3599000000000001</v>
    <v>-1.3651E-2</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99.47</v>
    <v>Professional &amp; Commercial Services</v>
    <v>Stock</v>
    <v>45100.784927164059</v>
    <v>431</v>
    <v>98.15</v>
    <v>25739537801</v>
    <v>GLOBAL PAYMENTS INC.</v>
    <v>GLOBAL PAYMENTS INC.</v>
    <v>98.73</v>
    <v>259.19880000000001</v>
    <v>99.62</v>
    <v>98.260099999999994</v>
    <v>261953100</v>
    <v>GPN</v>
    <v>GLOBAL PAYMENTS INC. (XNYS:GPN)</v>
    <v>520952</v>
    <v>2760522</v>
    <v>2000</v>
  </rv>
  <rv s="2">
    <v>432</v>
  </rv>
  <rv s="0">
    <v>https://www.bing.com/financeapi/forcetrigger?t=a1x8w7&amp;q=XNYS%3aMA&amp;form=skydnc</v>
    <v>Learn more on Bing</v>
  </rv>
  <rv s="1">
    <v>0</v>
    <v>MASTERCARD INCORPORATED. (XNYS:MA)</v>
    <v>2</v>
    <v>3</v>
    <v>Finance</v>
    <v>4</v>
    <v>en-US</v>
    <v>a1x8w7</v>
    <v>268435456</v>
    <v>1</v>
    <v>Powered by Refinitiv</v>
    <v>392.2</v>
    <v>276.87</v>
    <v>1.1016999999999999</v>
    <v>1.67</v>
    <v>4.4200000000000003E-3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380.23500000000001</v>
    <v>Software &amp; IT Services</v>
    <v>Stock</v>
    <v>45100.785011110936</v>
    <v>434</v>
    <v>373.26670000000001</v>
    <v>359596700736</v>
    <v>MASTERCARD INCORPORATED.</v>
    <v>MASTERCARD INCORPORATED.</v>
    <v>375.43</v>
    <v>37.734400000000001</v>
    <v>377.8</v>
    <v>379.47</v>
    <v>947628800</v>
    <v>MA</v>
    <v>MASTERCARD INCORPORATED. (XNYS:MA)</v>
    <v>1604793</v>
    <v>3330555</v>
    <v>2001</v>
  </rv>
  <rv s="2">
    <v>435</v>
  </rv>
  <rv s="0">
    <v>https://www.bing.com/financeapi/forcetrigger?t=a1xz1h&amp;q=XNYS%3aMSCI&amp;form=skydnc</v>
    <v>Learn more on Bing</v>
  </rv>
  <rv s="1">
    <v>0</v>
    <v>MSCI INC. (XNYS:MSCI)</v>
    <v>2</v>
    <v>3</v>
    <v>Finance</v>
    <v>4</v>
    <v>en-US</v>
    <v>a1xz1h</v>
    <v>268435456</v>
    <v>1</v>
    <v>Powered by Refinitiv</v>
    <v>572.5</v>
    <v>385</v>
    <v>1.1232</v>
    <v>-0.17499999999999999</v>
    <v>-3.746E-4</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471.98</v>
    <v>Professional &amp; Commercial Services</v>
    <v>Stock</v>
    <v>45100.784899282029</v>
    <v>437</v>
    <v>460.63249999999999</v>
    <v>37391609385</v>
    <v>MSCI INC.</v>
    <v>MSCI INC.</v>
    <v>462.45</v>
    <v>42.831000000000003</v>
    <v>467.2</v>
    <v>467.02499999999998</v>
    <v>80063400</v>
    <v>MSCI</v>
    <v>MSCI INC. (XNYS:MSCI)</v>
    <v>205726</v>
    <v>521277</v>
    <v>1998</v>
  </rv>
  <rv s="2">
    <v>438</v>
  </rv>
  <rv s="0">
    <v>https://www.bing.com/financeapi/forcetrigger?t=a1svnm&amp;q=XNYS%3aFICO&amp;form=skydnc</v>
    <v>Learn more on Bing</v>
  </rv>
  <rv s="1">
    <v>0</v>
    <v>FAIR ISAAC CORPORATION (XNYS:FICO)</v>
    <v>2</v>
    <v>3</v>
    <v>Finance</v>
    <v>4</v>
    <v>en-US</v>
    <v>a1svnm</v>
    <v>268435456</v>
    <v>1</v>
    <v>Powered by Refinitiv</v>
    <v>815.64</v>
    <v>385.005</v>
    <v>1.2425999999999999</v>
    <v>-7.13</v>
    <v>-9.0609999999999996E-3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783.26</v>
    <v>Software &amp; IT Services</v>
    <v>Stock</v>
    <v>45100.784951099216</v>
    <v>440</v>
    <v>770.58</v>
    <v>19487635526</v>
    <v>FAIR ISAAC CORPORATION</v>
    <v>FAIR ISAAC CORPORATION</v>
    <v>781.2</v>
    <v>52.472999999999999</v>
    <v>786.85</v>
    <v>779.72</v>
    <v>24993120</v>
    <v>FICO</v>
    <v>FAIR ISAAC CORPORATION (XNYS:FICO)</v>
    <v>80784</v>
    <v>207268</v>
    <v>1987</v>
  </rv>
  <rv s="2">
    <v>441</v>
  </rv>
  <rv s="0">
    <v>https://www.bing.com/financeapi/forcetrigger?t=a1xear&amp;q=XNYS%3aMCO&amp;form=skydnc</v>
    <v>Learn more on Bing</v>
  </rv>
  <rv s="1">
    <v>0</v>
    <v>MOODY'S CORPORATION (XNYS:MCO)</v>
    <v>2</v>
    <v>3</v>
    <v>Finance</v>
    <v>4</v>
    <v>en-US</v>
    <v>a1xear</v>
    <v>268435456</v>
    <v>1</v>
    <v>Powered by Refinitiv</v>
    <v>351.06</v>
    <v>230.16</v>
    <v>1.2923</v>
    <v>-0.03</v>
    <v>-8.933E-5</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337.61</v>
    <v>Professional &amp; Commercial Services</v>
    <v>Stock</v>
    <v>45100.784790867969</v>
    <v>443</v>
    <v>331.62</v>
    <v>61621135000</v>
    <v>MOODY'S CORPORATION</v>
    <v>MOODY'S CORPORATION</v>
    <v>334.43</v>
    <v>43.421300000000002</v>
    <v>335.84</v>
    <v>335.81</v>
    <v>183500000</v>
    <v>MCO</v>
    <v>MOODY'S CORPORATION (XNYS:MCO)</v>
    <v>373979</v>
    <v>826079</v>
    <v>2000</v>
  </rv>
  <rv s="2">
    <v>444</v>
  </rv>
  <rv s="0">
    <v>https://www.bing.com/financeapi/forcetrigger?t=c4e5vh&amp;q=XNYS%3aNU&amp;form=skydnc</v>
    <v>Learn more on Bing</v>
  </rv>
  <rv s="1">
    <v>0</v>
    <v>Nu Holdings Ltd (XNYS:NU)</v>
    <v>2</v>
    <v>3</v>
    <v>Finance</v>
    <v>4</v>
    <v>en-US</v>
    <v>c4e5vh</v>
    <v>268435456</v>
    <v>1</v>
    <v>Powered by Refinitiv</v>
    <v>7.76</v>
    <v>3.39</v>
    <v>0.89700000000000002</v>
    <v>9.5000000000000001E-2</v>
    <v>1.2683999999999999E-2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7.7</v>
    <v>Banking Services</v>
    <v>Stock</v>
    <v>45100.785023622659</v>
    <v>446</v>
    <v>7.36</v>
    <v>35757237340</v>
    <v>Nu Holdings Ltd</v>
    <v>Nu Holdings Ltd</v>
    <v>7.4050000000000002</v>
    <v>0</v>
    <v>7.49</v>
    <v>7.585</v>
    <v>4714204000</v>
    <v>NU</v>
    <v>Nu Holdings Ltd (XNYS:NU)</v>
    <v>22609319</v>
    <v>30014255</v>
    <v>2016</v>
  </rv>
  <rv s="2">
    <v>447</v>
  </rv>
  <rv s="0">
    <v>https://www.bing.com/financeapi/forcetrigger?t=a1zm3m&amp;q=XNAS%3aPCTY&amp;form=skydnc</v>
    <v>Learn more on Bing</v>
  </rv>
  <rv s="1">
    <v>0</v>
    <v>PAYLOCITY HOLDING CORPORATION (XNAS:PCTY)</v>
    <v>2</v>
    <v>3</v>
    <v>Finance</v>
    <v>4</v>
    <v>en-US</v>
    <v>a1zm3m</v>
    <v>268435456</v>
    <v>1</v>
    <v>Powered by Refinitiv</v>
    <v>276.88</v>
    <v>160</v>
    <v>1.077</v>
    <v>-4.7649999999999997</v>
    <v>-2.6370000000000001E-2</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179.27</v>
    <v>Software &amp; IT Services</v>
    <v>Stock</v>
    <v>45100.784856943748</v>
    <v>449</v>
    <v>175.935</v>
    <v>9819725816</v>
    <v>PAYLOCITY HOLDING CORPORATION</v>
    <v>PAYLOCITY HOLDING CORPORATION</v>
    <v>178.73</v>
    <v>86.094399999999993</v>
    <v>180.7</v>
    <v>175.935</v>
    <v>55814510</v>
    <v>PCTY</v>
    <v>PAYLOCITY HOLDING CORPORATION (XNAS:PCTY)</v>
    <v>111930</v>
    <v>462401</v>
    <v>2013</v>
  </rv>
  <rv s="2">
    <v>450</v>
  </rv>
  <rv s="0">
    <v>https://www.bing.com/financeapi/forcetrigger?t=a1zha2&amp;q=XNYS%3aPAYC&amp;form=skydnc</v>
    <v>Learn more on Bing</v>
  </rv>
  <rv s="1">
    <v>0</v>
    <v>PAYCOM SOFTWARE, INC. (XNYS:PAYC)</v>
    <v>2</v>
    <v>3</v>
    <v>Finance</v>
    <v>4</v>
    <v>en-US</v>
    <v>a1zha2</v>
    <v>268435456</v>
    <v>1</v>
    <v>Powered by Refinitiv</v>
    <v>402.7799</v>
    <v>262.11500000000001</v>
    <v>1.4204000000000001</v>
    <v>0.14000000000000001</v>
    <v>4.5639999999999998E-4</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308.20999999999998</v>
    <v>Software &amp; IT Services</v>
    <v>Stock</v>
    <v>45100.78490818281</v>
    <v>452</v>
    <v>303.14</v>
    <v>17760672590</v>
    <v>PAYCOM SOFTWARE, INC.</v>
    <v>PAYCOM SOFTWARE, INC.</v>
    <v>303.245</v>
    <v>57.668799999999997</v>
    <v>306.75</v>
    <v>306.89</v>
    <v>57873090</v>
    <v>PAYC</v>
    <v>PAYCOM SOFTWARE, INC. (XNYS:PAYC)</v>
    <v>246196</v>
    <v>557235</v>
    <v>2013</v>
  </rv>
  <rv s="2">
    <v>453</v>
  </rv>
  <rv s="0">
    <v>https://www.bing.com/financeapi/forcetrigger?t=a23d9c&amp;q=XNYS%3aSPGI&amp;form=skydnc</v>
    <v>Learn more on Bing</v>
  </rv>
  <rv s="1">
    <v>0</v>
    <v>S&amp;P Global Inc. (XNYS:SPGI)</v>
    <v>2</v>
    <v>3</v>
    <v>Finance</v>
    <v>4</v>
    <v>en-US</v>
    <v>a23d9c</v>
    <v>268435456</v>
    <v>1</v>
    <v>Powered by Refinitiv</v>
    <v>402.92</v>
    <v>279.32</v>
    <v>1.1148</v>
    <v>1.9</v>
    <v>4.8939999999999999E-3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392.38</v>
    <v>Professional &amp; Commercial Services</v>
    <v>Stock</v>
    <v>45100.784909918752</v>
    <v>455</v>
    <v>385.12</v>
    <v>125156912000</v>
    <v>S&amp;P Global Inc.</v>
    <v>S&amp;P Global Inc.</v>
    <v>385.98500000000001</v>
    <v>45.7029</v>
    <v>388.24</v>
    <v>390.14</v>
    <v>320800000</v>
    <v>SPGI</v>
    <v>S&amp;P Global Inc. (XNYS:SPGI)</v>
    <v>553783</v>
    <v>1251570</v>
    <v>1925</v>
  </rv>
  <rv s="2">
    <v>456</v>
  </rv>
  <rv s="0">
    <v>https://www.bing.com/financeapi/forcetrigger?t=a1mpqh&amp;q=XNYS%3aABBV&amp;form=skydnc</v>
    <v>Learn more on Bing</v>
  </rv>
  <rv s="1">
    <v>0</v>
    <v>ABBVIE INC. (XNYS:ABBV)</v>
    <v>2</v>
    <v>3</v>
    <v>Finance</v>
    <v>4</v>
    <v>en-US</v>
    <v>a1mpqh</v>
    <v>268435456</v>
    <v>1</v>
    <v>Powered by Refinitiv</v>
    <v>168.11</v>
    <v>131.1</v>
    <v>0.54430000000000001</v>
    <v>-0.89</v>
    <v>-6.4770000000000001E-3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138.69</v>
    <v>Pharmaceuticals</v>
    <v>Stock</v>
    <v>45100.784992892972</v>
    <v>458</v>
    <v>136.48330000000001</v>
    <v>242431000000</v>
    <v>ABBVIE INC.</v>
    <v>ABBVIE INC.</v>
    <v>137.47</v>
    <v>32.421599999999998</v>
    <v>137.41</v>
    <v>136.52000000000001</v>
    <v>1764290000</v>
    <v>ABBV</v>
    <v>ABBVIE INC. (XNYS:ABBV)</v>
    <v>2699736</v>
    <v>6287096</v>
    <v>2012</v>
  </rv>
  <rv s="2">
    <v>459</v>
  </rv>
  <rv s="0">
    <v>https://www.bing.com/financeapi/forcetrigger?t=a24xlh&amp;q=XNYS%3aUNH&amp;form=skydnc</v>
    <v>Learn more on Bing</v>
  </rv>
  <rv s="1">
    <v>0</v>
    <v>UNITEDHEALTH GROUP INCORPORATED (XNYS:UNH)</v>
    <v>2</v>
    <v>3</v>
    <v>Finance</v>
    <v>4</v>
    <v>en-US</v>
    <v>a24xlh</v>
    <v>268435456</v>
    <v>1</v>
    <v>Powered by Refinitiv</v>
    <v>558.1</v>
    <v>445.68</v>
    <v>0.66879999999999995</v>
    <v>-0.68</v>
    <v>-1.4189999999999999E-3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482.27499999999998</v>
    <v>Healthcare Providers &amp; Services</v>
    <v>Stock</v>
    <v>45100.78500474531</v>
    <v>461</v>
    <v>477.27</v>
    <v>445377777840</v>
    <v>UNITEDHEALTH GROUP INCORPORATED</v>
    <v>UNITEDHEALTH GROUP INCORPORATED</v>
    <v>478.5</v>
    <v>21.909400000000002</v>
    <v>479.05</v>
    <v>478.37</v>
    <v>931032000</v>
    <v>UNH</v>
    <v>UNITEDHEALTH GROUP INCORPORATED (XNYS:UNH)</v>
    <v>1841504</v>
    <v>3978246</v>
    <v>2015</v>
  </rv>
  <rv s="2">
    <v>462</v>
  </rv>
  <rv s="0">
    <v>https://www.bing.com/financeapi/forcetrigger?t=a1zqnm&amp;q=XNYS%3aPFE&amp;form=skydnc</v>
    <v>Learn more on Bing</v>
  </rv>
  <rv s="1">
    <v>0</v>
    <v>PFIZER INC. (XNYS:PFE)</v>
    <v>2</v>
    <v>3</v>
    <v>Finance</v>
    <v>4</v>
    <v>en-US</v>
    <v>a1zqnm</v>
    <v>268435456</v>
    <v>1</v>
    <v>Powered by Refinitiv</v>
    <v>54.93</v>
    <v>36.17</v>
    <v>0.621</v>
    <v>-0.40500000000000003</v>
    <v>-1.0457000000000001E-2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38.869999999999997</v>
    <v>Pharmaceuticals</v>
    <v>Stock</v>
    <v>45100.785019964846</v>
    <v>464</v>
    <v>38.299999999999997</v>
    <v>216356390775</v>
    <v>PFIZER INC.</v>
    <v>PFIZER INC.</v>
    <v>38.715000000000003</v>
    <v>7.633</v>
    <v>38.729999999999997</v>
    <v>38.325000000000003</v>
    <v>5645307000</v>
    <v>PFE</v>
    <v>PFIZER INC. (XNYS:PFE)</v>
    <v>10200518</v>
    <v>30812364</v>
    <v>1942</v>
  </rv>
  <rv s="2">
    <v>465</v>
  </rv>
  <rv s="0">
    <v>https://www.bing.com/financeapi/forcetrigger?t=a1xxmw&amp;q=XNYS%3aMRK&amp;form=skydnc</v>
    <v>Learn more on Bing</v>
  </rv>
  <rv s="1">
    <v>0</v>
    <v>MERCK &amp; CO., INC. (XNYS:MRK)</v>
    <v>2</v>
    <v>3</v>
    <v>Finance</v>
    <v>4</v>
    <v>en-US</v>
    <v>a1xxmw</v>
    <v>268435456</v>
    <v>1</v>
    <v>Powered by Refinitiv</v>
    <v>119.65</v>
    <v>84.52</v>
    <v>0.36249999999999999</v>
    <v>0.34</v>
    <v>2.99E-3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114.3562</v>
    <v>Pharmaceuticals</v>
    <v>Stock</v>
    <v>45100.785019050782</v>
    <v>467</v>
    <v>113.02</v>
    <v>289419950160</v>
    <v>MERCK &amp; CO., INC.</v>
    <v>MERCK &amp; CO., INC.</v>
    <v>114.12</v>
    <v>22.1904</v>
    <v>113.72</v>
    <v>114.06</v>
    <v>2537436000</v>
    <v>MRK</v>
    <v>MERCK &amp; CO., INC. (XNYS:MRK)</v>
    <v>3796221</v>
    <v>7765589</v>
    <v>1970</v>
  </rv>
  <rv s="2">
    <v>468</v>
  </rv>
  <rv s="0">
    <v>https://www.bing.com/financeapi/forcetrigger?t=a1xg3m&amp;q=XNYS%3aMDT&amp;form=skydnc</v>
    <v>Learn more on Bing</v>
  </rv>
  <rv s="1">
    <v>0</v>
    <v>MEDTRONIC PUBLIC LIMITED COMPANY (XNYS:MDT)</v>
    <v>2</v>
    <v>3</v>
    <v>Finance</v>
    <v>4</v>
    <v>en-US</v>
    <v>a1xg3m</v>
    <v>268435456</v>
    <v>1</v>
    <v>Powered by Refinitiv</v>
    <v>95.6</v>
    <v>75.765000000000001</v>
    <v>0.72740000000000005</v>
    <v>0.14000000000000001</v>
    <v>1.6020000000000001E-3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87.7821</v>
    <v>Healthcare Equipment &amp; Supplies</v>
    <v>Stock</v>
    <v>45100.784949316403</v>
    <v>470</v>
    <v>87.01</v>
    <v>116512327950</v>
    <v>MEDTRONIC PUBLIC LIMITED COMPANY</v>
    <v>MEDTRONIC PUBLIC LIMITED COMPANY</v>
    <v>87.21</v>
    <v>28.7364</v>
    <v>87.41</v>
    <v>87.55</v>
    <v>1330809000</v>
    <v>MDT</v>
    <v>MEDTRONIC PUBLIC LIMITED COMPANY (XNYS:MDT)</v>
    <v>2274608</v>
    <v>6455560</v>
    <v>2014</v>
  </rv>
  <rv s="2">
    <v>471</v>
  </rv>
  <rv s="0">
    <v>https://www.bing.com/financeapi/forcetrigger?t=a1mrar&amp;q=XNYS%3aABT&amp;form=skydnc</v>
    <v>Learn more on Bing</v>
  </rv>
  <rv s="1">
    <v>0</v>
    <v>ABBOTT LABORATORIES (XNYS:ABT)</v>
    <v>2</v>
    <v>3</v>
    <v>Finance</v>
    <v>4</v>
    <v>en-US</v>
    <v>a1mrar</v>
    <v>268435456</v>
    <v>1</v>
    <v>Powered by Refinitiv</v>
    <v>115.69</v>
    <v>93.25</v>
    <v>0.66839999999999999</v>
    <v>-0.55000000000000004</v>
    <v>-5.0809999999999996E-3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108.5</v>
    <v>Healthcare Equipment &amp; Supplies</v>
    <v>Stock</v>
    <v>45100.785015289061</v>
    <v>473</v>
    <v>107.37</v>
    <v>187284591900</v>
    <v>ABBOTT LABORATORIES</v>
    <v>ABBOTT LABORATORIES</v>
    <v>107.86</v>
    <v>32.817399999999999</v>
    <v>108.25</v>
    <v>107.7</v>
    <v>1738947000</v>
    <v>ABT</v>
    <v>ABBOTT LABORATORIES (XNYS:ABT)</v>
    <v>1946141</v>
    <v>5103043</v>
    <v>1900</v>
  </rv>
  <rv s="2">
    <v>474</v>
  </rv>
  <rv s="0">
    <v>https://www.bing.com/financeapi/forcetrigger?t=a1r1r7&amp;q=XNYS%3aDHR&amp;form=skydnc</v>
    <v>Learn more on Bing</v>
  </rv>
  <rv s="1">
    <v>0</v>
    <v>DANAHER CORPORATION (XNYS:DHR)</v>
    <v>2</v>
    <v>3</v>
    <v>Finance</v>
    <v>4</v>
    <v>en-US</v>
    <v>a1r1r7</v>
    <v>268435456</v>
    <v>1</v>
    <v>Powered by Refinitiv</v>
    <v>303.82</v>
    <v>221.22</v>
    <v>0.79849999999999999</v>
    <v>1.23</v>
    <v>5.2030000000000002E-3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238.0187</v>
    <v>Healthcare Equipment &amp; Supplies</v>
    <v>Stock</v>
    <v>45100.784880242965</v>
    <v>476</v>
    <v>234.49</v>
    <v>175332133868</v>
    <v>DANAHER CORPORATION</v>
    <v>DANAHER CORPORATION</v>
    <v>234.61</v>
    <v>25.4361</v>
    <v>236.38</v>
    <v>237.61</v>
    <v>737898800</v>
    <v>DHR</v>
    <v>DANAHER CORPORATION (XNYS:DHR)</v>
    <v>1070632</v>
    <v>3382340</v>
    <v>1986</v>
  </rv>
  <rv s="2">
    <v>477</v>
  </rv>
  <rv s="0">
    <v>https://www.bing.com/financeapi/forcetrigger?t=a1x1pr&amp;q=XNAS%3aLNTH&amp;form=skydnc</v>
    <v>Learn more on Bing</v>
  </rv>
  <rv s="1">
    <v>0</v>
    <v>LANTHEUS HOLDINGS, INC. (XNAS:LNTH)</v>
    <v>2</v>
    <v>3</v>
    <v>Finance</v>
    <v>4</v>
    <v>en-US</v>
    <v>a1x1pr</v>
    <v>268435456</v>
    <v>1</v>
    <v>Powered by Refinitiv</v>
    <v>100.8505</v>
    <v>47.46</v>
    <v>0.6754</v>
    <v>1.2</v>
    <v>1.3075000000000002E-2</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94.01</v>
    <v>Healthcare Equipment &amp; Supplies</v>
    <v>Stock</v>
    <v>45100.784935022653</v>
    <v>479</v>
    <v>89.673699999999997</v>
    <v>6353592112</v>
    <v>LANTHEUS HOLDINGS, INC.</v>
    <v>LANTHEUS HOLDINGS, INC.</v>
    <v>90.94</v>
    <v>240.46279999999999</v>
    <v>91.78</v>
    <v>92.98</v>
    <v>68332890</v>
    <v>LNTH</v>
    <v>LANTHEUS HOLDINGS, INC. (XNAS:LNTH)</v>
    <v>534480</v>
    <v>1090555</v>
    <v>2007</v>
  </rv>
  <rv s="2">
    <v>480</v>
  </rv>
  <rv s="0">
    <v>https://www.bing.com/financeapi/forcetrigger?t=a24bsm&amp;q=XNYS%3aTMO&amp;form=skydnc</v>
    <v>Learn more on Bing</v>
  </rv>
  <rv s="1">
    <v>0</v>
    <v>THERMO FISHER SCIENTIFIC INC. (XNYS:TMO)</v>
    <v>2</v>
    <v>3</v>
    <v>Finance</v>
    <v>4</v>
    <v>en-US</v>
    <v>a24bsm</v>
    <v>268435456</v>
    <v>1</v>
    <v>Powered by Refinitiv</v>
    <v>611.05999999999995</v>
    <v>475.77</v>
    <v>0.79310000000000003</v>
    <v>-3.0550000000000002</v>
    <v>-5.7829999999999999E-3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529.70500000000004</v>
    <v>Healthcare Equipment &amp; Supplies</v>
    <v>Stock</v>
    <v>45100.785021828124</v>
    <v>482</v>
    <v>522.47</v>
    <v>202602041431</v>
    <v>THERMO FISHER SCIENTIFIC INC.</v>
    <v>THERMO FISHER SCIENTIFIC INC.</v>
    <v>524.1</v>
    <v>34.415999999999997</v>
    <v>528.30999999999995</v>
    <v>525.255</v>
    <v>385721300</v>
    <v>TMO</v>
    <v>THERMO FISHER SCIENTIFIC INC. (XNYS:TMO)</v>
    <v>539762</v>
    <v>1801261</v>
    <v>1960</v>
  </rv>
  <rv s="2">
    <v>483</v>
  </rv>
  <rv s="0">
    <v>https://www.bing.com/financeapi/forcetrigger?t=a1wyu2&amp;q=XNYS%3aLLY&amp;form=skydnc</v>
    <v>Learn more on Bing</v>
  </rv>
  <rv s="1">
    <v>0</v>
    <v>ELI LILLY AND COMPANY (XNYS:LLY)</v>
    <v>2</v>
    <v>3</v>
    <v>Finance</v>
    <v>4</v>
    <v>en-US</v>
    <v>a1wyu2</v>
    <v>268435456</v>
    <v>1</v>
    <v>Powered by Refinitiv</v>
    <v>462.26</v>
    <v>296.32</v>
    <v>0.3679</v>
    <v>-0.08</v>
    <v>-1.7479999999999999E-4</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459.149</v>
    <v>Pharmaceuticals</v>
    <v>Stock</v>
    <v>45100.785022568751</v>
    <v>485</v>
    <v>452.32</v>
    <v>434387279040</v>
    <v>ELI LILLY AND COMPANY</v>
    <v>ELI LILLY AND COMPANY</v>
    <v>456.73</v>
    <v>72.655299999999997</v>
    <v>457.68</v>
    <v>457.6</v>
    <v>949272900</v>
    <v>LLY</v>
    <v>ELI LILLY AND COMPANY (XNYS:LLY)</v>
    <v>946301</v>
    <v>2737638</v>
    <v>1901</v>
  </rv>
  <rv s="2">
    <v>486</v>
  </rv>
  <rv s="0">
    <v>https://www.bing.com/financeapi/forcetrigger?t=bsgk77&amp;q=XNAS%3aPGNY&amp;form=skydnc</v>
    <v>Learn more on Bing</v>
  </rv>
  <rv s="1">
    <v>0</v>
    <v>PROGYNY, INC. (XNAS:PGNY)</v>
    <v>2</v>
    <v>3</v>
    <v>Finance</v>
    <v>4</v>
    <v>en-US</v>
    <v>bsgk77</v>
    <v>268435456</v>
    <v>1</v>
    <v>Powered by Refinitiv</v>
    <v>46.5</v>
    <v>27.11</v>
    <v>1.4831000000000001</v>
    <v>-0.55500000000000005</v>
    <v>-1.4807999999999998E-2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37.47</v>
    <v>Healthcare Providers &amp; Services</v>
    <v>Stock</v>
    <v>45100.784808853903</v>
    <v>488</v>
    <v>36.9</v>
    <v>3485988075</v>
    <v>PROGYNY, INC.</v>
    <v>PROGYNY, INC.</v>
    <v>37</v>
    <v>86.998900000000006</v>
    <v>37.479999999999997</v>
    <v>36.924999999999997</v>
    <v>94407260</v>
    <v>PGNY</v>
    <v>PROGYNY, INC. (XNAS:PGNY)</v>
    <v>185626</v>
    <v>801950</v>
    <v>2008</v>
  </rv>
  <rv s="2">
    <v>489</v>
  </rv>
  <rv s="0">
    <v>https://www.bing.com/financeapi/forcetrigger?t=a26hyc&amp;q=XNYS%3aZTS&amp;form=skydnc</v>
    <v>Learn more on Bing</v>
  </rv>
  <rv s="1">
    <v>0</v>
    <v>ZOETIS INC. (XNYS:ZTS)</v>
    <v>2</v>
    <v>3</v>
    <v>Finance</v>
    <v>4</v>
    <v>en-US</v>
    <v>a26hyc</v>
    <v>268435456</v>
    <v>1</v>
    <v>Powered by Refinitiv</v>
    <v>187.81989999999999</v>
    <v>124.14830000000001</v>
    <v>0.76880000000000004</v>
    <v>-2.4</v>
    <v>-1.4104E-2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169.66</v>
    <v>Pharmaceuticals</v>
    <v>Stock</v>
    <v>45100.785015289061</v>
    <v>491</v>
    <v>167.2</v>
    <v>77523942672</v>
    <v>ZOETIS INC.</v>
    <v>ZOETIS INC.</v>
    <v>168.93</v>
    <v>38.430300000000003</v>
    <v>170.16</v>
    <v>167.76</v>
    <v>462112200</v>
    <v>ZTS</v>
    <v>ZOETIS INC. (XNYS:ZTS)</v>
    <v>1211985</v>
    <v>2287802</v>
    <v>2012</v>
  </rv>
  <rv s="2">
    <v>492</v>
  </rv>
  <rv s="0">
    <v>https://www.bing.com/financeapi/forcetrigger?t=a23vdm&amp;q=XNYS%3aSYK&amp;form=skydnc</v>
    <v>Learn more on Bing</v>
  </rv>
  <rv s="1">
    <v>0</v>
    <v>STRYKER CORPORATION (XNYS:SYK)</v>
    <v>2</v>
    <v>3</v>
    <v>Finance</v>
    <v>4</v>
    <v>en-US</v>
    <v>a23vdm</v>
    <v>268435456</v>
    <v>1</v>
    <v>Powered by Refinitiv</v>
    <v>306.56</v>
    <v>188.84</v>
    <v>0.95640000000000003</v>
    <v>0.37</v>
    <v>1.242E-3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299.45999999999998</v>
    <v>Healthcare Equipment &amp; Supplies</v>
    <v>Stock</v>
    <v>45100.785015277346</v>
    <v>494</v>
    <v>296.37</v>
    <v>113079000000</v>
    <v>STRYKER CORPORATION</v>
    <v>STRYKER CORPORATION</v>
    <v>297.49</v>
    <v>43.351100000000002</v>
    <v>297.89</v>
    <v>298.26</v>
    <v>379600000</v>
    <v>SYK</v>
    <v>STRYKER CORPORATION (XNYS:SYK)</v>
    <v>404674</v>
    <v>1354062</v>
    <v>1946</v>
  </rv>
  <rv s="2">
    <v>495</v>
  </rv>
  <rv s="0">
    <v>https://www.bing.com/financeapi/forcetrigger?t=a1vt77&amp;q=XNAS%3aISRG&amp;form=skydnc</v>
    <v>Learn more on Bing</v>
  </rv>
  <rv s="1">
    <v>0</v>
    <v>INTUITIVE SURGICAL, INC. (XNAS:ISRG)</v>
    <v>2</v>
    <v>3</v>
    <v>Finance</v>
    <v>4</v>
    <v>en-US</v>
    <v>a1vt77</v>
    <v>268435456</v>
    <v>1</v>
    <v>Powered by Refinitiv</v>
    <v>333.14</v>
    <v>180.07</v>
    <v>1.3104</v>
    <v>-0.90500000000000003</v>
    <v>-2.7620000000000001E-3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328.58499999999998</v>
    <v>Healthcare Equipment &amp; Supplies</v>
    <v>Stock</v>
    <v>45100.784909096874</v>
    <v>497</v>
    <v>323.72000000000003</v>
    <v>114478563251</v>
    <v>INTUITIVE SURGICAL, INC.</v>
    <v>INTUITIVE SURGICAL, INC.</v>
    <v>324.70999999999998</v>
    <v>89.684799999999996</v>
    <v>327.61500000000001</v>
    <v>326.70999999999998</v>
    <v>350398100</v>
    <v>ISRG</v>
    <v>INTUITIVE SURGICAL, INC. (XNAS:ISRG)</v>
    <v>593472</v>
    <v>1496012</v>
    <v>1995</v>
  </rv>
  <rv s="2">
    <v>498</v>
  </rv>
  <rv s="0">
    <v>https://www.bing.com/financeapi/forcetrigger?t=a1rgxm&amp;q=XNAS%3aDXCM&amp;form=skydnc</v>
    <v>Learn more on Bing</v>
  </rv>
  <rv s="1">
    <v>0</v>
    <v>DEXCOM, INC. (XNAS:DXCM)</v>
    <v>2</v>
    <v>3</v>
    <v>Finance</v>
    <v>4</v>
    <v>en-US</v>
    <v>a1rgxm</v>
    <v>268435456</v>
    <v>1</v>
    <v>Powered by Refinitiv</v>
    <v>134.13999999999999</v>
    <v>71.87</v>
    <v>1.1448</v>
    <v>0.36</v>
    <v>2.8449999999999999E-3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127.5</v>
    <v>Healthcare Equipment &amp; Supplies</v>
    <v>Stock</v>
    <v>45100.785028378908</v>
    <v>500</v>
    <v>124.83</v>
    <v>49183204928</v>
    <v>DEXCOM, INC.</v>
    <v>DEXCOM, INC.</v>
    <v>125.92</v>
    <v>183.34110000000001</v>
    <v>126.52</v>
    <v>126.88</v>
    <v>387635600</v>
    <v>DXCM</v>
    <v>DEXCOM, INC. (XNAS:DXCM)</v>
    <v>1304775</v>
    <v>2891961</v>
    <v>1999</v>
  </rv>
  <rv s="2">
    <v>501</v>
  </rv>
  <rv s="0">
    <v>https://www.bing.com/financeapi/forcetrigger?t=a1p7zr&amp;q=XNYS%3aCAT&amp;form=skydnc</v>
    <v>Learn more on Bing</v>
  </rv>
  <rv s="1">
    <v>0</v>
    <v>CATERPILLAR INC. (XNYS:CAT)</v>
    <v>2</v>
    <v>3</v>
    <v>Finance</v>
    <v>4</v>
    <v>en-US</v>
    <v>a1p7zr</v>
    <v>268435456</v>
    <v>1</v>
    <v>Powered by Refinitiv</v>
    <v>266.04000000000002</v>
    <v>160.6</v>
    <v>1.0983000000000001</v>
    <v>-3.3149999999999999</v>
    <v>-1.3967E-2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235.86</v>
    <v>Machinery, Equipment &amp; Components</v>
    <v>Stock</v>
    <v>45100.784991654691</v>
    <v>503</v>
    <v>231.28</v>
    <v>120606117692</v>
    <v>CATERPILLAR INC.</v>
    <v>CATERPILLAR INC.</v>
    <v>234.04</v>
    <v>17.545500000000001</v>
    <v>237.34</v>
    <v>234.02500000000001</v>
    <v>515355700</v>
    <v>CAT</v>
    <v>CATERPILLAR INC. (XNYS:CAT)</v>
    <v>1315613</v>
    <v>3531761</v>
    <v>1986</v>
  </rv>
  <rv s="2">
    <v>504</v>
  </rv>
  <rv s="0">
    <v>https://www.bing.com/financeapi/forcetrigger?t=a25552&amp;q=XNYS%3aRTX&amp;form=skydnc</v>
    <v>Learn more on Bing</v>
  </rv>
  <rv s="1">
    <v>0</v>
    <v>RAYTHEON TECHNOLOGIES CORPORATION (XNYS:RTX)</v>
    <v>2</v>
    <v>3</v>
    <v>Finance</v>
    <v>4</v>
    <v>en-US</v>
    <v>a25552</v>
    <v>268435456</v>
    <v>1</v>
    <v>Powered by Refinitiv</v>
    <v>104.91</v>
    <v>80.27</v>
    <v>1.0595000000000001</v>
    <v>-0.31</v>
    <v>-3.199E-3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97.284999999999997</v>
    <v>Aerospace &amp; Defense</v>
    <v>Stock</v>
    <v>45100.784990902343</v>
    <v>506</v>
    <v>96.34</v>
    <v>141160928620</v>
    <v>RAYTHEON TECHNOLOGIES CORPORATION</v>
    <v>RAYTHEON TECHNOLOGIES CORPORATION</v>
    <v>96.66</v>
    <v>25.892700000000001</v>
    <v>96.92</v>
    <v>96.61</v>
    <v>1461142000</v>
    <v>RTX</v>
    <v>RAYTHEON TECHNOLOGIES CORPORATION (XNYS:RTX)</v>
    <v>2439693</v>
    <v>4898183</v>
    <v>1934</v>
  </rv>
  <rv s="2">
    <v>507</v>
  </rv>
  <rv s="0">
    <v>https://www.bing.com/financeapi/forcetrigger?t=a229ec&amp;q=XNYS%3aRSG&amp;form=skydnc</v>
    <v>Learn more on Bing</v>
  </rv>
  <rv s="1">
    <v>0</v>
    <v>REPUBLIC SERVICES, INC. (XNYS:RSG)</v>
    <v>2</v>
    <v>3</v>
    <v>Finance</v>
    <v>4</v>
    <v>en-US</v>
    <v>a229ec</v>
    <v>268435456</v>
    <v>1</v>
    <v>Powered by Refinitiv</v>
    <v>149.30000000000001</v>
    <v>120.58</v>
    <v>0.66469999999999996</v>
    <v>-1.21</v>
    <v>-8.1969999999999994E-3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148.15</v>
    <v>Professional &amp; Commercial Services</v>
    <v>Stock</v>
    <v>45100.784987024999</v>
    <v>509</v>
    <v>146.06</v>
    <v>46306891543</v>
    <v>REPUBLIC SERVICES, INC.</v>
    <v>REPUBLIC SERVICES, INC.</v>
    <v>147.51</v>
    <v>30.801300000000001</v>
    <v>147.62</v>
    <v>146.41</v>
    <v>316282300</v>
    <v>RSG</v>
    <v>REPUBLIC SERVICES, INC. (XNYS:RSG)</v>
    <v>566584</v>
    <v>1156154</v>
    <v>1996</v>
  </rv>
  <rv s="2">
    <v>510</v>
  </rv>
  <rv s="0">
    <v>https://www.bing.com/financeapi/forcetrigger?t=buxfa2&amp;q=XNYS%3aMP&amp;form=skydnc</v>
    <v>Learn more on Bing</v>
  </rv>
  <rv s="1">
    <v>0</v>
    <v>MP MATERIALS CORP (XNYS:MP)</v>
    <v>2</v>
    <v>3</v>
    <v>Finance</v>
    <v>4</v>
    <v>en-US</v>
    <v>buxfa2</v>
    <v>268435456</v>
    <v>1</v>
    <v>Powered by Refinitiv</v>
    <v>40.119999999999997</v>
    <v>20.21</v>
    <v>1.647</v>
    <v>-0.50249999999999995</v>
    <v>-2.2902999999999996E-2</v>
    <v>USD</v>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v>486</v>
    <v>New York Stock Exchange</v>
    <v>XNYS</v>
    <v>XNYS</v>
    <v>1700 S. Pavilion Center Dr., Suite 800, LAS VEGAS, NV, 89135 US</v>
    <v>21.69</v>
    <v>Metals &amp; Mining</v>
    <v>Stock</v>
    <v>45100.784957696094</v>
    <v>512</v>
    <v>21.289000000000001</v>
    <v>3807745900</v>
    <v>MP MATERIALS CORP</v>
    <v>MP MATERIALS CORP</v>
    <v>21.43</v>
    <v>17.2942</v>
    <v>21.94</v>
    <v>21.4375</v>
    <v>177620800</v>
    <v>MP</v>
    <v>MP MATERIALS CORP (XNYS:MP)</v>
    <v>1543947</v>
    <v>3095041</v>
    <v>2020</v>
  </rv>
  <rv s="2">
    <v>513</v>
  </rv>
  <rv s="0">
    <v>https://www.bing.com/financeapi/forcetrigger?t=a24ynm&amp;q=XNYS%3aUPS&amp;form=skydnc</v>
    <v>Learn more on Bing</v>
  </rv>
  <rv s="1">
    <v>0</v>
    <v>UNITED PARCEL SERVICE, INC. (XNYS:UPS)</v>
    <v>2</v>
    <v>3</v>
    <v>Finance</v>
    <v>4</v>
    <v>en-US</v>
    <v>a24ynm</v>
    <v>268435456</v>
    <v>1</v>
    <v>Powered by Refinitiv</v>
    <v>209.39</v>
    <v>154.87180000000001</v>
    <v>1.0809</v>
    <v>-2.4300000000000002</v>
    <v>-1.4178999999999999E-2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171.16</v>
    <v>Freight &amp; Logistics Services</v>
    <v>Stock</v>
    <v>45100.785017638278</v>
    <v>515</v>
    <v>168.76</v>
    <v>145108857280</v>
    <v>UNITED PARCEL SERVICE, INC.</v>
    <v>UNITED PARCEL SERVICE, INC.</v>
    <v>169.61</v>
    <v>13.852</v>
    <v>171.38</v>
    <v>168.95</v>
    <v>858886400</v>
    <v>UPS</v>
    <v>UNITED PARCEL SERVICE, INC. (XNYS:UPS)</v>
    <v>2240399</v>
    <v>3421976</v>
    <v>1999</v>
  </rv>
  <rv s="2">
    <v>516</v>
  </rv>
  <rv s="0">
    <v>https://www.bing.com/financeapi/forcetrigger?t=aaxkh7&amp;q=XTSE%3aCNR&amp;form=skydnc</v>
    <v>Learn more on Bing</v>
  </rv>
  <rv s="1">
    <v>0</v>
    <v>Canadian National Railway Company (XTSE:CNR)</v>
    <v>2</v>
    <v>7</v>
    <v>Finance</v>
    <v>8</v>
    <v>en-US</v>
    <v>aaxkh7</v>
    <v>268435456</v>
    <v>1</v>
    <v>Powered by Refinitiv</v>
    <v>175.39</v>
    <v>139.88</v>
    <v>0.6825</v>
    <v>-1.65</v>
    <v>-1.0460000000000001E-2</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157.55000000000001</v>
    <v>Freight &amp; Logistics Services</v>
    <v>Stock</v>
    <v>45100.774328703701</v>
    <v>518</v>
    <v>155.72</v>
    <v>106316500000</v>
    <v>Canadian National Railway Company</v>
    <v>Canadian National Railway Company</v>
    <v>157.55000000000001</v>
    <v>19.82</v>
    <v>157.75</v>
    <v>156.1</v>
    <v>674673200</v>
    <v>CNR</v>
    <v>Canadian National Railway Company (XTSE:CNR)</v>
    <v>670748</v>
    <v>1454480</v>
    <v>1995</v>
  </rv>
  <rv s="2">
    <v>519</v>
  </rv>
  <rv s="0">
    <v>https://www.bing.com/financeapi/forcetrigger?t=aaxl52&amp;q=XTSE%3aCP&amp;form=skydnc</v>
    <v>Learn more on Bing</v>
  </rv>
  <rv s="1">
    <v>0</v>
    <v>Canadian Pacific Kansas City Limited (XTSE:CP)</v>
    <v>2</v>
    <v>7</v>
    <v>Finance</v>
    <v>8</v>
    <v>en-US</v>
    <v>aaxl52</v>
    <v>268435456</v>
    <v>1</v>
    <v>Powered by Refinitiv</v>
    <v>112.27</v>
    <v>87.61</v>
    <v>0.83030000000000004</v>
    <v>-0.57999999999999996</v>
    <v>-5.4650000000000002E-3</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106.1</v>
    <v>Freight &amp; Logistics Services</v>
    <v>Stock</v>
    <v>45100.774247685185</v>
    <v>521</v>
    <v>105.04</v>
    <v>98708230000</v>
    <v>Canadian Pacific Kansas City Limited</v>
    <v>Canadian Pacific Kansas City Limited</v>
    <v>106.01</v>
    <v>26.57</v>
    <v>106.13</v>
    <v>105.55</v>
    <v>931059400</v>
    <v>CP</v>
    <v>Canadian Pacific Kansas City Limited (XTSE:CP)</v>
    <v>511066</v>
    <v>1372280</v>
    <v>2001</v>
  </rv>
  <rv s="2">
    <v>522</v>
  </rv>
  <rv s="0">
    <v>https://www.bing.com/financeapi/forcetrigger?t=aaxdur&amp;q=XTSE%3aCCO&amp;form=skydnc</v>
    <v>Learn more on Bing</v>
  </rv>
  <rv s="1">
    <v>0</v>
    <v>CAMECO CORPORATION (XTSE:CCO)</v>
    <v>2</v>
    <v>7</v>
    <v>Finance</v>
    <v>8</v>
    <v>en-US</v>
    <v>aaxdur</v>
    <v>268435456</v>
    <v>1</v>
    <v>Powered by Refinitiv</v>
    <v>43.94</v>
    <v>26.32</v>
    <v>0.93389999999999995</v>
    <v>-0.8</v>
    <v>-1.9703999999999999E-2</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40.25</v>
    <v>Uranium</v>
    <v>Stock</v>
    <v>45100.774560185186</v>
    <v>524</v>
    <v>39.549999999999997</v>
    <v>17562410000</v>
    <v>CAMECO CORPORATION</v>
    <v>CAMECO CORPORATION</v>
    <v>40.25</v>
    <v>102.84</v>
    <v>40.6</v>
    <v>39.799999999999997</v>
    <v>433032200</v>
    <v>CCO</v>
    <v>CAMECO CORPORATION (XTSE:CCO)</v>
    <v>509083</v>
    <v>1132040</v>
    <v>1997</v>
  </rv>
  <rv s="2">
    <v>525</v>
  </rv>
  <rv s="0">
    <v>https://www.bing.com/financeapi/forcetrigger?t=a24xww&amp;q=XNYS%3aUNP&amp;form=skydnc</v>
    <v>Learn more on Bing</v>
  </rv>
  <rv s="1">
    <v>0</v>
    <v>UNION PACIFIC CORPORATION (XNYS:UNP)</v>
    <v>2</v>
    <v>3</v>
    <v>Finance</v>
    <v>4</v>
    <v>en-US</v>
    <v>a24xww</v>
    <v>268435456</v>
    <v>1</v>
    <v>Powered by Refinitiv</v>
    <v>242.35499999999999</v>
    <v>183.69</v>
    <v>1.1026</v>
    <v>-3.9</v>
    <v>-1.9177E-2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201.97</v>
    <v>Freight &amp; Logistics Services</v>
    <v>Stock</v>
    <v>45100.784959687502</v>
    <v>527</v>
    <v>199.33</v>
    <v>123993800000</v>
    <v>UNION PACIFIC CORPORATION</v>
    <v>UNION PACIFIC CORPORATION</v>
    <v>201.75</v>
    <v>17.9801</v>
    <v>203.37</v>
    <v>199.47</v>
    <v>609695400</v>
    <v>UNP</v>
    <v>UNION PACIFIC CORPORATION (XNYS:UNP)</v>
    <v>1580028</v>
    <v>2502594</v>
    <v>1969</v>
  </rv>
  <rv s="2">
    <v>528</v>
  </rv>
  <rv s="0">
    <v>https://www.bing.com/financeapi/forcetrigger?t=a1rlu2&amp;q=XNYS%3aECL&amp;form=skydnc</v>
    <v>Learn more on Bing</v>
  </rv>
  <rv s="1">
    <v>0</v>
    <v>ECOLAB INC. (XNYS:ECL)</v>
    <v>2</v>
    <v>3</v>
    <v>Finance</v>
    <v>4</v>
    <v>en-US</v>
    <v>a1rlu2</v>
    <v>268435456</v>
    <v>1</v>
    <v>Powered by Refinitiv</v>
    <v>183.28</v>
    <v>131.04</v>
    <v>1.0165</v>
    <v>-1.76</v>
    <v>-9.7850000000000003E-3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179.29499999999999</v>
    <v>Chemicals</v>
    <v>Stock</v>
    <v>45100.784868865623</v>
    <v>530</v>
    <v>177.524</v>
    <v>50711639499</v>
    <v>ECOLAB INC.</v>
    <v>ECOLAB INC.</v>
    <v>178.46</v>
    <v>44.623100000000001</v>
    <v>179.87</v>
    <v>178.11</v>
    <v>284720900</v>
    <v>ECL</v>
    <v>ECOLAB INC. (XNYS:ECL)</v>
    <v>408266</v>
    <v>1088908</v>
    <v>1924</v>
  </rv>
  <rv s="2">
    <v>531</v>
  </rv>
  <rv s="0">
    <v>https://www.bing.com/financeapi/forcetrigger?t=ab1rsm&amp;q=XTSE%3aWCN&amp;form=skydnc</v>
    <v>Learn more on Bing</v>
  </rv>
  <rv s="1">
    <v>0</v>
    <v>WASTE CONNECTIONS, INC. (XTSE:WCN)</v>
    <v>2</v>
    <v>7</v>
    <v>Finance</v>
    <v>8</v>
    <v>en-US</v>
    <v>ab1rsm</v>
    <v>268435456</v>
    <v>1</v>
    <v>Powered by Refinitiv</v>
    <v>196.65</v>
    <v>149.88</v>
    <v>0.57040000000000002</v>
    <v>-0.35</v>
    <v>-1.9420000000000001E-3</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182.11</v>
    <v>Professional &amp; Commercial Services</v>
    <v>Stock</v>
    <v>45100.7737037037</v>
    <v>533</v>
    <v>179.59</v>
    <v>46377760000</v>
    <v>WASTE CONNECTIONS, INC.</v>
    <v>WASTE CONNECTIONS, INC.</v>
    <v>180.26</v>
    <v>40.32</v>
    <v>180.26</v>
    <v>179.91</v>
    <v>257556500</v>
    <v>WCN</v>
    <v>WASTE CONNECTIONS, INC. (XTSE:WCN)</v>
    <v>90088</v>
    <v>256650</v>
    <v>2016</v>
  </rv>
  <rv s="2">
    <v>534</v>
  </rv>
  <rv s="0">
    <v>https://www.bing.com/financeapi/forcetrigger?t=a25xjc&amp;q=XNYS%3aWM&amp;form=skydnc</v>
    <v>Learn more on Bing</v>
  </rv>
  <rv s="1">
    <v>0</v>
    <v>WASTE MANAGEMENT, INC. (XNYS:WM)</v>
    <v>2</v>
    <v>3</v>
    <v>Finance</v>
    <v>4</v>
    <v>en-US</v>
    <v>a25xjc</v>
    <v>268435456</v>
    <v>1</v>
    <v>Powered by Refinitiv</v>
    <v>175.98</v>
    <v>145.09</v>
    <v>0.72870000000000001</v>
    <v>-1.5</v>
    <v>-8.9870000000000002E-3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167.72</v>
    <v>Professional &amp; Commercial Services</v>
    <v>Stock</v>
    <v>45100.785005844533</v>
    <v>536</v>
    <v>165.34</v>
    <v>67291550347</v>
    <v>WASTE MANAGEMENT, INC.</v>
    <v>WASTE MANAGEMENT, INC.</v>
    <v>166.99</v>
    <v>30.523900000000001</v>
    <v>166.91</v>
    <v>165.41</v>
    <v>406816700</v>
    <v>WM</v>
    <v>WASTE MANAGEMENT, INC. (XNYS:WM)</v>
    <v>699160</v>
    <v>1464725</v>
    <v>1995</v>
  </rv>
  <rv s="2">
    <v>537</v>
  </rv>
  <rv s="0">
    <v>https://www.bing.com/financeapi/forcetrigger?t=a1ne3m&amp;q=XNYS%3aAME&amp;form=skydnc</v>
    <v>Learn more on Bing</v>
  </rv>
  <rv s="1">
    <v>0</v>
    <v>AMETEK, INC. (XNYS:AME)</v>
    <v>2</v>
    <v>3</v>
    <v>Finance</v>
    <v>4</v>
    <v>en-US</v>
    <v>a1ne3m</v>
    <v>268435456</v>
    <v>1</v>
    <v>Powered by Refinitiv</v>
    <v>158.61000000000001</v>
    <v>106.97</v>
    <v>1.2211000000000001</v>
    <v>3.5000000000000003E-2</v>
    <v>2.2429999999999998E-4</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157.11000000000001</v>
    <v>Machinery, Equipment &amp; Components</v>
    <v>Stock</v>
    <v>45100.784882985936</v>
    <v>539</v>
    <v>154.35</v>
    <v>35969112088</v>
    <v>AMETEK, INC.</v>
    <v>AMETEK, INC.</v>
    <v>154.81</v>
    <v>30.226800000000001</v>
    <v>156.03</v>
    <v>156.065</v>
    <v>230475200</v>
    <v>AME</v>
    <v>AMETEK, INC. (XNYS:AME)</v>
    <v>391684</v>
    <v>980688</v>
    <v>1986</v>
  </rv>
  <rv s="2">
    <v>540</v>
  </rv>
  <rv s="0">
    <v>https://www.bing.com/financeapi/forcetrigger?t=a1yq5r&amp;q=XNYS%3aNSC&amp;form=skydnc</v>
    <v>Learn more on Bing</v>
  </rv>
  <rv s="1">
    <v>0</v>
    <v>NORFOLK SOUTHERN CORPORATION (XNYS:NSC)</v>
    <v>2</v>
    <v>3</v>
    <v>Finance</v>
    <v>4</v>
    <v>en-US</v>
    <v>a1yq5r</v>
    <v>268435456</v>
    <v>1</v>
    <v>Powered by Refinitiv</v>
    <v>264.22000000000003</v>
    <v>196.33</v>
    <v>1.2843</v>
    <v>-3.2</v>
    <v>-1.4538000000000001E-2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219.11500000000001</v>
    <v>Freight &amp; Logistics Services</v>
    <v>Stock</v>
    <v>45100.784944791405</v>
    <v>542</v>
    <v>216.61</v>
    <v>49377305636</v>
    <v>NORFOLK SOUTHERN CORPORATION</v>
    <v>NORFOLK SOUTHERN CORPORATION</v>
    <v>218.68</v>
    <v>16.939900000000002</v>
    <v>220.11</v>
    <v>216.91</v>
    <v>227639600</v>
    <v>NSC</v>
    <v>NORFOLK SOUTHERN CORPORATION (XNYS:NSC)</v>
    <v>550219</v>
    <v>1309938</v>
    <v>2009</v>
  </rv>
  <rv s="2">
    <v>543</v>
  </rv>
  <rv s="0">
    <v>https://www.bing.com/financeapi/forcetrigger?t=a1q8r7&amp;q=XNAS%3aCPRT&amp;form=skydnc</v>
    <v>Learn more on Bing</v>
  </rv>
  <rv s="1">
    <v>0</v>
    <v>COPART, INC. (XNAS:CPRT)</v>
    <v>2</v>
    <v>3</v>
    <v>Finance</v>
    <v>4</v>
    <v>en-US</v>
    <v>a1q8r7</v>
    <v>268435456</v>
    <v>1</v>
    <v>Powered by Refinitiv</v>
    <v>89.875</v>
    <v>52.284999999999997</v>
    <v>1.2128000000000001</v>
    <v>-0.04</v>
    <v>-4.4790000000000005E-4</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89.86</v>
    <v>Software &amp; IT Services</v>
    <v>Stock</v>
    <v>45100.785015450783</v>
    <v>545</v>
    <v>88.395499999999998</v>
    <v>42616276548</v>
    <v>COPART, INC.</v>
    <v>COPART, INC.</v>
    <v>88.59</v>
    <v>37.3523</v>
    <v>89.3</v>
    <v>89.26</v>
    <v>477439800</v>
    <v>CPRT</v>
    <v>COPART, INC. (XNAS:CPRT)</v>
    <v>880359</v>
    <v>2443722</v>
    <v>2012</v>
  </rv>
  <rv s="2">
    <v>546</v>
  </rv>
  <rv s="0">
    <v>https://www.bing.com/financeapi/forcetrigger?t=a1ul9c&amp;q=XNYS%3aHEI&amp;form=skydnc</v>
    <v>Learn more on Bing</v>
  </rv>
  <rv s="1">
    <v>0</v>
    <v>HEICO CORPORATION (XNYS:HEI)</v>
    <v>2</v>
    <v>3</v>
    <v>Finance</v>
    <v>4</v>
    <v>en-US</v>
    <v>a1ul9c</v>
    <v>268435456</v>
    <v>1</v>
    <v>Powered by Refinitiv</v>
    <v>180.59</v>
    <v>126.95</v>
    <v>1.1957</v>
    <v>1.01</v>
    <v>5.8370000000000002E-3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174.44</v>
    <v>Aerospace &amp; Defense</v>
    <v>Stock</v>
    <v>45100.784957464843</v>
    <v>548</v>
    <v>170.16</v>
    <v>20881160000</v>
    <v>HEICO CORPORATION</v>
    <v>HEICO CORPORATION</v>
    <v>170.66</v>
    <v>63.363100000000003</v>
    <v>173.03</v>
    <v>174.04</v>
    <v>136990900</v>
    <v>HEI</v>
    <v>HEICO CORPORATION (XNYS:HEI)</v>
    <v>224803</v>
    <v>459899</v>
    <v>1993</v>
  </rv>
  <rv s="2">
    <v>549</v>
  </rv>
  <rv s="0">
    <v>https://www.bing.com/financeapi/forcetrigger?t=aw2wdm&amp;q=XNAS%3aWSC&amp;form=skydnc</v>
    <v>Learn more on Bing</v>
  </rv>
  <rv s="1">
    <v>0</v>
    <v>WILLSCOT MOBILE MINI HOLDINGS CORP. (XNAS:WSC)</v>
    <v>2</v>
    <v>3</v>
    <v>Finance</v>
    <v>4</v>
    <v>en-US</v>
    <v>aw2wdm</v>
    <v>268435456</v>
    <v>1</v>
    <v>Powered by Refinitiv</v>
    <v>53.46</v>
    <v>30.52</v>
    <v>1.5371999999999999</v>
    <v>-0.76</v>
    <v>-1.617E-2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46.56</v>
    <v>Professional &amp; Commercial Services</v>
    <v>Stock</v>
    <v>45100.784962476566</v>
    <v>551</v>
    <v>46.11</v>
    <v>9355184320</v>
    <v>WILLSCOT MOBILE MINI HOLDINGS CORP.</v>
    <v>WILLSCOT MOBILE MINI HOLDINGS CORP.</v>
    <v>46.37</v>
    <v>32.732500000000002</v>
    <v>47</v>
    <v>46.24</v>
    <v>202318000</v>
    <v>WSC</v>
    <v>WILLSCOT MOBILE MINI HOLDINGS CORP. (XNAS:WSC)</v>
    <v>689808</v>
    <v>1704444</v>
    <v>2017</v>
  </rv>
  <rv s="2">
    <v>552</v>
  </rv>
  <rv s="0">
    <v>https://www.bing.com/financeapi/forcetrigger?t=a24fh7&amp;q=XNYS%3aTPL&amp;form=skydnc</v>
    <v>Learn more on Bing</v>
  </rv>
  <rv s="1">
    <v>0</v>
    <v>TEXAS PACIFIC LAND CORPORATION (XNYS:TPL)</v>
    <v>2</v>
    <v>3</v>
    <v>Finance</v>
    <v>4</v>
    <v>en-US</v>
    <v>a24fh7</v>
    <v>268435456</v>
    <v>1</v>
    <v>Powered by Refinitiv</v>
    <v>2739</v>
    <v>1266.21</v>
    <v>1.8454999999999999</v>
    <v>-15.24</v>
    <v>-1.1744000000000001E-2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1293.7499</v>
    <v>Oil &amp; Gas</v>
    <v>Stock</v>
    <v>45100.784441249998</v>
    <v>554</v>
    <v>1266.21</v>
    <v>9864682397</v>
    <v>TEXAS PACIFIC LAND CORPORATION</v>
    <v>TEXAS PACIFIC LAND CORPORATION</v>
    <v>1279.51</v>
    <v>23.020499999999998</v>
    <v>1297.67</v>
    <v>1282.43</v>
    <v>7692180</v>
    <v>TPL</v>
    <v>TEXAS PACIFIC LAND CORPORATION (XNYS:TPL)</v>
    <v>13754</v>
    <v>31773</v>
    <v>2020</v>
  </rv>
  <rv s="2">
    <v>555</v>
  </rv>
  <rv s="0">
    <v>https://www.bing.com/financeapi/forcetrigger?t=a1zy3m&amp;q=XNYS%3aPLD&amp;form=skydnc</v>
    <v>Learn more on Bing</v>
  </rv>
  <rv s="1">
    <v>0</v>
    <v>PROLOGIS, INC. (XNYS:PLD)</v>
    <v>2</v>
    <v>3</v>
    <v>Finance</v>
    <v>4</v>
    <v>en-US</v>
    <v>a1zy3m</v>
    <v>268435456</v>
    <v>1</v>
    <v>Powered by Refinitiv</v>
    <v>138.86000000000001</v>
    <v>98.03</v>
    <v>0.99199999999999999</v>
    <v>-0.85599999999999998</v>
    <v>-7.2140000000000008E-3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120.3</v>
    <v>Residential &amp; Commercial REIT</v>
    <v>Stock</v>
    <v>45100.785002488279</v>
    <v>557</v>
    <v>117.59</v>
    <v>108787988664</v>
    <v>PROLOGIS, INC.</v>
    <v>PROLOGIS, INC.</v>
    <v>118.35</v>
    <v>35.842700000000001</v>
    <v>118.66</v>
    <v>117.804</v>
    <v>923466000</v>
    <v>PLD</v>
    <v>PROLOGIS, INC. (XNYS:PLD)</v>
    <v>1585135</v>
    <v>3443323</v>
    <v>1997</v>
  </rv>
  <rv s="2">
    <v>558</v>
  </rv>
  <rv s="0">
    <v>https://www.bing.com/financeapi/forcetrigger?t=a1qeh7&amp;q=XNAS%3aCSGP&amp;form=skydnc</v>
    <v>Learn more on Bing</v>
  </rv>
  <rv s="1">
    <v>0</v>
    <v>COSTAR GROUP, INC. (XNAS:CSGP)</v>
    <v>2</v>
    <v>3</v>
    <v>Finance</v>
    <v>4</v>
    <v>en-US</v>
    <v>a1qeh7</v>
    <v>268435456</v>
    <v>1</v>
    <v>Powered by Refinitiv</v>
    <v>88.09</v>
    <v>57.54</v>
    <v>0.89280000000000004</v>
    <v>0.93500000000000005</v>
    <v>1.0822E-2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87.85</v>
    <v>Software &amp; IT Services</v>
    <v>Stock</v>
    <v>45100.785004617966</v>
    <v>560</v>
    <v>85.8</v>
    <v>35679771032</v>
    <v>COSTAR GROUP, INC.</v>
    <v>COSTAR GROUP, INC.</v>
    <v>86.07</v>
    <v>94.441699999999997</v>
    <v>86.4</v>
    <v>87.334999999999994</v>
    <v>408539200</v>
    <v>CSGP</v>
    <v>COSTAR GROUP, INC. (XNAS:CSGP)</v>
    <v>3238699</v>
    <v>2375463</v>
    <v>1998</v>
  </rv>
  <rv s="2">
    <v>561</v>
  </rv>
  <rv s="0">
    <v>https://www.bing.com/financeapi/forcetrigger?t=a1ngur&amp;q=XNYS%3aAMT&amp;form=skydnc</v>
    <v>Learn more on Bing</v>
  </rv>
  <rv s="1">
    <v>0</v>
    <v>AMERICAN TOWER CORPORATION (XNYS:AMT)</v>
    <v>2</v>
    <v>3</v>
    <v>Finance</v>
    <v>4</v>
    <v>en-US</v>
    <v>a1ngur</v>
    <v>268435456</v>
    <v>1</v>
    <v>Powered by Refinitiv</v>
    <v>282.47000000000003</v>
    <v>178.17</v>
    <v>0.56820000000000004</v>
    <v>-0.85399999999999998</v>
    <v>-4.581E-3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189.24</v>
    <v>Residential &amp; Commercial REIT</v>
    <v>Stock</v>
    <v>45100.785012025</v>
    <v>563</v>
    <v>185.24</v>
    <v>86486432883</v>
    <v>AMERICAN TOWER CORPORATION</v>
    <v>AMERICAN TOWER CORPORATION</v>
    <v>185.95</v>
    <v>62.0794</v>
    <v>186.43</v>
    <v>185.57599999999999</v>
    <v>466043200</v>
    <v>AMT</v>
    <v>AMERICAN TOWER CORPORATION (XNYS:AMT)</v>
    <v>1666278</v>
    <v>2244175</v>
    <v>1996</v>
  </rv>
  <rv s="2">
    <v>564</v>
  </rv>
  <rv s="0">
    <v>https://www.bing.com/financeapi/forcetrigger?t=r6dwqz&amp;q=US1M&amp;form=skydnc</v>
    <v>Learn more on Bing</v>
  </rv>
  <rv s="12">
    <v>29</v>
    <v>US Treasury 1M</v>
    <v>30</v>
    <v>31</v>
    <v>Finance</v>
    <v>32</v>
    <v>en-US</v>
    <v>r6dwqz</v>
    <v>268435456</v>
    <v>1</v>
    <v>Powered by Refinitiv</v>
    <v>0.03</v>
    <v>6.0270000000000002E-3</v>
    <v>US</v>
    <v>USD</v>
    <v>Bond</v>
    <v>45100.754479166666</v>
    <v>566</v>
    <v>45132</v>
    <v>US Treasury 1M</v>
    <v>4.9775</v>
    <v>5.0075000000000003</v>
    <v>US1M</v>
    <v>US Treasury 1M</v>
    <v>5.5892999999999998E-2</v>
    <v>5.1189999999999999E-2</v>
    <v>1.1493999999999999E-2</v>
    <v>5.1020000000000003E-2</v>
  </rv>
  <rv s="2">
    <v>567</v>
  </rv>
  <rv s="0">
    <v>https://www.bing.com/financeapi/forcetrigger?t=r6dwr1&amp;q=US3M&amp;form=skydnc</v>
    <v>Learn more on Bing</v>
  </rv>
  <rv s="12">
    <v>29</v>
    <v>US Treasury 3M</v>
    <v>30</v>
    <v>31</v>
    <v>Finance</v>
    <v>32</v>
    <v>en-US</v>
    <v>r6dwr1</v>
    <v>268435456</v>
    <v>1</v>
    <v>Powered by Refinitiv</v>
    <v>5.0000000000000001E-3</v>
    <v>9.7089999999999991E-4</v>
    <v>US</v>
    <v>USD</v>
    <v>Bond</v>
    <v>45100.75681712963</v>
    <v>569</v>
    <v>45190</v>
    <v>US Treasury 3M</v>
    <v>5.15</v>
    <v>5.1550000000000002</v>
    <v>US3M</v>
    <v>US Treasury 3M</v>
    <v>5.2990000000000002E-2</v>
    <v>5.2329999999999995E-2</v>
    <v>1.6236E-2</v>
    <v>5.2999999999999999E-2</v>
  </rv>
  <rv s="2">
    <v>570</v>
  </rv>
  <rv s="0">
    <v>https://www.bing.com/financeapi/forcetrigger?t=r6dwr3&amp;q=US6M&amp;form=skydnc</v>
    <v>Learn more on Bing</v>
  </rv>
  <rv s="12">
    <v>29</v>
    <v>US Treasury 6M</v>
    <v>30</v>
    <v>31</v>
    <v>Finance</v>
    <v>32</v>
    <v>en-US</v>
    <v>r6dwr3</v>
    <v>268435456</v>
    <v>1</v>
    <v>Powered by Refinitiv</v>
    <v>-2.5000000000000001E-3</v>
    <v>-4.8189999999999995E-4</v>
    <v>US</v>
    <v>USD</v>
    <v>Bond</v>
    <v>45100.751886574071</v>
    <v>572</v>
    <v>45281</v>
    <v>US Treasury 6M</v>
    <v>5.1875</v>
    <v>5.1849999999999996</v>
    <v>US6M</v>
    <v>US Treasury 6M</v>
    <v>5.3551000000000001E-2</v>
    <v>5.348E-2</v>
    <v>2.4527E-2</v>
    <v>5.4160000000000007E-2</v>
  </rv>
  <rv s="2">
    <v>573</v>
  </rv>
  <rv s="0">
    <v>https://www.bing.com/financeapi/forcetrigger?t=r6dwr5&amp;q=US1Y&amp;form=skydnc</v>
    <v>Learn more on Bing</v>
  </rv>
  <rv s="12">
    <v>29</v>
    <v>US Treasury 1Y</v>
    <v>30</v>
    <v>31</v>
    <v>Finance</v>
    <v>32</v>
    <v>en-US</v>
    <v>r6dwr5</v>
    <v>268435456</v>
    <v>1</v>
    <v>Powered by Refinitiv</v>
    <v>-2.75E-2</v>
    <v>-5.4810000000000006E-3</v>
    <v>US</v>
    <v>USD</v>
    <v>Bond</v>
    <v>45100.754386574074</v>
    <v>575</v>
    <v>45456</v>
    <v>US Treasury 1Y</v>
    <v>5.0175000000000001</v>
    <v>4.99</v>
    <v>US1Y</v>
    <v>US Treasury 1Y</v>
    <v>5.0811000000000002E-2</v>
    <v>5.2320000000000005E-2</v>
    <v>2.7618999999999998E-2</v>
    <v>5.2610000000000004E-2</v>
  </rv>
  <rv s="2">
    <v>576</v>
  </rv>
  <rv s="0">
    <v>https://www.bing.com/financeapi/forcetrigger?t=r6dwr6&amp;q=US2Y&amp;form=skydnc</v>
    <v>Learn more on Bing</v>
  </rv>
  <rv s="12">
    <v>29</v>
    <v>US Treasury 2Y</v>
    <v>30</v>
    <v>31</v>
    <v>Finance</v>
    <v>32</v>
    <v>en-US</v>
    <v>r6dwr6</v>
    <v>268435456</v>
    <v>1</v>
    <v>Powered by Refinitiv</v>
    <v>0.1016</v>
    <v>1.026E-3</v>
    <v>US</v>
    <v>USD</v>
    <v>Bond</v>
    <v>45100.784594907411</v>
    <v>578</v>
    <v>45808</v>
    <v>US Treasury 2Y</v>
    <v>98.992199999999997</v>
    <v>99.093800000000002</v>
    <v>US2Y</v>
    <v>US Treasury 2Y</v>
    <v>4.2768E-2</v>
    <v>4.7230000000000001E-2</v>
    <v>3.0186999999999999E-2</v>
    <v>4.7070000000000001E-2</v>
  </rv>
  <rv s="2">
    <v>579</v>
  </rv>
  <rv s="0">
    <v>https://www.bing.com/financeapi/forcetrigger?t=r6dwr8&amp;q=US5Y&amp;form=skydnc</v>
    <v>Learn more on Bing</v>
  </rv>
  <rv s="12">
    <v>29</v>
    <v>US Treasury 5Y</v>
    <v>30</v>
    <v>31</v>
    <v>Finance</v>
    <v>32</v>
    <v>en-US</v>
    <v>r6dwr8</v>
    <v>268435456</v>
    <v>1</v>
    <v>Powered by Refinitiv</v>
    <v>0.2422</v>
    <v>2.4679999999999997E-3</v>
    <v>US</v>
    <v>USD</v>
    <v>Bond</v>
    <v>45100.78460648148</v>
    <v>581</v>
    <v>46904</v>
    <v>US Treasury 5Y</v>
    <v>98.140600000000006</v>
    <v>98.382800000000003</v>
    <v>US5Y</v>
    <v>US Treasury 5Y</v>
    <v>3.7513999999999999E-2</v>
    <v>3.993E-2</v>
    <v>3.1359999999999999E-2</v>
    <v>3.9550000000000002E-2</v>
  </rv>
  <rv s="2">
    <v>582</v>
  </rv>
  <rv s="0">
    <v>https://www.bing.com/financeapi/forcetrigger?t=r6dwra&amp;q=US10Y&amp;form=skydnc</v>
    <v>Learn more on Bing</v>
  </rv>
  <rv s="12">
    <v>29</v>
    <v>US Treasury 10Y</v>
    <v>30</v>
    <v>31</v>
    <v>Finance</v>
    <v>32</v>
    <v>en-US</v>
    <v>r6dwra</v>
    <v>268435456</v>
    <v>1</v>
    <v>Powered by Refinitiv</v>
    <v>0.51559999999999995</v>
    <v>5.3420000000000004E-3</v>
    <v>US</v>
    <v>USD</v>
    <v>Bond</v>
    <v>45100.784722222219</v>
    <v>584</v>
    <v>48714</v>
    <v>US Treasury 10Y</v>
    <v>96.531300000000002</v>
    <v>97.046899999999994</v>
    <v>US10Y</v>
    <v>US Treasury 10Y</v>
    <v>3.7033999999999997E-2</v>
    <v>3.7690000000000001E-2</v>
    <v>3.0813999999999998E-2</v>
    <v>3.7229999999999999E-2</v>
  </rv>
  <rv s="2">
    <v>585</v>
  </rv>
  <rv s="0">
    <v>https://www.bing.com/financeapi/forcetrigger?t=bunykr&amp;q=US20Y&amp;form=skydnc</v>
    <v>Learn more on Bing</v>
  </rv>
  <rv s="12">
    <v>29</v>
    <v>US Treasury 20Y</v>
    <v>30</v>
    <v>31</v>
    <v>Finance</v>
    <v>32</v>
    <v>en-US</v>
    <v>bunykr</v>
    <v>268435456</v>
    <v>1</v>
    <v>Powered by Refinitiv</v>
    <v>0.76559999999999995</v>
    <v>7.8630000000000002E-3</v>
    <v>US</v>
    <v>USD</v>
    <v>Bond</v>
    <v>45100.784675925926</v>
    <v>587</v>
    <v>52366</v>
    <v>US Treasury 20Y</v>
    <v>97.375</v>
    <v>98.140600000000006</v>
    <v>US20Y</v>
    <v>US Treasury 20Y</v>
    <v>4.0929E-2</v>
    <v>4.0490000000000005E-2</v>
    <v>3.4575000000000002E-2</v>
    <v>3.9989999999999998E-2</v>
  </rv>
  <rv s="2">
    <v>588</v>
  </rv>
  <rv s="0">
    <v>https://www.bing.com/financeapi/forcetrigger?t=r6dwrb&amp;q=US30Y&amp;form=skydnc</v>
    <v>Learn more on Bing</v>
  </rv>
  <rv s="12">
    <v>29</v>
    <v>US Treasury 30Y</v>
    <v>30</v>
    <v>31</v>
    <v>Finance</v>
    <v>32</v>
    <v>en-US</v>
    <v>r6dwrb</v>
    <v>268435456</v>
    <v>1</v>
    <v>Powered by Refinitiv</v>
    <v>0.96879999999999999</v>
    <v>1.0130999999999999E-2</v>
    <v>US</v>
    <v>USD</v>
    <v>Bond</v>
    <v>45100.784675925926</v>
    <v>590</v>
    <v>56019</v>
    <v>US Treasury 30Y</v>
    <v>95.625</v>
    <v>96.593800000000002</v>
    <v>US30Y</v>
    <v>US Treasury 30Y</v>
    <v>3.9531999999999998E-2</v>
    <v>3.8559999999999997E-2</v>
    <v>3.1996000000000004E-2</v>
    <v>3.8079999999999996E-2</v>
  </rv>
  <rv s="2">
    <v>591</v>
  </rv>
</rvData>
</file>

<file path=xl/richData/rdrichvaluestructure.xml><?xml version="1.0" encoding="utf-8"?>
<rvStructures xmlns="http://schemas.microsoft.com/office/spreadsheetml/2017/richdata" count="1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8">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5">
      <v>Delayed 15 minutes</v>
      <v>from previous close</v>
      <v>from previous close</v>
      <v>GMT</v>
    </spb>
    <spb s="3">
      <v>12</v>
      <v>2</v>
      <v>2</v>
      <v>12</v>
      <v>3</v>
      <v>12</v>
      <v>12</v>
      <v>12</v>
      <v>4</v>
      <v>4</v>
      <v>5</v>
      <v>13</v>
      <v>12</v>
      <v>12</v>
      <v>12</v>
      <v>4</v>
      <v>7</v>
      <v>8</v>
      <v>9</v>
      <v>4</v>
    </spb>
    <spb s="5">
      <v>Delayed 20 minutes</v>
      <v>from previous close</v>
      <v>from previous close</v>
      <v>GMT</v>
    </spb>
    <spb s="0">
      <v>1</v>
      <v>Name</v>
      <v>LearnMoreOnLink</v>
    </spb>
    <spb s="6">
      <v>0</v>
      <v>0</v>
    </spb>
    <spb s="7">
      <v>10</v>
      <v>1</v>
      <v>1</v>
      <v>1</v>
      <v>1</v>
    </spb>
    <spb s="8">
      <v>1</v>
      <v>2</v>
      <v>2</v>
      <v>1</v>
      <v>3</v>
      <v>1</v>
      <v>14</v>
      <v>1</v>
      <v>1</v>
      <v>4</v>
      <v>4</v>
      <v>5</v>
      <v>6</v>
      <v>1</v>
      <v>1</v>
      <v>1</v>
      <v>4</v>
      <v>7</v>
      <v>8</v>
      <v>9</v>
      <v>4</v>
    </spb>
    <spb s="9">
      <v>Powered by Refinitiv</v>
    </spb>
    <spb s="4">
      <v>Delayed 15 minutes</v>
      <v>from previous close</v>
      <v>from previous close</v>
      <v>Borsa Italia</v>
      <v>GMT</v>
    </spb>
    <spb s="10">
      <v>2</v>
      <v>Name</v>
    </spb>
    <spb s="11">
      <v>1</v>
      <v>1</v>
      <v>1</v>
    </spb>
    <spb s="12">
      <v>1</v>
      <v>1</v>
      <v>3</v>
      <v>1</v>
      <v>1</v>
      <v>1</v>
      <v>4</v>
      <v>4</v>
      <v>5</v>
      <v>6</v>
      <v>1</v>
      <v>1</v>
      <v>1</v>
      <v>4</v>
      <v>7</v>
      <v>8</v>
      <v>9</v>
      <v>4</v>
    </spb>
    <spb s="0">
      <v>3</v>
      <v>Name</v>
      <v>LearnMoreOnLink</v>
    </spb>
    <spb s="13">
      <v>1</v>
      <v>2</v>
      <v>1</v>
      <v>3</v>
      <v>1</v>
      <v>1</v>
      <v>1</v>
      <v>4</v>
      <v>4</v>
      <v>5</v>
      <v>6</v>
      <v>1</v>
      <v>1</v>
      <v>1</v>
      <v>4</v>
      <v>7</v>
      <v>8</v>
      <v>9</v>
      <v>4</v>
    </spb>
    <spb s="0">
      <v>4</v>
      <v>Name</v>
      <v>LearnMoreOnLink</v>
    </spb>
    <spb s="14">
      <v>1</v>
      <v>2</v>
      <v>1</v>
      <v>3</v>
      <v>1</v>
      <v>1</v>
      <v>1</v>
      <v>4</v>
      <v>4</v>
      <v>5</v>
      <v>6</v>
      <v>1</v>
      <v>1</v>
      <v>1</v>
      <v>4</v>
      <v>7</v>
      <v>8</v>
      <v>9</v>
      <v>4</v>
    </spb>
    <spb s="0">
      <v>5</v>
      <v>Name</v>
      <v>LearnMoreOnLink</v>
    </spb>
    <spb s="15">
      <v>1</v>
      <v>2</v>
      <v>1</v>
      <v>3</v>
      <v>1</v>
      <v>14</v>
      <v>1</v>
      <v>1</v>
      <v>4</v>
      <v>4</v>
      <v>5</v>
      <v>6</v>
      <v>1</v>
      <v>1</v>
      <v>1</v>
      <v>4</v>
      <v>7</v>
      <v>8</v>
      <v>9</v>
      <v>4</v>
    </spb>
    <spb s="3">
      <v>10</v>
      <v>2</v>
      <v>2</v>
      <v>10</v>
      <v>3</v>
      <v>10</v>
      <v>10</v>
      <v>10</v>
      <v>4</v>
      <v>4</v>
      <v>5</v>
      <v>15</v>
      <v>10</v>
      <v>10</v>
      <v>10</v>
      <v>4</v>
      <v>7</v>
      <v>8</v>
      <v>9</v>
      <v>4</v>
    </spb>
    <spb s="3">
      <v>16</v>
      <v>2</v>
      <v>2</v>
      <v>16</v>
      <v>3</v>
      <v>16</v>
      <v>16</v>
      <v>16</v>
      <v>4</v>
      <v>4</v>
      <v>5</v>
      <v>17</v>
      <v>16</v>
      <v>16</v>
      <v>16</v>
      <v>4</v>
      <v>7</v>
      <v>8</v>
      <v>9</v>
      <v>4</v>
    </spb>
    <spb s="0">
      <v>6</v>
      <v>Name</v>
      <v>LearnMoreOnLink</v>
    </spb>
    <spb s="16">
      <v>18</v>
      <v>2</v>
      <v>2</v>
      <v>18</v>
      <v>3</v>
      <v>18</v>
      <v>18</v>
      <v>18</v>
      <v>4</v>
      <v>4</v>
      <v>5</v>
      <v>19</v>
      <v>18</v>
      <v>18</v>
      <v>18</v>
      <v>4</v>
      <v>7</v>
      <v>9</v>
      <v>4</v>
      <v>18</v>
      <v>18</v>
      <v>5</v>
    </spb>
    <spb s="17">
      <v>at close</v>
      <v>from previous close</v>
      <v>from previous close</v>
      <v>GMT</v>
      <v>Delayed 15 minutes</v>
      <v>from close</v>
      <v>from close</v>
    </spb>
    <spb s="0">
      <v>7</v>
      <v>Name</v>
      <v>LearnMoreOnLink</v>
    </spb>
    <spb s="18">
      <v>1</v>
      <v>1</v>
      <v>1</v>
    </spb>
    <spb s="19">
      <v>3</v>
      <v>1</v>
      <v>1</v>
      <v>20</v>
      <v>5</v>
      <v>1</v>
      <v>7</v>
      <v>5</v>
      <v>5</v>
      <v>5</v>
      <v>5</v>
      <v>9</v>
    </spb>
    <spb s="20">
      <v>GMT</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_([$£-en-GB]* #,##0_);_([$£-en-GB]* (#,##0);_([$£-en-GB]* "-"_);_(@_)</rpv>
    </rSty>
    <rSty dxfid="1">
      <rpv i="0" xml:space="preserve">_ * #,##0.00_) [$CHF-fr-CH]_ ;_ * (#,##0.00) [$CHF-fr-CH]_ ;_ * "-"??_) [$CHF-fr-CH]_ ;_ @_ </rpv>
    </rSty>
    <rSty dxfid="1">
      <rpv i="0" xml:space="preserve">_ * #,##0_) [$CHF-fr-CH]_ ;_ * (#,##0) [$CHF-fr-CH]_ ;_ * "-"_) [$CHF-fr-CH]_ ;_ @_ </rpv>
    </rSty>
    <rSty dxfid="1">
      <rpv i="0">_([$HK$-zh-HK]* #,##0.00_);_([$HK$-zh-HK]* (#,##0.00);_([$HK$-zh-HK]* "-"??_);_(@_)</rpv>
    </rSty>
    <rSty dxfid="1">
      <rpv i="0">_([$HK$-zh-HK]* #,##0_);_([$HK$-zh-HK]* (#,##0);_([$HK$-zh-HK]*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ON%20Semiconductor.xlsx" TargetMode="External"/><Relationship Id="rId26" Type="http://schemas.openxmlformats.org/officeDocument/2006/relationships/hyperlink" Target="Technology/Hardware/Micron%20Technology.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Rambus.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Nvidia.xlsx" TargetMode="External"/><Relationship Id="rId25" Type="http://schemas.openxmlformats.org/officeDocument/2006/relationships/hyperlink" Target="Technology/Hardware/Texas%20Instrument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Pure%20Storage.xlsx" TargetMode="External"/><Relationship Id="rId29" Type="http://schemas.openxmlformats.org/officeDocument/2006/relationships/hyperlink" Target="Technology/Hardware/Qualcomm.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sla.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Super%20Micro%20Computer.xlsx" TargetMode="External"/><Relationship Id="rId28" Type="http://schemas.openxmlformats.org/officeDocument/2006/relationships/hyperlink" Target="Technology/Hardware/Taiwan%20Semiconductor.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alo%20Alto%20Networks.xlsx" TargetMode="External"/><Relationship Id="rId31" Type="http://schemas.openxmlformats.org/officeDocument/2006/relationships/hyperlink" Target="Technology/Hardware/Cisco%20System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olarEdge.xlsx" TargetMode="External"/><Relationship Id="rId27" Type="http://schemas.openxmlformats.org/officeDocument/2006/relationships/hyperlink" Target="Technology/Hardware/NXP%20Semiconductors.xlsx" TargetMode="External"/><Relationship Id="rId30" Type="http://schemas.openxmlformats.org/officeDocument/2006/relationships/hyperlink" Target="Technology/Hardware/STMicroelectronic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dLocal.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echnology/Software/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Zoom%20Video%20Communication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18" Type="http://schemas.openxmlformats.org/officeDocument/2006/relationships/hyperlink" Target="Technology/Hardware/Nvidia.xlsx" TargetMode="External"/><Relationship Id="rId3" Type="http://schemas.openxmlformats.org/officeDocument/2006/relationships/hyperlink" Target="Technology/Software/SentinelOne.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Livent.xlsx" TargetMode="External"/><Relationship Id="rId16" Type="http://schemas.openxmlformats.org/officeDocument/2006/relationships/hyperlink" Target="Technology/Hardware/Enphase%20Energy.xlsx" TargetMode="External"/><Relationship Id="rId20" Type="http://schemas.openxmlformats.org/officeDocument/2006/relationships/hyperlink" Target="Consumer/Ulta%20Beauty.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5" Type="http://schemas.openxmlformats.org/officeDocument/2006/relationships/hyperlink" Target="Technology/Software/Adyen.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 Id="rId14" Type="http://schemas.openxmlformats.org/officeDocument/2006/relationships/hyperlink" Target="Technology/Software/MercadoLibre.xlsx" TargetMode="External"/><Relationship Id="rId22" Type="http://schemas.openxmlformats.org/officeDocument/2006/relationships/hyperlink" Target="Technology/Hardware/Taiwan%20Semiconductor.xls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Consumer/Louis%20Vuitton%20Moet%20Hennessy.xlsx" TargetMode="External"/><Relationship Id="rId7" Type="http://schemas.openxmlformats.org/officeDocument/2006/relationships/hyperlink" Target="Consumer/Ulta%20Beauty.xlsx" TargetMode="External"/><Relationship Id="rId2" Type="http://schemas.openxmlformats.org/officeDocument/2006/relationships/hyperlink" Target="Technology/Hardware/ASML.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Consumer/Hermes%20International.xlsx" TargetMode="External"/><Relationship Id="rId5" Type="http://schemas.openxmlformats.org/officeDocument/2006/relationships/hyperlink" Target="Healthcare/Novo%20Nordisk.xlsx" TargetMode="External"/><Relationship Id="rId10" Type="http://schemas.openxmlformats.org/officeDocument/2006/relationships/hyperlink" Target="Financial%20Services/BlackRock.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Nvidia.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Financial%20Services/Visa.xlsx" TargetMode="External"/><Relationship Id="rId7" Type="http://schemas.openxmlformats.org/officeDocument/2006/relationships/hyperlink" Target="Consumer/Louis%20Vuitton%20Moet%20Hennessy.xlsx" TargetMode="External"/><Relationship Id="rId12" Type="http://schemas.openxmlformats.org/officeDocument/2006/relationships/hyperlink" Target="Healthcare/Novo%20Nordisk.xlsx" TargetMode="External"/><Relationship Id="rId2" Type="http://schemas.openxmlformats.org/officeDocument/2006/relationships/hyperlink" Target="Industrials/Raytheon%20Technologies.xlsx" TargetMode="External"/><Relationship Id="rId1" Type="http://schemas.openxmlformats.org/officeDocument/2006/relationships/hyperlink" Target="Industrials/Lockheed%20Martin.xlsx" TargetMode="External"/><Relationship Id="rId6" Type="http://schemas.openxmlformats.org/officeDocument/2006/relationships/hyperlink" Target="Consumer/Hermes%20International.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0" Type="http://schemas.openxmlformats.org/officeDocument/2006/relationships/hyperlink" Target="Technology/Software/Microsoft.xlsx" TargetMode="External"/><Relationship Id="rId4" Type="http://schemas.openxmlformats.org/officeDocument/2006/relationships/hyperlink" Target="Industrials/Republic%20Services.xlsx" TargetMode="External"/><Relationship Id="rId9" Type="http://schemas.openxmlformats.org/officeDocument/2006/relationships/hyperlink" Target="Technology/Software/Constellation%20Software.xlsx"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Consumer/Hermes%20International.xlsx" TargetMode="External"/><Relationship Id="rId13" Type="http://schemas.openxmlformats.org/officeDocument/2006/relationships/hyperlink" Target="Financial%20Services/MSCI.xlsx" TargetMode="External"/><Relationship Id="rId18" Type="http://schemas.openxmlformats.org/officeDocument/2006/relationships/hyperlink" Target="To%20Be%20Modeled/Cadence%20Design%20Systems.xlsx" TargetMode="External"/><Relationship Id="rId3" Type="http://schemas.openxmlformats.org/officeDocument/2006/relationships/hyperlink" Target="Healthcare/Novo%20Nordisk.xlsx" TargetMode="External"/><Relationship Id="rId7" Type="http://schemas.openxmlformats.org/officeDocument/2006/relationships/hyperlink" Target="Financial%20Services/Visa.xlsx" TargetMode="External"/><Relationship Id="rId12" Type="http://schemas.openxmlformats.org/officeDocument/2006/relationships/hyperlink" Target="Consumer/Ferrari.xlsx" TargetMode="External"/><Relationship Id="rId17" Type="http://schemas.openxmlformats.org/officeDocument/2006/relationships/hyperlink" Target="Technology/Hardware/Texas%20Instruments.xlsx" TargetMode="External"/><Relationship Id="rId2" Type="http://schemas.openxmlformats.org/officeDocument/2006/relationships/hyperlink" Target="Technology/Hardware/Broadcom.xlsx" TargetMode="External"/><Relationship Id="rId16" Type="http://schemas.openxmlformats.org/officeDocument/2006/relationships/hyperlink" Target="Technology/Software/Intuit.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Microsoft.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5" Type="http://schemas.openxmlformats.org/officeDocument/2006/relationships/hyperlink" Target="Technology/Hardware/ASML.xlsx" TargetMode="External"/><Relationship Id="rId10" Type="http://schemas.openxmlformats.org/officeDocument/2006/relationships/hyperlink" Target="Consumer/O'Reilly%20Automotive.xlsx" TargetMode="External"/><Relationship Id="rId19" Type="http://schemas.openxmlformats.org/officeDocument/2006/relationships/hyperlink" Target="Technology/Software/ServiceNow.xlsx" TargetMode="External"/><Relationship Id="rId4" Type="http://schemas.openxmlformats.org/officeDocument/2006/relationships/hyperlink" Target="Industrials/Copart.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Financial%20Services/Berkshire%20Hathaway.xlsx"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Consumer/Crocs.xlsx" TargetMode="External"/><Relationship Id="rId3" Type="http://schemas.openxmlformats.org/officeDocument/2006/relationships/hyperlink" Target="Technology/Hardware/Pure%20Storage.xlsx" TargetMode="External"/><Relationship Id="rId7" Type="http://schemas.openxmlformats.org/officeDocument/2006/relationships/hyperlink" Target="Consumer/E.l.f%20Beauty.xlsx" TargetMode="External"/><Relationship Id="rId2" Type="http://schemas.openxmlformats.org/officeDocument/2006/relationships/hyperlink" Target="Technology/Software/Samsara.xlsx" TargetMode="External"/><Relationship Id="rId1" Type="http://schemas.openxmlformats.org/officeDocument/2006/relationships/hyperlink" Target="Technology/Hardware/Livent.xlsx" TargetMode="External"/><Relationship Id="rId6" Type="http://schemas.openxmlformats.org/officeDocument/2006/relationships/hyperlink" Target="Consumer/Moncler.xlsx" TargetMode="External"/><Relationship Id="rId5" Type="http://schemas.openxmlformats.org/officeDocument/2006/relationships/hyperlink" Target="Industrials/MP%20Materials.xlsx" TargetMode="External"/><Relationship Id="rId10" Type="http://schemas.openxmlformats.org/officeDocument/2006/relationships/hyperlink" Target="Technology/Software/dLocal.xlsx" TargetMode="External"/><Relationship Id="rId4" Type="http://schemas.openxmlformats.org/officeDocument/2006/relationships/hyperlink" Target="Industrials/Cameco.xlsx" TargetMode="External"/><Relationship Id="rId9" Type="http://schemas.openxmlformats.org/officeDocument/2006/relationships/hyperlink" Target="Financial%20Services/Shift4%20Payment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2">
    <cfRule type="colorScale" priority="3">
      <colorScale>
        <cfvo type="min"/>
        <cfvo type="percentile" val="50"/>
        <cfvo type="max"/>
        <color theme="0"/>
        <color rgb="FFFFF600"/>
        <color rgb="FF1CCC13"/>
      </colorScale>
    </cfRule>
  </conditionalFormatting>
  <conditionalFormatting sqref="B3:B21">
    <cfRule type="colorScale" priority="4">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18.757460274993445</v>
      </c>
      <c r="C2" s="6">
        <f>'[1]Sheet 1'!$K$117</f>
        <v>-0.30165821761007272</v>
      </c>
      <c r="D2" s="29">
        <f t="shared" ref="D2:D21" si="0">0.15*(1+9*(( C2 - $C$24) / ($C$23 - $C$24)))</f>
        <v>0.25893084310500813</v>
      </c>
      <c r="E2" s="6">
        <f>'[1]Sheet 1'!$I$4</f>
        <v>0.93434823977164605</v>
      </c>
      <c r="F2" s="29">
        <f t="shared" ref="F2:F21" si="1">0.1*(1+9*((E2 -  $E$24) / ($E$23 - $E$24)))</f>
        <v>1</v>
      </c>
      <c r="G2" s="6">
        <f>'[1]Sheet 1'!$J$4</f>
        <v>0.32931628135759961</v>
      </c>
      <c r="H2" s="29">
        <f t="shared" ref="H2:H21" si="2">0.2*(1+9*((G2 -  $G$24) / ($G$23 - $G$24)))</f>
        <v>2</v>
      </c>
      <c r="I2" s="6">
        <f>'[1]Sheet 1'!$I$20</f>
        <v>7.4345616264294794</v>
      </c>
      <c r="J2" s="29">
        <f t="shared" ref="J2:J21" si="3">0.1*(1+9*((I2 - $I$24) / ($I$23 - $I$24)))</f>
        <v>1</v>
      </c>
      <c r="K2" s="7">
        <f>'[1]Sheet 1'!$P$16</f>
        <v>5.8113523979340878</v>
      </c>
      <c r="L2" s="29" t="e">
        <f t="shared" ref="L2:L21" si="4">$K$25*(1+9*((K2-$K$24)/($K$23-$K$24)))</f>
        <v>#REF!</v>
      </c>
      <c r="M2" s="7">
        <f>'[1]Sheet 1'!$Q$16</f>
        <v>17.278946142595977</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4725791770</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1307.5784955755373</v>
      </c>
      <c r="C3" s="6">
        <f>'[2]Sheet 1'!$X$117</f>
        <v>6.484669210923677E-2</v>
      </c>
      <c r="D3" s="29">
        <f t="shared" si="0"/>
        <v>0.57269392806947739</v>
      </c>
      <c r="E3" s="6">
        <f>'[2]Sheet 1'!$V$4</f>
        <v>0.49050649071230712</v>
      </c>
      <c r="F3" s="29">
        <f t="shared" si="1"/>
        <v>0.63099285357379442</v>
      </c>
      <c r="G3" s="6">
        <f>'[2]Sheet 1'!$W$4</f>
        <v>0.24627503084369362</v>
      </c>
      <c r="H3" s="29">
        <f t="shared" si="2"/>
        <v>1.5505542822837559</v>
      </c>
      <c r="I3" s="6">
        <f>'[2]Sheet 1'!$V$20</f>
        <v>1.2624978939514286</v>
      </c>
      <c r="J3" s="29">
        <f t="shared" si="3"/>
        <v>0.34279169645993302</v>
      </c>
      <c r="K3" s="7">
        <f>'[2]Sheet 1'!$AC$16</f>
        <v>5.8510424882793961</v>
      </c>
      <c r="L3" s="29" t="e">
        <f t="shared" si="4"/>
        <v>#REF!</v>
      </c>
      <c r="M3" s="7">
        <f>'[2]Sheet 1'!$AD$16</f>
        <v>127.90961555809129</v>
      </c>
      <c r="N3" s="29" t="e">
        <f t="shared" si="5"/>
        <v>#REF!</v>
      </c>
      <c r="O3" s="6">
        <f>'[2]Sheet 1'!$AB$7</f>
        <v>0.48998766252253961</v>
      </c>
      <c r="P3" s="29" t="e">
        <f t="shared" si="6"/>
        <v>#REF!</v>
      </c>
      <c r="Q3" s="6">
        <f>'[2]Sheet 1'!$AE$7</f>
        <v>0.23593053051153079</v>
      </c>
      <c r="R3" s="29" t="e">
        <f t="shared" si="7"/>
        <v>#REF!</v>
      </c>
      <c r="S3" s="6">
        <f>'[2]Sheet 1'!$AD$13</f>
        <v>0.41643173580346354</v>
      </c>
      <c r="T3" s="29" t="e">
        <f t="shared" si="8"/>
        <v>#REF!</v>
      </c>
      <c r="U3" s="28" t="e">
        <f t="shared" si="9"/>
        <v>#REF!</v>
      </c>
      <c r="V3" s="8">
        <f>'[2]Sheet 1'!$AD$101</f>
        <v>61652434699</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168.44297527233888</v>
      </c>
      <c r="C4" s="6">
        <f>'[3]Sheet 1'!$AO$117</f>
        <v>4.434853538557193E-2</v>
      </c>
      <c r="D4" s="29">
        <f t="shared" si="0"/>
        <v>0.55514555499412643</v>
      </c>
      <c r="E4" s="6">
        <f>'[3]Sheet 1'!$AM$4</f>
        <v>0.25677556818181824</v>
      </c>
      <c r="F4" s="29">
        <f t="shared" si="1"/>
        <v>0.43667048318540314</v>
      </c>
      <c r="G4" s="6">
        <f>'[3]Sheet 1'!$AN$4</f>
        <v>0.25750194965923345</v>
      </c>
      <c r="H4" s="29">
        <f t="shared" si="2"/>
        <v>1.6113179455663471</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275195400000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0.56036336690111566</v>
      </c>
      <c r="E5" s="6">
        <f>'[4]Sheet 1'!$T$4</f>
        <v>0.21593030491599263</v>
      </c>
      <c r="F5" s="29">
        <f t="shared" si="1"/>
        <v>0.40271199668724739</v>
      </c>
      <c r="G5" s="6">
        <f>'[4]Sheet 1'!$U$4</f>
        <v>0.1027976799727055</v>
      </c>
      <c r="H5" s="29">
        <f t="shared" si="2"/>
        <v>0.77400912503762276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551.33360167657725</v>
      </c>
      <c r="C6" s="6">
        <f>'[5]Sheet 1'!$AJ$117</f>
        <v>0.62171250897601915</v>
      </c>
      <c r="D6" s="29">
        <f t="shared" si="0"/>
        <v>1.0494240672242148</v>
      </c>
      <c r="E6" s="6">
        <f>'[5]Sheet 1'!$AH$4</f>
        <v>0.17906368821292773</v>
      </c>
      <c r="F6" s="29">
        <f t="shared" si="1"/>
        <v>0.37206133109119077</v>
      </c>
      <c r="G6" s="6">
        <f>'[5]Sheet 1'!$AI$4</f>
        <v>8.6141063970349485E-2</v>
      </c>
      <c r="H6" s="29">
        <f t="shared" si="2"/>
        <v>0.6838582098289322</v>
      </c>
      <c r="I6" s="6">
        <f>'[5]Sheet 1'!$AH$20</f>
        <v>0.52030848329048851</v>
      </c>
      <c r="J6" s="29">
        <f t="shared" si="3"/>
        <v>0.26376253139814571</v>
      </c>
      <c r="K6" s="7">
        <f>'[5]Sheet 1'!$AO$16</f>
        <v>9.8043621946767896</v>
      </c>
      <c r="L6" s="29" t="e">
        <f t="shared" si="4"/>
        <v>#REF!</v>
      </c>
      <c r="M6" s="7">
        <f>'[5]Sheet 1'!$AP$16</f>
        <v>26.357560942805538</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87559817452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1001.1657056179213</v>
      </c>
      <c r="C7" s="6">
        <f>'[6]Sheet 1'!$L$117</f>
        <v>-0.36627060031781156</v>
      </c>
      <c r="D7" s="29">
        <f t="shared" si="0"/>
        <v>0.20361649399898585</v>
      </c>
      <c r="E7" s="6">
        <f>'[6]Sheet 1'!$J$4</f>
        <v>0.49041476500641568</v>
      </c>
      <c r="F7" s="29">
        <f t="shared" si="1"/>
        <v>0.6309165934178792</v>
      </c>
      <c r="G7" s="6">
        <f>'[6]Sheet 1'!$K$4</f>
        <v>0.29816921210417457</v>
      </c>
      <c r="H7" s="29">
        <f t="shared" si="2"/>
        <v>1.831422132870953</v>
      </c>
      <c r="I7" s="6">
        <f>'[6]Sheet 1'!$J$20</f>
        <v>0.10236921892448203</v>
      </c>
      <c r="J7" s="29">
        <f t="shared" si="3"/>
        <v>0.21925988741678051</v>
      </c>
      <c r="K7" s="7">
        <f>'[6]Sheet 1'!$Q$16</f>
        <v>5.6175888946547996</v>
      </c>
      <c r="L7" s="29" t="e">
        <f t="shared" si="4"/>
        <v>#REF!</v>
      </c>
      <c r="M7" s="7">
        <f>'[6]Sheet 1'!$R$16</f>
        <v>88.979613180439571</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50196870000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1731.9772504516318</v>
      </c>
      <c r="C8" s="6">
        <f>'[7]Sheet 1'!$H$117</f>
        <v>-0.34647793373696079</v>
      </c>
      <c r="D8" s="29">
        <f t="shared" si="0"/>
        <v>0.22056090036679421</v>
      </c>
      <c r="E8" s="6">
        <f>'[7]Sheet 1'!$F$4</f>
        <v>0.29690560125342724</v>
      </c>
      <c r="F8" s="29">
        <f t="shared" si="1"/>
        <v>0.47003433194710209</v>
      </c>
      <c r="G8" s="6">
        <f>'[7]Sheet 1'!$G$4</f>
        <v>0.24388402295379041</v>
      </c>
      <c r="H8" s="29">
        <f t="shared" si="2"/>
        <v>1.5376133854343905</v>
      </c>
      <c r="I8" s="6">
        <f>'[7]Sheet 1'!$F$20</f>
        <v>0.10344827586206895</v>
      </c>
      <c r="J8" s="29">
        <f t="shared" si="3"/>
        <v>0.21937478661583498</v>
      </c>
      <c r="K8" s="7">
        <f>'[7]Sheet 1'!$M$16</f>
        <v>8.4811562422228928</v>
      </c>
      <c r="L8" s="29" t="e">
        <f t="shared" si="4"/>
        <v>#REF!</v>
      </c>
      <c r="M8" s="7">
        <f>'[7]Sheet 1'!$N$16</f>
        <v>36.659410336814624</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56162216636</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1768.5296117523142</v>
      </c>
      <c r="C9" s="6">
        <f>'[8]Sheet 1'!$Y$117</f>
        <v>-6.9880292546379508E-2</v>
      </c>
      <c r="D9" s="29">
        <f t="shared" si="0"/>
        <v>0.45735480651205684</v>
      </c>
      <c r="E9" s="6">
        <f>'[8]Sheet 1'!$W$4</f>
        <v>0.2916945001113338</v>
      </c>
      <c r="F9" s="29">
        <f t="shared" si="1"/>
        <v>0.46570185631528593</v>
      </c>
      <c r="G9" s="6">
        <f>'[8]Sheet 1'!$X$4</f>
        <v>0.18065850715393905</v>
      </c>
      <c r="H9" s="29">
        <f t="shared" si="2"/>
        <v>1.195416740384045</v>
      </c>
      <c r="I9" s="6">
        <f>'[8]Sheet 1'!$W$20</f>
        <v>0.30801479654747221</v>
      </c>
      <c r="J9" s="29">
        <f t="shared" si="3"/>
        <v>0.24115726033095486</v>
      </c>
      <c r="K9" s="7">
        <f>'[8]Sheet 1'!$AD$16</f>
        <v>17.339519048439925</v>
      </c>
      <c r="L9" s="29" t="e">
        <f t="shared" si="4"/>
        <v>#REF!</v>
      </c>
      <c r="M9" s="7">
        <f>'[8]Sheet 1'!$AE$16</f>
        <v>59.748470448470449</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201173100000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393.36089074028121</v>
      </c>
      <c r="C10" s="6">
        <f>'[9]Sheet 1'!$AE$118</f>
        <v>-0.39070493999336864</v>
      </c>
      <c r="D10" s="29">
        <f t="shared" si="0"/>
        <v>0.18269837368909958</v>
      </c>
      <c r="E10" s="6">
        <f>'[9]Sheet 1'!$AC$5</f>
        <v>0.137682016012036</v>
      </c>
      <c r="F10" s="29">
        <f t="shared" si="1"/>
        <v>0.33765687768959296</v>
      </c>
      <c r="G10" s="6">
        <f>'[9]Sheet 1'!$AD$5</f>
        <v>0.25473471431135297</v>
      </c>
      <c r="H10" s="29">
        <f t="shared" si="2"/>
        <v>1.5963407857894767</v>
      </c>
      <c r="I10" s="6">
        <f>'[9]Sheet 1'!$AC$21</f>
        <v>-5.8558316061478877E-2</v>
      </c>
      <c r="J10" s="29">
        <f t="shared" si="3"/>
        <v>0.20212414208990187</v>
      </c>
      <c r="K10" s="7">
        <f>'[9]Sheet 1'!$AJ$17</f>
        <v>12.412073639566627</v>
      </c>
      <c r="L10" s="29" t="e">
        <f t="shared" si="4"/>
        <v>#REF!</v>
      </c>
      <c r="M10" s="7">
        <f>'[9]Sheet 1'!$AK$17</f>
        <v>40.706587568346215</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262805800000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5193.4799973068084</v>
      </c>
      <c r="C11" s="6">
        <f>'[10]Sheet 1'!$AJ$117</f>
        <v>1.1480277432311361</v>
      </c>
      <c r="D11" s="29">
        <f t="shared" si="0"/>
        <v>1.5</v>
      </c>
      <c r="E11" s="6">
        <f>'[10]Sheet 1'!$AH$4</f>
        <v>0.11091531304544855</v>
      </c>
      <c r="F11" s="29">
        <f t="shared" si="1"/>
        <v>0.3154032147525857</v>
      </c>
      <c r="G11" s="6">
        <f>'[10]Sheet 1'!$AI$4</f>
        <v>7.6406130112605997E-2</v>
      </c>
      <c r="H11" s="29">
        <f t="shared" si="2"/>
        <v>0.63116964471777681</v>
      </c>
      <c r="I11" s="6">
        <f>'[10]Sheet 1'!$AH$20</f>
        <v>0.10762750001712518</v>
      </c>
      <c r="J11" s="29">
        <f t="shared" si="3"/>
        <v>0.21981979511479219</v>
      </c>
      <c r="K11" s="7">
        <f>'[10]Sheet 1'!$AO$16</f>
        <v>2.7010030442591573</v>
      </c>
      <c r="L11" s="29" t="e">
        <f t="shared" si="4"/>
        <v>#REF!</v>
      </c>
      <c r="M11" s="7">
        <f>'[10]Sheet 1'!$AP$16</f>
        <v>18.067686218000958</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43897322706</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200.51094748747769</v>
      </c>
      <c r="C12" s="6">
        <f>'[11]Sheet 1'!$X$117</f>
        <v>0.8769161049094607</v>
      </c>
      <c r="D12" s="29">
        <f t="shared" si="0"/>
        <v>1.2679026344429387</v>
      </c>
      <c r="E12" s="6">
        <f>'[11]Sheet 1'!$V$4</f>
        <v>0.53668211856406289</v>
      </c>
      <c r="F12" s="29">
        <f t="shared" si="1"/>
        <v>0.66938297055609031</v>
      </c>
      <c r="G12" s="6">
        <f>'[11]Sheet 1'!$W$4</f>
        <v>0.12461796603923792</v>
      </c>
      <c r="H12" s="29">
        <f t="shared" si="2"/>
        <v>0.89210746858682244</v>
      </c>
      <c r="I12" s="6">
        <f>'[11]Sheet 1'!$V$20</f>
        <v>0.24589531020025879</v>
      </c>
      <c r="J12" s="29">
        <f t="shared" si="3"/>
        <v>0.23454270740205285</v>
      </c>
      <c r="K12" s="7">
        <f>'[11]Sheet 1'!$AC$16</f>
        <v>1.8639127951313437</v>
      </c>
      <c r="L12" s="29" t="e">
        <f t="shared" si="4"/>
        <v>#REF!</v>
      </c>
      <c r="M12" s="7">
        <f>'[11]Sheet 1'!$AD$16</f>
        <v>12.267095481145367</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6626182028</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242.67185396780769</v>
      </c>
      <c r="C13" s="6">
        <f>'[12]Sheet 1'!$AN$117</f>
        <v>-0.28564995446761143</v>
      </c>
      <c r="D13" s="29">
        <f t="shared" si="0"/>
        <v>0.27263543994751271</v>
      </c>
      <c r="E13" s="6">
        <f>'[12]Sheet 1'!$AL$4</f>
        <v>0.17956070629670173</v>
      </c>
      <c r="F13" s="29">
        <f t="shared" si="1"/>
        <v>0.37247454869679991</v>
      </c>
      <c r="G13" s="6">
        <f>'[12]Sheet 1'!$AM$4</f>
        <v>6.4709739244464659E-2</v>
      </c>
      <c r="H13" s="29">
        <f t="shared" si="2"/>
        <v>0.56786504903925683</v>
      </c>
      <c r="I13" s="6">
        <f>'[12]Sheet 1'!$AL$20</f>
        <v>0.17742617520614568</v>
      </c>
      <c r="J13" s="29">
        <f t="shared" si="3"/>
        <v>0.22725203672774497</v>
      </c>
      <c r="K13" s="7">
        <f>'[12]Sheet 1'!$AS$16</f>
        <v>12.739746953548192</v>
      </c>
      <c r="L13" s="29" t="e">
        <f t="shared" si="4"/>
        <v>#REF!</v>
      </c>
      <c r="M13" s="7">
        <f>'[12]Sheet 1'!$AT$16</f>
        <v>34.726135286645217</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2525909628480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Z13" s="14"/>
      <c r="AA13" s="14"/>
      <c r="AB13" s="14"/>
    </row>
    <row r="14" spans="1:28" ht="50" customHeight="1">
      <c r="A14" s="22" t="e" vm="13">
        <v>#VALUE!</v>
      </c>
      <c r="B14" s="19">
        <f>'[13]Sheet 1'!$J$116</f>
        <v>106.17336255742055</v>
      </c>
      <c r="C14" s="6">
        <f>'[13]Sheet 1'!$J$118</f>
        <v>-0.17026131168005199</v>
      </c>
      <c r="D14" s="29">
        <f t="shared" si="0"/>
        <v>0.37141910033180453</v>
      </c>
      <c r="E14" s="6">
        <f>'[13]Sheet 1'!$H$5</f>
        <v>0.13263483748065252</v>
      </c>
      <c r="F14" s="29">
        <f t="shared" si="1"/>
        <v>0.33346068625127823</v>
      </c>
      <c r="G14" s="6">
        <f>'[13]Sheet 1'!$I$5</f>
        <v>0.13076842215915074</v>
      </c>
      <c r="H14" s="29">
        <f t="shared" si="2"/>
        <v>0.92539569760540619</v>
      </c>
      <c r="I14" s="6">
        <f>'[13]Sheet 1'!$H$21</f>
        <v>0.55444126074498556</v>
      </c>
      <c r="J14" s="29">
        <f t="shared" si="3"/>
        <v>0.26739702801682758</v>
      </c>
      <c r="K14" s="7">
        <f>'[13]Sheet 1'!$O$17</f>
        <v>8.6013493333333333</v>
      </c>
      <c r="L14" s="29" t="e">
        <f t="shared" si="4"/>
        <v>#REF!</v>
      </c>
      <c r="M14" s="7">
        <f>'[13]Sheet 1'!$P$17</f>
        <v>35.935281602108034</v>
      </c>
      <c r="N14" s="29" t="e">
        <f t="shared" si="5"/>
        <v>#REF!</v>
      </c>
      <c r="O14" s="6">
        <f>'[13]Sheet 1'!$N$8</f>
        <v>0.82150000000000001</v>
      </c>
      <c r="P14" s="29" t="e">
        <f t="shared" si="6"/>
        <v>#REF!</v>
      </c>
      <c r="Q14" s="6">
        <f>'[13]Sheet 1'!$Q$8</f>
        <v>0.35235992851886894</v>
      </c>
      <c r="R14" s="29" t="e">
        <f t="shared" si="7"/>
        <v>#REF!</v>
      </c>
      <c r="S14" s="6">
        <f>'[13]Sheet 1'!$P$14</f>
        <v>0.11803217358772915</v>
      </c>
      <c r="T14" s="29" t="e">
        <f t="shared" si="8"/>
        <v>#REF!</v>
      </c>
      <c r="U14" s="28" t="e">
        <f t="shared" si="9"/>
        <v>#REF!</v>
      </c>
      <c r="V14" s="8">
        <f>'[13]Sheet 1'!$P$101</f>
        <v>81824636208</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161.39293688308157</v>
      </c>
      <c r="C15" s="6">
        <f>'[14]Sheet 1'!$O$117</f>
        <v>-0.42889972794380193</v>
      </c>
      <c r="D15" s="29">
        <f t="shared" si="0"/>
        <v>0.15</v>
      </c>
      <c r="E15" s="6">
        <f>'[14]Sheet 1'!$M$4</f>
        <v>0.19301813624969388</v>
      </c>
      <c r="F15" s="29">
        <f t="shared" si="1"/>
        <v>0.38366296852370596</v>
      </c>
      <c r="G15" s="6">
        <f>'[14]Sheet 1'!$N$4</f>
        <v>0.13792168162764806</v>
      </c>
      <c r="H15" s="29">
        <f t="shared" si="2"/>
        <v>0.96411141799657407</v>
      </c>
      <c r="I15" s="6">
        <f>'[14]Sheet 1'!$M$20</f>
        <v>0.15464188318967986</v>
      </c>
      <c r="J15" s="29">
        <f t="shared" si="3"/>
        <v>0.2248259396308035</v>
      </c>
      <c r="K15" s="7">
        <f>'[14]Sheet 1'!$T$16</f>
        <v>10.660502891514339</v>
      </c>
      <c r="L15" s="29" t="e">
        <f t="shared" si="4"/>
        <v>#REF!</v>
      </c>
      <c r="M15" s="7">
        <f>'[14]Sheet 1'!$U$16</f>
        <v>58.242713491326526</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54317970000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53.064251086708772</v>
      </c>
      <c r="C16" s="6">
        <f>'[15]Sheet 1'!$AK$117</f>
        <v>-9.9843068927756184E-2</v>
      </c>
      <c r="D16" s="29">
        <f t="shared" si="0"/>
        <v>0.43170381821091436</v>
      </c>
      <c r="E16" s="6">
        <f>'[15]Sheet 1'!$AI$4</f>
        <v>0.13890075923709588</v>
      </c>
      <c r="F16" s="29">
        <f t="shared" si="1"/>
        <v>0.33867013288845321</v>
      </c>
      <c r="G16" s="6">
        <f>'[15]Sheet 1'!$AJ$4</f>
        <v>0.12596160702260328</v>
      </c>
      <c r="H16" s="29">
        <f t="shared" si="2"/>
        <v>0.8993796818830383</v>
      </c>
      <c r="I16" s="6">
        <f>'[15]Sheet 1'!$AI$20</f>
        <v>-0.11793695526076731</v>
      </c>
      <c r="J16" s="29">
        <f t="shared" si="3"/>
        <v>0.19580143765486288</v>
      </c>
      <c r="K16" s="7">
        <f>'[15]Sheet 1'!$AP$16</f>
        <v>9.7770850175485862</v>
      </c>
      <c r="L16" s="29" t="e">
        <f t="shared" si="4"/>
        <v>#REF!</v>
      </c>
      <c r="M16" s="7">
        <f>'[15]Sheet 1'!$AQ$16</f>
        <v>51.781159493262976</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61703672400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112.18972697787493</v>
      </c>
      <c r="C17" s="6">
        <f>[16]Model!$Z$117</f>
        <v>-8.899937492590404E-2</v>
      </c>
      <c r="D17" s="29">
        <f t="shared" si="0"/>
        <v>0.44098705232921731</v>
      </c>
      <c r="E17" s="6">
        <f>[16]Model!$X$4</f>
        <v>9.7808156437157789E-2</v>
      </c>
      <c r="F17" s="29">
        <f t="shared" si="1"/>
        <v>0.30450600990865806</v>
      </c>
      <c r="G17" s="6">
        <f>[16]Model!$Y$4</f>
        <v>5.7856849905952634E-2</v>
      </c>
      <c r="H17" s="29">
        <f t="shared" si="2"/>
        <v>0.53077502753648875</v>
      </c>
      <c r="I17" s="6">
        <f>[16]Model!$X$20</f>
        <v>-0.15366930381275301</v>
      </c>
      <c r="J17" s="29">
        <f t="shared" si="3"/>
        <v>0.19199661690264355</v>
      </c>
      <c r="K17" s="7">
        <f>[16]Model!$AE$16</f>
        <v>5.426445007000523</v>
      </c>
      <c r="L17" s="29" t="e">
        <f t="shared" si="4"/>
        <v>#REF!</v>
      </c>
      <c r="M17" s="7">
        <f>[16]Model!$AF$16</f>
        <v>25.591842860001336</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1534794000000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452.45878544257232</v>
      </c>
      <c r="C18" s="6">
        <f>'[17]Sheet 1'!$X$117</f>
        <v>-6.6548432620423537E-3</v>
      </c>
      <c r="D18" s="29">
        <f t="shared" si="0"/>
        <v>0.511481808605729</v>
      </c>
      <c r="E18" s="6">
        <f>'[17]Sheet 1'!$V$4</f>
        <v>0.18272868530692499</v>
      </c>
      <c r="F18" s="29">
        <f t="shared" si="1"/>
        <v>0.37510838586281264</v>
      </c>
      <c r="G18" s="6">
        <f>'[17]Sheet 1'!$W$4</f>
        <v>8.6598746081504752E-2</v>
      </c>
      <c r="H18" s="29">
        <f t="shared" si="2"/>
        <v>0.68633533130363356</v>
      </c>
      <c r="I18" s="6">
        <f>'[17]Sheet 1'!$V$20</f>
        <v>0.12058803578079469</v>
      </c>
      <c r="J18" s="29">
        <f t="shared" si="3"/>
        <v>0.22119984757235028</v>
      </c>
      <c r="K18" s="7">
        <f>'[17]Sheet 1'!$AC$16</f>
        <v>2.2221910490791537</v>
      </c>
      <c r="L18" s="29" t="e">
        <f t="shared" si="4"/>
        <v>#REF!</v>
      </c>
      <c r="M18" s="7">
        <f>'[17]Sheet 1'!$AD$16</f>
        <v>18.258193949974565</v>
      </c>
      <c r="N18" s="29" t="e">
        <f t="shared" si="5"/>
        <v>#REF!</v>
      </c>
      <c r="O18" s="6">
        <f>'[17]Sheet 1'!$AB$7</f>
        <v>0.39620983542319749</v>
      </c>
      <c r="P18" s="29" t="e">
        <f t="shared" si="6"/>
        <v>#REF!</v>
      </c>
      <c r="Q18" s="6">
        <f>'[17]Sheet 1'!$AE$7</f>
        <v>0.11461598746081504</v>
      </c>
      <c r="R18" s="29" t="e">
        <f t="shared" si="7"/>
        <v>#REF!</v>
      </c>
      <c r="S18" s="6">
        <f>'[17]Sheet 1'!$AD$13</f>
        <v>0.42418211606717809</v>
      </c>
      <c r="T18" s="29" t="e">
        <f t="shared" si="8"/>
        <v>#REF!</v>
      </c>
      <c r="U18" s="28" t="e">
        <f t="shared" si="9"/>
        <v>#REF!</v>
      </c>
      <c r="V18" s="8">
        <f>'[17]Sheet 1'!$AD$101</f>
        <v>22684126229</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794.26617725006088</v>
      </c>
      <c r="C19" s="6">
        <f>'[18]Sheet 1'!$Y$117</f>
        <v>-4.3168079448185903E-2</v>
      </c>
      <c r="D19" s="29">
        <f t="shared" si="0"/>
        <v>0.48022300326919287</v>
      </c>
      <c r="E19" s="6">
        <f>'[18]Sheet 1'!$W$4</f>
        <v>0.23310752939344392</v>
      </c>
      <c r="F19" s="29">
        <f t="shared" si="1"/>
        <v>0.41699302951342987</v>
      </c>
      <c r="G19" s="6">
        <f>'[18]Sheet 1'!$X$4</f>
        <v>0.11333097595473829</v>
      </c>
      <c r="H19" s="29">
        <f t="shared" si="2"/>
        <v>0.83101868044851557</v>
      </c>
      <c r="I19" s="6">
        <f>'[18]Sheet 1'!$W$20</f>
        <v>0.15191440445662741</v>
      </c>
      <c r="J19" s="29">
        <f t="shared" si="3"/>
        <v>0.22453551462082527</v>
      </c>
      <c r="K19" s="7">
        <f>'[18]Sheet 1'!$AD$16</f>
        <v>5.3207592442917759</v>
      </c>
      <c r="L19" s="29" t="e">
        <f t="shared" si="4"/>
        <v>#REF!</v>
      </c>
      <c r="M19" s="7">
        <f>'[18]Sheet 1'!$AE$16</f>
        <v>29.914725930133486</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421319000000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498.51203271440846</v>
      </c>
      <c r="C20" s="6">
        <f>'[19]Sheet 1'!$AH$117</f>
        <v>9.6052399745854888E-2</v>
      </c>
      <c r="D20" s="29">
        <f t="shared" si="0"/>
        <v>0.59940898382156338</v>
      </c>
      <c r="E20" s="6">
        <f>'[19]Sheet 1'!$AF$4</f>
        <v>-1.5810512499254248E-2</v>
      </c>
      <c r="F20" s="29">
        <f t="shared" si="1"/>
        <v>0.21004418676149861</v>
      </c>
      <c r="G20" s="6">
        <f>'[19]Sheet 1'!$AG$4</f>
        <v>-3.2583656644035175E-3</v>
      </c>
      <c r="H20" s="29">
        <f t="shared" si="2"/>
        <v>0.2</v>
      </c>
      <c r="I20" s="6">
        <f>'[19]Sheet 1'!$AF$20</f>
        <v>-8.1830644310872058E-2</v>
      </c>
      <c r="J20" s="29">
        <f t="shared" si="3"/>
        <v>0.19964607834475148</v>
      </c>
      <c r="K20" s="7">
        <f>'[19]Sheet 1'!$AM$16</f>
        <v>1.7543883167434529</v>
      </c>
      <c r="L20" s="29" t="e">
        <f t="shared" si="4"/>
        <v>#REF!</v>
      </c>
      <c r="M20" s="7">
        <f>'[19]Sheet 1'!$AN$16</f>
        <v>20.19566620586183</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115761558692</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0.52745082046558034</v>
      </c>
      <c r="E21" s="6">
        <f>'[20]Sheet 1'!$AJ$4</f>
        <v>-0.14817164642055514</v>
      </c>
      <c r="F21" s="29">
        <f t="shared" si="1"/>
        <v>0.1</v>
      </c>
      <c r="G21" s="6">
        <f>'[20]Sheet 1'!$AK$4</f>
        <v>0.17779859577806545</v>
      </c>
      <c r="H21" s="29">
        <f t="shared" si="2"/>
        <v>1.1799379884025929</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1.1480277432311361</v>
      </c>
      <c r="D23" s="12"/>
      <c r="E23" s="27">
        <f>MAX(E2:E21)</f>
        <v>0.93434823977164605</v>
      </c>
      <c r="F23" s="12"/>
      <c r="G23" s="27">
        <f>MAX(G2:G21)</f>
        <v>0.32931628135759961</v>
      </c>
      <c r="H23" s="12"/>
      <c r="I23" s="27">
        <f>MAX(I2:I21)</f>
        <v>7.4345616264294794</v>
      </c>
      <c r="J23" s="12"/>
      <c r="K23" s="27">
        <f>MAX(K2:K21)</f>
        <v>17.339519048439925</v>
      </c>
      <c r="L23" s="12"/>
      <c r="M23" s="27">
        <f>MAX(M2:M21)</f>
        <v>127.90961555809129</v>
      </c>
      <c r="N23" s="12"/>
      <c r="O23" s="27">
        <f>MAX(O2:O21)</f>
        <v>0.879</v>
      </c>
      <c r="P23" s="12"/>
      <c r="Q23" s="27">
        <f>MAX(Q2:Q21)</f>
        <v>0.60999658819515523</v>
      </c>
      <c r="R23" s="12"/>
      <c r="S23" s="27">
        <f>MAX(S2:S21)</f>
        <v>0.68462524023062143</v>
      </c>
      <c r="T23" s="12"/>
      <c r="U23" s="27"/>
    </row>
    <row r="24" spans="1:28" ht="17">
      <c r="A24" s="12" t="s">
        <v>42</v>
      </c>
      <c r="C24" s="27">
        <f>MIN(C2:C21)</f>
        <v>-0.42889972794380193</v>
      </c>
      <c r="D24" s="12"/>
      <c r="E24" s="27">
        <f>MIN(E2:E21)</f>
        <v>-0.14817164642055514</v>
      </c>
      <c r="F24" s="12"/>
      <c r="G24" s="27">
        <f>MIN(G2:G21)</f>
        <v>-3.2583656644035175E-3</v>
      </c>
      <c r="H24" s="12"/>
      <c r="I24" s="27">
        <f>MIN(I2:I21)</f>
        <v>-1.0176404064859355</v>
      </c>
      <c r="J24" s="12"/>
      <c r="K24" s="27">
        <f>MIN(K2:K21)</f>
        <v>1.7543883167434529</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C21">
    <cfRule type="colorScale" priority="7">
      <colorScale>
        <cfvo type="min"/>
        <cfvo type="percentile" val="50"/>
        <cfvo type="max"/>
        <color rgb="FFF8696B"/>
        <color rgb="FFFCFCFF"/>
        <color rgb="FF63BE7B"/>
      </colorScale>
    </cfRule>
  </conditionalFormatting>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4">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0">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Q2:Q21">
    <cfRule type="colorScale" priority="9">
      <colorScale>
        <cfvo type="min"/>
        <cfvo type="max"/>
        <color rgb="FFFFEF9C"/>
        <color rgb="FF63BE7B"/>
      </colorScale>
    </cfRule>
    <cfRule type="colorScale" priority="17">
      <colorScale>
        <cfvo type="min"/>
        <cfvo type="percentile" val="50"/>
        <cfvo type="max"/>
        <color rgb="FFF8696B"/>
        <color rgb="FFFFEB84"/>
        <color rgb="FF63BE7B"/>
      </colorScale>
    </cfRule>
  </conditionalFormatting>
  <conditionalFormatting sqref="S2:S21">
    <cfRule type="colorScale" priority="8">
      <colorScale>
        <cfvo type="min"/>
        <cfvo type="max"/>
        <color rgb="FFFFEF9C"/>
        <color rgb="FF63BE7B"/>
      </colorScale>
    </cfRule>
    <cfRule type="colorScale" priority="18">
      <colorScale>
        <cfvo type="min"/>
        <cfvo type="percentile" val="50"/>
        <cfvo type="max"/>
        <color rgb="FFF8696B"/>
        <color rgb="FFFFEB84"/>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5.6267481484535642E-2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275195400000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1731.9772504516318</v>
      </c>
      <c r="C3" s="6" cm="1">
        <f t="array" ref="C3">(B3/_FV(A3,"Price"))-1</f>
        <v>-0.3510714765747095</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5193.4799973068084</v>
      </c>
      <c r="C4" s="6" cm="1">
        <f t="array" ref="C4">(B4/_FV(A4,"Price"))-1</f>
        <v>1.1485964864848306</v>
      </c>
      <c r="D4" s="6">
        <f>'[10]Sheet 1'!$AH$4</f>
        <v>0.11091531304544855</v>
      </c>
      <c r="E4" s="6">
        <f>'[10]Sheet 1'!$AI$4</f>
        <v>7.6406130112605997E-2</v>
      </c>
      <c r="F4" s="6">
        <f>'[10]Sheet 1'!$AH$20</f>
        <v>0.10762750001712518</v>
      </c>
      <c r="G4" s="7">
        <f>'[10]Sheet 1'!$AO$16</f>
        <v>2.7010030442591573</v>
      </c>
      <c r="H4" s="7">
        <f>'[10]Sheet 1'!$AP$16</f>
        <v>18.067686218000958</v>
      </c>
      <c r="I4" s="6">
        <f>'[10]Sheet 1'!$AN$7</f>
        <v>0.52129999999999999</v>
      </c>
      <c r="J4" s="6">
        <f>'[10]Sheet 1'!$AQ$7</f>
        <v>0.15620896332380232</v>
      </c>
      <c r="K4" s="6">
        <f>'[10]Sheet 1'!$AP$13</f>
        <v>0.56808777379375119</v>
      </c>
      <c r="L4" s="8">
        <f>'[10]Sheet 1'!$AP$101</f>
        <v>43897322706</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452.45878544257232</v>
      </c>
      <c r="C5" s="6" cm="1">
        <f t="array" ref="C5">(B5/_FV(A5,"Price"))-1</f>
        <v>-4.2939516239248743E-3</v>
      </c>
      <c r="D5" s="6">
        <f>'[17]Sheet 1'!$V$4</f>
        <v>0.18272868530692499</v>
      </c>
      <c r="E5" s="6">
        <f>'[17]Sheet 1'!$W$4</f>
        <v>8.6598746081504752E-2</v>
      </c>
      <c r="F5" s="6">
        <f>'[17]Sheet 1'!$V$20</f>
        <v>0.12058803578079469</v>
      </c>
      <c r="G5" s="7">
        <f>'[17]Sheet 1'!$AC$16</f>
        <v>2.2221910490791537</v>
      </c>
      <c r="H5" s="7">
        <f>'[17]Sheet 1'!$AD$16</f>
        <v>18.258193949974565</v>
      </c>
      <c r="I5" s="6">
        <f>'[17]Sheet 1'!$AB$7</f>
        <v>0.39620983542319749</v>
      </c>
      <c r="J5" s="6">
        <f>'[17]Sheet 1'!$AE$7</f>
        <v>0.11461598746081504</v>
      </c>
      <c r="K5" s="6">
        <f>'[17]Sheet 1'!$AD$13</f>
        <v>0.42418211606717809</v>
      </c>
      <c r="L5" s="8">
        <f>'[17]Sheet 1'!$AD$101</f>
        <v>22684126229</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1307.5784955755373</v>
      </c>
      <c r="C6" s="6" cm="1">
        <f t="array" ref="C6">(B6/_FV(A6,"Price"))-1</f>
        <v>6.6871049408085304E-2</v>
      </c>
      <c r="D6" s="6">
        <f>'[2]Sheet 1'!$V$4</f>
        <v>0.49050649071230712</v>
      </c>
      <c r="E6" s="6">
        <f>'[2]Sheet 1'!$W$4</f>
        <v>0.24627503084369362</v>
      </c>
      <c r="F6" s="6">
        <f>'[2]Sheet 1'!$V$20</f>
        <v>1.2624978939514286</v>
      </c>
      <c r="G6" s="7">
        <f>'[2]Sheet 1'!$AC$16</f>
        <v>5.8510424882793961</v>
      </c>
      <c r="H6" s="7">
        <f>'[2]Sheet 1'!$AD$16</f>
        <v>127.90961555809129</v>
      </c>
      <c r="I6" s="6">
        <f>'[2]Sheet 1'!$AB$7</f>
        <v>0.48998766252253961</v>
      </c>
      <c r="J6" s="6">
        <f>'[2]Sheet 1'!$AE$7</f>
        <v>0.23593053051153079</v>
      </c>
      <c r="K6" s="6">
        <f>'[2]Sheet 1'!$AD$13</f>
        <v>0.41643173580346354</v>
      </c>
      <c r="L6" s="8">
        <f>'[2]Sheet 1'!$AD$101</f>
        <v>61652434699</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242.67185396780769</v>
      </c>
      <c r="C7" s="6" cm="1">
        <f t="array" ref="C7">(B7/_FV(A7,"Price"))-1</f>
        <v>-0.27664285809047429</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7" s="10"/>
      <c r="Q7" s="10"/>
      <c r="R7" s="10"/>
    </row>
    <row r="8" spans="1:18" ht="50" customHeight="1">
      <c r="A8" s="2" t="e" vm="19">
        <v>#VALUE!</v>
      </c>
      <c r="B8" s="19">
        <f>'[19]Sheet 1'!$AH$115</f>
        <v>498.51203271440846</v>
      </c>
      <c r="C8" s="6" cm="1">
        <f t="array" ref="C8">(B8/_FV(A8,"Price"))-1</f>
        <v>8.5934519869308668E-2</v>
      </c>
      <c r="D8" s="6">
        <f>'[19]Sheet 1'!$AF$4</f>
        <v>-1.5810512499254248E-2</v>
      </c>
      <c r="E8" s="6">
        <f>'[19]Sheet 1'!$AG$4</f>
        <v>-3.2583656644035175E-3</v>
      </c>
      <c r="F8" s="6">
        <f>'[19]Sheet 1'!$AF$20</f>
        <v>-8.1830644310872058E-2</v>
      </c>
      <c r="G8" s="7">
        <f>'[19]Sheet 1'!$AM$16</f>
        <v>1.7543883167434529</v>
      </c>
      <c r="H8" s="7">
        <f>'[19]Sheet 1'!$AN$16</f>
        <v>20.19566620586183</v>
      </c>
      <c r="I8" s="6">
        <f>'[19]Sheet 1'!$AL$7</f>
        <v>0.12559999999999999</v>
      </c>
      <c r="J8" s="6">
        <f>'[19]Sheet 1'!$AO$7</f>
        <v>9.2931619786614933E-2</v>
      </c>
      <c r="K8" s="6">
        <f>'[19]Sheet 1'!$AN$13</f>
        <v>0.33804413848957277</v>
      </c>
      <c r="L8" s="8">
        <f>'[19]Sheet 1'!$AN$101</f>
        <v>115761558692</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1768.5296117523142</v>
      </c>
      <c r="C9" s="6" cm="1">
        <f t="array" ref="C9">(B9/_FV(A9,"Price"))-1</f>
        <v>-6.9880292546379508E-2</v>
      </c>
      <c r="D9" s="6">
        <f>'[8]Sheet 1'!$W$4</f>
        <v>0.2916945001113338</v>
      </c>
      <c r="E9" s="6">
        <f>'[8]Sheet 1'!$X$4</f>
        <v>0.18065850715393905</v>
      </c>
      <c r="F9" s="6">
        <f>'[8]Sheet 1'!$W$20</f>
        <v>0.30801479654747221</v>
      </c>
      <c r="G9" s="7">
        <f>'[8]Sheet 1'!$AD$16</f>
        <v>17.339519048439925</v>
      </c>
      <c r="H9" s="7">
        <f>'[8]Sheet 1'!$AE$16</f>
        <v>59.748470448470449</v>
      </c>
      <c r="I9" s="6">
        <f>'[8]Sheet 1'!$AC$7</f>
        <v>0.70789999999999997</v>
      </c>
      <c r="J9" s="6">
        <f>'[8]Sheet 1'!$AF$7</f>
        <v>0.36062747802103085</v>
      </c>
      <c r="K9" s="6">
        <f>'[8]Sheet 1'!$AE$13</f>
        <v>0.32674782608695652</v>
      </c>
      <c r="L9" s="8">
        <f>'[8]Sheet 1'!$AE$101</f>
        <v>201173100000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5.8177375917232821E-2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551.33360167657725</v>
      </c>
      <c r="C11" s="6" cm="1">
        <f t="array" ref="C11">(B11/_FV(A11,"Price"))-1</f>
        <v>0.5900719618053476</v>
      </c>
      <c r="D11" s="6">
        <f>'[5]Sheet 1'!$AH$4</f>
        <v>0.17906368821292773</v>
      </c>
      <c r="E11" s="6">
        <f>'[5]Sheet 1'!$AI$4</f>
        <v>8.6141063970349485E-2</v>
      </c>
      <c r="F11" s="6">
        <f>'[5]Sheet 1'!$AH$20</f>
        <v>0.52030848329048851</v>
      </c>
      <c r="G11" s="7">
        <f>'[5]Sheet 1'!$AO$16</f>
        <v>9.8043621946767896</v>
      </c>
      <c r="H11" s="7">
        <f>'[5]Sheet 1'!$AP$16</f>
        <v>26.357560942805538</v>
      </c>
      <c r="I11" s="6">
        <f>'[5]Sheet 1'!$AN$7</f>
        <v>0.879</v>
      </c>
      <c r="J11" s="6">
        <f>'[5]Sheet 1'!$AQ$7</f>
        <v>0.43951761899963049</v>
      </c>
      <c r="K11" s="6">
        <f>'[5]Sheet 1'!$AP$13</f>
        <v>0.2916336603497654</v>
      </c>
      <c r="L11" s="8">
        <f>'[5]Sheet 1'!$AP$101</f>
        <v>87559817452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112.18972697787493</v>
      </c>
      <c r="C12" s="6" cm="1">
        <f t="array" ref="C12">(B12/_FV(A12,"Price"))-1</f>
        <v>-8.1917127840630766E-2</v>
      </c>
      <c r="D12" s="6">
        <f>[16]Model!$X$4</f>
        <v>9.7808156437157789E-2</v>
      </c>
      <c r="E12" s="6">
        <f>[16]Model!$Y$4</f>
        <v>5.7856849905952634E-2</v>
      </c>
      <c r="F12" s="6">
        <f>[16]Model!$X$20</f>
        <v>-0.15366930381275301</v>
      </c>
      <c r="G12" s="7">
        <f>[16]Model!$AE$16</f>
        <v>5.426445007000523</v>
      </c>
      <c r="H12" s="7">
        <f>[16]Model!$AF$16</f>
        <v>25.591842860001336</v>
      </c>
      <c r="I12" s="6">
        <f>[16]Model!$AD$7</f>
        <v>0.55379999999999996</v>
      </c>
      <c r="J12" s="6">
        <f>[16]Model!$AG$7</f>
        <v>0.21217242500954617</v>
      </c>
      <c r="K12" s="6">
        <f>[16]Model!$AF$13</f>
        <v>0.26184736707682726</v>
      </c>
      <c r="L12" s="8">
        <f>[16]Model!$AF$101</f>
        <v>1534794000000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1001.1657056179213</v>
      </c>
      <c r="C13" s="6" cm="1">
        <f t="array" ref="C13">(B13/_FV(A13,"Price"))-1</f>
        <v>-0.34997681754452592</v>
      </c>
      <c r="D13" s="6">
        <f>'[6]Sheet 1'!$J$4</f>
        <v>0.49041476500641568</v>
      </c>
      <c r="E13" s="6">
        <f>'[6]Sheet 1'!$K$4</f>
        <v>0.29816921210417457</v>
      </c>
      <c r="F13" s="6">
        <f>'[6]Sheet 1'!$J$20</f>
        <v>0.10236921892448203</v>
      </c>
      <c r="G13" s="7">
        <f>'[6]Sheet 1'!$Q$16</f>
        <v>5.6175888946547996</v>
      </c>
      <c r="H13" s="7">
        <f>'[6]Sheet 1'!$R$16</f>
        <v>88.979613180439571</v>
      </c>
      <c r="I13" s="6">
        <f>'[6]Sheet 1'!$P$7</f>
        <v>0.14886598764210057</v>
      </c>
      <c r="J13" s="6">
        <f>'[6]Sheet 1'!$S$7</f>
        <v>0.2237103668100211</v>
      </c>
      <c r="K13" s="6">
        <f>'[6]Sheet 1'!$R$13</f>
        <v>0.25415925643671916</v>
      </c>
      <c r="L13" s="8">
        <f>'[6]Sheet 1'!$R$101</f>
        <v>50196870000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200.51094748747769</v>
      </c>
      <c r="C14" s="6" cm="1">
        <f t="array" ref="C14">(B14/_FV(A14,"Price"))-1</f>
        <v>0.87920288179454253</v>
      </c>
      <c r="D14" s="6">
        <f>'[11]Sheet 1'!$V$4</f>
        <v>0.53668211856406289</v>
      </c>
      <c r="E14" s="6">
        <f>'[11]Sheet 1'!$W$4</f>
        <v>0.12461796603923792</v>
      </c>
      <c r="F14" s="6">
        <f>'[11]Sheet 1'!$V$20</f>
        <v>0.24589531020025879</v>
      </c>
      <c r="G14" s="7">
        <f>'[11]Sheet 1'!$AC$16</f>
        <v>1.8639127951313437</v>
      </c>
      <c r="H14" s="7">
        <f>'[11]Sheet 1'!$AD$16</f>
        <v>12.267095481145367</v>
      </c>
      <c r="I14" s="6">
        <f>'[11]Sheet 1'!$AB$7</f>
        <v>0.52329999999999999</v>
      </c>
      <c r="J14" s="6">
        <f>'[11]Sheet 1'!$AE$7</f>
        <v>0.1403527722339194</v>
      </c>
      <c r="K14" s="6">
        <f>'[11]Sheet 1'!$AD$13</f>
        <v>0.24927693351245789</v>
      </c>
      <c r="L14" s="8">
        <f>'[11]Sheet 1'!$AD$101</f>
        <v>6626182028</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794.26617725006088</v>
      </c>
      <c r="C15" s="6" cm="1">
        <f t="array" ref="C15">(B15/_FV(A15,"Price"))-1</f>
        <v>-4.3168079448185903E-2</v>
      </c>
      <c r="D15" s="6">
        <f>'[18]Sheet 1'!$W$4</f>
        <v>0.23310752939344392</v>
      </c>
      <c r="E15" s="6">
        <f>'[18]Sheet 1'!$X$4</f>
        <v>0.11333097595473829</v>
      </c>
      <c r="F15" s="6">
        <f>'[18]Sheet 1'!$W$20</f>
        <v>0.15191440445662741</v>
      </c>
      <c r="G15" s="7">
        <f>'[18]Sheet 1'!$AD$16</f>
        <v>5.3207592442917759</v>
      </c>
      <c r="H15" s="7">
        <f>'[18]Sheet 1'!$AE$16</f>
        <v>29.914725930133486</v>
      </c>
      <c r="I15" s="6">
        <f>'[18]Sheet 1'!$AC$7</f>
        <v>0.68440000000000001</v>
      </c>
      <c r="J15" s="6">
        <f>'[18]Sheet 1'!$AF$7</f>
        <v>0.16105526368963427</v>
      </c>
      <c r="K15" s="6">
        <f>'[18]Sheet 1'!$AE$13</f>
        <v>0.2326800137385466</v>
      </c>
      <c r="L15" s="8">
        <f>'[18]Sheet 1'!$AE$101</f>
        <v>421319000000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161.39293688308157</v>
      </c>
      <c r="C16" s="6" cm="1">
        <f t="array" ref="C16">(B16/_FV(A16,"Price"))-1</f>
        <v>-0.42889972794380193</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53.064251086708772</v>
      </c>
      <c r="C17" s="6" cm="1">
        <f t="array" ref="C17">(B17/_FV(A17,"Price"))-1</f>
        <v>-9.8849433867559289E-2</v>
      </c>
      <c r="D17" s="6">
        <f>'[15]Sheet 1'!$AI$4</f>
        <v>0.13890075923709588</v>
      </c>
      <c r="E17" s="6">
        <f>'[15]Sheet 1'!$AJ$4</f>
        <v>0.12596160702260328</v>
      </c>
      <c r="F17" s="6">
        <f>'[15]Sheet 1'!$AI$20</f>
        <v>-0.11793695526076731</v>
      </c>
      <c r="G17" s="7">
        <f>'[15]Sheet 1'!$AP$16</f>
        <v>9.7770850175485862</v>
      </c>
      <c r="H17" s="7">
        <f>'[15]Sheet 1'!$AQ$16</f>
        <v>51.781159493262976</v>
      </c>
      <c r="I17" s="6">
        <f>'[15]Sheet 1'!$AO$7</f>
        <v>0.503</v>
      </c>
      <c r="J17" s="6">
        <f>'[15]Sheet 1'!$AR$7</f>
        <v>0.14062858003026438</v>
      </c>
      <c r="K17" s="6">
        <f>'[15]Sheet 1'!$AQ$13</f>
        <v>0.22558174393572936</v>
      </c>
      <c r="L17" s="8">
        <f>'[15]Sheet 1'!$AQ$101</f>
        <v>61703672400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393.36089074028121</v>
      </c>
      <c r="C18" s="6" cm="1">
        <f t="array" ref="C18">(B18/_FV(A18,"Price"))-1</f>
        <v>-0.43691352880281664</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18.757460274993445</v>
      </c>
      <c r="C19" s="6" cm="1">
        <f t="array" ref="C19">(B19/_FV(A19,"Price"))-1</f>
        <v>-0.27855922019255985</v>
      </c>
      <c r="D19" s="6">
        <f>'[1]Sheet 1'!$I$4</f>
        <v>0.93434823977164605</v>
      </c>
      <c r="E19" s="6">
        <f>'[1]Sheet 1'!$J$4</f>
        <v>0.32931628135759961</v>
      </c>
      <c r="F19" s="6">
        <f>'[1]Sheet 1'!$I$20</f>
        <v>7.4345616264294794</v>
      </c>
      <c r="G19" s="7">
        <f>'[1]Sheet 1'!$P$16</f>
        <v>5.8113523979340878</v>
      </c>
      <c r="H19" s="7">
        <f>'[1]Sheet 1'!$Q$16</f>
        <v>17.278946142595977</v>
      </c>
      <c r="I19" s="6">
        <f>'[1]Sheet 1'!$O$7</f>
        <v>0.48659999999999998</v>
      </c>
      <c r="J19" s="6">
        <f>'[1]Sheet 1'!$R$7</f>
        <v>0.55914904082636496</v>
      </c>
      <c r="K19" s="6">
        <f>'[1]Sheet 1'!$Q$13</f>
        <v>0.19607140724819391</v>
      </c>
      <c r="L19" s="8">
        <f>'[1]Sheet 1'!$Q$101</f>
        <v>4725791770</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106.17336255742055</v>
      </c>
      <c r="C20" s="6" cm="1">
        <f t="array" ref="C20">(B20/_FV(A20,"Price"))-1</f>
        <v>-0.14863793956041571</v>
      </c>
      <c r="D20" s="6">
        <f>'[13]Sheet 1'!$H$5</f>
        <v>0.13263483748065252</v>
      </c>
      <c r="E20" s="6">
        <f>'[13]Sheet 1'!$I$5</f>
        <v>0.13076842215915074</v>
      </c>
      <c r="F20" s="6">
        <f>'[13]Sheet 1'!$H$21</f>
        <v>0.55444126074498556</v>
      </c>
      <c r="G20" s="7">
        <f>'[13]Sheet 1'!$O$17</f>
        <v>8.6013493333333333</v>
      </c>
      <c r="H20" s="7">
        <f>'[13]Sheet 1'!$P$17</f>
        <v>35.935281602108034</v>
      </c>
      <c r="I20" s="6">
        <f>'[13]Sheet 1'!$N$8</f>
        <v>0.82150000000000001</v>
      </c>
      <c r="J20" s="6">
        <f>'[13]Sheet 1'!$Q$8</f>
        <v>0.35235992851886894</v>
      </c>
      <c r="K20" s="6">
        <f>'[13]Sheet 1'!$P$14</f>
        <v>0.11803217358772915</v>
      </c>
      <c r="L20" s="8">
        <f>'[13]Sheet 1'!$P$101</f>
        <v>81824636208</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-5.3778769294683393E-3</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C21">
    <cfRule type="colorScale" priority="112">
      <colorScale>
        <cfvo type="min"/>
        <cfvo type="percentile" val="50"/>
        <cfvo type="max"/>
        <color rgb="FFF8696B"/>
        <color rgb="FFFCFCFF"/>
        <color rgb="FF63BE7B"/>
      </colorScale>
    </cfRule>
  </conditionalFormatting>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109">
      <colorScale>
        <cfvo type="min"/>
        <cfvo type="percentile" val="50"/>
        <cfvo type="max"/>
        <color rgb="FFF8696B"/>
        <color rgb="FFFCFCFF"/>
        <color rgb="FF63BE7B"/>
      </colorScale>
    </cfRule>
    <cfRule type="colorScale" priority="2874">
      <colorScale>
        <cfvo type="min"/>
        <cfvo type="max"/>
        <color rgb="FFFCFCFF"/>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115">
      <colorScale>
        <cfvo type="min"/>
        <cfvo type="max"/>
        <color rgb="FFFFEF9C"/>
        <color rgb="FF63BE7B"/>
      </colorScale>
    </cfRule>
    <cfRule type="colorScale" priority="2881">
      <colorScale>
        <cfvo type="min"/>
        <cfvo type="percentile" val="50"/>
        <cfvo type="max"/>
        <color rgb="FFF8696B"/>
        <color rgb="FFFFEB84"/>
        <color rgb="FF63BE7B"/>
      </colorScale>
    </cfRule>
  </conditionalFormatting>
  <conditionalFormatting sqref="J2:J21">
    <cfRule type="colorScale" priority="114">
      <colorScale>
        <cfvo type="min"/>
        <cfvo type="max"/>
        <color rgb="FFFFEF9C"/>
        <color rgb="FF63BE7B"/>
      </colorScale>
    </cfRule>
    <cfRule type="colorScale" priority="2883">
      <colorScale>
        <cfvo type="min"/>
        <cfvo type="percentile" val="50"/>
        <cfvo type="max"/>
        <color rgb="FFF8696B"/>
        <color rgb="FFFFEB84"/>
        <color rgb="FF63BE7B"/>
      </colorScale>
    </cfRule>
  </conditionalFormatting>
  <conditionalFormatting sqref="K2:K21">
    <cfRule type="colorScale" priority="113">
      <colorScale>
        <cfvo type="min"/>
        <cfvo type="max"/>
        <color rgb="FFFFEF9C"/>
        <color rgb="FF63BE7B"/>
      </colorScale>
    </cfRule>
    <cfRule type="colorScale" priority="2885">
      <colorScale>
        <cfvo type="min"/>
        <cfvo type="percentile" val="50"/>
        <cfvo type="max"/>
        <color rgb="FFF8696B"/>
        <color rgb="FFFFEB84"/>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3"/>
  <sheetViews>
    <sheetView zoomScale="80" zoomScaleNormal="80" workbookViewId="0">
      <pane ySplit="1" topLeftCell="A2" activePane="bottomLeft" state="frozen"/>
      <selection pane="bottomLeft" activeCell="E12" sqref="E12"/>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'[39]Sheet 1'!$X$115</f>
        <v>497.63157700296392</v>
      </c>
      <c r="C2" s="6" cm="1">
        <f t="array" ref="C2">(B2/_FV(A2,"Price"))-1</f>
        <v>1.3047034874164689</v>
      </c>
      <c r="D2" s="6">
        <f>'[39]Sheet 1'!$V$4</f>
        <v>0.46063610108668573</v>
      </c>
      <c r="E2" s="6">
        <f>'[39]Sheet 1'!$W$4</f>
        <v>0.29712694080693991</v>
      </c>
      <c r="F2" s="6">
        <f>'[39]Sheet 1'!$V$20</f>
        <v>1.5217132420335719</v>
      </c>
      <c r="G2" s="7">
        <f>'[39]Sheet 1'!$AC$16</f>
        <v>2.221426112166069</v>
      </c>
      <c r="H2" s="7">
        <f>'[39]Sheet 1'!$AD$16</f>
        <v>40.477726773810069</v>
      </c>
      <c r="I2" s="6">
        <f>'[39]Sheet 1'!$AB$7</f>
        <v>0.154</v>
      </c>
      <c r="J2" s="6">
        <f>'[39]Sheet 1'!$AE$7</f>
        <v>-9.3528433542163072E-2</v>
      </c>
      <c r="K2" s="6">
        <f>'[39]Sheet 1'!$AD$13</f>
        <v>0.16380460955976109</v>
      </c>
      <c r="L2" s="8">
        <f>'[39]Sheet 1'!$AD$101</f>
        <v>11542750000</v>
      </c>
      <c r="M2" s="16" t="str" cm="1">
        <f t="array" ref="M2">_FV(A2,"Industry")</f>
        <v>Computers, Phones &amp; Household Electronics</v>
      </c>
      <c r="N2" s="25" cm="1">
        <f t="array" ref="N2">_FV(A2,"Year incorporated",TRUE)</f>
        <v>2006</v>
      </c>
      <c r="O2" s="14" t="str" cm="1">
        <f t="array" ref="O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 s="10"/>
      <c r="Q2" s="10"/>
      <c r="R2" s="10"/>
    </row>
    <row r="3" spans="1:18" ht="50" customHeight="1">
      <c r="A3" s="2" t="e" vm="22">
        <v>#VALUE!</v>
      </c>
      <c r="B3" s="19">
        <f>'[48]Sheet 1'!$G$115</f>
        <v>52.600042979808975</v>
      </c>
      <c r="C3" s="6" cm="1">
        <f t="array" ref="C3">(B3/_FV(A3,"Price"))-1</f>
        <v>0.39707949481564353</v>
      </c>
      <c r="D3" s="6">
        <f>'[48]Sheet 1'!$E$4</f>
        <v>0.3484848484848484</v>
      </c>
      <c r="E3" s="6">
        <f>'[48]Sheet 1'!$F$4</f>
        <v>0.12359550561797761</v>
      </c>
      <c r="F3" s="6">
        <f>'[48]Sheet 1'!$E$20</f>
        <v>0.18432203389830515</v>
      </c>
      <c r="G3" s="7">
        <f>'[48]Sheet 1'!$L$16</f>
        <v>16.126173975387907</v>
      </c>
      <c r="H3" s="7">
        <f>'[48]Sheet 1'!$M$16</f>
        <v>-367.55877024390242</v>
      </c>
      <c r="I3" s="6">
        <f>'[48]Sheet 1'!$K$7</f>
        <v>0.49330000000000002</v>
      </c>
      <c r="J3" s="6">
        <f>'[48]Sheet 1'!$N$7</f>
        <v>0.23274478330658105</v>
      </c>
      <c r="K3" s="6">
        <f>'[48]Sheet 1'!$M$13</f>
        <v>-2.5010139245640124E-3</v>
      </c>
      <c r="L3" s="8">
        <f>'[48]Sheet 1'!$M$101</f>
        <v>30139819160</v>
      </c>
      <c r="M3" s="16" t="str" cm="1">
        <f t="array" ref="M3">_FV(A3,"Industry")</f>
        <v>Integrated Hardware &amp; Software</v>
      </c>
      <c r="N3" s="25" cm="1">
        <f t="array" ref="N3">_FV(A3,"Year incorporated",TRUE)</f>
        <v>2022</v>
      </c>
      <c r="O3" s="14" t="str" cm="1">
        <f t="array" ref="O3">_FV(A3,"Description")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3" s="10" t="s">
        <v>9</v>
      </c>
      <c r="Q3" s="10"/>
      <c r="R3" s="10"/>
    </row>
    <row r="4" spans="1:18" ht="50" customHeight="1">
      <c r="A4" s="2" t="e" vm="23">
        <v>#VALUE!</v>
      </c>
      <c r="B4" s="19">
        <f>'[32]Sheet 1'!$AL$115</f>
        <v>67.870545854725876</v>
      </c>
      <c r="C4" s="6">
        <f>'[32]Sheet 1'!$AL$117</f>
        <v>0.3276710847951072</v>
      </c>
      <c r="D4" s="6">
        <f>'[32]Sheet 1'!$AJ$4</f>
        <v>3.490706170460478E-2</v>
      </c>
      <c r="E4" s="6">
        <f>'[32]Sheet 1'!$AK$4</f>
        <v>0.10258548790658883</v>
      </c>
      <c r="F4" s="6">
        <f>'[32]Sheet 1'!$AJ$20</f>
        <v>7.9444658696490533E-2</v>
      </c>
      <c r="G4" s="7">
        <f>'[32]Sheet 1'!$AQ$16</f>
        <v>4.0405175817056849</v>
      </c>
      <c r="H4" s="7">
        <f>'[32]Sheet 1'!$AR$16</f>
        <v>17.636045120216728</v>
      </c>
      <c r="I4" s="6">
        <f>'[32]Sheet 1'!$AP$7</f>
        <v>0.62549999999999994</v>
      </c>
      <c r="J4" s="6">
        <f>'[32]Sheet 1'!$AS$7</f>
        <v>0.24727970983571582</v>
      </c>
      <c r="K4" s="6">
        <f>'[32]Sheet 1'!$AR$13</f>
        <v>0.28341584158415839</v>
      </c>
      <c r="L4" s="8" cm="1">
        <f t="array" ref="L4">_FV(A4,"Market cap",TRUE)</f>
        <v>204338893340</v>
      </c>
      <c r="M4" s="16" t="str" cm="1">
        <f t="array" ref="M4">_FV(A4,"Industry")</f>
        <v>Communications &amp; Networking</v>
      </c>
      <c r="N4" s="25" cm="1">
        <f t="array" ref="N4">_FV(A4,"Year incorporated",TRUE)</f>
        <v>2021</v>
      </c>
      <c r="O4" s="14" t="str" cm="1">
        <f t="array" ref="O4">_FV(A4,"Description")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4" s="10"/>
      <c r="Q4" s="10"/>
      <c r="R4" s="10"/>
    </row>
    <row r="5" spans="1:18" ht="50" customHeight="1">
      <c r="A5" s="2" t="e" vm="24">
        <v>#VALUE!</v>
      </c>
      <c r="B5" s="19">
        <f>'[45]Sheet 1'!$M$115</f>
        <v>39.162450876083014</v>
      </c>
      <c r="C5" s="6" cm="1">
        <f t="array" ref="C5">(B5/_FV(A5,"Price"))-1</f>
        <v>9.2854775389507926E-2</v>
      </c>
      <c r="D5" s="6">
        <f>'[45]Sheet 1'!$K$4</f>
        <v>0.26255199812183161</v>
      </c>
      <c r="E5" s="6">
        <f>'[45]Sheet 1'!$L$4</f>
        <v>6.412574261812698E-2</v>
      </c>
      <c r="F5" s="6">
        <f>'[45]Sheet 1'!$K$20</f>
        <v>-23.178126442085834</v>
      </c>
      <c r="G5" s="7">
        <f>'[45]Sheet 1'!$R$16</f>
        <v>4.0320341798641257</v>
      </c>
      <c r="H5" s="7">
        <f>'[45]Sheet 1'!$S$16</f>
        <v>151.93359882853662</v>
      </c>
      <c r="I5" s="6">
        <f>'[45]Sheet 1'!$Q$7</f>
        <v>0.68920000000000003</v>
      </c>
      <c r="J5" s="6">
        <f>'[45]Sheet 1'!$T$7</f>
        <v>0.2212128563822485</v>
      </c>
      <c r="K5" s="6">
        <f>'[45]Sheet 1'!$S$13</f>
        <v>4.9359927987096312E-2</v>
      </c>
      <c r="L5" s="8">
        <f>'[45]Sheet 1'!$S$101</f>
        <v>11101940000</v>
      </c>
      <c r="M5" s="16" t="str" cm="1">
        <f t="array" ref="M5">_FV(A5,"Industry")</f>
        <v>Computers, Phones &amp; Household Electronics</v>
      </c>
      <c r="N5" s="25" cm="1">
        <f t="array" ref="N5">_FV(A5,"Year incorporated",TRUE)</f>
        <v>2009</v>
      </c>
      <c r="O5" s="14" t="str" cm="1">
        <f t="array" ref="O5">_FV(A5,"Description")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5" s="10"/>
      <c r="Q5" s="10"/>
      <c r="R5" s="10"/>
    </row>
    <row r="6" spans="1:18" ht="50" customHeight="1">
      <c r="A6" s="2" t="e" vm="25">
        <v>#VALUE!</v>
      </c>
      <c r="B6" s="19">
        <f>'[36]Sheet 1'!$R$115</f>
        <v>204.2735246335526</v>
      </c>
      <c r="C6" s="6" cm="1">
        <f t="array" ref="C6">(B6/_FV(A6,"Price"))-1</f>
        <v>7.9783933997000789E-2</v>
      </c>
      <c r="D6" s="6">
        <f>'[36]Sheet 1'!$P$4</f>
        <v>0.19361836753141093</v>
      </c>
      <c r="E6" s="6">
        <f>'[36]Sheet 1'!$Q$4</f>
        <v>-5.8084059068534644E-2</v>
      </c>
      <c r="F6" s="6">
        <f>'[36]Sheet 1'!$P$20</f>
        <v>0.20985691573926868</v>
      </c>
      <c r="G6" s="7">
        <f>'[36]Sheet 1'!$W$16</f>
        <v>3.8287691851571375</v>
      </c>
      <c r="H6" s="7">
        <f>'[36]Sheet 1'!$X$16</f>
        <v>18.140974915679944</v>
      </c>
      <c r="I6" s="6">
        <f>'[36]Sheet 1'!$V$7</f>
        <v>0.56930000000000003</v>
      </c>
      <c r="J6" s="6">
        <f>'[36]Sheet 1'!$Y$7</f>
        <v>0.21446421809920485</v>
      </c>
      <c r="K6" s="6">
        <f>'[36]Sheet 1'!$X$13</f>
        <v>0.20398624691092726</v>
      </c>
      <c r="L6" s="8">
        <f>'[36]Sheet 1'!$X$101</f>
        <v>50558897090</v>
      </c>
      <c r="M6" s="16" t="str" cm="1">
        <f t="array" ref="M6">_FV(A6,"Industry")</f>
        <v>Semiconductors &amp; Semiconductor Equipment</v>
      </c>
      <c r="N6" s="25" cm="1">
        <f t="array" ref="N6">_FV(A6,"Year incorporated",TRUE)</f>
        <v>2010</v>
      </c>
      <c r="O6" s="14" t="str" cm="1">
        <f t="array" ref="O6">_FV(A6,"Description")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6" s="10"/>
      <c r="Q6" s="10"/>
      <c r="R6" s="10"/>
    </row>
    <row r="7" spans="1:18" ht="50" customHeight="1">
      <c r="A7" s="2" t="e" vm="26">
        <v>#VALUE!</v>
      </c>
      <c r="B7" s="19">
        <f>'[23]Sheet 1'!$AJ$115</f>
        <v>120.18801197440091</v>
      </c>
      <c r="C7" s="6" cm="1">
        <f t="array" ref="C7">(B7/_FV(A7,"Price"))-1</f>
        <v>5.2314639965686194E-2</v>
      </c>
      <c r="D7" s="6">
        <f>'[23]Sheet 1'!$AH$4</f>
        <v>0.31680867544539115</v>
      </c>
      <c r="E7" s="6">
        <f>'[23]Sheet 1'!$AI$4</f>
        <v>-0.1423981900452489</v>
      </c>
      <c r="F7" s="6">
        <f>'[23]Sheet 1'!$AH$20</f>
        <v>0.3854208618606525</v>
      </c>
      <c r="G7" s="7">
        <f>'[23]Sheet 1'!$AO$16</f>
        <v>2.9337013574660635</v>
      </c>
      <c r="H7" s="7">
        <f>'[23]Sheet 1'!$AP$16</f>
        <v>10.023933209647495</v>
      </c>
      <c r="I7" s="6">
        <f>'[23]Sheet 1'!$AN$7</f>
        <v>0.57840000000000003</v>
      </c>
      <c r="J7" s="6">
        <f>'[23]Sheet 1'!$AQ$7</f>
        <v>0.15461538461538463</v>
      </c>
      <c r="K7" s="6">
        <f>'[23]Sheet 1'!$AP$13</f>
        <v>0.47350350798626661</v>
      </c>
      <c r="L7" s="8">
        <f>'[23]Sheet 1'!$AP$101</f>
        <v>129669600000</v>
      </c>
      <c r="M7" s="16" t="str" cm="1">
        <f t="array" ref="M7">_FV(A7,"Industry")</f>
        <v>Semiconductors &amp; Semiconductor Equipment</v>
      </c>
      <c r="N7" s="25" cm="1">
        <f t="array" ref="N7">_FV(A7,"Year incorporated",TRUE)</f>
        <v>1991</v>
      </c>
      <c r="O7" s="14" t="str" cm="1">
        <f t="array" ref="O7">_FV(A7,"Description")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7" s="10"/>
      <c r="Q7" s="10"/>
      <c r="R7" s="10"/>
    </row>
    <row r="8" spans="1:18" ht="50" customHeight="1">
      <c r="A8" s="2" t="e" vm="27">
        <v>#VALUE!</v>
      </c>
      <c r="B8" s="19">
        <f>'[38]Sheet 1'!AO115</f>
        <v>66.655943372373656</v>
      </c>
      <c r="C8" s="6" cm="1">
        <f t="array" ref="C8">(B8/_FV(A8,"Price"))-1</f>
        <v>2.5318310604117045E-2</v>
      </c>
      <c r="D8" s="6">
        <f>'[38]Sheet 1'!$AM$4</f>
        <v>0.11019671539433307</v>
      </c>
      <c r="E8" s="6">
        <f>'[38]Sheet 1'!$AN$4</f>
        <v>-0.49414786397034915</v>
      </c>
      <c r="F8" s="6">
        <f>'[38]Sheet 1'!$AM$20</f>
        <v>0.33417641479607973</v>
      </c>
      <c r="G8" s="7">
        <f>'[38]Sheet 1'!$AT$16</f>
        <v>2.3572274692762858</v>
      </c>
      <c r="H8" s="7">
        <f>'[38]Sheet 1'!$AU$16</f>
        <v>8.3462187751813062</v>
      </c>
      <c r="I8" s="6">
        <f>'[38]Sheet 1'!$AS$7</f>
        <v>0.45179999999999998</v>
      </c>
      <c r="J8" s="6">
        <f>'[38]Sheet 1'!$AV$7</f>
        <v>0.10124195331295922</v>
      </c>
      <c r="K8" s="6">
        <f>'[38]Sheet 1'!$AU$13</f>
        <v>0.16895668982811765</v>
      </c>
      <c r="L8" s="8">
        <f>'[38]Sheet 1'!$AU$101</f>
        <v>72503602500</v>
      </c>
      <c r="M8" s="16" t="str" cm="1">
        <f t="array" ref="M8">_FV(A8,"Industry")</f>
        <v>Semiconductors &amp; Semiconductor Equipment</v>
      </c>
      <c r="N8" s="25" cm="1">
        <f t="array" ref="N8">_FV(A8,"Year incorporated",TRUE)</f>
        <v>1984</v>
      </c>
      <c r="O8" s="14" t="str" cm="1">
        <f t="array" ref="O8">_FV(A8,"Description")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8" s="10"/>
      <c r="Q8" s="10"/>
      <c r="R8" s="10"/>
    </row>
    <row r="9" spans="1:18" ht="50" customHeight="1">
      <c r="A9" s="2" t="e" vm="28">
        <v>#VALUE!</v>
      </c>
      <c r="B9" s="19">
        <f>'[42]Sheet 1'!$AH$115</f>
        <v>51.769575076809403</v>
      </c>
      <c r="C9" s="6" cm="1">
        <f t="array" ref="C9">(B9/_FV(A9,"Price"))-1</f>
        <v>-0.12654673398330685</v>
      </c>
      <c r="D9" s="6">
        <f>'[42]Sheet 1'!$AF$4</f>
        <v>0.38528010624299425</v>
      </c>
      <c r="E9" s="6">
        <f>'[42]Sheet 1'!$AG$4</f>
        <v>0.31224535118174646</v>
      </c>
      <c r="F9" s="6">
        <f>'[42]Sheet 1'!$AF$20</f>
        <v>-1.0546448785598386</v>
      </c>
      <c r="G9" s="7">
        <f>'[42]Sheet 1'!$AM$16</f>
        <v>14.599075183654982</v>
      </c>
      <c r="H9" s="7">
        <f>'[42]Sheet 1'!$AN$16</f>
        <v>-463.98023759608662</v>
      </c>
      <c r="I9" s="6">
        <f>'[42]Sheet 1'!$AL$7</f>
        <v>0.76349999999999996</v>
      </c>
      <c r="J9" s="6">
        <f>'[42]Sheet 1'!$AO$7</f>
        <v>0.50658651298502833</v>
      </c>
      <c r="K9" s="6">
        <f>'[42]Sheet 1'!$AN$13</f>
        <v>9.7177880448373222E-2</v>
      </c>
      <c r="L9" s="8">
        <f>'[42]Sheet 1'!$AN$101</f>
        <v>6639557200</v>
      </c>
      <c r="M9" s="16" t="str" cm="1">
        <f t="array" ref="M9">_FV(A9,"Industry")</f>
        <v>Semiconductors &amp; Semiconductor Equipment</v>
      </c>
      <c r="N9" s="25" cm="1">
        <f t="array" ref="N9">_FV(A9,"Year incorporated",TRUE)</f>
        <v>1997</v>
      </c>
      <c r="O9" s="14" t="str" cm="1">
        <f t="array" ref="O9">_FV(A9,"Description")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9" s="10"/>
      <c r="Q9" s="10"/>
      <c r="R9" s="10"/>
    </row>
    <row r="10" spans="1:18" ht="50" customHeight="1">
      <c r="A10" s="2" t="e" vm="29">
        <v>#VALUE!</v>
      </c>
      <c r="B10" s="19">
        <f>'[34]Sheet 1'!$S$115</f>
        <v>702.23702837440374</v>
      </c>
      <c r="C10" s="6" cm="1">
        <f t="array" ref="C10">(B10/_FV(A10,"Price"))-1</f>
        <v>-0.14644344048731628</v>
      </c>
      <c r="D10" s="6">
        <f>'[34]Sheet 1'!$Q$4</f>
        <v>0.20958105646630232</v>
      </c>
      <c r="E10" s="6">
        <f>'[34]Sheet 1'!$R$4</f>
        <v>6.8758847092130315E-2</v>
      </c>
      <c r="F10" s="6">
        <f>'[34]Sheet 1'!$Q$20</f>
        <v>0.30385950581988963</v>
      </c>
      <c r="G10" s="7">
        <f>'[34]Sheet 1'!$X$16</f>
        <v>10.470697271993494</v>
      </c>
      <c r="H10" s="7">
        <f>'[34]Sheet 1'!$Y$16</f>
        <v>30.244328971030882</v>
      </c>
      <c r="I10" s="6">
        <f>'[34]Sheet 1'!$W$7</f>
        <v>0.66549999999999998</v>
      </c>
      <c r="J10" s="6">
        <f>'[34]Sheet 1'!$Z$7</f>
        <v>0.49128090835165494</v>
      </c>
      <c r="K10" s="6">
        <f>'[34]Sheet 1'!$Y$13</f>
        <v>0.22860953972743636</v>
      </c>
      <c r="L10" s="8">
        <f>'[34]Sheet 1'!$Y$101</f>
        <v>347658561522</v>
      </c>
      <c r="M10" s="16" t="str" cm="1">
        <f t="array" ref="M10">_FV(A10,"Industry")</f>
        <v>Semiconductors &amp; Semiconductor Equipment</v>
      </c>
      <c r="N10" s="25" cm="1">
        <f t="array" ref="N10">_FV(A10,"Year incorporated",TRUE)</f>
        <v>2018</v>
      </c>
      <c r="O10" s="14" t="str" cm="1">
        <f t="array" ref="O10">_FV(A10,"Description")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0" s="10"/>
      <c r="Q10" s="10"/>
      <c r="R10" s="10"/>
    </row>
    <row r="11" spans="1:18" ht="50" customHeight="1">
      <c r="A11" s="2" t="e" vm="30">
        <v>#VALUE!</v>
      </c>
      <c r="B11" s="19">
        <f>'[26]Sheet 1'!$AO$115</f>
        <v>143.832846115509</v>
      </c>
      <c r="C11" s="6" cm="1">
        <f t="array" ref="C11">(B11/_FV(A11,"Price"))-1</f>
        <v>-0.14586035146228216</v>
      </c>
      <c r="D11" s="6">
        <f>'[26]Sheet 1'!$AM$4</f>
        <v>9.1801133885739183E-2</v>
      </c>
      <c r="E11" s="6">
        <f>'[26]Sheet 1'!$AN$4</f>
        <v>-9.0373477132015156E-2</v>
      </c>
      <c r="F11" s="6">
        <f>'[26]Sheet 1'!$AM$20</f>
        <v>0.11613801332405282</v>
      </c>
      <c r="G11" s="7">
        <f>'[26]Sheet 1'!$AT$16</f>
        <v>7.8234617913421207</v>
      </c>
      <c r="H11" s="7">
        <f>'[26]Sheet 1'!$AU$16</f>
        <v>17.90928023282661</v>
      </c>
      <c r="I11" s="6">
        <f>'[26]Sheet 1'!$AS$7</f>
        <v>0.68759999999999999</v>
      </c>
      <c r="J11" s="6">
        <f>'[26]Sheet 1'!$AV$7</f>
        <v>0.29573596964250048</v>
      </c>
      <c r="K11" s="6">
        <f>'[26]Sheet 1'!$AU$13</f>
        <v>0.43950794724382819</v>
      </c>
      <c r="L11" s="8">
        <f>'[26]Sheet 1'!$AU$101</f>
        <v>156688292757</v>
      </c>
      <c r="M11" s="16" t="str" cm="1">
        <f t="array" ref="M11">_FV(A11,"Industry")</f>
        <v>Semiconductors &amp; Semiconductor Equipment</v>
      </c>
      <c r="N11" s="25" cm="1">
        <f t="array" ref="N11">_FV(A11,"Year incorporated",TRUE)</f>
        <v>1938</v>
      </c>
      <c r="O11" s="14" t="str" cm="1">
        <f t="array" ref="O11">_FV(A11,"Description")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11" s="10"/>
      <c r="Q11" s="10"/>
      <c r="R11" s="10"/>
    </row>
    <row r="12" spans="1:18" ht="50" customHeight="1">
      <c r="A12" s="2" t="e" vm="31">
        <v>#VALUE!</v>
      </c>
      <c r="B12" s="19">
        <f>'[24]Sheet 1'!$AN$115</f>
        <v>387.2869884285322</v>
      </c>
      <c r="C12" s="6" cm="1">
        <f t="array" ref="C12">(B12/_FV(A12,"Price"))-1</f>
        <v>-0.15118901433683518</v>
      </c>
      <c r="D12" s="6">
        <f>'[24]Sheet 1'!$AL$4</f>
        <v>0.33144054967281589</v>
      </c>
      <c r="E12" s="6">
        <f>'[24]Sheet 1'!$AM$4</f>
        <v>0.11301891263707975</v>
      </c>
      <c r="F12" s="6">
        <f>'[24]Sheet 1'!$AL$20</f>
        <v>0.40693836306159481</v>
      </c>
      <c r="G12" s="7">
        <f>'[24]Sheet 1'!$AS$16</f>
        <v>6.9610113243948062</v>
      </c>
      <c r="H12" s="7">
        <f>'[24]Sheet 1'!$AT$16</f>
        <v>19.303957719999989</v>
      </c>
      <c r="I12" s="6">
        <f>'[24]Sheet 1'!$AR$7</f>
        <v>0.61</v>
      </c>
      <c r="J12" s="6">
        <f>'[24]Sheet 1'!$AU$7</f>
        <v>0.32625056136731218</v>
      </c>
      <c r="K12" s="6">
        <f>'[24]Sheet 1'!$AT$13</f>
        <v>0.4469587516891611</v>
      </c>
      <c r="L12" s="8">
        <f>'[24]Sheet 1'!$AT$101</f>
        <v>64124021882</v>
      </c>
      <c r="M12" s="16" t="str" cm="1">
        <f t="array" ref="M12">_FV(A12,"Industry")</f>
        <v>Semiconductors &amp; Semiconductor Equipment</v>
      </c>
      <c r="N12" s="25" cm="1">
        <f t="array" ref="N12">_FV(A12,"Year incorporated",TRUE)</f>
        <v>1975</v>
      </c>
      <c r="O12" s="14" t="str" cm="1">
        <f t="array" ref="O12">_FV(A12,"Description")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12" s="10"/>
      <c r="Q12" s="10"/>
      <c r="R12" s="10"/>
    </row>
    <row r="13" spans="1:18" ht="50" customHeight="1">
      <c r="A13" s="2" t="e" vm="32">
        <v>#VALUE!</v>
      </c>
      <c r="B13" s="19">
        <f>'[21]Sheet 1'!$AO$115</f>
        <v>147.60752732323795</v>
      </c>
      <c r="C13" s="6" cm="1">
        <f t="array" ref="C13">(B13/_FV(A13,"Price"))-1</f>
        <v>-0.20964099225028288</v>
      </c>
      <c r="D13" s="6">
        <f>'[21]Sheet 1'!$AM$4</f>
        <v>7.7937876041846099E-2</v>
      </c>
      <c r="E13" s="6">
        <f>'[21]Sheet 1'!$AN$4</f>
        <v>-1.6047554320261281E-2</v>
      </c>
      <c r="F13" s="6">
        <f>'[21]Sheet 1'!$AM$20</f>
        <v>8.1227260914760846E-2</v>
      </c>
      <c r="G13" s="7">
        <f>'[21]Sheet 1'!$AT$16</f>
        <v>7.4589349475563491</v>
      </c>
      <c r="H13" s="7">
        <f>'[21]Sheet 1'!$AU$16</f>
        <v>29.470726330871816</v>
      </c>
      <c r="I13" s="6">
        <f>'[21]Sheet 1'!$AS$7</f>
        <v>0.43309999999999998</v>
      </c>
      <c r="J13" s="6">
        <f>'[21]Sheet 1'!$AV$7</f>
        <v>0.28261498042238947</v>
      </c>
      <c r="K13" s="6">
        <f>'[21]Sheet 1'!$AU$13</f>
        <v>0.69952149747278036</v>
      </c>
      <c r="L13" s="8">
        <f>'[21]Sheet 1'!$AU$101</f>
        <v>2941266900000</v>
      </c>
      <c r="M13" s="16" t="str" cm="1">
        <f t="array" ref="M13">_FV(A13,"Industry")</f>
        <v>Computers, Phones &amp; Household Electronics</v>
      </c>
      <c r="N13" s="25" cm="1">
        <f t="array" ref="N13">_FV(A13,"Year incorporated",TRUE)</f>
        <v>1977</v>
      </c>
      <c r="O13" s="14" t="str" cm="1">
        <f t="array" ref="O13">_FV(A13,"Description")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13" s="10"/>
      <c r="Q13" s="10"/>
      <c r="R13" s="10"/>
    </row>
    <row r="14" spans="1:18" ht="50" customHeight="1">
      <c r="A14" s="2" t="e" vm="33">
        <v>#VALUE!</v>
      </c>
      <c r="B14" s="19">
        <f>'[29]Sheet 1'!$AC$115</f>
        <v>79.817854451768753</v>
      </c>
      <c r="C14" s="6" cm="1">
        <f t="array" ref="C14">(B14/_FV(A14,"Price"))-1</f>
        <v>-0.21415915672178043</v>
      </c>
      <c r="D14" s="6">
        <f>'[29]Sheet 1'!$AA$4</f>
        <v>0.42614961556996755</v>
      </c>
      <c r="E14" s="6">
        <f>'[29]Sheet 1'!$AB$4</f>
        <v>-3.7506788554757198E-2</v>
      </c>
      <c r="F14" s="6">
        <f>'[29]Sheet 1'!$AA$20</f>
        <v>0.4608732333342842</v>
      </c>
      <c r="G14" s="7">
        <f>'[29]Sheet 1'!$AH$16</f>
        <v>6.6551472914097856</v>
      </c>
      <c r="H14" s="7">
        <f>'[29]Sheet 1'!$AI$16</f>
        <v>14.821526476778754</v>
      </c>
      <c r="I14" s="6">
        <f>'[29]Sheet 1'!$AG$7</f>
        <v>0.59560000000000002</v>
      </c>
      <c r="J14" s="6">
        <f>'[29]Sheet 1'!$AJ$7</f>
        <v>0.23012268028989794</v>
      </c>
      <c r="K14" s="6">
        <f>'[29]Sheet 1'!$AI$13</f>
        <v>0.2924698104329268</v>
      </c>
      <c r="L14" s="8">
        <f>'[29]Sheet 1'!$AJ$102</f>
        <v>497195490000</v>
      </c>
      <c r="M14" s="16" t="str" cm="1">
        <f t="array" ref="M14">_FV(A14,"Industry")</f>
        <v>Semiconductors &amp; Semiconductor Equipment</v>
      </c>
      <c r="N14" s="25" cm="1">
        <f t="array" ref="N14">_FV(A14,"Year incorporated",TRUE)</f>
        <v>1987</v>
      </c>
      <c r="O14" s="14" t="str" cm="1">
        <f t="array" ref="O14">_FV(A14,"Description")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4" s="10"/>
      <c r="Q14" s="10"/>
      <c r="R14" s="10"/>
    </row>
    <row r="15" spans="1:18" ht="50" customHeight="1">
      <c r="A15" s="2" t="e" vm="34">
        <v>#VALUE!</v>
      </c>
      <c r="B15" s="19">
        <f>'[49]Sheet 1'!$Q$115</f>
        <v>185.73573961099765</v>
      </c>
      <c r="C15" s="6" cm="1">
        <f t="array" ref="C15">(B15/_FV(A15,"Price"))-1</f>
        <v>-0.24416060750551138</v>
      </c>
      <c r="D15" s="6">
        <f>'[49]Sheet 1'!$O$4</f>
        <v>0.29261530509151568</v>
      </c>
      <c r="E15" s="6">
        <f>'[49]Sheet 1'!$P$4</f>
        <v>0.25111333272743797</v>
      </c>
      <c r="F15" s="6">
        <f>'[49]Sheet 1'!$O$29</f>
        <v>-0.46482260974143119</v>
      </c>
      <c r="G15" s="7">
        <f>'[49]Sheet 1'!$V$16</f>
        <v>13.85144477324366</v>
      </c>
      <c r="H15" s="7">
        <f>'[49]Sheet 1'!$W$16</f>
        <v>-285.40720382022471</v>
      </c>
      <c r="I15" s="6">
        <f>'[49]Sheet 1'!$U$7</f>
        <v>0.68759999999999999</v>
      </c>
      <c r="J15" s="6">
        <f>'[49]Sheet 1'!$X$7</f>
        <v>0.32571116968099612</v>
      </c>
      <c r="K15" s="6">
        <f>'[49]Sheet 1'!$W$13</f>
        <v>-4.5352999111196522E-2</v>
      </c>
      <c r="L15" s="8">
        <f>'[49]Sheet 1'!$W$101</f>
        <v>76203723420</v>
      </c>
      <c r="M15" s="16" t="str" cm="1">
        <f t="array" ref="M15">_FV(A15,"Industry")</f>
        <v>Software &amp; IT Services</v>
      </c>
      <c r="N15" s="25" cm="1">
        <f t="array" ref="N15">_FV(A15,"Year incorporated",TRUE)</f>
        <v>2005</v>
      </c>
      <c r="O15" s="14" t="str" cm="1">
        <f t="array" ref="O15">_FV(A15,"Description")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15" s="10"/>
      <c r="Q15" s="10"/>
      <c r="R15" s="10"/>
    </row>
    <row r="16" spans="1:18" ht="50" customHeight="1">
      <c r="A16" s="2" t="e" vm="1">
        <v>#VALUE!</v>
      </c>
      <c r="B16" s="19">
        <f>'[1]Sheet 1'!$K$115</f>
        <v>18.757460274993445</v>
      </c>
      <c r="C16" s="6" cm="1">
        <f t="array" ref="C16">(B16/_FV(A16,"Price"))-1</f>
        <v>-0.27855922019255985</v>
      </c>
      <c r="D16" s="6">
        <f>'[1]Sheet 1'!$I$4</f>
        <v>0.93434823977164605</v>
      </c>
      <c r="E16" s="6">
        <f>'[1]Sheet 1'!$J$4</f>
        <v>0.32931628135759961</v>
      </c>
      <c r="F16" s="6">
        <f>'[1]Sheet 1'!$I$20</f>
        <v>7.4345616264294794</v>
      </c>
      <c r="G16" s="7">
        <f>'[1]Sheet 1'!$P$16</f>
        <v>5.8113523979340878</v>
      </c>
      <c r="H16" s="7">
        <f>'[1]Sheet 1'!$Q$16</f>
        <v>17.278946142595977</v>
      </c>
      <c r="I16" s="6">
        <f>'[1]Sheet 1'!$O$7</f>
        <v>0.48659999999999998</v>
      </c>
      <c r="J16" s="6">
        <f>'[1]Sheet 1'!$R$7</f>
        <v>0.55914904082636496</v>
      </c>
      <c r="K16" s="6">
        <f>'[1]Sheet 1'!$Q$13</f>
        <v>0.19607140724819391</v>
      </c>
      <c r="L16" s="8">
        <f>'[1]Sheet 1'!$Q$101</f>
        <v>4725791770</v>
      </c>
      <c r="M16" s="16" t="str" cm="1">
        <f t="array" ref="M16">_FV(A16,"Industry")</f>
        <v>Chemicals</v>
      </c>
      <c r="N16" s="25" cm="1">
        <f t="array" ref="N16">_FV(A16,"Year incorporated",TRUE)</f>
        <v>2018</v>
      </c>
      <c r="O16" s="14" t="str" cm="1">
        <f t="array" ref="O16">_FV(A16,"Description")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6" s="10"/>
      <c r="Q16" s="10"/>
      <c r="R16" s="10"/>
    </row>
    <row r="17" spans="1:18" ht="50" customHeight="1">
      <c r="A17" s="2" t="e" vm="35">
        <v>#VALUE!</v>
      </c>
      <c r="B17" s="19">
        <f>'[28]Sheet 1'!$O$115</f>
        <v>104.93928307008822</v>
      </c>
      <c r="C17" s="6" cm="1">
        <f t="array" ref="C17">(B17/_FV(A17,"Price"))-1</f>
        <v>-0.29288579852371399</v>
      </c>
      <c r="D17" s="6">
        <f>'[28]Sheet 1'!$M$4</f>
        <v>0.48617876912671032</v>
      </c>
      <c r="E17" s="6">
        <f>'[28]Sheet 1'!$N$4</f>
        <v>0.2626360609041587</v>
      </c>
      <c r="F17" s="6">
        <f>'[28]Sheet 1'!$M$20</f>
        <v>0.67666537168109353</v>
      </c>
      <c r="G17" s="7">
        <f>'[28]Sheet 1'!$T$16</f>
        <v>10.782450059913588</v>
      </c>
      <c r="H17" s="7">
        <f>'[28]Sheet 1'!$U$16</f>
        <v>34.930234753919933</v>
      </c>
      <c r="I17" s="6">
        <f>'[28]Sheet 1'!$S$7</f>
        <v>0.61070000000000002</v>
      </c>
      <c r="J17" s="6">
        <f>'[28]Sheet 1'!$V$7</f>
        <v>0.10229109558556687</v>
      </c>
      <c r="K17" s="6">
        <f>'[28]Sheet 1'!$U$13</f>
        <v>0.30977138146417776</v>
      </c>
      <c r="L17" s="8">
        <f>'[28]Sheet 1'!$U$101</f>
        <v>47241256272</v>
      </c>
      <c r="M17" s="16" t="str" cm="1">
        <f t="array" ref="M17">_FV(A17,"Industry")</f>
        <v>Communications &amp; Networking</v>
      </c>
      <c r="N17" s="25" cm="1">
        <f t="array" ref="N17">_FV(A17,"Year incorporated",TRUE)</f>
        <v>2011</v>
      </c>
      <c r="O17" s="14" t="str" cm="1">
        <f t="array" ref="O17">_FV(A17,"Description")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17" s="10"/>
      <c r="Q17" s="10"/>
      <c r="R17" s="10"/>
    </row>
    <row r="18" spans="1:18" ht="50" customHeight="1">
      <c r="A18" s="2" t="e" vm="36">
        <v>#VALUE!</v>
      </c>
      <c r="B18" s="19">
        <f>'[22]Sheet 1'!$AN$115</f>
        <v>408.80894122816568</v>
      </c>
      <c r="C18" s="6" cm="1">
        <f t="array" ref="C18">(B18/_FV(A18,"Price"))-1</f>
        <v>-0.32707454819152659</v>
      </c>
      <c r="D18" s="6">
        <f>'[22]Sheet 1'!$AL$4</f>
        <v>0.17782458131497347</v>
      </c>
      <c r="E18" s="6">
        <f>'[22]Sheet 1'!$AM$4</f>
        <v>2.2404372568030961E-2</v>
      </c>
      <c r="F18" s="6">
        <f>'[22]Sheet 1'!$AL$20</f>
        <v>0.16884297967155582</v>
      </c>
      <c r="G18" s="7">
        <f>'[22]Sheet 1'!$AS$16</f>
        <v>4.8338919842812222</v>
      </c>
      <c r="H18" s="7">
        <f>'[22]Sheet 1'!$AT$16</f>
        <v>18.082187671949146</v>
      </c>
      <c r="I18" s="6">
        <f>'[22]Sheet 1'!$AR$7</f>
        <v>0.45689999999999997</v>
      </c>
      <c r="J18" s="6">
        <f>'[22]Sheet 1'!$AU$7</f>
        <v>0.14823441219352901</v>
      </c>
      <c r="K18" s="6">
        <f>'[22]Sheet 1'!$AT$13</f>
        <v>0.47713890884421556</v>
      </c>
      <c r="L18" s="8">
        <f>'[22]Sheet 1'!$AT$101</f>
        <v>83273645735</v>
      </c>
      <c r="M18" s="16" t="str" cm="1">
        <f t="array" ref="M18">_FV(A18,"Industry")</f>
        <v>Semiconductors &amp; Semiconductor Equipment</v>
      </c>
      <c r="N18" s="25" cm="1">
        <f t="array" ref="N18">_FV(A18,"Year incorporated",TRUE)</f>
        <v>1989</v>
      </c>
      <c r="O18" s="14" t="str" cm="1">
        <f t="array" ref="O18">_FV(A18,"Description")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18" s="10"/>
      <c r="Q18" s="10"/>
      <c r="R18" s="10"/>
    </row>
    <row r="19" spans="1:18" ht="50" customHeight="1">
      <c r="A19" s="2" t="e" vm="37">
        <v>#VALUE!</v>
      </c>
      <c r="B19" s="19">
        <f>'[40]Sheet 1'!$AG$115</f>
        <v>54.703116548680008</v>
      </c>
      <c r="C19" s="6" cm="1">
        <f t="array" ref="C19">(B19/_FV(A19,"Price"))-1</f>
        <v>-0.33211505343165859</v>
      </c>
      <c r="D19" s="6">
        <f>'[40]Sheet 1'!$AE$4</f>
        <v>0.25421079729332163</v>
      </c>
      <c r="E19" s="6">
        <f>'[40]Sheet 1'!$AF$4</f>
        <v>0.2359072849623951</v>
      </c>
      <c r="F19" s="6">
        <f>'[40]Sheet 1'!$AE$20</f>
        <v>0.55241390495756071</v>
      </c>
      <c r="G19" s="7">
        <f>'[40]Sheet 1'!$AL$16</f>
        <v>6.6460904103564049</v>
      </c>
      <c r="H19" s="7">
        <f>'[40]Sheet 1'!$AM$16</f>
        <v>35.264347008945933</v>
      </c>
      <c r="I19" s="6">
        <f>'[40]Sheet 1'!$AK$7</f>
        <v>0.65229999999999999</v>
      </c>
      <c r="J19" s="6">
        <f>'[40]Sheet 1'!$AN$7</f>
        <v>0.36250348194519783</v>
      </c>
      <c r="K19" s="6">
        <f>'[40]Sheet 1'!$AM$13</f>
        <v>0.13456627549127312</v>
      </c>
      <c r="L19" s="8">
        <f>'[40]Sheet 1'!$AM$101</f>
        <v>45332318080</v>
      </c>
      <c r="M19" s="16" t="str" cm="1">
        <f t="array" ref="M19">_FV(A19,"Industry")</f>
        <v>Semiconductors &amp; Semiconductor Equipment</v>
      </c>
      <c r="N19" s="25" cm="1">
        <f t="array" ref="N19">_FV(A19,"Year incorporated",TRUE)</f>
        <v>1989</v>
      </c>
      <c r="O19" s="14" t="str" cm="1">
        <f t="array" ref="O19">_FV(A19,"Description")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19" s="10"/>
      <c r="Q19" s="10"/>
      <c r="R19" s="10"/>
    </row>
    <row r="20" spans="1:18" ht="50" customHeight="1">
      <c r="A20" s="2" t="e" vm="38">
        <v>#VALUE!</v>
      </c>
      <c r="B20" s="19">
        <f>'[25]Sheet 1'!$AO$115</f>
        <v>89.766863431565866</v>
      </c>
      <c r="C20" s="6" cm="1">
        <f t="array" ref="C20">(B20/_FV(A20,"Price"))-1</f>
        <v>-0.33761169250615508</v>
      </c>
      <c r="D20" s="6">
        <f>'[25]Sheet 1'!$AM$4</f>
        <v>0.11802454147335562</v>
      </c>
      <c r="E20" s="6">
        <f>'[25]Sheet 1'!$AN$4</f>
        <v>-4.2544114795423749E-2</v>
      </c>
      <c r="F20" s="6">
        <f>'[25]Sheet 1'!$AM$20</f>
        <v>0.11755168220510748</v>
      </c>
      <c r="G20" s="7">
        <f>'[25]Sheet 1'!$AT$16</f>
        <v>4.5242469965871628</v>
      </c>
      <c r="H20" s="7">
        <f>'[25]Sheet 1'!$AU$16</f>
        <v>17.87857606237548</v>
      </c>
      <c r="I20" s="6">
        <f>'[25]Sheet 1'!$AS$7</f>
        <v>0.46510000000000001</v>
      </c>
      <c r="J20" s="6">
        <f>'[25]Sheet 1'!$AV$7</f>
        <v>0.17886368043436107</v>
      </c>
      <c r="K20" s="6">
        <f>'[25]Sheet 1'!$AU$13</f>
        <v>0.44122146054047928</v>
      </c>
      <c r="L20" s="8">
        <f>'[25]Sheet 1'!$AU$101</f>
        <v>116657708807</v>
      </c>
      <c r="M20" s="16" t="str" cm="1">
        <f t="array" ref="M20">_FV(A20,"Industry")</f>
        <v>Semiconductors &amp; Semiconductor Equipment</v>
      </c>
      <c r="N20" s="25" cm="1">
        <f t="array" ref="N20">_FV(A20,"Year incorporated",TRUE)</f>
        <v>1987</v>
      </c>
      <c r="O20" s="14" t="str" cm="1">
        <f t="array" ref="O20">_FV(A20,"Description")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20" s="10"/>
      <c r="Q20" s="10"/>
      <c r="R20" s="10"/>
    </row>
    <row r="21" spans="1:18" ht="50" customHeight="1">
      <c r="A21" s="2" t="e" vm="39">
        <v>#VALUE!</v>
      </c>
      <c r="B21" s="19">
        <f>'[9]Sheet 1'!$AE$116</f>
        <v>393.36089074028121</v>
      </c>
      <c r="C21" s="6" cm="1">
        <f t="array" ref="C21">(B21/_FV(A21,"Price"))-1</f>
        <v>-0.38614093205324407</v>
      </c>
      <c r="D21" s="6">
        <f>'[9]Sheet 1'!$AC$5</f>
        <v>0.137682016012036</v>
      </c>
      <c r="E21" s="6">
        <f>'[9]Sheet 1'!$AD$5</f>
        <v>0.25473471431135297</v>
      </c>
      <c r="F21" s="6">
        <f>'[9]Sheet 1'!$AC$21</f>
        <v>-5.8558316061478877E-2</v>
      </c>
      <c r="G21" s="7">
        <f>'[9]Sheet 1'!$AJ$17</f>
        <v>12.412073639566627</v>
      </c>
      <c r="H21" s="7">
        <f>'[9]Sheet 1'!$AK$17</f>
        <v>40.706587568346215</v>
      </c>
      <c r="I21" s="6">
        <f>'[9]Sheet 1'!$AI$8</f>
        <v>0.50539999999999996</v>
      </c>
      <c r="J21" s="6">
        <f>'[9]Sheet 1'!$AL$8</f>
        <v>0.33851436236032001</v>
      </c>
      <c r="K21" s="6">
        <f>'[9]Sheet 1'!$AK$14</f>
        <v>0.2216504501327809</v>
      </c>
      <c r="L21" s="8">
        <f>'[9]Sheet 1'!$AK$101</f>
        <v>262805800000</v>
      </c>
      <c r="M21" s="16" t="str" cm="1">
        <f t="array" ref="M21">_FV(A21,"Industry")</f>
        <v>Semiconductors &amp; Semiconductor Equipment</v>
      </c>
      <c r="N21" s="25" cm="1">
        <f t="array" ref="N21">_FV(A21,"Year incorporated",TRUE)</f>
        <v>1994</v>
      </c>
      <c r="O21" s="14" t="str" cm="1">
        <f t="array" ref="O21">_FV(A21,"Description")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21" s="10"/>
      <c r="Q21" s="10"/>
      <c r="R21" s="10"/>
    </row>
    <row r="22" spans="1:18" ht="50" customHeight="1">
      <c r="A22" s="2" t="e" vm="40">
        <v>#VALUE!</v>
      </c>
      <c r="B22" s="19">
        <f>'[44]Sheet 1'!$P$115</f>
        <v>134.06867878277851</v>
      </c>
      <c r="C22" s="6" cm="1">
        <f t="array" ref="C22">(B22/_FV(A22,"Price"))-1</f>
        <v>-0.45179637396639472</v>
      </c>
      <c r="D22" s="6">
        <f>'[44]Sheet 1'!$N$4</f>
        <v>0.58375397494226955</v>
      </c>
      <c r="E22" s="6">
        <f>'[44]Sheet 1'!$O$4</f>
        <v>0.32367546448405426</v>
      </c>
      <c r="F22" s="6">
        <f>'[44]Sheet 1'!$N$20</f>
        <v>-2.4957845770596232E-2</v>
      </c>
      <c r="G22" s="7">
        <f>'[44]Sheet 1'!$U$16</f>
        <v>4.4305448533716749</v>
      </c>
      <c r="H22" s="7">
        <f>'[44]Sheet 1'!$V$16</f>
        <v>146.94367199479629</v>
      </c>
      <c r="I22" s="6">
        <f>'[44]Sheet 1'!$T$7</f>
        <v>0.27160000000000001</v>
      </c>
      <c r="J22" s="6">
        <f>'[44]Sheet 1'!$W$7</f>
        <v>-4.4387336312915977E-2</v>
      </c>
      <c r="K22" s="6">
        <f>'[44]Sheet 1'!$V$13</f>
        <v>5.7432121745588011E-2</v>
      </c>
      <c r="L22" s="8">
        <f>'[44]Sheet 1'!$V$101</f>
        <v>13780230616</v>
      </c>
      <c r="M22" s="16" t="str" cm="1">
        <f t="array" ref="M22">_FV(A22,"Industry")</f>
        <v>Renewable Energy</v>
      </c>
      <c r="N22" s="25" cm="1">
        <f t="array" ref="N22">_FV(A22,"Year incorporated",TRUE)</f>
        <v>2006</v>
      </c>
      <c r="O22" s="14" t="str" cm="1">
        <f t="array" ref="O22">_FV(A22,"Description")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2" s="10"/>
      <c r="Q22" s="10"/>
      <c r="R22" s="10"/>
    </row>
    <row r="23" spans="1:18" ht="50" customHeight="1">
      <c r="A23" s="2" t="e" vm="41">
        <v>#VALUE!</v>
      </c>
      <c r="B23" s="19">
        <f>'[33]Sheet 1'!$AA$115</f>
        <v>45.263339059513441</v>
      </c>
      <c r="C23" s="6" cm="1">
        <f t="array" ref="C23">(B23/_FV(A23,"Price"))-1</f>
        <v>-0.4819942886299674</v>
      </c>
      <c r="D23" s="6">
        <f>'[33]Sheet 1'!$Y$4</f>
        <v>0.2353779043888542</v>
      </c>
      <c r="E23" s="6">
        <f>'[33]Sheet 1'!$Z$4</f>
        <v>-1.6598208066104569E-2</v>
      </c>
      <c r="F23" s="6">
        <f>'[33]Sheet 1'!$Y$20</f>
        <v>0.59682472256146135</v>
      </c>
      <c r="G23" s="7">
        <f>'[33]Sheet 1'!$AF$16</f>
        <v>4.6137596454565104</v>
      </c>
      <c r="H23" s="7">
        <f>'[33]Sheet 1'!$AG$16</f>
        <v>20.19508230469982</v>
      </c>
      <c r="I23" s="6">
        <f>'[33]Sheet 1'!$AE$7</f>
        <v>0.48970000000000002</v>
      </c>
      <c r="J23" s="6">
        <f>'[33]Sheet 1'!$AH$7</f>
        <v>0.19553938171074439</v>
      </c>
      <c r="K23" s="6">
        <f>'[33]Sheet 1'!$AG$13</f>
        <v>0.25055206386954304</v>
      </c>
      <c r="L23" s="8">
        <f>'[33]Sheet 1'!$AG$100</f>
        <v>38415085560</v>
      </c>
      <c r="M23" s="16" t="str" cm="1">
        <f t="array" ref="M23">_FV(A23,"Industry")</f>
        <v>Semiconductors &amp; Semiconductor Equipment</v>
      </c>
      <c r="N23" s="25" cm="1">
        <f t="array" ref="N23">_FV(A23,"Year incorporated",TRUE)</f>
        <v>2000</v>
      </c>
      <c r="O23" s="14" t="str" cm="1">
        <f t="array" ref="O23">_FV(A23,"Description")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23" s="10"/>
      <c r="Q23" s="10"/>
      <c r="R23" s="10"/>
    </row>
    <row r="24" spans="1:18" ht="50" customHeight="1">
      <c r="A24" s="2" t="e" vm="42">
        <v>#VALUE!</v>
      </c>
      <c r="B24" s="19">
        <f>'[35]Sheet 1'!$R$115</f>
        <v>82.078135925501428</v>
      </c>
      <c r="C24" s="6" cm="1">
        <f t="array" ref="C24">(B24/_FV(A24,"Price"))-1</f>
        <v>-0.48558092240605799</v>
      </c>
      <c r="D24" s="6">
        <f>'[35]Sheet 1'!$P$4</f>
        <v>0.68651979777851579</v>
      </c>
      <c r="E24" s="6">
        <f>'[35]Sheet 1'!$Q$4</f>
        <v>0.31110799351138829</v>
      </c>
      <c r="F24" s="6">
        <f>'[35]Sheet 1'!$P$20</f>
        <v>1.6074531908784548</v>
      </c>
      <c r="G24" s="7">
        <f>'[35]Sheet 1'!$W$16</f>
        <v>9.5560348769313208</v>
      </c>
      <c r="H24" s="7">
        <f>'[35]Sheet 1'!$X$16</f>
        <v>56.053957250567493</v>
      </c>
      <c r="I24" s="6">
        <f>'[35]Sheet 1'!$V$7</f>
        <v>0.41810000000000003</v>
      </c>
      <c r="J24" s="6">
        <f>'[35]Sheet 1'!$Y$7</f>
        <v>0.2996216406611657</v>
      </c>
      <c r="K24" s="6">
        <f>'[35]Sheet 1'!$X$13</f>
        <v>0.21185058106837182</v>
      </c>
      <c r="L24" s="8">
        <f>'[35]Sheet 1'!$X$101</f>
        <v>22273712561</v>
      </c>
      <c r="M24" s="16" t="str" cm="1">
        <f t="array" ref="M24">_FV(A24,"Industry")</f>
        <v>Renewable Energy</v>
      </c>
      <c r="N24" s="25" cm="1">
        <f t="array" ref="N24">_FV(A24,"Year incorporated",TRUE)</f>
        <v>2006</v>
      </c>
      <c r="O24" s="14" t="str" cm="1">
        <f t="array" ref="O24">_FV(A24,"Description")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24" s="10"/>
      <c r="Q24" s="10"/>
      <c r="R24" s="10"/>
    </row>
    <row r="25" spans="1:18" ht="50" customHeight="1">
      <c r="A25" s="2" t="e" vm="43">
        <v>#VALUE!</v>
      </c>
      <c r="B25" s="19">
        <f>'[43]Sheet 1'!$AO$115</f>
        <v>87.182377154650368</v>
      </c>
      <c r="C25" s="6" cm="1">
        <f t="array" ref="C25">(B25/_FV(A25,"Price"))-1</f>
        <v>-0.53127754217929912</v>
      </c>
      <c r="D25" s="6">
        <f>'[43]Sheet 1'!$AM$4</f>
        <v>0.64163480355919411</v>
      </c>
      <c r="E25" s="6">
        <f>'[43]Sheet 1'!$AN$4</f>
        <v>5.7187421991745868E-2</v>
      </c>
      <c r="F25" s="6">
        <f>'[43]Sheet 1'!$AM$20</f>
        <v>1.1623964085862886</v>
      </c>
      <c r="G25" s="7">
        <f>'[43]Sheet 1'!$AT$16</f>
        <v>7.7675482676684355</v>
      </c>
      <c r="H25" s="7">
        <f>'[43]Sheet 1'!$AU$16</f>
        <v>33.951933325474677</v>
      </c>
      <c r="I25" s="6">
        <f>'[43]Sheet 1'!$AS$7</f>
        <v>0.627</v>
      </c>
      <c r="J25" s="6">
        <f>'[43]Sheet 1'!$AV$7</f>
        <v>0.31430903716703401</v>
      </c>
      <c r="K25" s="6">
        <f>'[43]Sheet 1'!$AU$13</f>
        <v>7.6129197519730393E-2</v>
      </c>
      <c r="L25" s="8">
        <f>'[43]Sheet 1'!$AU$101</f>
        <v>93318959813</v>
      </c>
      <c r="M25" s="16" t="str" cm="1">
        <f t="array" ref="M25">_FV(A25,"Industry")</f>
        <v>Semiconductors &amp; Semiconductor Equipment</v>
      </c>
      <c r="N25" s="25" cm="1">
        <f t="array" ref="N25">_FV(A25,"Year incorporated",TRUE)</f>
        <v>1965</v>
      </c>
      <c r="O25" s="14" t="str" cm="1">
        <f t="array" ref="O25">_FV(A25,"Description")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5" s="10"/>
      <c r="Q25" s="10"/>
      <c r="R25" s="10"/>
    </row>
    <row r="26" spans="1:18" ht="50" customHeight="1">
      <c r="A26" s="2" t="e" vm="44">
        <v>#VALUE!</v>
      </c>
      <c r="B26" s="19">
        <f>'[27]Sheet 1'!$AA$115</f>
        <v>238.70055422313544</v>
      </c>
      <c r="C26" s="6" cm="1">
        <f t="array" ref="C26">(B26/_FV(A26,"Price"))-1</f>
        <v>-0.52664137421790813</v>
      </c>
      <c r="D26" s="6">
        <f>'[27]Sheet 1'!$Y$4</f>
        <v>0.48547025247599351</v>
      </c>
      <c r="E26" s="6">
        <f>'[27]Sheet 1'!$Z$4</f>
        <v>2.109747913773008E-2</v>
      </c>
      <c r="F26" s="6">
        <f>'[27]Sheet 1'!$Y$20</f>
        <v>0.67950280750587888</v>
      </c>
      <c r="G26" s="7">
        <f>'[27]Sheet 1'!$AF$16</f>
        <v>13.539550538751541</v>
      </c>
      <c r="H26" s="7">
        <f>'[27]Sheet 1'!$AG$16</f>
        <v>55.502653859511234</v>
      </c>
      <c r="I26" s="6">
        <f>'[27]Sheet 1'!$AE$7</f>
        <v>0.58440000000000003</v>
      </c>
      <c r="J26" s="6">
        <f>'[27]Sheet 1'!$AH$7</f>
        <v>0.10469091736021778</v>
      </c>
      <c r="K26" s="6">
        <f>'[27]Sheet 1'!$AG$13</f>
        <v>0.32049943605485309</v>
      </c>
      <c r="L26" s="8">
        <f>'[27]Sheet 1'!$AG$101</f>
        <v>24291957520</v>
      </c>
      <c r="M26" s="16" t="str" cm="1">
        <f t="array" ref="M26">_FV(A26,"Industry")</f>
        <v>Semiconductors &amp; Semiconductor Equipment</v>
      </c>
      <c r="N26" s="25" cm="1">
        <f t="array" ref="N26">_FV(A26,"Year incorporated",TRUE)</f>
        <v>2004</v>
      </c>
      <c r="O26" s="14" t="str" cm="1">
        <f t="array" ref="O26">_FV(A26,"Description")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26" s="10"/>
      <c r="Q26" s="10"/>
      <c r="R26" s="10"/>
    </row>
    <row r="27" spans="1:18" ht="50" customHeight="1">
      <c r="A27" s="2" t="e" vm="45">
        <v>#VALUE!</v>
      </c>
      <c r="B27" s="19">
        <f>'[41]Sheet 1'!$AB$115</f>
        <v>168.91941438586917</v>
      </c>
      <c r="C27" s="6" cm="1">
        <f t="array" ref="C27">(B27/_FV(A27,"Price"))-1</f>
        <v>-0.60193374717598869</v>
      </c>
      <c r="D27" s="6">
        <f>'[41]Sheet 1'!$Z$4</f>
        <v>2.2293230289069932E-3</v>
      </c>
      <c r="E27" s="6">
        <f>'[41]Sheet 1'!$AA$4</f>
        <v>0.57611032846444732</v>
      </c>
      <c r="F27" s="6">
        <f>'[41]Sheet 1'!$Z$20</f>
        <v>-0.43960884503567965</v>
      </c>
      <c r="G27" s="7">
        <f>'[41]Sheet 1'!$AG$16</f>
        <v>39.416178542299996</v>
      </c>
      <c r="H27" s="7">
        <f>'[41]Sheet 1'!$AH$16</f>
        <v>243.40934065934067</v>
      </c>
      <c r="I27" s="6">
        <f>'[41]Sheet 1'!$AF$7</f>
        <v>0.56930000000000003</v>
      </c>
      <c r="J27" s="6">
        <f>'[41]Sheet 1'!$AI$7</f>
        <v>0.14117298138948617</v>
      </c>
      <c r="K27" s="6">
        <f>'[41]Sheet 1'!$AH$13</f>
        <v>0.12439627753563436</v>
      </c>
      <c r="L27" s="8">
        <f>'[41]Sheet 1'!$AH$101</f>
        <v>1063212000000</v>
      </c>
      <c r="M27" s="16" t="str" cm="1">
        <f t="array" ref="M27">_FV(A27,"Industry")</f>
        <v>Semiconductors &amp; Semiconductor Equipment</v>
      </c>
      <c r="N27" s="25" cm="1">
        <f t="array" ref="N27">_FV(A27,"Year incorporated",TRUE)</f>
        <v>1998</v>
      </c>
      <c r="O27" s="14" t="str" cm="1">
        <f t="array" ref="O27">_FV(A27,"Description")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7" s="10"/>
      <c r="Q27" s="10"/>
      <c r="R27" s="10"/>
    </row>
    <row r="28" spans="1:18" ht="50" customHeight="1">
      <c r="A28" s="2" t="e" vm="46">
        <v>#VALUE!</v>
      </c>
      <c r="B28" s="19">
        <f>'[47]Sheet 1'!$AO$115</f>
        <v>38.900349973596995</v>
      </c>
      <c r="C28" s="6" cm="1">
        <f t="array" ref="C28">(B28/_FV(A28,"Price"))-1</f>
        <v>-0.64757216575739607</v>
      </c>
      <c r="D28" s="6">
        <f>'[47]Sheet 1'!$AM$4</f>
        <v>0.43610806863818907</v>
      </c>
      <c r="E28" s="6">
        <f>'[47]Sheet 1'!$AN$4</f>
        <v>9.745349773315759E-4</v>
      </c>
      <c r="F28" s="6">
        <f>'[47]Sheet 1'!$AM$20</f>
        <v>-0.18839884947267493</v>
      </c>
      <c r="G28" s="7">
        <f>'[47]Sheet 1'!$AT$16</f>
        <v>7.553369492818101</v>
      </c>
      <c r="H28" s="7">
        <f>'[47]Sheet 1'!$AU$16</f>
        <v>135.05081318181817</v>
      </c>
      <c r="I28" s="6">
        <f>'[47]Sheet 1'!$AS$7</f>
        <v>0.44929999999999998</v>
      </c>
      <c r="J28" s="6">
        <f>'[47]Sheet 1'!$AV$7</f>
        <v>0.15105292148637769</v>
      </c>
      <c r="K28" s="6">
        <f>'[47]Sheet 1'!$AU$13</f>
        <v>2.1939492822800409E-2</v>
      </c>
      <c r="L28" s="8">
        <f>'[47]Sheet 1'!$AU$101</f>
        <v>178267073400</v>
      </c>
      <c r="M28" s="16" t="str" cm="1">
        <f t="array" ref="M28">_FV(A28,"Industry")</f>
        <v>Semiconductors &amp; Semiconductor Equipment</v>
      </c>
      <c r="N28" s="25" cm="1">
        <f t="array" ref="N28">_FV(A28,"Year incorporated",TRUE)</f>
        <v>1969</v>
      </c>
      <c r="O28" s="14" t="str" cm="1">
        <f t="array" ref="O28">_FV(A28,"Description")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8" s="10"/>
      <c r="Q28" s="10"/>
      <c r="R28" s="10"/>
    </row>
    <row r="29" spans="1:18" ht="50" customHeight="1">
      <c r="A29" s="2" t="e" vm="47">
        <v>#VALUE!</v>
      </c>
      <c r="B29" s="19">
        <f>'[46]Sheet 1'!$AA$115</f>
        <v>57.829458649163811</v>
      </c>
      <c r="C29" s="6" cm="1">
        <f t="array" ref="C29">(B29/_FV(A29,"Price"))-1</f>
        <v>-0.69550622025503461</v>
      </c>
      <c r="D29" s="6">
        <f>'[46]Sheet 1'!$Y$4</f>
        <v>0.37822699364475243</v>
      </c>
      <c r="E29" s="6">
        <f>'[46]Sheet 1'!$Z$4</f>
        <v>0.20426745998731022</v>
      </c>
      <c r="F29" s="6">
        <f>'[46]Sheet 1'!$Y$20</f>
        <v>-3.3026382996466284</v>
      </c>
      <c r="G29" s="7">
        <f>'[46]Sheet 1'!$AF$16</f>
        <v>12.227134461126028</v>
      </c>
      <c r="H29" s="7">
        <f>'[46]Sheet 1'!$AG$16</f>
        <v>98.882656841490018</v>
      </c>
      <c r="I29" s="6">
        <f>'[46]Sheet 1'!$AE$7</f>
        <v>0.61229999999999996</v>
      </c>
      <c r="J29" s="6">
        <f>'[46]Sheet 1'!$AH$7</f>
        <v>0.15089815830276443</v>
      </c>
      <c r="K29" s="6">
        <f>'[46]Sheet 1'!$AG$13</f>
        <v>4.7106967515170989E-2</v>
      </c>
      <c r="L29" s="8">
        <f>'[46]Sheet 1'!$AG$101</f>
        <v>14549495245</v>
      </c>
      <c r="M29" s="16" t="str" cm="1">
        <f t="array" ref="M29">_FV(A29,"Industry")</f>
        <v>Aerospace &amp; Defense</v>
      </c>
      <c r="N29" s="25" cm="1">
        <f t="array" ref="N29">_FV(A29,"Year incorporated",TRUE)</f>
        <v>2001</v>
      </c>
      <c r="O29" s="14" t="str" cm="1">
        <f t="array" ref="O29">_FV(A29,"Description")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9" s="10"/>
      <c r="Q29" s="10"/>
      <c r="R29" s="10"/>
    </row>
    <row r="30" spans="1:18" ht="50" customHeight="1">
      <c r="A30" s="2" t="e" vm="48">
        <v>#VALUE!</v>
      </c>
      <c r="B30" s="19">
        <f>'[30]Sheet 1'!$AE$115</f>
        <v>11.573335407200307</v>
      </c>
      <c r="C30" s="6" cm="1">
        <f t="array" ref="C30">(B30/_FV(A30,"Price"))-1</f>
        <v>-0.75100397144577646</v>
      </c>
      <c r="D30" s="6">
        <f>'[30]Sheet 1'!$AC$4</f>
        <v>0.26385079539221068</v>
      </c>
      <c r="E30" s="6">
        <f>'[30]Sheet 1'!$AD$4</f>
        <v>7.595486111111116E-2</v>
      </c>
      <c r="F30" s="6">
        <f>'[30]Sheet 1'!$AC$20</f>
        <v>0.42451726155646585</v>
      </c>
      <c r="G30" s="7">
        <f>'[30]Sheet 1'!$AJ$16</f>
        <v>2.6857917906746032</v>
      </c>
      <c r="H30" s="7">
        <f>'[30]Sheet 1'!$AK$16</f>
        <v>10.938497474747475</v>
      </c>
      <c r="I30" s="6">
        <f>'[30]Sheet 1'!$AI$7</f>
        <v>0.47339999999999999</v>
      </c>
      <c r="J30" s="6">
        <f>'[30]Sheet 1'!$AL$7</f>
        <v>3.90625E-2</v>
      </c>
      <c r="K30" s="6">
        <f>'[30]Sheet 1'!$AK$13</f>
        <v>0.28805970149253729</v>
      </c>
      <c r="L30" s="8">
        <f>'[30]Sheet 1'!$AK$101</f>
        <v>43316450000</v>
      </c>
      <c r="M30" s="16" t="str" cm="1">
        <f t="array" ref="M30">_FV(A30,"Industry")</f>
        <v>Semiconductors &amp; Semiconductor Equipment</v>
      </c>
      <c r="N30" s="25" cm="1">
        <f t="array" ref="N30">_FV(A30,"Year incorporated",TRUE)</f>
        <v>1987</v>
      </c>
      <c r="O30" s="14" t="str" cm="1">
        <f t="array" ref="O30">_FV(A30,"Description")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30" s="10"/>
      <c r="Q30" s="10"/>
      <c r="R30" s="10"/>
    </row>
    <row r="31" spans="1:18" ht="50" customHeight="1">
      <c r="A31" s="2" t="e" vm="49">
        <v>#VALUE!</v>
      </c>
      <c r="B31" s="19">
        <f>'[37]Sheet 1'!$G$115</f>
        <v>9.5523141567941305</v>
      </c>
      <c r="C31" s="6" cm="1">
        <f t="array" ref="C31">(B31/_FV(A31,"Price"))-1</f>
        <v>-0.76834450935384668</v>
      </c>
      <c r="D31" s="6">
        <f>'[37]Sheet 1'!$E$4</f>
        <v>0.30017743362307958</v>
      </c>
      <c r="E31" s="6">
        <f>'[37]Sheet 1'!$F$4</f>
        <v>0.26087261960206787</v>
      </c>
      <c r="F31" s="6">
        <f>'[37]Sheet 1'!$E$20</f>
        <v>2.8567865182210865</v>
      </c>
      <c r="G31" s="7">
        <f>'[37]Sheet 1'!$L$16</f>
        <v>10.509946232082781</v>
      </c>
      <c r="H31" s="7">
        <f>'[37]Sheet 1'!$M$16</f>
        <v>67.657025216277106</v>
      </c>
      <c r="I31" s="6">
        <f>'[37]Sheet 1'!$K$7</f>
        <v>0.53010000000000002</v>
      </c>
      <c r="J31" s="6">
        <f>'[37]Sheet 1'!$N$7</f>
        <v>0.11212555647777861</v>
      </c>
      <c r="K31" s="6">
        <f>'[37]Sheet 1'!$M$13</f>
        <v>0.17617232270283023</v>
      </c>
      <c r="L31" s="8">
        <f>'[37]Sheet 1'!$M$101</f>
        <v>8078722410</v>
      </c>
      <c r="M31" s="16" t="str" cm="1">
        <f t="array" ref="M31">_FV(A31,"Industry")</f>
        <v>Semiconductors &amp; Semiconductor Equipment</v>
      </c>
      <c r="N31" s="25" cm="1">
        <f t="array" ref="N31">_FV(A31,"Year incorporated",TRUE)</f>
        <v>2013</v>
      </c>
      <c r="O31" s="14" t="str" cm="1">
        <f t="array" ref="O31">_FV(A31,"Description")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31" s="10"/>
      <c r="Q31" s="10"/>
      <c r="R31" s="10"/>
    </row>
    <row r="32" spans="1:18" ht="50" customHeight="1">
      <c r="A32" s="2" t="e" vm="50">
        <v>#VALUE!</v>
      </c>
      <c r="B32" s="19">
        <f>'[31]Sheet 1'!$S$117</f>
        <v>51.789660384219843</v>
      </c>
      <c r="C32" s="6" cm="1">
        <f t="array" ref="C32">(B32/_FV(A32,"Price"))-1</f>
        <v>-0.79867182248398438</v>
      </c>
      <c r="D32" s="6">
        <f>'[31]Sheet 1'!$Q$6</f>
        <v>0.51351652639206291</v>
      </c>
      <c r="E32" s="6">
        <f>'[31]Sheet 1'!$R$6</f>
        <v>0.22447276030541841</v>
      </c>
      <c r="F32" s="6">
        <f>'[31]Sheet 1'!$Q$22</f>
        <v>0.85536842105263156</v>
      </c>
      <c r="G32" s="7">
        <f>'[31]Sheet 1'!$X$18</f>
        <v>10.295382551864673</v>
      </c>
      <c r="H32" s="7">
        <f>'[31]Sheet 1'!$Y$18</f>
        <v>66.795353093341831</v>
      </c>
      <c r="I32" s="6">
        <f>'[31]Sheet 1'!$W$9</f>
        <v>0.25600000000000001</v>
      </c>
      <c r="J32" s="6">
        <f>'[31]Sheet 1'!$Z$9</f>
        <v>9.281628243843755E-2</v>
      </c>
      <c r="K32" s="6">
        <f>'[31]Sheet 1'!$Y$15</f>
        <v>0.28567244733594127</v>
      </c>
      <c r="L32" s="8">
        <f>'[31]Sheet 1'!$Y$102</f>
        <v>838682453440</v>
      </c>
      <c r="M32" s="16" t="str" cm="1">
        <f t="array" ref="M32">_FV(A32,"Industry")</f>
        <v>Automobiles &amp; Auto Parts</v>
      </c>
      <c r="N32" s="25" cm="1">
        <f t="array" ref="N32">_FV(A32,"Year incorporated",TRUE)</f>
        <v>2003</v>
      </c>
      <c r="O32" s="14" t="str" cm="1">
        <f t="array" ref="O32">_FV(A32,"Description")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11"/>
      <c r="B38" s="19"/>
      <c r="C38" s="6"/>
      <c r="D38" s="6"/>
      <c r="E38" s="6"/>
      <c r="F38" s="6"/>
      <c r="G38" s="7"/>
      <c r="H38" s="7"/>
      <c r="I38" s="6"/>
      <c r="J38" s="6"/>
      <c r="K38" s="6"/>
      <c r="L38" s="8"/>
      <c r="M38" s="13"/>
      <c r="N38" s="25"/>
      <c r="O38" s="9"/>
      <c r="P38" s="10"/>
      <c r="Q38" s="10"/>
      <c r="R38" s="10"/>
    </row>
    <row r="39" spans="1:18" ht="50" customHeight="1">
      <c r="A39" s="4"/>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4"/>
      <c r="B42" s="19"/>
      <c r="C42" s="6"/>
      <c r="D42" s="6"/>
      <c r="E42" s="6"/>
      <c r="F42" s="6"/>
      <c r="G42" s="7"/>
      <c r="H42" s="7"/>
      <c r="I42" s="6"/>
      <c r="J42" s="6"/>
      <c r="K42" s="6"/>
      <c r="L42" s="8"/>
      <c r="M42" s="13"/>
      <c r="N42" s="25"/>
      <c r="O42" s="9"/>
      <c r="P42" s="10"/>
      <c r="Q42" s="10"/>
      <c r="R42" s="10"/>
    </row>
    <row r="43" spans="1:18" ht="50" customHeight="1">
      <c r="A43" s="11"/>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11"/>
      <c r="B47" s="19"/>
      <c r="C47" s="6"/>
      <c r="D47" s="6"/>
      <c r="E47" s="6"/>
      <c r="F47" s="6"/>
      <c r="G47" s="7"/>
      <c r="H47" s="7"/>
      <c r="I47" s="6"/>
      <c r="J47" s="6"/>
      <c r="K47" s="6"/>
      <c r="L47" s="8"/>
      <c r="M47" s="13"/>
      <c r="N47" s="10"/>
      <c r="O47" s="9"/>
      <c r="P47" s="10"/>
      <c r="Q47" s="10"/>
      <c r="R47" s="10"/>
    </row>
    <row r="48" spans="1:18" ht="50" customHeight="1">
      <c r="A48" s="4"/>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4"/>
      <c r="B51" s="19"/>
      <c r="C51" s="6"/>
      <c r="D51" s="6"/>
      <c r="E51" s="6"/>
      <c r="F51" s="6"/>
      <c r="G51" s="7"/>
      <c r="H51" s="7"/>
      <c r="I51" s="6"/>
      <c r="J51" s="6"/>
      <c r="K51" s="6"/>
      <c r="L51" s="8"/>
      <c r="M51" s="13"/>
      <c r="N51" s="10"/>
      <c r="O51" s="9"/>
      <c r="P51" s="10"/>
      <c r="Q51" s="10"/>
      <c r="R51" s="10"/>
    </row>
    <row r="52" spans="1:18" ht="50" customHeight="1">
      <c r="A52" s="11"/>
      <c r="B52" s="19"/>
      <c r="C52" s="6"/>
      <c r="D52" s="6"/>
      <c r="E52" s="6"/>
      <c r="F52" s="6"/>
      <c r="G52" s="7"/>
      <c r="H52" s="7"/>
      <c r="I52" s="6"/>
      <c r="J52" s="6"/>
      <c r="K52" s="6"/>
      <c r="L52" s="8"/>
      <c r="M52" s="13"/>
      <c r="N52" s="10"/>
      <c r="O52" s="9"/>
      <c r="P52" s="10"/>
      <c r="Q52" s="10"/>
      <c r="R52" s="10"/>
    </row>
    <row r="53" spans="1:18" ht="50" customHeight="1">
      <c r="A53" s="4"/>
      <c r="B53" s="19"/>
      <c r="C53" s="6"/>
      <c r="D53" s="6"/>
      <c r="E53" s="6"/>
      <c r="F53" s="6"/>
      <c r="G53" s="7"/>
      <c r="H53" s="7"/>
      <c r="I53" s="6"/>
      <c r="J53" s="6"/>
      <c r="K53" s="6"/>
      <c r="L53" s="8"/>
      <c r="M53" s="13"/>
      <c r="O53" s="9"/>
      <c r="P53" s="10"/>
      <c r="Q53" s="10"/>
      <c r="R53" s="10"/>
    </row>
  </sheetData>
  <autoFilter ref="A1:L1" xr:uid="{FAB1ACF9-D4B9-FB4D-8299-9FC1FBDA430F}">
    <sortState xmlns:xlrd2="http://schemas.microsoft.com/office/spreadsheetml/2017/richdata2" ref="A2:L32">
      <sortCondition descending="1" ref="C1:C32"/>
    </sortState>
  </autoFilter>
  <sortState xmlns:xlrd2="http://schemas.microsoft.com/office/spreadsheetml/2017/richdata2" ref="A2:L53">
    <sortCondition descending="1" ref="C1:C53"/>
  </sortState>
  <conditionalFormatting sqref="C2:C32">
    <cfRule type="colorScale" priority="32">
      <colorScale>
        <cfvo type="min"/>
        <cfvo type="percentile" val="50"/>
        <cfvo type="max"/>
        <color rgb="FFF8696B"/>
        <color rgb="FFFCFCFF"/>
        <color rgb="FF63BE7B"/>
      </colorScale>
    </cfRule>
  </conditionalFormatting>
  <conditionalFormatting sqref="C33:C53">
    <cfRule type="colorScale" priority="199">
      <colorScale>
        <cfvo type="min"/>
        <cfvo type="percentile" val="50"/>
        <cfvo type="max"/>
        <color rgb="FFF8696B"/>
        <color rgb="FFFFEB84"/>
        <color rgb="FF63BE7B"/>
      </colorScale>
    </cfRule>
    <cfRule type="colorScale" priority="204">
      <colorScale>
        <cfvo type="min"/>
        <cfvo type="percentile" val="50"/>
        <cfvo type="max"/>
        <color rgb="FFF8696B"/>
        <color rgb="FFFFEB84"/>
        <color rgb="FF63BE7B"/>
      </colorScale>
    </cfRule>
    <cfRule type="colorScale" priority="219">
      <colorScale>
        <cfvo type="min"/>
        <cfvo type="max"/>
        <color rgb="FFFFEF9C"/>
        <color rgb="FF63BE7B"/>
      </colorScale>
    </cfRule>
  </conditionalFormatting>
  <conditionalFormatting sqref="D2">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2:D28">
    <cfRule type="colorScale" priority="37">
      <colorScale>
        <cfvo type="min"/>
        <cfvo type="max"/>
        <color rgb="FFFCFCFF"/>
        <color rgb="FF63BE7B"/>
      </colorScale>
    </cfRule>
  </conditionalFormatting>
  <conditionalFormatting sqref="D2:D53">
    <cfRule type="colorScale" priority="200">
      <colorScale>
        <cfvo type="min"/>
        <cfvo type="max"/>
        <color rgb="FFFFEF9C"/>
        <color rgb="FF63BE7B"/>
      </colorScale>
    </cfRule>
  </conditionalFormatting>
  <conditionalFormatting sqref="D3:D5">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6">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7">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8">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D9">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onditionalFormatting>
  <conditionalFormatting sqref="D10">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onditionalFormatting>
  <conditionalFormatting sqref="D11">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onditionalFormatting>
  <conditionalFormatting sqref="D12:D14">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onditionalFormatting>
  <conditionalFormatting sqref="D15">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16">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onditionalFormatting>
  <conditionalFormatting sqref="D17">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onditionalFormatting>
  <conditionalFormatting sqref="D18">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9">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0">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21:D23">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4">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25">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26:D28">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29">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30:D32">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33">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34">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onditionalFormatting>
  <conditionalFormatting sqref="D35">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36">
    <cfRule type="colorScale" priority="152">
      <colorScale>
        <cfvo type="min"/>
        <cfvo type="max"/>
        <color rgb="FFFCFCFF"/>
        <color rgb="FF63BE7B"/>
      </colorScale>
    </cfRule>
    <cfRule type="colorScale" priority="153">
      <colorScale>
        <cfvo type="min"/>
        <cfvo type="percentile" val="50"/>
        <cfvo type="max"/>
        <color rgb="FFF8696B"/>
        <color rgb="FFFFEB84"/>
        <color rgb="FF63BE7B"/>
      </colorScale>
    </cfRule>
  </conditionalFormatting>
  <conditionalFormatting sqref="D37:D39">
    <cfRule type="colorScale" priority="154">
      <colorScale>
        <cfvo type="min"/>
        <cfvo type="max"/>
        <color rgb="FFFCFCFF"/>
        <color rgb="FF63BE7B"/>
      </colorScale>
    </cfRule>
    <cfRule type="colorScale" priority="155">
      <colorScale>
        <cfvo type="min"/>
        <cfvo type="percentile" val="50"/>
        <cfvo type="max"/>
        <color rgb="FFF8696B"/>
        <color rgb="FFFFEB84"/>
        <color rgb="FF63BE7B"/>
      </colorScale>
    </cfRule>
  </conditionalFormatting>
  <conditionalFormatting sqref="D40">
    <cfRule type="colorScale" priority="150">
      <colorScale>
        <cfvo type="min"/>
        <cfvo type="max"/>
        <color rgb="FFFCFCFF"/>
        <color rgb="FF63BE7B"/>
      </colorScale>
    </cfRule>
    <cfRule type="colorScale" priority="151">
      <colorScale>
        <cfvo type="min"/>
        <cfvo type="percentile" val="50"/>
        <cfvo type="max"/>
        <color rgb="FFF8696B"/>
        <color rgb="FFFFEB84"/>
        <color rgb="FF63BE7B"/>
      </colorScale>
    </cfRule>
  </conditionalFormatting>
  <conditionalFormatting sqref="D41">
    <cfRule type="colorScale" priority="148">
      <colorScale>
        <cfvo type="min"/>
        <cfvo type="max"/>
        <color rgb="FFFCFCFF"/>
        <color rgb="FF63BE7B"/>
      </colorScale>
    </cfRule>
    <cfRule type="colorScale" priority="149">
      <colorScale>
        <cfvo type="min"/>
        <cfvo type="percentile" val="50"/>
        <cfvo type="max"/>
        <color rgb="FFF8696B"/>
        <color rgb="FFFFEB84"/>
        <color rgb="FF63BE7B"/>
      </colorScale>
    </cfRule>
  </conditionalFormatting>
  <conditionalFormatting sqref="D42">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3">
    <cfRule type="colorScale" priority="144">
      <colorScale>
        <cfvo type="min"/>
        <cfvo type="max"/>
        <color rgb="FFFCFCFF"/>
        <color rgb="FF63BE7B"/>
      </colorScale>
    </cfRule>
    <cfRule type="colorScale" priority="145">
      <colorScale>
        <cfvo type="min"/>
        <cfvo type="percentile" val="50"/>
        <cfvo type="max"/>
        <color rgb="FFF8696B"/>
        <color rgb="FFFFEB84"/>
        <color rgb="FF63BE7B"/>
      </colorScale>
    </cfRule>
  </conditionalFormatting>
  <conditionalFormatting sqref="D44">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onditionalFormatting>
  <conditionalFormatting sqref="D45">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46:D48">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onditionalFormatting>
  <conditionalFormatting sqref="D49">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D50">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D51">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onditionalFormatting>
  <conditionalFormatting sqref="D52">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D53">
    <cfRule type="colorScale" priority="128">
      <colorScale>
        <cfvo type="min"/>
        <cfvo type="max"/>
        <color rgb="FFFCFCFF"/>
        <color rgb="FF63BE7B"/>
      </colorScale>
    </cfRule>
    <cfRule type="colorScale" priority="129">
      <colorScale>
        <cfvo type="min"/>
        <cfvo type="percentile" val="50"/>
        <cfvo type="max"/>
        <color rgb="FFF8696B"/>
        <color rgb="FFFFEB84"/>
        <color rgb="FF63BE7B"/>
      </colorScale>
    </cfRule>
  </conditionalFormatting>
  <conditionalFormatting sqref="E2">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E2:E28">
    <cfRule type="colorScale" priority="38">
      <colorScale>
        <cfvo type="min"/>
        <cfvo type="max"/>
        <color rgb="FFFCFCFF"/>
        <color rgb="FF63BE7B"/>
      </colorScale>
    </cfRule>
  </conditionalFormatting>
  <conditionalFormatting sqref="E2:E53">
    <cfRule type="colorScale" priority="105">
      <colorScale>
        <cfvo type="min"/>
        <cfvo type="max"/>
        <color rgb="FFFFEF9C"/>
        <color rgb="FF63BE7B"/>
      </colorScale>
    </cfRule>
  </conditionalFormatting>
  <conditionalFormatting sqref="E3:E5">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E6">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E7">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E8">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E9">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E10">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E11">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2:E14">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E15">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16">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E17">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E18">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E19">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20">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21:E23">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2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26:E2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2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0:E32">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E33">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E34">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35">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36">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37:E39">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0">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1">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2">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E43">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E44">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E45">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E46:E48">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E49">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E50">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E51">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E52">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E53">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1:F1048576">
    <cfRule type="colorScale" priority="120">
      <colorScale>
        <cfvo type="min"/>
        <cfvo type="percentile" val="50"/>
        <cfvo type="max"/>
        <color rgb="FFF8696B"/>
        <color rgb="FFFCFCFF"/>
        <color rgb="FF63BE7B"/>
      </colorScale>
    </cfRule>
  </conditionalFormatting>
  <conditionalFormatting sqref="F2:F28">
    <cfRule type="colorScale" priority="124">
      <colorScale>
        <cfvo type="min"/>
        <cfvo type="max"/>
        <color rgb="FFFCFCFF"/>
        <color rgb="FF63BE7B"/>
      </colorScale>
    </cfRule>
  </conditionalFormatting>
  <conditionalFormatting sqref="G2:G28">
    <cfRule type="colorScale" priority="123">
      <colorScale>
        <cfvo type="min"/>
        <cfvo type="percentile" val="50"/>
        <cfvo type="max"/>
        <color rgb="FF63BE7B"/>
        <color rgb="FFFCFCFF"/>
        <color rgb="FFF8696B"/>
      </colorScale>
    </cfRule>
  </conditionalFormatting>
  <conditionalFormatting sqref="G2:G53">
    <cfRule type="colorScale" priority="198">
      <colorScale>
        <cfvo type="min"/>
        <cfvo type="percentile" val="50"/>
        <cfvo type="max"/>
        <color rgb="FF63BE7B"/>
        <color rgb="FFFCFCFF"/>
        <color rgb="FFF8696B"/>
      </colorScale>
    </cfRule>
  </conditionalFormatting>
  <conditionalFormatting sqref="H2:H28">
    <cfRule type="colorScale" priority="122">
      <colorScale>
        <cfvo type="min"/>
        <cfvo type="percentile" val="50"/>
        <cfvo type="max"/>
        <color rgb="FF63BE7B"/>
        <color rgb="FFFCFCFF"/>
        <color rgb="FFF8696B"/>
      </colorScale>
    </cfRule>
  </conditionalFormatting>
  <conditionalFormatting sqref="I2:I28">
    <cfRule type="colorScale" priority="121">
      <colorScale>
        <cfvo type="min"/>
        <cfvo type="max"/>
        <color rgb="FFFFEF9C"/>
        <color rgb="FF63BE7B"/>
      </colorScale>
    </cfRule>
  </conditionalFormatting>
  <conditionalFormatting sqref="I2:I32">
    <cfRule type="colorScale" priority="35">
      <colorScale>
        <cfvo type="min"/>
        <cfvo type="max"/>
        <color rgb="FFFFEF9C"/>
        <color rgb="FF63BE7B"/>
      </colorScale>
    </cfRule>
  </conditionalFormatting>
  <conditionalFormatting sqref="I2:I53">
    <cfRule type="colorScale" priority="201">
      <colorScale>
        <cfvo type="min"/>
        <cfvo type="max"/>
        <color rgb="FFFFEF9C"/>
        <color rgb="FF63BE7B"/>
      </colorScale>
    </cfRule>
  </conditionalFormatting>
  <conditionalFormatting sqref="J2:J32">
    <cfRule type="colorScale" priority="34">
      <colorScale>
        <cfvo type="min"/>
        <cfvo type="max"/>
        <color rgb="FFFFEF9C"/>
        <color rgb="FF63BE7B"/>
      </colorScale>
    </cfRule>
  </conditionalFormatting>
  <conditionalFormatting sqref="J2:J53">
    <cfRule type="colorScale" priority="202">
      <colorScale>
        <cfvo type="min"/>
        <cfvo type="max"/>
        <color rgb="FFFFEF9C"/>
        <color rgb="FF63BE7B"/>
      </colorScale>
    </cfRule>
  </conditionalFormatting>
  <conditionalFormatting sqref="K2:K32">
    <cfRule type="colorScale" priority="33">
      <colorScale>
        <cfvo type="min"/>
        <cfvo type="max"/>
        <color rgb="FFFFEF9C"/>
        <color rgb="FF63BE7B"/>
      </colorScale>
    </cfRule>
  </conditionalFormatting>
  <conditionalFormatting sqref="K2:K53">
    <cfRule type="colorScale" priority="203">
      <colorScale>
        <cfvo type="min"/>
        <cfvo type="percentile" val="50"/>
        <cfvo type="max"/>
        <color rgb="FFF8696B"/>
        <color rgb="FFFFEB84"/>
        <color rgb="FF63BE7B"/>
      </colorScale>
    </cfRule>
  </conditionalFormatting>
  <hyperlinks>
    <hyperlink ref="A31" r:id="rId1" display="Technology/Hardware/Allegro Microsystems.xlsx" xr:uid="{6FF79B7C-2348-3A49-B011-64B3038056A7}"/>
    <hyperlink ref="A28" r:id="rId2" display="Technology/Hardware/AMD.xlsx" xr:uid="{E7A16D0F-B6B7-144C-97C2-CC04B99D6C54}"/>
    <hyperlink ref="A25" r:id="rId3" display="Technology/Hardware/Analog Devices.xlsx" xr:uid="{5738D6FB-4C0D-744C-96BB-535D3FCFA19B}"/>
    <hyperlink ref="A13" r:id="rId4" display="Technology/Hardware/Apple.xlsx" xr:uid="{35343E66-C971-7F42-9B7E-9C074514A9CA}"/>
    <hyperlink ref="A20" r:id="rId5" display="Technology/Hardware/Applied Materials.xlsx" xr:uid="{A380160E-CB80-0D42-880D-D7644CEEA1CD}"/>
    <hyperlink ref="A17" r:id="rId6" display="Technology/Hardware/Arista Networks.xlsx" xr:uid="{EE2214C7-0AF5-CE46-B776-35F95D2E8596}"/>
    <hyperlink ref="A21" r:id="rId7" display="Technology/Hardware/ASML.xlsx" xr:uid="{456A6208-F5FA-B94B-AFBC-EDBB1A4125F9}"/>
    <hyperlink ref="A29" r:id="rId8" display="Technology/Hardware/Axon Enterprise.xlsx" xr:uid="{F5A70D05-4144-8344-8921-BA5F80D94222}"/>
    <hyperlink ref="A10" r:id="rId9" display="Technology/Hardware/Broadcom.xlsx" xr:uid="{06FEB492-8DB6-0F43-860D-5C23AAB36109}"/>
    <hyperlink ref="A24" r:id="rId10" display="Technology/Hardware/Enphase Energy.xlsx" xr:uid="{DB69F97D-7320-914D-8A6D-160476ED6DA8}"/>
    <hyperlink ref="A12" r:id="rId11" display="Technology/Hardware/KLA Corporation.xlsx" xr:uid="{0143A77E-EB61-3B49-8AFD-2FD7224A2F93}"/>
    <hyperlink ref="A18" r:id="rId12" display="Technology/Hardware/Lam Research.xlsx" xr:uid="{706E6BEF-0C4E-6744-9B00-7DDAA8D66477}"/>
    <hyperlink ref="A16" r:id="rId13" display="Technology/Hardware/Livent.xlsx" xr:uid="{E649DE9B-7B74-9A4D-84DF-AE9BC48B9C08}"/>
    <hyperlink ref="A19" r:id="rId14" display="Technology/Hardware/Microchip Technology.xlsx" xr:uid="{9F0E5CDD-5FC2-1D4A-B7B3-E1882F8C6651}"/>
    <hyperlink ref="A3" r:id="rId15" display="Technology/Hardware/Mobileye.xlsx" xr:uid="{809BE7D6-9C0F-A14E-A02B-18576D6D4ED5}"/>
    <hyperlink ref="A26" r:id="rId16" display="Technology/Hardware/Monolithic Power Systems.xlsx" xr:uid="{C0FA6DAA-8E86-0C44-9C6F-DD286A7E7381}"/>
    <hyperlink ref="A27" r:id="rId17" display="Technology/Hardware/Nvidia.xlsx" xr:uid="{BCDCC30E-EBB7-D040-80D8-CA944E7725A5}"/>
    <hyperlink ref="A23" r:id="rId18" display="Technology/Hardware/ON Semiconductor.xlsx" xr:uid="{0624DD06-35B0-4C4D-B2E9-011DB55AD406}"/>
    <hyperlink ref="A15" r:id="rId19" display="Technology/Hardware/Palo Alto Networks.xlsx" xr:uid="{0C0102D3-8E92-374F-AF41-DC7C3E86790A}"/>
    <hyperlink ref="A5" r:id="rId20" display="Technology/Hardware/Pure Storage.xlsx" xr:uid="{E71F3991-3AB3-4846-8F6B-B41D321352ED}"/>
    <hyperlink ref="A9" r:id="rId21" display="Technology/Hardware/Rambus.xlsx" xr:uid="{1D18762D-A04B-ED43-99A7-0D004131B06D}"/>
    <hyperlink ref="A22" r:id="rId22" display="Technology/Hardware/SolarEdge.xlsx" xr:uid="{AE891F8E-3D0C-054A-9FE3-7DEB800CDD44}"/>
    <hyperlink ref="A2" r:id="rId23" display="Technology/Hardware/Super Micro Computer.xlsx" xr:uid="{3EA9F40D-823B-564B-B224-ED5294F73CC0}"/>
    <hyperlink ref="A32" r:id="rId24" display="Technology/Hardware/Tesla.xlsx" xr:uid="{1F2CC891-7CCD-9B46-950C-AF8A297C24AF}"/>
    <hyperlink ref="A11" r:id="rId25" display="Technology/Hardware/Texas Instruments.xlsx" xr:uid="{DA02810C-1F81-994A-8333-CA1CA59DE653}"/>
    <hyperlink ref="A8" r:id="rId26" display="Technology/Hardware/Micron Technology.xlsx" xr:uid="{050B4F10-2AD1-E94D-84BF-486B98738064}"/>
    <hyperlink ref="A6" r:id="rId27" display="Technology/Hardware/NXP Semiconductors.xlsx" xr:uid="{10E83EAA-FCD7-9148-A16A-66E93EC29D7B}"/>
    <hyperlink ref="A14" r:id="rId28" display="Technology/Hardware/Taiwan Semiconductor.xlsx" xr:uid="{BC809C37-88FD-A845-BA8C-9DD85B659F00}"/>
    <hyperlink ref="A7" r:id="rId29" display="Technology/Hardware/Qualcomm.xlsx" xr:uid="{7556B47D-86D7-E94F-B1EA-3C631EC58BEF}"/>
    <hyperlink ref="A30" r:id="rId30" display="Technology/Hardware/STMicroelectronics.xlsx" xr:uid="{F180C522-17CD-2A42-9161-1BFEE56DA34D}"/>
    <hyperlink ref="A4" r:id="rId31" display="Technology/Hardware/Cisco Systems.xlsx" xr:uid="{2AFB99F6-174B-3B40-B78B-CAB855617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3"/>
  <sheetViews>
    <sheetView zoomScale="80" zoomScaleNormal="80" workbookViewId="0">
      <pane ySplit="1" topLeftCell="A2" activePane="bottomLeft" state="frozen"/>
      <selection pane="bottomLeft" activeCell="E7" sqref="E7"/>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51">
        <v>#VALUE!</v>
      </c>
      <c r="B2" s="19">
        <f>'[71]Sheet 1'!$J$115</f>
        <v>194.10330533791435</v>
      </c>
      <c r="C2" s="6">
        <f>'[71]Sheet 1'!$J$117</f>
        <v>1.8777361799542525</v>
      </c>
      <c r="D2" s="6">
        <f>'[71]Sheet 1'!$H$4</f>
        <v>7.1489200617386395E-2</v>
      </c>
      <c r="E2" s="6">
        <f>'[71]Sheet 1'!$I$4</f>
        <v>1.8902972027972087E-2</v>
      </c>
      <c r="F2" s="6">
        <f>'[71]Sheet 1'!$H$20</f>
        <v>-0.71056687133638308</v>
      </c>
      <c r="G2" s="7">
        <f>'[71]Sheet 1'!$O$16</f>
        <v>4.5685331234520685</v>
      </c>
      <c r="H2" s="7">
        <f>'[71]Sheet 1'!$P$16</f>
        <v>193.5256428874489</v>
      </c>
      <c r="I2" s="6">
        <f>'[71]Sheet 1'!$N$7</f>
        <v>0.74950000000000006</v>
      </c>
      <c r="J2" s="6">
        <f>'[71]Sheet 1'!$Q$7</f>
        <v>0.27007666812354314</v>
      </c>
      <c r="K2" s="6">
        <f>'[71]Sheet 1'!$P$13</f>
        <v>3.9079221450460756E-2</v>
      </c>
      <c r="L2" s="8" cm="1">
        <f t="array" ref="L2">_FV(A2,"Market cap",TRUE)</f>
        <v>19923586416</v>
      </c>
      <c r="M2" s="16" t="str" cm="1">
        <f t="array" ref="M2">_FV(A2,"Industry")</f>
        <v>Software &amp; IT Services</v>
      </c>
      <c r="N2" s="25" cm="1">
        <f t="array" ref="N2">_FV(A2,"Year incorporated",TRUE)</f>
        <v>2011</v>
      </c>
      <c r="O2" s="14" t="str" cm="1">
        <f t="array" ref="O2">_FV(A2,"Description")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2" s="10"/>
      <c r="Q2" s="10"/>
      <c r="R2" s="10"/>
    </row>
    <row r="3" spans="1:18" ht="50" customHeight="1">
      <c r="A3" s="22" t="e" vm="52">
        <v>#VALUE!</v>
      </c>
      <c r="B3" s="19">
        <f>'[50]Sheet 1'!$N$115</f>
        <v>47.808810652676492</v>
      </c>
      <c r="C3" s="6" cm="1">
        <f t="array" ref="C3">(B3/_FV(A3,"Price"))-1</f>
        <v>0.65830075104670471</v>
      </c>
      <c r="D3" s="6">
        <f>'[50]Sheet 1'!$L$4</f>
        <v>0.13329261653468016</v>
      </c>
      <c r="E3" s="6">
        <f>'[50]Sheet 1'!$M$4</f>
        <v>6.5725813776524644E-2</v>
      </c>
      <c r="F3" s="6">
        <f>'[50]Sheet 1'!$L$20</f>
        <v>1.7354196301564722</v>
      </c>
      <c r="G3" s="7">
        <f>'[50]Sheet 1'!$S$16</f>
        <v>4.1503077081445268</v>
      </c>
      <c r="H3" s="7">
        <f>'[50]Sheet 1'!$T$16</f>
        <v>480.03174973736429</v>
      </c>
      <c r="I3" s="6">
        <f>'[50]Sheet 1'!$R$7</f>
        <v>0.74509999999999998</v>
      </c>
      <c r="J3" s="6">
        <f>'[50]Sheet 1'!$U$7</f>
        <v>0.28855131934029959</v>
      </c>
      <c r="K3" s="6">
        <f>'[50]Sheet 1'!$T$13</f>
        <v>0.90803776096226374</v>
      </c>
      <c r="L3" s="8">
        <f>'[50]Sheet 1'!$T$101</f>
        <v>4112432000</v>
      </c>
      <c r="M3" s="16" t="str" cm="1">
        <f t="array" ref="M3">_FV(A3,"Industry")</f>
        <v>Software &amp; IT Services</v>
      </c>
      <c r="N3" s="25" cm="1">
        <f t="array" ref="N3">_FV(A3,"Year incorporated",TRUE)</f>
        <v>2008</v>
      </c>
      <c r="O3" s="14" t="str" cm="1">
        <f t="array" ref="O3">_FV(A3,"Description")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3" s="10"/>
      <c r="Q3" s="10"/>
      <c r="R3" s="10"/>
    </row>
    <row r="4" spans="1:18" ht="50" customHeight="1">
      <c r="A4" s="22" t="e" vm="53">
        <v>#VALUE!</v>
      </c>
      <c r="B4" s="19">
        <f>'[56]Sheet 1'!$G$115</f>
        <v>18.01420539880521</v>
      </c>
      <c r="C4" s="6">
        <f>'[56]Sheet 1'!$G$117</f>
        <v>0.42856505938185641</v>
      </c>
      <c r="D4" s="6">
        <f>'[56]Sheet 1'!$E$4</f>
        <v>0.71606177289857453</v>
      </c>
      <c r="E4" s="6">
        <f>'[56]Sheet 1'!$F$4</f>
        <v>0.51339738616697494</v>
      </c>
      <c r="F4" s="6">
        <f>'[56]Sheet 1'!$E$20</f>
        <v>0.66443613679600055</v>
      </c>
      <c r="G4" s="7">
        <f>'[56]Sheet 1'!$L$16</f>
        <v>8.8435133281613663</v>
      </c>
      <c r="H4" s="7">
        <f>'[56]Sheet 1'!$M$16</f>
        <v>34.087840977889826</v>
      </c>
      <c r="I4" s="6">
        <f>'[56]Sheet 1'!$K$7</f>
        <v>0.48259999999999997</v>
      </c>
      <c r="J4" s="6">
        <f>'[56]Sheet 1'!$N$7</f>
        <v>0.33919914065763562</v>
      </c>
      <c r="K4" s="6">
        <f>'[56]Sheet 1'!$M$13</f>
        <v>0.31683791255065541</v>
      </c>
      <c r="L4" s="8" cm="1">
        <f t="array" ref="L4">_FV(A4,"Market cap",TRUE)</f>
        <v>3612223049</v>
      </c>
      <c r="M4" s="16" t="str" cm="1">
        <f t="array" ref="M4">_FV(A4,"Industry")</f>
        <v>Professional &amp; Commercial Services</v>
      </c>
      <c r="N4" s="25" cm="1">
        <f t="array" ref="N4">_FV(A4,"Year incorporated",TRUE)</f>
        <v>2021</v>
      </c>
      <c r="O4" s="14" t="str" cm="1">
        <f t="array" ref="O4">_FV(A4,"Description")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4" s="10"/>
      <c r="Q4" s="10"/>
      <c r="R4" s="10"/>
    </row>
    <row r="5" spans="1:18" ht="50" customHeight="1">
      <c r="A5" s="22" t="e" vm="54">
        <v>#VALUE!</v>
      </c>
      <c r="B5" s="19">
        <f>'[83]Sheet 1'!$L$115</f>
        <v>84.64134160042579</v>
      </c>
      <c r="C5" s="6" cm="1">
        <f t="array" ref="C5">(B5/_FV(A5,"Price"))-1</f>
        <v>0.21089186838949625</v>
      </c>
      <c r="D5" s="6">
        <f>'[83]Sheet 1'!$J$4</f>
        <v>0.42900982232747098</v>
      </c>
      <c r="E5" s="6">
        <f>'[83]Sheet 1'!$K$4</f>
        <v>0.16576964477933265</v>
      </c>
      <c r="F5" s="6">
        <f>'[83]Sheet 1'!$J$20</f>
        <v>4.0156823644180273E-2</v>
      </c>
      <c r="G5" s="7">
        <f>'[83]Sheet 1'!$Q$16</f>
        <v>6.2034141544671693</v>
      </c>
      <c r="H5" s="7">
        <f>'[83]Sheet 1'!$R$16</f>
        <v>-14.14226196196319</v>
      </c>
      <c r="I5" s="6">
        <f>'[83]Sheet 1'!$P$7</f>
        <v>0.70609999999999995</v>
      </c>
      <c r="J5" s="6">
        <f>'[83]Sheet 1'!$S$7</f>
        <v>3.4983853606027987E-2</v>
      </c>
      <c r="K5" s="6">
        <f>'[83]Sheet 1'!$R$13</f>
        <v>-0.10408921933085502</v>
      </c>
      <c r="L5" s="8">
        <f>'[83]Sheet 1'!$R$101</f>
        <v>11525943499</v>
      </c>
      <c r="M5" s="16" t="str" cm="1">
        <f t="array" ref="M5">_FV(A5,"Industry")</f>
        <v>Software &amp; IT Services</v>
      </c>
      <c r="N5" s="25" cm="1">
        <f t="array" ref="N5">_FV(A5,"Year incorporated",TRUE)</f>
        <v>2010</v>
      </c>
      <c r="O5" s="14" t="str" cm="1">
        <f t="array" ref="O5">_FV(A5,"Description")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5" s="10"/>
      <c r="Q5" s="10"/>
      <c r="R5" s="10"/>
    </row>
    <row r="6" spans="1:18" ht="50" customHeight="1">
      <c r="A6" s="2" t="e" vm="55">
        <v>#VALUE!</v>
      </c>
      <c r="B6" s="19">
        <f>'[51]Sheet 1'!$AN$115</f>
        <v>239.7435751150752</v>
      </c>
      <c r="C6" s="6">
        <f>'[51]Sheet 1'!$AN$117</f>
        <v>8.7765767309778475E-2</v>
      </c>
      <c r="D6" s="6">
        <f>'[51]Sheet 1'!$AL$4</f>
        <v>6.9381689258533497E-2</v>
      </c>
      <c r="E6" s="6">
        <f>'[51]Sheet 1'!$AM$4</f>
        <v>0.11719066463091643</v>
      </c>
      <c r="F6" s="6">
        <f>'[51]Sheet 1'!$AL$20</f>
        <v>0.11941703123410319</v>
      </c>
      <c r="G6" s="7">
        <f>'[51]Sheet 1'!$AS$16</f>
        <v>5.674275706228773</v>
      </c>
      <c r="H6" s="7">
        <f>'[51]Sheet 1'!$AT$16</f>
        <v>30.876687958221709</v>
      </c>
      <c r="I6" s="6">
        <f>'[51]Sheet 1'!$AR$7</f>
        <v>0.4103</v>
      </c>
      <c r="J6" s="6">
        <f>'[51]Sheet 1'!$AU$7</f>
        <v>0.15867011497834418</v>
      </c>
      <c r="K6" s="6">
        <f>'[51]Sheet 1'!$AT$13</f>
        <v>0.4987425033855678</v>
      </c>
      <c r="L6" s="8" cm="1">
        <f t="array" ref="L6">_FV(A6,"Market cap",TRUE)</f>
        <v>88389688674</v>
      </c>
      <c r="M6" s="16" t="str" cm="1">
        <f t="array" ref="M6">_FV(A6,"Industry")</f>
        <v>Software &amp; IT Services</v>
      </c>
      <c r="N6" s="25" cm="1">
        <f t="array" ref="N6">_FV(A6,"Year incorporated",TRUE)</f>
        <v>1961</v>
      </c>
      <c r="O6" s="14" t="str" cm="1">
        <f t="array" ref="O6">_FV(A6,"Description")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6" s="10"/>
      <c r="Q6" s="10"/>
      <c r="R6" s="10"/>
    </row>
    <row r="7" spans="1:18" ht="50" customHeight="1">
      <c r="A7" s="22" t="e" vm="56">
        <v>#VALUE!</v>
      </c>
      <c r="B7" s="19">
        <f>'[82]Sheet 1'!$N$115</f>
        <v>64.21162298769076</v>
      </c>
      <c r="C7" s="6" cm="1">
        <f t="array" ref="C7">(B7/_FV(A7,"Price"))-1</f>
        <v>-1.3744480919010149E-3</v>
      </c>
      <c r="D7" s="6">
        <f>'[82]Sheet 1'!$L$4</f>
        <v>6.7605148653236302E-2</v>
      </c>
      <c r="E7" s="6">
        <f>'[82]Sheet 1'!$M$4</f>
        <v>9.7429620563035391E-2</v>
      </c>
      <c r="F7" s="6">
        <f>'[82]Sheet 1'!$L$20</f>
        <v>-1.6582987952842141</v>
      </c>
      <c r="G7" s="7">
        <f>'[82]Sheet 1'!$S$16</f>
        <v>2.9483087314565481</v>
      </c>
      <c r="H7" s="7">
        <f>'[82]Sheet 1'!$T$16</f>
        <v>-9.58793862810424</v>
      </c>
      <c r="I7" s="6">
        <f>'[82]Sheet 1'!$R$7</f>
        <v>0.47399999999999998</v>
      </c>
      <c r="J7" s="6">
        <f>'[82]Sheet 1'!$U$7</f>
        <v>0.12998776009791921</v>
      </c>
      <c r="K7" s="6">
        <f>'[82]Sheet 1'!$T$13</f>
        <v>-0.10226185291681907</v>
      </c>
      <c r="L7" s="8">
        <f>'[82]Sheet 1'!$T$101</f>
        <v>12043841168</v>
      </c>
      <c r="M7" s="16" t="str" cm="1">
        <f t="array" ref="M7">_FV(A7,"Industry")</f>
        <v>Software &amp; IT Services</v>
      </c>
      <c r="N7" s="25" cm="1">
        <f t="array" ref="N7">_FV(A7,"Year incorporated",TRUE)</f>
        <v>2008</v>
      </c>
      <c r="O7" s="14" t="str" cm="1">
        <f t="array" ref="O7">_FV(A7,"Description")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7" s="10"/>
      <c r="Q7" s="10"/>
      <c r="R7" s="10"/>
    </row>
    <row r="8" spans="1:18" ht="50" customHeight="1">
      <c r="A8" s="22" t="e" vm="16">
        <v>#VALUE!</v>
      </c>
      <c r="B8" s="19">
        <f>[16]Model!$Z$115</f>
        <v>112.18972697787493</v>
      </c>
      <c r="C8" s="6" cm="1">
        <f t="array" ref="C8">(B8/_FV(A8,"Price"))-1</f>
        <v>-8.1917127840630766E-2</v>
      </c>
      <c r="D8" s="6">
        <f>[16]Model!$X$4</f>
        <v>9.7808156437157789E-2</v>
      </c>
      <c r="E8" s="6">
        <f>[16]Model!$Y$4</f>
        <v>5.7856849905952634E-2</v>
      </c>
      <c r="F8" s="6">
        <f>[16]Model!$X$20</f>
        <v>-0.15366930381275301</v>
      </c>
      <c r="G8" s="7">
        <f>[16]Model!$AE$16</f>
        <v>5.426445007000523</v>
      </c>
      <c r="H8" s="7">
        <f>[16]Model!$AF$16</f>
        <v>25.591842860001336</v>
      </c>
      <c r="I8" s="6">
        <f>[16]Model!$AD$7</f>
        <v>0.55379999999999996</v>
      </c>
      <c r="J8" s="6">
        <f>[16]Model!$AG$7</f>
        <v>0.21217242500954617</v>
      </c>
      <c r="K8" s="6">
        <f>[16]Model!$AF$13</f>
        <v>0.26184736707682726</v>
      </c>
      <c r="L8" s="8">
        <f>[16]Model!$AF$101</f>
        <v>1534794000000</v>
      </c>
      <c r="M8" s="16" t="str" cm="1">
        <f t="array" ref="M8">_FV(A8,"Industry")</f>
        <v>Software &amp; IT Services</v>
      </c>
      <c r="N8" s="25" cm="1">
        <f t="array" ref="N8">_FV(A8,"Year incorporated",TRUE)</f>
        <v>2015</v>
      </c>
      <c r="O8" s="14" t="str" cm="1">
        <f t="array" ref="O8">_FV(A8,"Description")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8" s="10"/>
      <c r="Q8" s="10"/>
      <c r="R8" s="10"/>
    </row>
    <row r="9" spans="1:18" ht="50" customHeight="1">
      <c r="A9" s="22" t="e" vm="57">
        <v>#VALUE!</v>
      </c>
      <c r="B9" s="19">
        <f>'[80]Sheet 1'!$M$115</f>
        <v>147.70627629322632</v>
      </c>
      <c r="C9" s="6" cm="1">
        <f t="array" ref="C9">(B9/_FV(A9,"Price"))-1</f>
        <v>-9.4159963858540863E-2</v>
      </c>
      <c r="D9" s="6">
        <f>'[80]Sheet 1'!$K$4</f>
        <v>0.34164906765106284</v>
      </c>
      <c r="E9" s="6">
        <f>'[80]Sheet 1'!$L$4</f>
        <v>0.24764438888258589</v>
      </c>
      <c r="F9" s="6">
        <f>'[80]Sheet 1'!$K$20</f>
        <v>6.1290422640735143E-2</v>
      </c>
      <c r="G9" s="7">
        <f>'[80]Sheet 1'!$R$16</f>
        <v>15.579711651079139</v>
      </c>
      <c r="H9" s="7">
        <f>'[80]Sheet 1'!$S$16</f>
        <v>-71.106312979137769</v>
      </c>
      <c r="I9" s="6">
        <f>'[80]Sheet 1'!$Q$7</f>
        <v>0.83379999999999999</v>
      </c>
      <c r="J9" s="6">
        <f>'[80]Sheet 1'!$T$7</f>
        <v>0.28859402572066895</v>
      </c>
      <c r="K9" s="6">
        <f>'[80]Sheet 1'!$S$13</f>
        <v>-6.45157184984613E-2</v>
      </c>
      <c r="L9" s="8">
        <f>'[80]Sheet 1'!$S$101</f>
        <v>43668093352</v>
      </c>
      <c r="M9" s="16" t="str" cm="1">
        <f t="array" ref="M9">_FV(A9,"Industry")</f>
        <v>Software &amp; IT Services</v>
      </c>
      <c r="N9" s="25" cm="1">
        <f t="array" ref="N9">_FV(A9,"Year incorporated",TRUE)</f>
        <v>2022</v>
      </c>
      <c r="O9" s="14" t="str" cm="1">
        <f t="array" ref="O9">_FV(A9,"Description")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9" s="10"/>
      <c r="Q9" s="10"/>
      <c r="R9" s="10"/>
    </row>
    <row r="10" spans="1:18" ht="50" customHeight="1">
      <c r="A10" s="22" t="e" vm="58">
        <v>#VALUE!</v>
      </c>
      <c r="B10" s="19">
        <f>'[58]Sheet 1'!$AO$115</f>
        <v>175.51336948697147</v>
      </c>
      <c r="C10" s="6" cm="1">
        <f t="array" ref="C10">(B10/_FV(A10,"Price"))-1</f>
        <v>-0.13021770411332834</v>
      </c>
      <c r="D10" s="6">
        <f>'[58]Sheet 1'!$AM$4</f>
        <v>0.14102681014043417</v>
      </c>
      <c r="E10" s="6">
        <f>'[58]Sheet 1'!$AN$4</f>
        <v>8.2717282717282625E-2</v>
      </c>
      <c r="F10" s="6">
        <f>'[58]Sheet 1'!$AM$20</f>
        <v>0.59792368125701456</v>
      </c>
      <c r="G10" s="7">
        <f>'[58]Sheet 1'!$AT$16</f>
        <v>8.8266227532467525</v>
      </c>
      <c r="H10" s="7">
        <f>'[58]Sheet 1'!$AU$16</f>
        <v>53.678307266099637</v>
      </c>
      <c r="I10" s="6">
        <f>'[58]Sheet 1'!$AS$7</f>
        <v>0.90410000000000001</v>
      </c>
      <c r="J10" s="6">
        <f>'[58]Sheet 1'!$AV$7</f>
        <v>0.40579420579420578</v>
      </c>
      <c r="K10" s="6">
        <f>'[58]Sheet 1'!$AU$13</f>
        <v>0.25951193912358961</v>
      </c>
      <c r="L10" s="8">
        <f>'[58]Sheet 1'!$AU$101</f>
        <v>44177246880</v>
      </c>
      <c r="M10" s="16" t="str" cm="1">
        <f t="array" ref="M10">_FV(A10,"Industry")</f>
        <v>Software &amp; IT Services</v>
      </c>
      <c r="N10" s="25" cm="1">
        <f t="array" ref="N10">_FV(A10,"Year incorporated",TRUE)</f>
        <v>1994</v>
      </c>
      <c r="O10" s="14" t="str" cm="1">
        <f t="array" ref="O10">_FV(A10,"Description")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0" s="10"/>
      <c r="Q10" s="10"/>
      <c r="R10" s="10"/>
    </row>
    <row r="11" spans="1:18" ht="50" customHeight="1">
      <c r="A11" s="22" t="e" vm="59">
        <v>#VALUE!</v>
      </c>
      <c r="B11" s="19">
        <f>'[53]Sheet 1'!$Y$115</f>
        <v>256.10106892202947</v>
      </c>
      <c r="C11" s="6" cm="1">
        <f t="array" ref="C11">(B11/_FV(A11,"Price"))-1</f>
        <v>-0.14252831244507502</v>
      </c>
      <c r="D11" s="6">
        <f>'[53]Sheet 1'!$W$4</f>
        <v>0.21888332088710705</v>
      </c>
      <c r="E11" s="6">
        <f>'[53]Sheet 1'!$X$4</f>
        <v>4.4609562523678203E-2</v>
      </c>
      <c r="F11" s="6">
        <f>'[53]Sheet 1'!$W$20</f>
        <v>0.17053291550722505</v>
      </c>
      <c r="G11" s="7">
        <f>'[53]Sheet 1'!$AD$16</f>
        <v>3.1502636351688684</v>
      </c>
      <c r="H11" s="7">
        <f>'[53]Sheet 1'!$AE$16</f>
        <v>28.214851078256185</v>
      </c>
      <c r="I11" s="6">
        <f>'[53]Sheet 1'!$AC$7</f>
        <v>0.31990000000000002</v>
      </c>
      <c r="J11" s="6">
        <f>'[53]Sheet 1'!$AF$7</f>
        <v>0.14324588937240221</v>
      </c>
      <c r="K11" s="6">
        <f>'[53]Sheet 1'!$AE$13</f>
        <v>0.36832475400042614</v>
      </c>
      <c r="L11" s="8">
        <f>'[53]Sheet 1'!$AE$101</f>
        <v>194038299175</v>
      </c>
      <c r="M11" s="16" t="str" cm="1">
        <f t="array" ref="M11">_FV(A11,"Industry")</f>
        <v>Software &amp; IT Services</v>
      </c>
      <c r="N11" s="25" cm="1">
        <f t="array" ref="N11">_FV(A11,"Year incorporated",TRUE)</f>
        <v>2009</v>
      </c>
      <c r="O11" s="14" t="str" cm="1">
        <f t="array" ref="O11">_FV(A11,"Description")</f>
        <v>Accenture plc is a global professional services company. The Company is engaged in providing a range of services and solutions across strategy and consulting, technology, operations, Industry X and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The Company also specializes in the SAP business technology platform that designs digital products and experiences for enterprise customers, including custom portals and Web solutions, and mobile applications.</v>
      </c>
      <c r="P11" s="10"/>
      <c r="Q11" s="10"/>
      <c r="R11" s="10"/>
    </row>
    <row r="12" spans="1:18" ht="50" customHeight="1">
      <c r="A12" s="22" t="e" vm="13">
        <v>#VALUE!</v>
      </c>
      <c r="B12" s="19">
        <f>'[13]Sheet 1'!$J$116</f>
        <v>106.17336255742055</v>
      </c>
      <c r="C12" s="6" cm="1">
        <f t="array" ref="C12">(B12/_FV(A12,"Price"))-1</f>
        <v>-0.14863793956041571</v>
      </c>
      <c r="D12" s="6">
        <f>'[13]Sheet 1'!$H$5</f>
        <v>0.13263483748065252</v>
      </c>
      <c r="E12" s="6">
        <f>'[13]Sheet 1'!$I$5</f>
        <v>0.13076842215915074</v>
      </c>
      <c r="F12" s="6">
        <f>'[13]Sheet 1'!$H$21</f>
        <v>0.55444126074498556</v>
      </c>
      <c r="G12" s="7">
        <f>'[13]Sheet 1'!$O$17</f>
        <v>8.6013493333333333</v>
      </c>
      <c r="H12" s="7">
        <f>'[13]Sheet 1'!$P$17</f>
        <v>35.935281602108034</v>
      </c>
      <c r="I12" s="6">
        <f>'[13]Sheet 1'!$N$8</f>
        <v>0.82150000000000001</v>
      </c>
      <c r="J12" s="6">
        <f>'[13]Sheet 1'!$Q$8</f>
        <v>0.35235992851886894</v>
      </c>
      <c r="K12" s="6">
        <f>'[13]Sheet 1'!$P$14</f>
        <v>0.11803217358772915</v>
      </c>
      <c r="L12" s="8">
        <f>'[13]Sheet 1'!$P$101</f>
        <v>81824636208</v>
      </c>
      <c r="M12" s="16" t="str" cm="1">
        <f t="array" ref="M12">_FV(A12,"Industry")</f>
        <v>Software &amp; IT Services</v>
      </c>
      <c r="N12" s="25" cm="1">
        <f t="array" ref="N12">_FV(A12,"Year incorporated",TRUE)</f>
        <v>2008</v>
      </c>
      <c r="O12" s="14" t="str" cm="1">
        <f t="array" ref="O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2" s="10"/>
      <c r="Q12" s="10"/>
      <c r="R12" s="10"/>
    </row>
    <row r="13" spans="1:18" ht="50" customHeight="1">
      <c r="A13" s="22" t="e" vm="60">
        <v>#VALUE!</v>
      </c>
      <c r="B13" s="19">
        <f>'[52]Sheet 1'!$AC$115</f>
        <v>178.54971463314672</v>
      </c>
      <c r="C13" s="6" cm="1">
        <f t="array" ref="C13">(B13/_FV(A13,"Price"))-1</f>
        <v>-0.19127767626983094</v>
      </c>
      <c r="D13" s="6">
        <f>'[52]Sheet 1'!$AA$4</f>
        <v>7.3309550639662158E-2</v>
      </c>
      <c r="E13" s="6">
        <f>'[52]Sheet 1'!$AB$4</f>
        <v>5.2003649378903782E-2</v>
      </c>
      <c r="F13" s="6">
        <f>'[52]Sheet 1'!$AA$20</f>
        <v>9.7421322642306851E-2</v>
      </c>
      <c r="G13" s="7">
        <f>'[52]Sheet 1'!$AH$16</f>
        <v>16.091875940767775</v>
      </c>
      <c r="H13" s="7">
        <f>'[52]Sheet 1'!$AI$16</f>
        <v>34.029851629563666</v>
      </c>
      <c r="I13" s="6">
        <f>'[52]Sheet 1'!$AG$7</f>
        <v>0.85909999999999997</v>
      </c>
      <c r="J13" s="6">
        <f>'[52]Sheet 1'!$AJ$7</f>
        <v>0.56403958172503332</v>
      </c>
      <c r="K13" s="6">
        <f>'[52]Sheet 1'!$AH$13</f>
        <v>0.38871581862236065</v>
      </c>
      <c r="L13" s="8">
        <f>'[52]Sheet 1'!$AI$101</f>
        <v>22929314028</v>
      </c>
      <c r="M13" s="16" t="str" cm="1">
        <f t="array" ref="M13">_FV(A13,"Industry")</f>
        <v>Software &amp; IT Services</v>
      </c>
      <c r="N13" s="25" cm="1">
        <f t="array" ref="N13">_FV(A13,"Year incorporated",TRUE)</f>
        <v>1995</v>
      </c>
      <c r="O13" s="14" t="str" cm="1">
        <f t="array" ref="O13">_FV(A13,"Description")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13" s="10"/>
      <c r="Q13" s="10"/>
      <c r="R13" s="10"/>
    </row>
    <row r="14" spans="1:18" ht="50" customHeight="1">
      <c r="A14" s="22" t="e" vm="61">
        <v>#VALUE!</v>
      </c>
      <c r="B14" s="19">
        <f>'[54]Sheet 1'!$S$115</f>
        <v>57.568633522667021</v>
      </c>
      <c r="C14" s="6" cm="1">
        <f t="array" ref="C14">(B14/_FV(A14,"Price"))-1</f>
        <v>-0.19518197228202128</v>
      </c>
      <c r="D14" s="6">
        <f>'[54]Sheet 1'!$Q$4</f>
        <v>0.28823620104841186</v>
      </c>
      <c r="E14" s="6">
        <f>'[54]Sheet 1'!$R$4</f>
        <v>0.22613847166537004</v>
      </c>
      <c r="F14" s="6">
        <f>'[54]Sheet 1'!$Q$20</f>
        <v>0.14645017510347014</v>
      </c>
      <c r="G14" s="7">
        <f>'[54]Sheet 1'!$X$16</f>
        <v>16.882352621626474</v>
      </c>
      <c r="H14" s="7">
        <f>'[54]Sheet 1'!$Y$16</f>
        <v>92.986484726433744</v>
      </c>
      <c r="I14" s="6">
        <f>'[54]Sheet 1'!$W$7</f>
        <v>0.76570000000000005</v>
      </c>
      <c r="J14" s="6">
        <f>'[54]Sheet 1'!$Z$7</f>
        <v>0.36018191610316558</v>
      </c>
      <c r="K14" s="6">
        <f>'[54]Sheet 1'!$Y$13</f>
        <v>0.36743686797356084</v>
      </c>
      <c r="L14" s="8">
        <f>'[54]Sheet 1'!$Y$101</f>
        <v>56424198932</v>
      </c>
      <c r="M14" s="16" t="str" cm="1">
        <f t="array" ref="M14">_FV(A14,"Industry")</f>
        <v>Software &amp; IT Services</v>
      </c>
      <c r="N14" s="25" cm="1">
        <f t="array" ref="N14">_FV(A14,"Year incorporated",TRUE)</f>
        <v>2000</v>
      </c>
      <c r="O14" s="14" t="str" cm="1">
        <f t="array" ref="O14">_FV(A14,"Description")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14" s="10"/>
      <c r="Q14" s="10"/>
      <c r="R14" s="10"/>
    </row>
    <row r="15" spans="1:18" ht="50" customHeight="1">
      <c r="A15" s="22" t="e" vm="62">
        <v>#VALUE!</v>
      </c>
      <c r="B15" s="19">
        <f>'[68]Sheet 1'!$S$115</f>
        <v>425.74466055582326</v>
      </c>
      <c r="C15" s="6" cm="1">
        <f t="array" ref="C15">(B15/_FV(A15,"Price"))-1</f>
        <v>-0.22024787443988414</v>
      </c>
      <c r="D15" s="6">
        <f>'[68]Sheet 1'!$Q$4</f>
        <v>0.22879918588873815</v>
      </c>
      <c r="E15" s="6">
        <f>'[68]Sheet 1'!$R$4</f>
        <v>0.21987577639751543</v>
      </c>
      <c r="F15" s="6">
        <f>'[68]Sheet 1'!$Q$20</f>
        <v>0.14686248331108143</v>
      </c>
      <c r="G15" s="7">
        <f>'[68]Sheet 1'!$X$16</f>
        <v>15.463156492339545</v>
      </c>
      <c r="H15" s="7">
        <f>'[68]Sheet 1'!$Y$16</f>
        <v>344.70944242153848</v>
      </c>
      <c r="I15" s="6">
        <f>'[68]Sheet 1'!$W$7</f>
        <v>0.78290000000000004</v>
      </c>
      <c r="J15" s="6">
        <f>'[68]Sheet 1'!$Z$7</f>
        <v>0.29993098688750863</v>
      </c>
      <c r="K15" s="6">
        <f>'[68]Sheet 1'!$Y$13</f>
        <v>4.8871145374449337E-2</v>
      </c>
      <c r="L15" s="8">
        <f>'[68]Sheet 1'!$Y$101</f>
        <v>112030568787</v>
      </c>
      <c r="M15" s="16" t="str" cm="1">
        <f t="array" ref="M15">_FV(A15,"Industry")</f>
        <v>Software &amp; IT Services</v>
      </c>
      <c r="N15" s="25" cm="1">
        <f t="array" ref="N15">_FV(A15,"Year incorporated",TRUE)</f>
        <v>2012</v>
      </c>
      <c r="O15" s="14" t="str" cm="1">
        <f t="array" ref="O15">_FV(A15,"Description")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15" s="10"/>
      <c r="Q15" s="10"/>
      <c r="R15" s="10"/>
    </row>
    <row r="16" spans="1:18" ht="50" customHeight="1">
      <c r="A16" s="22" t="e" vm="63">
        <v>#VALUE!</v>
      </c>
      <c r="B16" s="19">
        <f>'[76]Sheet 1'!$J$115</f>
        <v>111.51772077187074</v>
      </c>
      <c r="C16" s="6" cm="1">
        <f t="array" ref="C16">(B16/_FV(A16,"Price"))-1</f>
        <v>-0.22497935386843593</v>
      </c>
      <c r="D16" s="6">
        <f>'[76]Sheet 1'!$H$4</f>
        <v>0.54398268386339432</v>
      </c>
      <c r="E16" s="6">
        <f>'[76]Sheet 1'!$I$4</f>
        <v>0.57757609910209062</v>
      </c>
      <c r="F16" s="6">
        <f>'[76]Sheet 1'!$H$20</f>
        <v>-0.64176771667067434</v>
      </c>
      <c r="G16" s="7">
        <f>'[76]Sheet 1'!$O$16</f>
        <v>15.424705260847139</v>
      </c>
      <c r="H16" s="7">
        <f>'[76]Sheet 1'!$P$16</f>
        <v>-216.22314267307968</v>
      </c>
      <c r="I16" s="6">
        <f>'[76]Sheet 1'!$N$7</f>
        <v>0.73170000000000002</v>
      </c>
      <c r="J16" s="6">
        <f>'[76]Sheet 1'!$Q$7</f>
        <v>0.3020177259333689</v>
      </c>
      <c r="K16" s="6">
        <f>'[76]Sheet 1'!$P$13</f>
        <v>-3.6628876095473148E-2</v>
      </c>
      <c r="L16" s="8">
        <f>'[76]Sheet 1'!$P$101</f>
        <v>34570404720</v>
      </c>
      <c r="M16" s="16" t="str" cm="1">
        <f t="array" ref="M16">_FV(A16,"Industry")</f>
        <v>Software &amp; IT Services</v>
      </c>
      <c r="N16" s="25" cm="1">
        <f t="array" ref="N16">_FV(A16,"Year incorporated",TRUE)</f>
        <v>2011</v>
      </c>
      <c r="O16" s="14" t="str" cm="1">
        <f t="array" ref="O16">_FV(A16,"Description")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16" s="10"/>
      <c r="Q16" s="10"/>
      <c r="R16" s="10"/>
    </row>
    <row r="17" spans="1:18" ht="50" customHeight="1">
      <c r="A17" s="22" t="e" vm="64">
        <v>#VALUE!</v>
      </c>
      <c r="B17" s="19">
        <f>'[84]Sheet 1'!$G$115</f>
        <v>107.61967721055422</v>
      </c>
      <c r="C17" s="6" cm="1">
        <f t="array" ref="C17">(B17/_FV(A17,"Price"))-1</f>
        <v>-0.23706453133025507</v>
      </c>
      <c r="D17" s="6">
        <f>'[84]Sheet 1'!$E$4</f>
        <v>0.47343004801173971</v>
      </c>
      <c r="E17" s="6">
        <f>'[84]Sheet 1'!$F$4</f>
        <v>0.36943666355431071</v>
      </c>
      <c r="F17" s="6">
        <f>'[84]Sheet 1'!$E$20</f>
        <v>6.5854766564160006E-2</v>
      </c>
      <c r="G17" s="7">
        <f>'[84]Sheet 1'!$L$16</f>
        <v>15.887994884910485</v>
      </c>
      <c r="H17" s="7">
        <f>'[84]Sheet 1'!$M$16</f>
        <v>-87.870416710323454</v>
      </c>
      <c r="I17" s="6">
        <f>'[84]Sheet 1'!$K$7</f>
        <v>0.73089999999999999</v>
      </c>
      <c r="J17" s="6">
        <f>'[84]Sheet 1'!$N$7</f>
        <v>0.11781485541076334</v>
      </c>
      <c r="K17" s="6">
        <f>'[84]Sheet 1'!$M$13</f>
        <v>-0.11067182269421678</v>
      </c>
      <c r="L17" s="8">
        <f>'[84]Sheet 1'!$M$101</f>
        <v>5870534670</v>
      </c>
      <c r="M17" s="16" t="str" cm="1">
        <f t="array" ref="M17">_FV(A17,"Industry")</f>
        <v>Software &amp; IT Services</v>
      </c>
      <c r="N17" s="25" cm="1">
        <f t="array" ref="N17">_FV(A17,"Year incorporated",TRUE)</f>
        <v>2011</v>
      </c>
      <c r="O17" s="14" t="str" cm="1">
        <f t="array" ref="O17">_FV(A17,"Description")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17" s="10"/>
      <c r="Q17" s="10"/>
      <c r="R17" s="10"/>
    </row>
    <row r="18" spans="1:18" ht="50" customHeight="1">
      <c r="A18" s="22" t="e" vm="65">
        <v>#VALUE!</v>
      </c>
      <c r="B18" s="19">
        <f>'[89]Sheet 1'!$H$115</f>
        <v>27.763556408263174</v>
      </c>
      <c r="C18" s="6" cm="1">
        <f t="array" ref="C18">(B18/_FV(A18,"Price"))-1</f>
        <v>-0.25466962662380743</v>
      </c>
      <c r="D18" s="6">
        <f>'[89]Sheet 1'!$F$4</f>
        <v>0.66772262857049669</v>
      </c>
      <c r="E18" s="6">
        <f>'[89]Sheet 1'!$G$4</f>
        <v>0.40374380575432278</v>
      </c>
      <c r="F18" s="6">
        <f>'[89]Sheet 1'!$F$20</f>
        <v>1.8180078681096639</v>
      </c>
      <c r="G18" s="7">
        <f>'[89]Sheet 1'!$M$16</f>
        <v>15.114333490608704</v>
      </c>
      <c r="H18" s="7">
        <f>'[89]Sheet 1'!$N$16</f>
        <v>-31.639430925513675</v>
      </c>
      <c r="I18" s="6">
        <f>'[89]Sheet 1'!$L$7</f>
        <v>0.38669999999999999</v>
      </c>
      <c r="J18" s="6">
        <f>'[89]Sheet 1'!$O$7</f>
        <v>0.17878787137971244</v>
      </c>
      <c r="K18" s="6">
        <f>'[89]Sheet 1'!$N$13</f>
        <v>-0.19972044791628207</v>
      </c>
      <c r="L18" s="8">
        <f>'[89]Sheet 1'!$N$101</f>
        <v>6182503000</v>
      </c>
      <c r="M18" s="16" t="str" cm="1">
        <f t="array" ref="M18">_FV(A18,"Industry")</f>
        <v>Software &amp; IT Services</v>
      </c>
      <c r="N18" s="25" cm="1">
        <f t="array" ref="N18">_FV(A18,"Year incorporated",TRUE)</f>
        <v>2013</v>
      </c>
      <c r="O18" s="14" t="str" cm="1">
        <f t="array" ref="O18">_FV(A18,"Description")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18" s="10"/>
      <c r="Q18" s="10"/>
      <c r="R18" s="10"/>
    </row>
    <row r="19" spans="1:18" ht="50" customHeight="1">
      <c r="A19" s="2" t="e" vm="66">
        <v>#VALUE!</v>
      </c>
      <c r="B19" s="19">
        <f>'[62]Sheet 1'!$P$115</f>
        <v>148.12189443341714</v>
      </c>
      <c r="C19" s="6">
        <f>'[62]Sheet 1'!$P$117</f>
        <v>-0.25916827831640921</v>
      </c>
      <c r="D19" s="6">
        <f>'[62]Sheet 1'!$N$4</f>
        <v>0.16440824583404701</v>
      </c>
      <c r="E19" s="6">
        <f>'[62]Sheet 1'!$O$4</f>
        <v>9.2776999248280756E-2</v>
      </c>
      <c r="F19" s="6">
        <f>'[62]Sheet 1'!$N$20</f>
        <v>-2.9344134870123662E-2</v>
      </c>
      <c r="G19" s="7">
        <f>'[62]Sheet 1'!$U$16</f>
        <v>14.865092649856617</v>
      </c>
      <c r="H19" s="7">
        <f>'[62]Sheet 1'!$V$16</f>
        <v>65.685405892074328</v>
      </c>
      <c r="I19" s="6">
        <f>'[62]Sheet 1'!$T$7</f>
        <v>0.71719999999999995</v>
      </c>
      <c r="J19" s="6">
        <f>'[62]Sheet 1'!$W$7</f>
        <v>0.36215697010756082</v>
      </c>
      <c r="K19" s="6">
        <f>'[62]Sheet 1'!$V$13</f>
        <v>0.12154177613848038</v>
      </c>
      <c r="L19" s="8" cm="1">
        <f t="array" ref="L19">_FV(A19,"Market cap",TRUE)</f>
        <v>32273900177</v>
      </c>
      <c r="M19" s="16" t="str" cm="1">
        <f t="array" ref="M19">_FV(A19,"Industry")</f>
        <v>Healthcare Equipment &amp; Supplies</v>
      </c>
      <c r="N19" s="25" cm="1">
        <f t="array" ref="N19">_FV(A19,"Year incorporated",TRUE)</f>
        <v>2007</v>
      </c>
      <c r="O19" s="14" t="str" cm="1">
        <f t="array" ref="O19">_FV(A19,"Description")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19" s="10"/>
      <c r="Q19" s="10"/>
      <c r="R19" s="10"/>
    </row>
    <row r="20" spans="1:18" ht="50" customHeight="1">
      <c r="A20" s="22" t="e" vm="67">
        <v>#VALUE!</v>
      </c>
      <c r="B20" s="19">
        <f>'[67]Sheet 1'!$H$115</f>
        <v>17.500426873318798</v>
      </c>
      <c r="C20" s="6" cm="1">
        <f t="array" ref="C20">(B20/_FV(A20,"Price"))-1</f>
        <v>-0.263139921123419</v>
      </c>
      <c r="D20" s="6">
        <f>'[67]Sheet 1'!$F$4</f>
        <v>0.46948608137044978</v>
      </c>
      <c r="E20" s="6">
        <f>'[67]Sheet 1'!$G$4</f>
        <v>0.16575591985428062</v>
      </c>
      <c r="F20" s="6">
        <f>'[67]Sheet 1'!$F$20</f>
        <v>0.39771283354510811</v>
      </c>
      <c r="G20" s="7">
        <f>'[67]Sheet 1'!$M$16</f>
        <v>8.8930032322404369</v>
      </c>
      <c r="H20" s="7">
        <f>'[67]Sheet 1'!$N$16</f>
        <v>154.50185995253165</v>
      </c>
      <c r="I20" s="6">
        <f>'[67]Sheet 1'!$L$7</f>
        <v>0.82840000000000003</v>
      </c>
      <c r="J20" s="6">
        <f>'[67]Sheet 1'!$O$7</f>
        <v>0.35346083788706739</v>
      </c>
      <c r="K20" s="6">
        <f>'[67]Sheet 1'!$N$13</f>
        <v>4.9028083777226207E-2</v>
      </c>
      <c r="L20" s="8">
        <f>'[67]Sheet 1'!$N$101</f>
        <v>9764517549</v>
      </c>
      <c r="M20" s="16" t="str" cm="1">
        <f t="array" ref="M20">_FV(A20,"Industry")</f>
        <v>Software &amp; IT Services</v>
      </c>
      <c r="N20" s="25" cm="1">
        <f t="array" ref="N20">_FV(A20,"Year incorporated",TRUE)</f>
        <v>2019</v>
      </c>
      <c r="O20" s="14" t="str" cm="1">
        <f t="array" ref="O20">_FV(A20,"Description")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20" s="10"/>
      <c r="Q20" s="10"/>
      <c r="R20" s="10"/>
    </row>
    <row r="21" spans="1:18" ht="50" customHeight="1">
      <c r="A21" s="22" t="e" vm="12">
        <v>#VALUE!</v>
      </c>
      <c r="B21" s="19">
        <f>'[12]Sheet 1'!$AN$115</f>
        <v>242.67185396780769</v>
      </c>
      <c r="C21" s="6" cm="1">
        <f t="array" ref="C21">(B21/_FV(A21,"Price"))-1</f>
        <v>-0.27664285809047429</v>
      </c>
      <c r="D21" s="6">
        <f>'[12]Sheet 1'!$AL$4</f>
        <v>0.17956070629670173</v>
      </c>
      <c r="E21" s="6">
        <f>'[12]Sheet 1'!$AM$4</f>
        <v>6.4709739244464659E-2</v>
      </c>
      <c r="F21" s="6">
        <f>'[12]Sheet 1'!$AL$20</f>
        <v>0.17742617520614568</v>
      </c>
      <c r="G21" s="7">
        <f>'[12]Sheet 1'!$AS$16</f>
        <v>12.739746953548192</v>
      </c>
      <c r="H21" s="7">
        <f>'[12]Sheet 1'!$AT$16</f>
        <v>34.726135286645217</v>
      </c>
      <c r="I21" s="6">
        <f>'[12]Sheet 1'!$AR$7</f>
        <v>0.68400000000000005</v>
      </c>
      <c r="J21" s="6">
        <f>'[12]Sheet 1'!$AU$7</f>
        <v>0.32858727997175569</v>
      </c>
      <c r="K21" s="6">
        <f>'[12]Sheet 1'!$AT$13</f>
        <v>0.36601671553737292</v>
      </c>
      <c r="L21" s="8">
        <f>'[12]Sheet 1'!$AT$101</f>
        <v>2525909628480</v>
      </c>
      <c r="M21" s="16" t="str" cm="1">
        <f t="array" ref="M21">_FV(A21,"Industry")</f>
        <v>Software &amp; IT Services</v>
      </c>
      <c r="N21" s="25" cm="1">
        <f t="array" ref="N21">_FV(A21,"Year incorporated",TRUE)</f>
        <v>1993</v>
      </c>
      <c r="O21" s="14" t="str" cm="1">
        <f t="array" ref="O21">_FV(A21,"Description")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21" s="10"/>
      <c r="Q21" s="10"/>
      <c r="R21" s="10"/>
    </row>
    <row r="22" spans="1:18" ht="50" customHeight="1">
      <c r="A22" s="22" t="e" vm="68">
        <v>#VALUE!</v>
      </c>
      <c r="B22" s="19">
        <f>'[55]Sheet 1'!$AN$115</f>
        <v>345.17589560839605</v>
      </c>
      <c r="C22" s="6" cm="1">
        <f t="array" ref="C22">(B22/_FV(A22,"Price"))-1</f>
        <v>-0.28139256441604688</v>
      </c>
      <c r="D22" s="6">
        <f>'[55]Sheet 1'!$AL$4</f>
        <v>0.11536268609439349</v>
      </c>
      <c r="E22" s="6">
        <f>'[55]Sheet 1'!$AM$4</f>
        <v>9.2638873111439368E-2</v>
      </c>
      <c r="F22" s="6">
        <f>'[55]Sheet 1'!$AL$20</f>
        <v>5.6009688162276694E-2</v>
      </c>
      <c r="G22" s="7">
        <f>'[55]Sheet 1'!$AS$16</f>
        <v>12.442686924911962</v>
      </c>
      <c r="H22" s="7">
        <f>'[55]Sheet 1'!$AT$16</f>
        <v>46.060964255677042</v>
      </c>
      <c r="I22" s="6">
        <f>'[55]Sheet 1'!$AR$7</f>
        <v>0.877</v>
      </c>
      <c r="J22" s="6">
        <f>'[55]Sheet 1'!$AU$7</f>
        <v>0.42008406225150519</v>
      </c>
      <c r="K22" s="6">
        <f>'[55]Sheet 1'!$AT$13</f>
        <v>0.32637550845643332</v>
      </c>
      <c r="L22" s="8">
        <f>'[55]Sheet 1'!$AT$101</f>
        <v>219065946000</v>
      </c>
      <c r="M22" s="16" t="str" cm="1">
        <f t="array" ref="M22">_FV(A22,"Industry")</f>
        <v>Software &amp; IT Services</v>
      </c>
      <c r="N22" s="25" cm="1">
        <f t="array" ref="N22">_FV(A22,"Year incorporated",TRUE)</f>
        <v>1997</v>
      </c>
      <c r="O22" s="14" t="str" cm="1">
        <f t="array" ref="O22">_FV(A22,"Description")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22" s="10"/>
      <c r="Q22" s="10"/>
      <c r="R22" s="10"/>
    </row>
    <row r="23" spans="1:18" ht="50" customHeight="1">
      <c r="A23" s="22" t="e" vm="69">
        <v>#VALUE!</v>
      </c>
      <c r="B23" s="19">
        <f>'[61]Sheet 1'!$Z$115</f>
        <v>298.9010788458765</v>
      </c>
      <c r="C23" s="6" cm="1">
        <f t="array" ref="C23">(B23/_FV(A23,"Price"))-1</f>
        <v>-0.28792369436462018</v>
      </c>
      <c r="D23" s="6">
        <f>'[61]Sheet 1'!$X$4</f>
        <v>6.45739131769969E-2</v>
      </c>
      <c r="E23" s="6">
        <f>'[61]Sheet 1'!$Y$4</f>
        <v>8.6933486844290142E-2</v>
      </c>
      <c r="F23" s="6">
        <f>'[61]Sheet 1'!$X$20</f>
        <v>6.7654853878562848E-2</v>
      </c>
      <c r="G23" s="7">
        <f>'[61]Sheet 1'!$AE$16</f>
        <v>5.9404224796974905</v>
      </c>
      <c r="H23" s="7">
        <f>'[61]Sheet 1'!$AF$16</f>
        <v>41.810530171035843</v>
      </c>
      <c r="I23" s="6">
        <f>'[61]Sheet 1'!$AD$7</f>
        <v>0.39369999999999999</v>
      </c>
      <c r="J23" s="6">
        <f>'[61]Sheet 1'!$AG$7</f>
        <v>5.1194048498286446E-2</v>
      </c>
      <c r="K23" s="6">
        <f>'[61]Sheet 1'!$AF$13</f>
        <v>0.16034029369996883</v>
      </c>
      <c r="L23" s="8">
        <f>'[61]Sheet 1'!$AF$101</f>
        <v>187809723928</v>
      </c>
      <c r="M23" s="16" t="str" cm="1">
        <f t="array" ref="M23">_FV(A23,"Industry")</f>
        <v>Software &amp; IT Services</v>
      </c>
      <c r="N23" s="25" cm="1">
        <f t="array" ref="N23">_FV(A23,"Year incorporated",TRUE)</f>
        <v>1997</v>
      </c>
      <c r="O23" s="14" t="str" cm="1">
        <f t="array" ref="O23">_FV(A23,"Description")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23" s="10"/>
      <c r="Q23" s="10"/>
      <c r="R23" s="10"/>
    </row>
    <row r="24" spans="1:18" ht="50" customHeight="1">
      <c r="A24" s="22" t="e" vm="70">
        <v>#VALUE!</v>
      </c>
      <c r="B24" s="19">
        <f>'[73]Sheet 1'!$H$115</f>
        <v>27.205693371913384</v>
      </c>
      <c r="C24" s="6" cm="1">
        <f t="array" ref="C24">(B24/_FV(A24,"Price"))-1</f>
        <v>-0.29701050718570077</v>
      </c>
      <c r="D24" s="6">
        <f>'[73]Sheet 1'!$F$4</f>
        <v>0.34478405641203946</v>
      </c>
      <c r="E24" s="6">
        <f>'[73]Sheet 1'!$G$4</f>
        <v>0.22934748283077866</v>
      </c>
      <c r="F24" s="6">
        <f>'[73]Sheet 1'!$F$20</f>
        <v>0.1664885341270379</v>
      </c>
      <c r="G24" s="7">
        <f>'[73]Sheet 1'!$M$16</f>
        <v>6.0161520469459777</v>
      </c>
      <c r="H24" s="7">
        <f>'[73]Sheet 1'!$N$16</f>
        <v>-142.7846962895853</v>
      </c>
      <c r="I24" s="6">
        <f>'[73]Sheet 1'!$L$7</f>
        <v>0.63229999999999997</v>
      </c>
      <c r="J24" s="6">
        <f>'[73]Sheet 1'!$O$7</f>
        <v>0.13002279975430403</v>
      </c>
      <c r="K24" s="6">
        <f>'[73]Sheet 1'!$N$13</f>
        <v>-1.5539164989909825E-2</v>
      </c>
      <c r="L24" s="8">
        <f>'[73]Sheet 1'!$N$101</f>
        <v>3467240780</v>
      </c>
      <c r="M24" s="16" t="str" cm="1">
        <f t="array" ref="M24">_FV(A24,"Industry")</f>
        <v>Software &amp; IT Services</v>
      </c>
      <c r="N24" s="25" cm="1">
        <f t="array" ref="N24">_FV(A24,"Year incorporated",TRUE)</f>
        <v>2016</v>
      </c>
      <c r="O24" s="14" t="str" cm="1">
        <f t="array" ref="O24">_FV(A24,"Description")</f>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c>
      <c r="P24" s="10"/>
      <c r="Q24" s="10"/>
      <c r="R24" s="10"/>
    </row>
    <row r="25" spans="1:18" ht="50" customHeight="1">
      <c r="A25" s="22" t="e" vm="71">
        <v>#VALUE!</v>
      </c>
      <c r="B25" s="19">
        <f>'[90]Sheet 1'!$K$115</f>
        <v>94.902751927507296</v>
      </c>
      <c r="C25" s="6" cm="1">
        <f t="array" ref="C25">(B25/_FV(A25,"Price"))-1</f>
        <v>-0.33671546038924172</v>
      </c>
      <c r="D25" s="6">
        <f>'[90]Sheet 1'!$I$4</f>
        <v>0.6207784875947111</v>
      </c>
      <c r="E25" s="6">
        <f>'[90]Sheet 1'!$J$4</f>
        <v>0.45928396089265644</v>
      </c>
      <c r="F25" s="6">
        <f>'[90]Sheet 1'!$I$20</f>
        <v>0.64944668984627341</v>
      </c>
      <c r="G25" s="7">
        <f>'[90]Sheet 1'!$P$16</f>
        <v>19.369319295363841</v>
      </c>
      <c r="H25" s="7">
        <f>'[90]Sheet 1'!$Q$16</f>
        <v>-54.143152850019732</v>
      </c>
      <c r="I25" s="6">
        <f>'[90]Sheet 1'!$O$7</f>
        <v>0.77790000000000004</v>
      </c>
      <c r="J25" s="6">
        <f>'[90]Sheet 1'!$R$7</f>
        <v>0.2120471590711181</v>
      </c>
      <c r="K25" s="6">
        <f>'[90]Sheet 1'!$Q$13</f>
        <v>-0.20223875895447993</v>
      </c>
      <c r="L25" s="8">
        <f>'[90]Sheet 1'!$Q$101</f>
        <v>21130881408</v>
      </c>
      <c r="M25" s="16" t="str" cm="1">
        <f t="array" ref="M25">_FV(A25,"Industry")</f>
        <v>Software &amp; IT Services</v>
      </c>
      <c r="N25" s="25" cm="1">
        <f t="array" ref="N25">_FV(A25,"Year incorporated",TRUE)</f>
        <v>2007</v>
      </c>
      <c r="O25" s="14" t="str" cm="1">
        <f t="array" ref="O25">_FV(A25,"Description")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25" s="10"/>
      <c r="Q25" s="10"/>
      <c r="R25" s="10"/>
    </row>
    <row r="26" spans="1:18" ht="50" customHeight="1">
      <c r="A26" s="22" t="e" vm="72">
        <v>#VALUE!</v>
      </c>
      <c r="B26" s="19">
        <f>'[63]Sheet 1'!$AG$115</f>
        <v>296.1879534949278</v>
      </c>
      <c r="C26" s="6" cm="1">
        <f t="array" ref="C26">(B26/_FV(A26,"Price"))-1</f>
        <v>-0.34451403543944725</v>
      </c>
      <c r="D26" s="6">
        <f>'[63]Sheet 1'!$AE$4</f>
        <v>0.32108377452507009</v>
      </c>
      <c r="E26" s="6">
        <f>'[63]Sheet 1'!$AF$4</f>
        <v>0.11370422756561371</v>
      </c>
      <c r="F26" s="6">
        <f>'[63]Sheet 1'!$AE$20</f>
        <v>0.14280868385345991</v>
      </c>
      <c r="G26" s="7">
        <f>'[63]Sheet 1'!$AL$16</f>
        <v>9.9215869203206033</v>
      </c>
      <c r="H26" s="7">
        <f>'[63]Sheet 1'!$AM$16</f>
        <v>61.114286131655369</v>
      </c>
      <c r="I26" s="6">
        <f>'[63]Sheet 1'!$AK$7</f>
        <v>0.81089999999999995</v>
      </c>
      <c r="J26" s="6">
        <f>'[63]Sheet 1'!$AN$7</f>
        <v>0.28760018859028758</v>
      </c>
      <c r="K26" s="6">
        <f>'[63]Sheet 1'!$AM$13</f>
        <v>0.10720987448396647</v>
      </c>
      <c r="L26" s="8">
        <f>'[63]Sheet 1'!$AM$101</f>
        <v>126262115148</v>
      </c>
      <c r="M26" s="16" t="str" cm="1">
        <f t="array" ref="M26">_FV(A26,"Industry")</f>
        <v>Financial Technology (Fintech) &amp; Infrastructure</v>
      </c>
      <c r="N26" s="25" cm="1">
        <f t="array" ref="N26">_FV(A26,"Year incorporated",TRUE)</f>
        <v>1993</v>
      </c>
      <c r="O26" s="14" t="str" cm="1">
        <f t="array" ref="O26">_FV(A26,"Description")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26" s="10"/>
      <c r="Q26" s="10"/>
      <c r="R26" s="10"/>
    </row>
    <row r="27" spans="1:18" ht="50" customHeight="1">
      <c r="A27" s="22" t="e" vm="73">
        <v>#VALUE!</v>
      </c>
      <c r="B27" s="19">
        <f>'[72]Sheet 1'!$Z$115</f>
        <v>136.62153415500276</v>
      </c>
      <c r="C27" s="6" cm="1">
        <f t="array" ref="C27">(B27/_FV(A27,"Price"))-1</f>
        <v>-0.34904929409661345</v>
      </c>
      <c r="D27" s="6">
        <f>'[72]Sheet 1'!$X$4</f>
        <v>0.18345160803261362</v>
      </c>
      <c r="E27" s="6">
        <f>'[72]Sheet 1'!$Y$4</f>
        <v>0.10500127583567243</v>
      </c>
      <c r="F27" s="6">
        <f>'[72]Sheet 1'!$X$20</f>
        <v>-7.9503105590062129E-2</v>
      </c>
      <c r="G27" s="7">
        <f>'[72]Sheet 1'!$AE$16</f>
        <v>6.5239857106404697</v>
      </c>
      <c r="H27" s="7">
        <f>'[72]Sheet 1'!$AF$16</f>
        <v>983.36538461538464</v>
      </c>
      <c r="I27" s="6">
        <f>'[72]Sheet 1'!$AD$7</f>
        <v>0.73340000000000005</v>
      </c>
      <c r="J27" s="6">
        <f>'[72]Sheet 1'!$AG$7</f>
        <v>0.20135876499106914</v>
      </c>
      <c r="K27" s="6">
        <f>'[72]Sheet 1'!$AF$13</f>
        <v>1.4217289880878435E-2</v>
      </c>
      <c r="L27" s="8" cm="1">
        <f t="array" ref="L27">_FV(A27,"Market cap",TRUE)</f>
        <v>204423120000</v>
      </c>
      <c r="M27" s="16" t="str" cm="1">
        <f t="array" ref="M27">_FV(A27,"Industry")</f>
        <v>Software &amp; IT Services</v>
      </c>
      <c r="N27" s="25" cm="1">
        <f t="array" ref="N27">_FV(A27,"Year incorporated",TRUE)</f>
        <v>1999</v>
      </c>
      <c r="O27" s="14" t="str" cm="1">
        <f t="array" ref="O27">_FV(A27,"Description")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7" s="10"/>
      <c r="Q27" s="10"/>
      <c r="R27" s="10"/>
    </row>
    <row r="28" spans="1:18" ht="50" customHeight="1">
      <c r="A28" s="22" t="e" vm="7">
        <v>#VALUE!</v>
      </c>
      <c r="B28" s="19">
        <f>'[7]Sheet 1'!$H$115</f>
        <v>1731.9772504516318</v>
      </c>
      <c r="C28" s="6" cm="1">
        <f t="array" ref="C28">(B28/_FV(A28,"Price"))-1</f>
        <v>-0.3510714765747095</v>
      </c>
      <c r="D28" s="6">
        <f>'[7]Sheet 1'!$F$4</f>
        <v>0.29690560125342724</v>
      </c>
      <c r="E28" s="6">
        <f>'[7]Sheet 1'!$G$4</f>
        <v>0.24388402295379041</v>
      </c>
      <c r="F28" s="6">
        <f>'[7]Sheet 1'!$F$20</f>
        <v>0.10344827586206895</v>
      </c>
      <c r="G28" s="7">
        <f>'[7]Sheet 1'!$M$16</f>
        <v>8.4811562422228928</v>
      </c>
      <c r="H28" s="7">
        <f>'[7]Sheet 1'!$N$16</f>
        <v>36.659410336814624</v>
      </c>
      <c r="I28" s="6">
        <f>'[7]Sheet 1'!$L$7</f>
        <v>0.57762005436424047</v>
      </c>
      <c r="J28" s="6">
        <f>'[7]Sheet 1'!$O$7</f>
        <v>0.20084566596194503</v>
      </c>
      <c r="K28" s="6">
        <f>'[7]Sheet 1'!$N$13</f>
        <v>0.61547310900201324</v>
      </c>
      <c r="L28" s="8">
        <f>'[7]Sheet 1'!$N$101</f>
        <v>56162216636</v>
      </c>
      <c r="M28" s="16" t="str" cm="1">
        <f t="array" ref="M28">_FV(A28,"Industry")</f>
        <v>Software &amp; IT Services</v>
      </c>
      <c r="N28" s="25" cm="1">
        <f t="array" ref="N28">_FV(A28,"Year incorporated",TRUE)</f>
        <v>2002</v>
      </c>
      <c r="O28" s="14" t="str" cm="1">
        <f t="array" ref="O28">_FV(A28,"Description")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28" s="10"/>
      <c r="Q28" s="10"/>
      <c r="R28" s="10"/>
    </row>
    <row r="29" spans="1:18" ht="50" customHeight="1">
      <c r="A29" s="22" t="e" vm="74">
        <v>#VALUE!</v>
      </c>
      <c r="B29" s="19">
        <f>'[78]Sheet 1'!$T$115</f>
        <v>62.242877960891867</v>
      </c>
      <c r="C29" s="6" cm="1">
        <f t="array" ref="C29">(B29/_FV(A29,"Price"))-1</f>
        <v>-0.38947643000596499</v>
      </c>
      <c r="D29" s="6">
        <f>'[78]Sheet 1'!$R$4</f>
        <v>0.36655466057066266</v>
      </c>
      <c r="E29" s="6">
        <f>'[78]Sheet 1'!$S$4</f>
        <v>6.056641636386928E-2</v>
      </c>
      <c r="F29" s="6">
        <f>'[78]Sheet 1'!$R$20</f>
        <v>-0.91075505860040851</v>
      </c>
      <c r="G29" s="7">
        <f>'[78]Sheet 1'!$Y$16</f>
        <v>4.7345261307143316</v>
      </c>
      <c r="H29" s="7">
        <f>'[78]Sheet 1'!$Z$16</f>
        <v>-62.255997581533279</v>
      </c>
      <c r="I29" s="6">
        <f>'[78]Sheet 1'!$X$7</f>
        <v>0.77669999999999995</v>
      </c>
      <c r="J29" s="6">
        <f>'[78]Sheet 1'!$AA$7</f>
        <v>0.11692997907878791</v>
      </c>
      <c r="K29" s="6">
        <f>'[78]Sheet 1'!$Z$13</f>
        <v>-5.9370761590238741E-2</v>
      </c>
      <c r="L29" s="8">
        <f>'[78]Sheet 1'!$Z$101</f>
        <v>17298576000</v>
      </c>
      <c r="M29" s="16" t="str" cm="1">
        <f t="array" ref="M29">_FV(A29,"Industry")</f>
        <v>Software &amp; IT Services</v>
      </c>
      <c r="N29" s="25" cm="1">
        <f t="array" ref="N29">_FV(A29,"Year incorporated",TRUE)</f>
        <v>2006</v>
      </c>
      <c r="O29" s="14" t="str" cm="1">
        <f t="array" ref="O29">_FV(A29,"Description")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29" s="10"/>
      <c r="Q29" s="10"/>
      <c r="R29" s="10"/>
    </row>
    <row r="30" spans="1:18" ht="50" customHeight="1">
      <c r="A30" s="22" t="e" vm="75">
        <v>#VALUE!</v>
      </c>
      <c r="B30" s="19">
        <f>'[96]Sheet 1'!$G$115</f>
        <v>6.5359403051471663</v>
      </c>
      <c r="C30" s="6" cm="1">
        <f t="array" ref="C30">(B30/_FV(A30,"Price"))-1</f>
        <v>-0.39257060361085816</v>
      </c>
      <c r="D30" s="6">
        <f>'[96]Sheet 1'!$E$4</f>
        <v>0.42332641799343551</v>
      </c>
      <c r="E30" s="6">
        <f>'[96]Sheet 1'!$F$4</f>
        <v>0.20554297739711935</v>
      </c>
      <c r="F30" s="6">
        <f>'[96]Sheet 1'!$E$20</f>
        <v>0.24072479925487933</v>
      </c>
      <c r="G30" s="7">
        <f>'[96]Sheet 1'!$L$16</f>
        <v>5.2351922862051437</v>
      </c>
      <c r="H30" s="7">
        <f>'[96]Sheet 1'!$M$16</f>
        <v>-13.347253841952515</v>
      </c>
      <c r="I30" s="6">
        <f>'[96]Sheet 1'!$K$7</f>
        <v>0.70409999999999995</v>
      </c>
      <c r="J30" s="6">
        <f>'[96]Sheet 1'!$N$7</f>
        <v>-4.701617611848765E-2</v>
      </c>
      <c r="K30" s="6">
        <f>'[96]Sheet 1'!$M$13</f>
        <v>-0.31967609298753236</v>
      </c>
      <c r="L30" s="8">
        <f>'[96]Sheet 1'!$M$101</f>
        <v>1246326522</v>
      </c>
      <c r="M30" s="16" t="str" cm="1">
        <f t="array" ref="M30">_FV(A30,"Industry")</f>
        <v>Software &amp; IT Services</v>
      </c>
      <c r="N30" s="25" cm="1">
        <f t="array" ref="N30">_FV(A30,"Year incorporated",TRUE)</f>
        <v>2011</v>
      </c>
      <c r="O30" s="14" t="str" cm="1">
        <f t="array" ref="O30">_FV(A30,"Description")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30" s="10"/>
      <c r="Q30" s="10"/>
      <c r="R30" s="10"/>
    </row>
    <row r="31" spans="1:18" ht="50" customHeight="1">
      <c r="A31" s="22" t="e" vm="76">
        <v>#VALUE!</v>
      </c>
      <c r="B31" s="19">
        <f>'[57]Sheet 1'!$AM$115</f>
        <v>138.65303977325496</v>
      </c>
      <c r="C31" s="6">
        <f>'[57]Sheet 1'!$AM$117</f>
        <v>-0.39275154481121644</v>
      </c>
      <c r="D31" s="6">
        <f>'[57]Sheet 1'!$AK$4</f>
        <v>0.327567165419691</v>
      </c>
      <c r="E31" s="6">
        <f>'[57]Sheet 1'!$AL$4</f>
        <v>0.13793399702053888</v>
      </c>
      <c r="F31" s="6">
        <f>'[57]Sheet 1'!$AK$20</f>
        <v>0.49785660867585069</v>
      </c>
      <c r="G31" s="7">
        <f>'[57]Sheet 1'!$AR$16</f>
        <v>17.480872994436954</v>
      </c>
      <c r="H31" s="7">
        <f>'[57]Sheet 1'!$AS$16</f>
        <v>73.339764792355751</v>
      </c>
      <c r="I31" s="6">
        <f>'[57]Sheet 1'!$AQ$7</f>
        <v>0.89566832635261973</v>
      </c>
      <c r="J31" s="6">
        <f>'[57]Sheet 1'!$AT$7</f>
        <v>0.31408410211027377</v>
      </c>
      <c r="K31" s="6">
        <f>'[57]Sheet 1'!$AS$13</f>
        <v>0.30736538597517282</v>
      </c>
      <c r="L31" s="8">
        <f>'[57]Sheet 1'!$AS$101</f>
        <v>62261940000</v>
      </c>
      <c r="M31" s="16" t="str" cm="1">
        <f t="array" ref="M31">_FV(A31,"Industry")</f>
        <v>Software &amp; IT Services</v>
      </c>
      <c r="N31" s="25" cm="1">
        <f t="array" ref="N31">_FV(A31,"Year incorporated",TRUE)</f>
        <v>1987</v>
      </c>
      <c r="O31" s="14" t="str" cm="1">
        <f t="array" ref="O31">_FV(A31,"Description")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31" s="10"/>
      <c r="Q31" s="10"/>
      <c r="R31" s="10"/>
    </row>
    <row r="32" spans="1:18" ht="50" customHeight="1">
      <c r="A32" s="22" t="e" vm="77">
        <v>#VALUE!</v>
      </c>
      <c r="B32" s="19">
        <f>'[60]Sheet 1'!$AJ$115</f>
        <v>253.84607678902285</v>
      </c>
      <c r="C32" s="6" cm="1">
        <f t="array" ref="C32">(B32/_FV(A32,"Price"))-1</f>
        <v>-0.39541024665303648</v>
      </c>
      <c r="D32" s="6">
        <f>'[60]Sheet 1'!$AH$4</f>
        <v>0.20868428257218441</v>
      </c>
      <c r="E32" s="6">
        <f>'[60]Sheet 1'!$AI$4</f>
        <v>0.14138582343705908</v>
      </c>
      <c r="F32" s="6">
        <f>'[60]Sheet 1'!$AH$20</f>
        <v>0.33349018261596974</v>
      </c>
      <c r="G32" s="7">
        <f>'[60]Sheet 1'!$AO$16</f>
        <v>12.759861150020997</v>
      </c>
      <c r="H32" s="7">
        <f>'[60]Sheet 1'!$AP$16</f>
        <v>65.854322033244159</v>
      </c>
      <c r="I32" s="6">
        <f>'[60]Sheet 1'!$AN$7</f>
        <v>0.79069999999999996</v>
      </c>
      <c r="J32" s="6">
        <f>'[60]Sheet 1'!$AQ$7</f>
        <v>0.31482923884128083</v>
      </c>
      <c r="K32" s="6">
        <f>'[60]Sheet 1'!$AP$13</f>
        <v>0.18827283308619958</v>
      </c>
      <c r="L32" s="8">
        <f>'[60]Sheet 1'!$AP$101</f>
        <v>64839770348</v>
      </c>
      <c r="M32" s="16" t="str" cm="1">
        <f t="array" ref="M32">_FV(A32,"Industry")</f>
        <v>Software &amp; IT Services</v>
      </c>
      <c r="N32" s="25" cm="1">
        <f t="array" ref="N32">_FV(A32,"Year incorporated",TRUE)</f>
        <v>1987</v>
      </c>
      <c r="O32" s="14" t="str" cm="1">
        <f t="array" ref="O32">_FV(A32,"Description")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32" s="10"/>
      <c r="Q32" s="10"/>
      <c r="R32" s="10"/>
    </row>
    <row r="33" spans="1:18" ht="50" customHeight="1">
      <c r="A33" s="22" t="e" vm="78">
        <v>#VALUE!</v>
      </c>
      <c r="B33" s="19">
        <f>'[74]Sheet 1'!$R$115</f>
        <v>131.25524638306422</v>
      </c>
      <c r="C33" s="6" cm="1">
        <f t="array" ref="C33">(B33/_FV(A33,"Price"))-1</f>
        <v>-0.40688998471276905</v>
      </c>
      <c r="D33" s="6">
        <f>'[74]Sheet 1'!$P$4</f>
        <v>0.20958597710982207</v>
      </c>
      <c r="E33" s="6">
        <f>'[74]Sheet 1'!$Q$4</f>
        <v>0.15769155403198742</v>
      </c>
      <c r="F33" s="6">
        <f>'[74]Sheet 1'!$P$20</f>
        <v>-0.72269572677267613</v>
      </c>
      <c r="G33" s="7">
        <f>'[74]Sheet 1'!$W$16</f>
        <v>9.2586422897195515</v>
      </c>
      <c r="H33" s="7">
        <f>'[74]Sheet 1'!$X$16</f>
        <v>-156.91940646054931</v>
      </c>
      <c r="I33" s="6">
        <f>'[74]Sheet 1'!$V$7</f>
        <v>0.72409999999999997</v>
      </c>
      <c r="J33" s="6">
        <f>'[74]Sheet 1'!$Y$7</f>
        <v>0.20876463886169125</v>
      </c>
      <c r="K33" s="6">
        <f>'[74]Sheet 1'!$X$13</f>
        <v>-2.5150985144392915E-2</v>
      </c>
      <c r="L33" s="8">
        <f>'[74]Sheet 1'!$X$101</f>
        <v>57550035400</v>
      </c>
      <c r="M33" s="16" t="str" cm="1">
        <f t="array" ref="M33">_FV(A33,"Industry")</f>
        <v>Software &amp; IT Services</v>
      </c>
      <c r="N33" s="25" cm="1">
        <f t="array" ref="N33">_FV(A33,"Year incorporated",TRUE)</f>
        <v>2012</v>
      </c>
      <c r="O33" s="14" t="str" cm="1">
        <f t="array" ref="O33">_FV(A33,"Description")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33" s="10"/>
      <c r="Q33" s="10"/>
      <c r="R33" s="10"/>
    </row>
    <row r="34" spans="1:18" ht="50" customHeight="1">
      <c r="A34" s="22" t="e" vm="79">
        <v>#VALUE!</v>
      </c>
      <c r="B34" s="19">
        <f>'[65]Sheet 1'!$AD$115</f>
        <v>78.598940807314065</v>
      </c>
      <c r="C34" s="6" cm="1">
        <f t="array" ref="C34">(B34/_FV(A34,"Price"))-1</f>
        <v>-0.41122183746721552</v>
      </c>
      <c r="D34" s="6">
        <f>'[65]Sheet 1'!$AB$4</f>
        <v>0.10882838876517487</v>
      </c>
      <c r="E34" s="6">
        <f>'[65]Sheet 1'!$AC$4</f>
        <v>0.11537963202902302</v>
      </c>
      <c r="F34" s="6">
        <f>'[65]Sheet 1'!$AB$20</f>
        <v>-0.17797058512326736</v>
      </c>
      <c r="G34" s="7">
        <f>'[65]Sheet 1'!$AI$16</f>
        <v>5.3344227779217412</v>
      </c>
      <c r="H34" s="7">
        <f>'[65]Sheet 1'!$AJ$16</f>
        <v>71.914541484716153</v>
      </c>
      <c r="I34" s="6">
        <f>'[65]Sheet 1'!$AH$7</f>
        <v>0.71050000000000002</v>
      </c>
      <c r="J34" s="6">
        <f>'[65]Sheet 1'!$AK$7</f>
        <v>0.15457372376263281</v>
      </c>
      <c r="K34" s="6">
        <f>'[65]Sheet 1'!$AJ$13</f>
        <v>8.5715334091659628E-2</v>
      </c>
      <c r="L34" s="8">
        <f>'[65]Sheet 1'!$AJ$101</f>
        <v>164684300000</v>
      </c>
      <c r="M34" s="16" t="str" cm="1">
        <f t="array" ref="M34">_FV(A34,"Industry")</f>
        <v>Software &amp; IT Services</v>
      </c>
      <c r="N34" s="25" cm="1">
        <f t="array" ref="N34">_FV(A34,"Year incorporated",TRUE)</f>
        <v>2014</v>
      </c>
      <c r="O34" s="14" t="str" cm="1">
        <f t="array" ref="O34">_FV(A34,"Description")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34" s="10"/>
      <c r="Q34" s="10"/>
      <c r="R34" s="10"/>
    </row>
    <row r="35" spans="1:18" ht="50" customHeight="1">
      <c r="A35" s="22" t="e" vm="80">
        <v>#VALUE!</v>
      </c>
      <c r="B35" s="19">
        <f>'[91]Sheet 1'!$G$115</f>
        <v>8.9966424058829038</v>
      </c>
      <c r="C35" s="6" cm="1">
        <f t="array" ref="C35">(B35/_FV(A35,"Price"))-1</f>
        <v>-0.41236822953083585</v>
      </c>
      <c r="D35" s="6">
        <f>'[91]Sheet 1'!$E$4</f>
        <v>1.061430964018379</v>
      </c>
      <c r="E35" s="6">
        <f>'[91]Sheet 1'!$F$4</f>
        <v>0.40935479974134203</v>
      </c>
      <c r="F35" s="6">
        <f>'[91]Sheet 1'!$E$20</f>
        <v>0.47004410847701417</v>
      </c>
      <c r="G35" s="7">
        <f>'[91]Sheet 1'!$L$16</f>
        <v>10.541720464542291</v>
      </c>
      <c r="H35" s="7">
        <f>'[91]Sheet 1'!$M$16</f>
        <v>-11.761811393157762</v>
      </c>
      <c r="I35" s="6">
        <f>'[91]Sheet 1'!$K$7</f>
        <v>0.6584931983826765</v>
      </c>
      <c r="J35" s="6">
        <f>'[91]Sheet 1'!$N$7</f>
        <v>-0.49276017992368165</v>
      </c>
      <c r="K35" s="6">
        <f>'[91]Sheet 1'!$M$13</f>
        <v>-0.24299799904026365</v>
      </c>
      <c r="L35" s="8">
        <f>'[91]Sheet 1'!$M$101</f>
        <v>4450493004</v>
      </c>
      <c r="M35" s="16" t="str" cm="1">
        <f t="array" ref="M35">_FV(A35,"Industry")</f>
        <v>Software &amp; IT Services</v>
      </c>
      <c r="N35" s="25" cm="1">
        <f t="array" ref="N35">_FV(A35,"Year incorporated",TRUE)</f>
        <v>2013</v>
      </c>
      <c r="O35" s="14" t="str" cm="1">
        <f t="array" ref="O35">_FV(A35,"Description")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35" s="10"/>
      <c r="Q35" s="10"/>
      <c r="R35" s="10"/>
    </row>
    <row r="36" spans="1:18" ht="50" customHeight="1">
      <c r="A36" s="22" t="e" vm="81">
        <v>#VALUE!</v>
      </c>
      <c r="B36" s="19">
        <f>'[59]Sheet 1'!$P$115</f>
        <v>166.23707604058671</v>
      </c>
      <c r="C36" s="6" cm="1">
        <f t="array" ref="C36">(B36/_FV(A36,"Price"))-1</f>
        <v>-0.4196400824032479</v>
      </c>
      <c r="D36" s="6">
        <f>'[59]Sheet 1'!$N$4</f>
        <v>-1.1193175554782941E-2</v>
      </c>
      <c r="E36" s="6">
        <f>'[59]Sheet 1'!$O$4</f>
        <v>4.9661689921018048E-2</v>
      </c>
      <c r="F36" s="6">
        <f>'[59]Sheet 1'!$N$20</f>
        <v>-0.32185166570936241</v>
      </c>
      <c r="G36" s="7">
        <f>'[59]Sheet 1'!$U$16</f>
        <v>6.2608468656793219</v>
      </c>
      <c r="H36" s="7">
        <f>'[59]Sheet 1'!$V$16</f>
        <v>31.468581558620691</v>
      </c>
      <c r="I36" s="6">
        <f>'[59]Sheet 1'!$T$7</f>
        <v>0.78349999999999997</v>
      </c>
      <c r="J36" s="6">
        <f>'[59]Sheet 1'!$W$7</f>
        <v>0.16331500999065252</v>
      </c>
      <c r="K36" s="6">
        <f>'[59]Sheet 1'!$V$13</f>
        <v>0.19004097069019854</v>
      </c>
      <c r="L36" s="8">
        <f>'[59]Sheet 1'!$V$101</f>
        <v>730071092160</v>
      </c>
      <c r="M36" s="16" t="str" cm="1">
        <f t="array" ref="M36">_FV(A36,"Industry")</f>
        <v>Software &amp; IT Services</v>
      </c>
      <c r="N36" s="25" cm="1">
        <f t="array" ref="N36">_FV(A36,"Year incorporated",TRUE)</f>
        <v>2004</v>
      </c>
      <c r="O36" s="14" t="str" cm="1">
        <f t="array" ref="O36">_FV(A36,"Description")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36" s="10"/>
      <c r="Q36" s="10"/>
      <c r="R36" s="10"/>
    </row>
    <row r="37" spans="1:18" ht="50" customHeight="1">
      <c r="A37" s="22" t="e" vm="82">
        <v>#VALUE!</v>
      </c>
      <c r="B37" s="19">
        <f>'[86]Sheet 1'!$F$115</f>
        <v>22.181231372238233</v>
      </c>
      <c r="C37" s="6" cm="1">
        <f t="array" ref="C37">(B37/_FV(A37,"Price"))-1</f>
        <v>-0.45238288181117803</v>
      </c>
      <c r="D37" s="6">
        <f>'[86]Sheet 1'!$D$4</f>
        <v>0.58488191702565406</v>
      </c>
      <c r="E37" s="6">
        <f>'[86]Sheet 1'!$E$4</f>
        <v>0.82998298569538087</v>
      </c>
      <c r="F37" s="6">
        <f>'[86]Sheet 1'!$D$20</f>
        <v>1.4890974144332683</v>
      </c>
      <c r="G37" s="7">
        <f>'[86]Sheet 1'!$K$16</f>
        <v>16.780027571575609</v>
      </c>
      <c r="H37" s="7">
        <f>'[86]Sheet 1'!$L$16</f>
        <v>-52.063163792541616</v>
      </c>
      <c r="I37" s="6">
        <f>'[86]Sheet 1'!$J$7</f>
        <v>0.67020000000000002</v>
      </c>
      <c r="J37" s="6">
        <f>'[86]Sheet 1'!$M$7</f>
        <v>-0.16708887348499171</v>
      </c>
      <c r="K37" s="6">
        <f>'[86]Sheet 1'!$L$13</f>
        <v>-0.15592833090435682</v>
      </c>
      <c r="L37" s="8">
        <f>'[86]Sheet 1'!$L$101</f>
        <v>3994233863</v>
      </c>
      <c r="M37" s="16" t="str" cm="1">
        <f t="array" ref="M37">_FV(A37,"Industry")</f>
        <v>Software &amp; IT Services</v>
      </c>
      <c r="N37" s="25" cm="1">
        <f t="array" ref="N37">_FV(A37,"Year incorporated",TRUE)</f>
        <v>2011</v>
      </c>
      <c r="O37" s="14" t="str" cm="1">
        <f t="array" ref="O37">_FV(A37,"Description")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37" s="10"/>
      <c r="Q37" s="10"/>
      <c r="R37" s="10"/>
    </row>
    <row r="38" spans="1:18" ht="50" customHeight="1">
      <c r="A38" s="22" t="e" vm="83">
        <v>#VALUE!</v>
      </c>
      <c r="B38" s="19">
        <f>'[75]Sheet 1'!$I$115</f>
        <v>50.121861667167522</v>
      </c>
      <c r="C38" s="6" cm="1">
        <f t="array" ref="C38">(B38/_FV(A38,"Price"))-1</f>
        <v>-0.46752510711603612</v>
      </c>
      <c r="D38" s="6">
        <f>'[75]Sheet 1'!$G$4</f>
        <v>0.62823294296956411</v>
      </c>
      <c r="E38" s="6">
        <f>'[75]Sheet 1'!$H$4</f>
        <v>0.2482836845561458</v>
      </c>
      <c r="F38" s="6">
        <f>'[75]Sheet 1'!$G$20</f>
        <v>-0.61964173967459324</v>
      </c>
      <c r="G38" s="7">
        <f>'[75]Sheet 1'!$N$16</f>
        <v>18.158436481404095</v>
      </c>
      <c r="H38" s="7">
        <f>'[75]Sheet 1'!$O$16</f>
        <v>-606.4034479665072</v>
      </c>
      <c r="I38" s="6">
        <f>'[75]Sheet 1'!$M$7</f>
        <v>0.79300000000000004</v>
      </c>
      <c r="J38" s="6">
        <f>'[75]Sheet 1'!$P$7</f>
        <v>0.21104292281057846</v>
      </c>
      <c r="K38" s="6">
        <f>'[75]Sheet 1'!$O$13</f>
        <v>-2.6109573465787319E-2</v>
      </c>
      <c r="L38" s="8">
        <f>'[75]Sheet 1'!$O$101</f>
        <v>30417196950</v>
      </c>
      <c r="M38" s="16" t="str" cm="1">
        <f t="array" ref="M38">_FV(A38,"Industry")</f>
        <v>Software &amp; IT Services</v>
      </c>
      <c r="N38" s="25" cm="1">
        <f t="array" ref="N38">_FV(A38,"Year incorporated",TRUE)</f>
        <v>2010</v>
      </c>
      <c r="O38" s="14" t="str" cm="1">
        <f t="array" ref="O38">_FV(A38,"Description")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38" s="10"/>
      <c r="Q38" s="10"/>
      <c r="R38" s="10"/>
    </row>
    <row r="39" spans="1:18" ht="50" customHeight="1">
      <c r="A39" s="22" t="e" vm="84">
        <v>#VALUE!</v>
      </c>
      <c r="B39" s="19">
        <f>'[97]Sheet 1'!$G$115</f>
        <v>10.922467441792234</v>
      </c>
      <c r="C39" s="6" cm="1">
        <f t="array" ref="C39">(B39/_FV(A39,"Price"))-1</f>
        <v>-0.49421313073432582</v>
      </c>
      <c r="D39" s="6">
        <f>'[97]Sheet 1'!$E$4</f>
        <v>0.6017595307917889</v>
      </c>
      <c r="E39" s="6">
        <f>'[97]Sheet 1'!$F$4</f>
        <v>0.3299157817649212</v>
      </c>
      <c r="F39" s="6">
        <f>'[97]Sheet 1'!$E$20</f>
        <v>-0.47045951859956237</v>
      </c>
      <c r="G39" s="7">
        <f>'[97]Sheet 1'!$L$16</f>
        <v>4.1937527517392894</v>
      </c>
      <c r="H39" s="7">
        <f>'[97]Sheet 1'!$M$16</f>
        <v>-41.647777327272728</v>
      </c>
      <c r="I39" s="6">
        <f>'[97]Sheet 1'!$K$7</f>
        <v>0.18709999999999999</v>
      </c>
      <c r="J39" s="6">
        <f>'[97]Sheet 1'!$N$7</f>
        <v>-6.9205419260344195E-2</v>
      </c>
      <c r="K39" s="6">
        <f>'[97]Sheet 1'!$M$13</f>
        <v>-0.32214765100671139</v>
      </c>
      <c r="L39" s="8">
        <f>'[97]Sheet 1'!$M$101</f>
        <v>11453138765</v>
      </c>
      <c r="M39" s="16" t="str" cm="1">
        <f t="array" ref="M39">_FV(A39,"Industry")</f>
        <v>Software &amp; IT Services</v>
      </c>
      <c r="N39" s="25" cm="1">
        <f t="array" ref="N39">_FV(A39,"Year incorporated",TRUE)</f>
        <v>2011</v>
      </c>
      <c r="O39" s="14" t="str" cm="1">
        <f t="array" ref="O39">_FV(A39,"Description")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39" s="10"/>
      <c r="Q39" s="10"/>
      <c r="R39" s="10"/>
    </row>
    <row r="40" spans="1:18" ht="50" customHeight="1">
      <c r="A40" s="22" t="e" vm="85">
        <v>#VALUE!</v>
      </c>
      <c r="B40" s="19">
        <f>'[70]Sheet 1'!$AD$115</f>
        <v>64.074362701815886</v>
      </c>
      <c r="C40" s="6" cm="1">
        <f t="array" ref="C40">(B40/_FV(A40,"Price"))-1</f>
        <v>-0.50483490956865618</v>
      </c>
      <c r="D40" s="6">
        <f>'[70]Sheet 1'!$AB$4</f>
        <v>9.399517263985091E-2</v>
      </c>
      <c r="E40" s="6">
        <f>'[70]Sheet 1'!$AC$4</f>
        <v>8.9530198469599087E-2</v>
      </c>
      <c r="F40" s="6">
        <f>'[70]Sheet 1'!$AB$20</f>
        <v>-0.48358470239698359</v>
      </c>
      <c r="G40" s="7">
        <f>'[70]Sheet 1'!$AI$16</f>
        <v>2.4919112110711832</v>
      </c>
      <c r="H40" s="7">
        <f>'[70]Sheet 1'!$AJ$16</f>
        <v>-470.53637031594417</v>
      </c>
      <c r="I40" s="6">
        <f>'[70]Sheet 1'!$AH$7</f>
        <v>0.13159999999999999</v>
      </c>
      <c r="J40" s="6">
        <f>'[70]Sheet 1'!$AK$7</f>
        <v>-3.2866845790619534E-2</v>
      </c>
      <c r="K40" s="6">
        <f>'[70]Sheet 1'!$AJ$13</f>
        <v>4.280108051062164E-2</v>
      </c>
      <c r="L40" s="8">
        <f>'[70]Sheet 1'!$AJ$101</f>
        <v>1280800000000</v>
      </c>
      <c r="M40" s="16" t="str" cm="1">
        <f t="array" ref="M40">_FV(A40,"Industry")</f>
        <v>Diversified Retail</v>
      </c>
      <c r="N40" s="25" cm="1">
        <f t="array" ref="N40">_FV(A40,"Year incorporated",TRUE)</f>
        <v>1996</v>
      </c>
      <c r="O40" s="14" t="str" cm="1">
        <f t="array" ref="O40">_FV(A40,"Description")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40" s="10"/>
      <c r="Q40" s="10"/>
      <c r="R40" s="10"/>
    </row>
    <row r="41" spans="1:18" ht="50" customHeight="1">
      <c r="A41" s="22" t="e" vm="86">
        <v>#VALUE!</v>
      </c>
      <c r="B41" s="19">
        <f>'[66]Sheet 1'!$AL$115</f>
        <v>192.14809025618084</v>
      </c>
      <c r="C41" s="6" cm="1">
        <f t="array" ref="C41">(B41/_FV(A41,"Price"))-1</f>
        <v>-0.51843790818229907</v>
      </c>
      <c r="D41" s="6">
        <f>'[66]Sheet 1'!$AJ$4</f>
        <v>0.16197896484741747</v>
      </c>
      <c r="E41" s="6">
        <f>'[66]Sheet 1'!$AK$4</f>
        <v>5.7180721693391723E-2</v>
      </c>
      <c r="F41" s="6">
        <f>'[66]Sheet 1'!$AJ$20</f>
        <v>0.17974350666712802</v>
      </c>
      <c r="G41" s="7">
        <f>'[66]Sheet 1'!$AQ$16</f>
        <v>9.0469396942175031</v>
      </c>
      <c r="H41" s="7">
        <f>'[66]Sheet 1'!$AR$16</f>
        <v>101.91600103507062</v>
      </c>
      <c r="I41" s="6">
        <f>'[66]Sheet 1'!$AP$7</f>
        <v>0.42370000000000002</v>
      </c>
      <c r="J41" s="6">
        <f>'[66]Sheet 1'!$AS$7</f>
        <v>0.19399266243073737</v>
      </c>
      <c r="K41" s="6">
        <f>'[66]Sheet 1'!$AR$13</f>
        <v>6.4773625326439432E-2</v>
      </c>
      <c r="L41" s="8">
        <f>'[66]Sheet 1'!$AR$101</f>
        <v>16738684010</v>
      </c>
      <c r="M41" s="16" t="str" cm="1">
        <f t="array" ref="M41">_FV(A41,"Industry")</f>
        <v>Software &amp; IT Services</v>
      </c>
      <c r="N41" s="25" cm="1">
        <f t="array" ref="N41">_FV(A41,"Year incorporated",TRUE)</f>
        <v>1989</v>
      </c>
      <c r="O41" s="14" t="str" cm="1">
        <f t="array" ref="O41">_FV(A41,"Description")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41" s="10"/>
      <c r="Q41" s="10"/>
      <c r="R41" s="10"/>
    </row>
    <row r="42" spans="1:18" ht="50" customHeight="1">
      <c r="A42" s="22" t="e" vm="87">
        <v>#VALUE!</v>
      </c>
      <c r="B42" s="19">
        <f>'[64]Sheet 1'!$AD$115</f>
        <v>144.03553841063083</v>
      </c>
      <c r="C42" s="6" cm="1">
        <f t="array" ref="C42">(B42/_FV(A42,"Price"))-1</f>
        <v>-0.5499522304343738</v>
      </c>
      <c r="D42" s="6">
        <f>'[64]Sheet 1'!$AB$4</f>
        <v>8.3304531615894462E-2</v>
      </c>
      <c r="E42" s="6">
        <f>'[64]Sheet 1'!$AC$4</f>
        <v>0.10624128260083388</v>
      </c>
      <c r="F42" s="6">
        <f>'[64]Sheet 1'!$AB$20</f>
        <v>0.12287236892279862</v>
      </c>
      <c r="G42" s="7">
        <f>'[64]Sheet 1'!$AI$16</f>
        <v>12.853072038819628</v>
      </c>
      <c r="H42" s="7">
        <f>'[64]Sheet 1'!$AJ$16</f>
        <v>50.693516467128752</v>
      </c>
      <c r="I42" s="6">
        <f>'[64]Sheet 1'!$AH$7</f>
        <v>0.87870000000000004</v>
      </c>
      <c r="J42" s="6">
        <f>'[64]Sheet 1'!$AK$7</f>
        <v>0.29144737510971636</v>
      </c>
      <c r="K42" s="6">
        <f>'[64]Sheet 1'!$AJ$13</f>
        <v>0.10546595069780271</v>
      </c>
      <c r="L42" s="8">
        <f>'[64]Sheet 1'!$AJ$101</f>
        <v>26548701509</v>
      </c>
      <c r="M42" s="16" t="str" cm="1">
        <f t="array" ref="M42">_FV(A42,"Industry")</f>
        <v>Software &amp; IT Services</v>
      </c>
      <c r="N42" s="25" cm="1">
        <f t="array" ref="N42">_FV(A42,"Year incorporated",TRUE)</f>
        <v>1994</v>
      </c>
      <c r="O42" s="14" t="str" cm="1">
        <f t="array" ref="O42">_FV(A42,"Description")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42" s="10"/>
      <c r="Q42" s="10"/>
      <c r="R42" s="10"/>
    </row>
    <row r="43" spans="1:18" ht="50" customHeight="1">
      <c r="A43" s="22" t="e" vm="88">
        <v>#VALUE!</v>
      </c>
      <c r="B43" s="19">
        <f>'[87]Sheet 1'!$J$115</f>
        <v>27.652029983681285</v>
      </c>
      <c r="C43" s="6" cm="1">
        <f t="array" ref="C43">(B43/_FV(A43,"Price"))-1</f>
        <v>-0.55557650299451489</v>
      </c>
      <c r="D43" s="6">
        <f>'[87]Sheet 1'!$G$4</f>
        <v>0.41723843816404238</v>
      </c>
      <c r="E43" s="6">
        <f>'[87]Sheet 1'!$I$4</f>
        <v>0.44252957533506354</v>
      </c>
      <c r="F43" s="6">
        <f>'[87]Sheet 1'!$G$20</f>
        <v>0.50602524957646189</v>
      </c>
      <c r="G43" s="7">
        <f>'[87]Sheet 1'!$O$16</f>
        <v>7.1509474473952137</v>
      </c>
      <c r="H43" s="7">
        <f>'[87]Sheet 1'!$P$16</f>
        <v>-30.251909040069069</v>
      </c>
      <c r="I43" s="6">
        <f>'[87]Sheet 1'!$N$7</f>
        <v>0.73080000000000001</v>
      </c>
      <c r="J43" s="6">
        <f>'[87]Sheet 1'!$Q$7</f>
        <v>-2.0234840104177538E-3</v>
      </c>
      <c r="K43" s="6">
        <f>'[87]Sheet 1'!$P$13</f>
        <v>-0.1720193254322768</v>
      </c>
      <c r="L43" s="8">
        <f>'[87]Sheet 1'!$P$101</f>
        <v>6166791154</v>
      </c>
      <c r="M43" s="16" t="str" cm="1">
        <f t="array" ref="M43">_FV(A43,"Industry")</f>
        <v>Software &amp; IT Services</v>
      </c>
      <c r="N43" s="25" cm="1">
        <f t="array" ref="N43">_FV(A43,"Year incorporated",TRUE)</f>
        <v>2012</v>
      </c>
      <c r="O43" s="14" t="str" cm="1">
        <f t="array" ref="O43">_FV(A43,"Description")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43" s="10"/>
      <c r="Q43" s="10"/>
      <c r="R43" s="10"/>
    </row>
    <row r="44" spans="1:18" ht="50" customHeight="1">
      <c r="A44" s="22" t="e" vm="89">
        <v>#VALUE!</v>
      </c>
      <c r="B44" s="19">
        <f>'[85]Sheet 1'!$H$115</f>
        <v>60.441586246351264</v>
      </c>
      <c r="C44" s="6" cm="1">
        <f t="array" ref="C44">(B44/_FV(A44,"Price"))-1</f>
        <v>-0.66309037766805323</v>
      </c>
      <c r="D44" s="6">
        <f>'[85]Sheet 1'!$F$4</f>
        <v>0.69409764566847132</v>
      </c>
      <c r="E44" s="6">
        <f>'[85]Sheet 1'!$G$4</f>
        <v>0.3327465956384863</v>
      </c>
      <c r="F44" s="6">
        <f>'[85]Sheet 1'!$F$20</f>
        <v>0.10037086145995944</v>
      </c>
      <c r="G44" s="7">
        <f>'[85]Sheet 1'!$M$16</f>
        <v>28.179034448570651</v>
      </c>
      <c r="H44" s="7">
        <f>'[85]Sheet 1'!$N$16</f>
        <v>-73.061266240327342</v>
      </c>
      <c r="I44" s="6">
        <f>'[85]Sheet 1'!$L$7</f>
        <v>0.65259999999999996</v>
      </c>
      <c r="J44" s="6">
        <f>'[85]Sheet 1'!$O$7</f>
        <v>0.24035864583651029</v>
      </c>
      <c r="K44" s="6">
        <f>'[85]Sheet 1'!$N$13</f>
        <v>-0.14755660996472728</v>
      </c>
      <c r="L44" s="8">
        <f>'[85]Sheet 1'!$N$101</f>
        <v>58208276120</v>
      </c>
      <c r="M44" s="16" t="str" cm="1">
        <f t="array" ref="M44">_FV(A44,"Industry")</f>
        <v>Software &amp; IT Services</v>
      </c>
      <c r="N44" s="25" cm="1">
        <f t="array" ref="N44">_FV(A44,"Year incorporated",TRUE)</f>
        <v>2012</v>
      </c>
      <c r="O44" s="14" t="str" cm="1">
        <f t="array" ref="O44">_FV(A44,"Description")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44" s="10"/>
      <c r="Q44" s="10"/>
      <c r="R44" s="10"/>
    </row>
    <row r="45" spans="1:18" ht="50" customHeight="1">
      <c r="A45" s="22" t="e" vm="90">
        <v>#VALUE!</v>
      </c>
      <c r="B45" s="19">
        <f>'[92]Sheet 1'!$G$115</f>
        <v>8.0446181914667978</v>
      </c>
      <c r="C45" s="6" cm="1">
        <f t="array" ref="C45">(B45/_FV(A45,"Price"))-1</f>
        <v>-0.69382994513922747</v>
      </c>
      <c r="D45" s="6">
        <f>'[92]Sheet 1'!$E$4</f>
        <v>0.48358787788096724</v>
      </c>
      <c r="E45" s="6">
        <f>'[92]Sheet 1'!$F$4</f>
        <v>0.24650916495233122</v>
      </c>
      <c r="F45" s="6">
        <f>'[92]Sheet 1'!$E$20</f>
        <v>-6.2643465641505136E-2</v>
      </c>
      <c r="G45" s="7">
        <f>'[92]Sheet 1'!$L$16</f>
        <v>10.854452588733928</v>
      </c>
      <c r="H45" s="7">
        <f>'[92]Sheet 1'!$M$16</f>
        <v>-18.831761762754375</v>
      </c>
      <c r="I45" s="6">
        <f>'[92]Sheet 1'!$K$7</f>
        <v>0.81720000000000004</v>
      </c>
      <c r="J45" s="6">
        <f>'[92]Sheet 1'!$N$7</f>
        <v>-0.1963903347209118</v>
      </c>
      <c r="K45" s="6">
        <f>'[92]Sheet 1'!$M$13</f>
        <v>-0.24351359697515529</v>
      </c>
      <c r="L45" s="8">
        <f>'[92]Sheet 1'!$M$101</f>
        <v>5165514588</v>
      </c>
      <c r="M45" s="16" t="str" cm="1">
        <f t="array" ref="M45">_FV(A45,"Industry")</f>
        <v>Software &amp; IT Services</v>
      </c>
      <c r="N45" s="25" cm="1">
        <f t="array" ref="N45">_FV(A45,"Year incorporated",TRUE)</f>
        <v>2013</v>
      </c>
      <c r="O45" s="14" t="str" cm="1">
        <f t="array" ref="O45">_FV(A45,"Description")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5" s="10"/>
      <c r="Q45" s="10"/>
      <c r="R45" s="10"/>
    </row>
    <row r="46" spans="1:18" ht="50" customHeight="1">
      <c r="A46" s="22" t="e" vm="91">
        <v>#VALUE!</v>
      </c>
      <c r="B46" s="19">
        <f>'[95]Sheet 1'!$G$115</f>
        <v>14.718042488394969</v>
      </c>
      <c r="C46" s="6" cm="1">
        <f t="array" ref="C46">(B46/_FV(A46,"Price"))-1</f>
        <v>-0.70245542326099319</v>
      </c>
      <c r="D46" s="6">
        <f>'[95]Sheet 1'!$E$4</f>
        <v>0.67937843603677761</v>
      </c>
      <c r="E46" s="6">
        <f>'[95]Sheet 1'!$F$4</f>
        <v>0.25453688427999066</v>
      </c>
      <c r="F46" s="6">
        <f>'[95]Sheet 1'!$E$20</f>
        <v>0.36654277495879262</v>
      </c>
      <c r="G46" s="7">
        <f>'[95]Sheet 1'!$L$16</f>
        <v>17.869281168984209</v>
      </c>
      <c r="H46" s="7">
        <f>'[95]Sheet 1'!$M$16</f>
        <v>-46.252186962409866</v>
      </c>
      <c r="I46" s="6">
        <f>'[95]Sheet 1'!$K$7</f>
        <v>0.87819938722601931</v>
      </c>
      <c r="J46" s="6">
        <f>'[95]Sheet 1'!$N$7</f>
        <v>-0.19674287061041715</v>
      </c>
      <c r="K46" s="6">
        <f>'[95]Sheet 1'!$M$13</f>
        <v>-0.25634120464397225</v>
      </c>
      <c r="L46" s="8">
        <f>'[95]Sheet 1'!$M$101</f>
        <v>7581936000</v>
      </c>
      <c r="M46" s="16" t="str" cm="1">
        <f t="array" ref="M46">_FV(A46,"Industry")</f>
        <v>Software &amp; IT Services</v>
      </c>
      <c r="N46" s="25" cm="1">
        <f t="array" ref="N46">_FV(A46,"Year incorporated",TRUE)</f>
        <v>2014</v>
      </c>
      <c r="O46" s="14" t="str" cm="1">
        <f t="array" ref="O46">_FV(A46,"Description")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46" s="10"/>
      <c r="Q46" s="10"/>
      <c r="R46" s="10"/>
    </row>
    <row r="47" spans="1:18" ht="50" customHeight="1">
      <c r="A47" s="22" t="e" vm="92">
        <v>#VALUE!</v>
      </c>
      <c r="B47" s="19">
        <f>'[69]Sheet 1'!$L$115</f>
        <v>22.693785678389709</v>
      </c>
      <c r="C47" s="6" cm="1">
        <f t="array" ref="C47">(B47/_FV(A47,"Price"))-1</f>
        <v>-0.70303865901086482</v>
      </c>
      <c r="D47" s="6">
        <f>'[69]Sheet 1'!$J$4</f>
        <v>0.31871167361908026</v>
      </c>
      <c r="E47" s="6">
        <f>'[69]Sheet 1'!$K$4</f>
        <v>0.21942330911176677</v>
      </c>
      <c r="F47" s="6">
        <f>'[69]Sheet 1'!$J$20</f>
        <v>0.18443882986819271</v>
      </c>
      <c r="G47" s="7">
        <f>'[69]Sheet 1'!$Q$16</f>
        <v>23.795006068595729</v>
      </c>
      <c r="H47" s="7">
        <f>'[69]Sheet 1'!$R$16</f>
        <v>703.2619949423995</v>
      </c>
      <c r="I47" s="6">
        <f>'[69]Sheet 1'!$P$7</f>
        <v>0.82179999999999997</v>
      </c>
      <c r="J47" s="6">
        <f>'[69]Sheet 1'!$S$7</f>
        <v>0.28954902252827525</v>
      </c>
      <c r="K47" s="6">
        <f>'[69]Sheet 1'!$R$13</f>
        <v>4.782821668681006E-2</v>
      </c>
      <c r="L47" s="8">
        <f>'[69]Sheet 1'!$R$101</f>
        <v>37543641600</v>
      </c>
      <c r="M47" s="16" t="str" cm="1">
        <f t="array" ref="M47">_FV(A47,"Industry")</f>
        <v>Software &amp; IT Services</v>
      </c>
      <c r="N47" s="25" cm="1">
        <f t="array" ref="N47">_FV(A47,"Year incorporated",TRUE)</f>
        <v>2009</v>
      </c>
      <c r="O47" s="14" t="str" cm="1">
        <f t="array" ref="O47">_FV(A47,"Description")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47" s="10"/>
      <c r="Q47" s="10"/>
      <c r="R47" s="10"/>
    </row>
    <row r="48" spans="1:18" ht="50" customHeight="1">
      <c r="A48" s="22" t="e" vm="93">
        <v>#VALUE!</v>
      </c>
      <c r="B48" s="19">
        <f>'[88]Sheet 1'!$K$115</f>
        <v>113.77611164755326</v>
      </c>
      <c r="C48" s="6" cm="1">
        <f t="array" ref="C48">(B48/_FV(A48,"Price"))-1</f>
        <v>-0.71121348381249483</v>
      </c>
      <c r="D48" s="6">
        <f>'[88]Sheet 1'!$I$4</f>
        <v>0.46947407934702245</v>
      </c>
      <c r="E48" s="6">
        <f>'[88]Sheet 1'!$J$4</f>
        <v>0.19781931464174463</v>
      </c>
      <c r="F48" s="6">
        <f>'[88]Sheet 1'!$I$20</f>
        <v>-1.1784752702949055</v>
      </c>
      <c r="G48" s="7">
        <f>'[88]Sheet 1'!$P$16</f>
        <v>21.34811895327103</v>
      </c>
      <c r="H48" s="7">
        <f>'[88]Sheet 1'!$Q$16</f>
        <v>-79.360577467153831</v>
      </c>
      <c r="I48" s="6">
        <f>'[88]Sheet 1'!$O$7</f>
        <v>0.72795950155763245</v>
      </c>
      <c r="J48" s="6">
        <f>'[88]Sheet 1'!$R$7</f>
        <v>-1.5742990654205608E-2</v>
      </c>
      <c r="K48" s="6">
        <f>'[88]Sheet 1'!$Q$13</f>
        <v>-0.17721860019518559</v>
      </c>
      <c r="L48" s="8">
        <f>'[88]Sheet 1'!$Q$101</f>
        <v>27410984736</v>
      </c>
      <c r="M48" s="16" t="str" cm="1">
        <f t="array" ref="M48">_FV(A48,"Industry")</f>
        <v>Software &amp; IT Services</v>
      </c>
      <c r="N48" s="25" cm="1">
        <f t="array" ref="N48">_FV(A48,"Year incorporated",TRUE)</f>
        <v>2007</v>
      </c>
      <c r="O48" s="14" t="str" cm="1">
        <f t="array" ref="O48">_FV(A48,"Description")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48" s="10"/>
      <c r="Q48" s="10"/>
      <c r="R48" s="10"/>
    </row>
    <row r="49" spans="1:18" ht="50" customHeight="1">
      <c r="A49" s="22" t="e" vm="94">
        <v>#VALUE!</v>
      </c>
      <c r="B49" s="19">
        <f>'[77]Sheet 1'!$H$115</f>
        <v>30.475550143930054</v>
      </c>
      <c r="C49" s="6" cm="1">
        <f t="array" ref="C49">(B49/_FV(A49,"Price"))-1</f>
        <v>-0.72038214383035093</v>
      </c>
      <c r="D49" s="6">
        <f>'[77]Sheet 1'!$F$4</f>
        <v>1.6943067592806331</v>
      </c>
      <c r="E49" s="6">
        <f>'[77]Sheet 1'!$G$4</f>
        <v>0.56240507571355813</v>
      </c>
      <c r="F49" s="6">
        <f>'[77]Sheet 1'!$F$20</f>
        <v>1.4564839772386944</v>
      </c>
      <c r="G49" s="7">
        <f>'[77]Sheet 1'!$M$16</f>
        <v>18.184621556828397</v>
      </c>
      <c r="H49" s="7">
        <f>'[77]Sheet 1'!$N$16</f>
        <v>-35.769535790121985</v>
      </c>
      <c r="I49" s="6">
        <f>'[77]Sheet 1'!$L$7</f>
        <v>0.77410000000000001</v>
      </c>
      <c r="J49" s="6">
        <f>'[77]Sheet 1'!$O$7</f>
        <v>-3.2874373597067727E-2</v>
      </c>
      <c r="K49" s="6">
        <f>'[77]Sheet 1'!$N$13</f>
        <v>-5.4394893763433774E-2</v>
      </c>
      <c r="L49" s="8">
        <f>'[77]Sheet 1'!$N$101</f>
        <v>11673781470</v>
      </c>
      <c r="M49" s="16" t="str" cm="1">
        <f t="array" ref="M49">_FV(A49,"Industry")</f>
        <v>Software &amp; IT Services</v>
      </c>
      <c r="N49" s="25" cm="1">
        <f t="array" ref="N49">_FV(A49,"Year incorporated",TRUE)</f>
        <v>2018</v>
      </c>
      <c r="O49" s="14" t="str" cm="1">
        <f t="array" ref="O49">_FV(A49,"Description")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49" s="10"/>
      <c r="Q49" s="10"/>
      <c r="R49" s="10"/>
    </row>
    <row r="50" spans="1:18" ht="50" customHeight="1">
      <c r="A50" s="22" t="e" vm="95">
        <v>#VALUE!</v>
      </c>
      <c r="B50" s="19">
        <f>'[81]Sheet 1'!$J$115</f>
        <v>17.04013540559378</v>
      </c>
      <c r="C50" s="6" cm="1">
        <f t="array" ref="C50">(B50/_FV(A50,"Price"))-1</f>
        <v>-0.73445324286124702</v>
      </c>
      <c r="D50" s="6">
        <f>'[81]Sheet 1'!$H$4</f>
        <v>0.48568307775743191</v>
      </c>
      <c r="E50" s="6">
        <f>'[81]Sheet 1'!$I$4</f>
        <v>0.31454686585162017</v>
      </c>
      <c r="F50" s="6">
        <f>'[81]Sheet 1'!$H$20</f>
        <v>-0.36673099481590798</v>
      </c>
      <c r="G50" s="7">
        <f>'[81]Sheet 1'!$O$16</f>
        <v>22.121985232368203</v>
      </c>
      <c r="H50" s="7">
        <f>'[81]Sheet 1'!$P$16</f>
        <v>-111.56353002621768</v>
      </c>
      <c r="I50" s="6">
        <f>'[81]Sheet 1'!$N$7</f>
        <v>0.76149999999999995</v>
      </c>
      <c r="J50" s="6">
        <f>'[81]Sheet 1'!$Q$7</f>
        <v>-4.0778638305813637E-2</v>
      </c>
      <c r="K50" s="6">
        <f>'[81]Sheet 1'!$P$13</f>
        <v>-9.1412072846884795E-2</v>
      </c>
      <c r="L50" s="8">
        <f>'[81]Sheet 1'!$P$101</f>
        <v>21574267000</v>
      </c>
      <c r="M50" s="16" t="str" cm="1">
        <f t="array" ref="M50">_FV(A50,"Industry")</f>
        <v>Software &amp; IT Services</v>
      </c>
      <c r="N50" s="25" cm="1">
        <f t="array" ref="N50">_FV(A50,"Year incorporated",TRUE)</f>
        <v>2009</v>
      </c>
      <c r="O50" s="14" t="str" cm="1">
        <f t="array" ref="O50">_FV(A50,"Description")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50" s="10"/>
      <c r="Q50" s="10"/>
      <c r="R50" s="10"/>
    </row>
    <row r="51" spans="1:18" ht="50" customHeight="1">
      <c r="A51" s="22" t="e" vm="96">
        <v>#VALUE!</v>
      </c>
      <c r="B51" s="19">
        <f>'[79]Sheet 1'!$O$115</f>
        <v>131.00201298459365</v>
      </c>
      <c r="C51" s="6" cm="1">
        <f t="array" ref="C51">(B51/_FV(A51,"Price"))-1</f>
        <v>-0.74708815486347091</v>
      </c>
      <c r="D51" s="6">
        <f>'[79]Sheet 1'!$M$4</f>
        <v>0.33084100509126912</v>
      </c>
      <c r="E51" s="6">
        <f>'[79]Sheet 1'!$N$4</f>
        <v>0.18835172669181244</v>
      </c>
      <c r="F51" s="6">
        <f>'[79]Sheet 1'!$M$29</f>
        <v>0.44852705011755334</v>
      </c>
      <c r="G51" s="7">
        <f>'[79]Sheet 1'!$T$16</f>
        <v>14.864630713201681</v>
      </c>
      <c r="H51" s="7">
        <f>'[79]Sheet 1'!$U$16</f>
        <v>-228.20792167558028</v>
      </c>
      <c r="I51" s="6">
        <f>'[79]Sheet 1'!$S$7</f>
        <v>0.81840000000000002</v>
      </c>
      <c r="J51" s="6">
        <f>'[79]Sheet 1'!$V$7</f>
        <v>0.11057563711424064</v>
      </c>
      <c r="K51" s="6">
        <f>'[79]Sheet 1'!$U$13</f>
        <v>-6.0660093641423739E-2</v>
      </c>
      <c r="L51" s="8">
        <f>'[79]Sheet 1'!$U$101</f>
        <v>25730214961</v>
      </c>
      <c r="M51" s="16" t="str" cm="1">
        <f t="array" ref="M51">_FV(A51,"Industry")</f>
        <v>Software &amp; IT Services</v>
      </c>
      <c r="N51" s="25" cm="1">
        <f t="array" ref="N51">_FV(A51,"Year incorporated",TRUE)</f>
        <v>2005</v>
      </c>
      <c r="O51" s="14" t="str" cm="1">
        <f t="array" ref="O51">_FV(A51,"Description")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51" s="10"/>
      <c r="Q51" s="10"/>
      <c r="R51" s="10"/>
    </row>
    <row r="52" spans="1:18" ht="50" customHeight="1">
      <c r="A52" s="22" t="e" vm="97">
        <v>#VALUE!</v>
      </c>
      <c r="B52" s="19">
        <f>'[93]Sheet 1'!$G$115</f>
        <v>5.8568207829800114</v>
      </c>
      <c r="C52" s="6" cm="1">
        <f t="array" ref="C52">(B52/_FV(A52,"Price"))-1</f>
        <v>-0.77789833966704547</v>
      </c>
      <c r="D52" s="6">
        <f>'[93]Sheet 1'!$E$4</f>
        <v>0.52340986821370628</v>
      </c>
      <c r="E52" s="6">
        <f>'[93]Sheet 1'!$F$4</f>
        <v>0.29554283612624421</v>
      </c>
      <c r="F52" s="6">
        <f>'[93]Sheet 1'!$E$20</f>
        <v>-0.36981168332052272</v>
      </c>
      <c r="G52" s="7">
        <f>'[93]Sheet 1'!$L$16</f>
        <v>22.395226704671707</v>
      </c>
      <c r="H52" s="7">
        <f>'[93]Sheet 1'!$M$16</f>
        <v>-59.064647484863919</v>
      </c>
      <c r="I52" s="6">
        <f>'[93]Sheet 1'!$K$7</f>
        <v>0.72009999999999996</v>
      </c>
      <c r="J52" s="6">
        <f>'[93]Sheet 1'!$N$7</f>
        <v>-0.20881471775892851</v>
      </c>
      <c r="K52" s="6">
        <f>'[93]Sheet 1'!$M$13</f>
        <v>-0.24455223156090972</v>
      </c>
      <c r="L52" s="8">
        <f>'[93]Sheet 1'!$M$101</f>
        <v>14613893210</v>
      </c>
      <c r="M52" s="16" t="str" cm="1">
        <f t="array" ref="M52">_FV(A52,"Industry")</f>
        <v>Software &amp; IT Services</v>
      </c>
      <c r="N52" s="25" cm="1">
        <f t="array" ref="N52">_FV(A52,"Year incorporated",TRUE)</f>
        <v>2015</v>
      </c>
      <c r="O52" s="14" t="str" cm="1">
        <f t="array" ref="O52">_FV(A52,"Description")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52" s="10"/>
      <c r="Q52" s="10"/>
      <c r="R52" s="10"/>
    </row>
    <row r="53" spans="1:18" ht="50" customHeight="1">
      <c r="A53" s="22" t="e" vm="98">
        <v>#VALUE!</v>
      </c>
      <c r="B53" s="19">
        <f>'[94]Sheet 1'!$G$115</f>
        <v>7.3341471479890883</v>
      </c>
      <c r="C53" s="6" cm="1">
        <f t="array" ref="C53">(B53/_FV(A53,"Price"))-1</f>
        <v>-0.77975534090122856</v>
      </c>
      <c r="D53" s="6">
        <f>'[94]Sheet 1'!$E$4</f>
        <v>0.51069447022667736</v>
      </c>
      <c r="E53" s="6">
        <f>'[94]Sheet 1'!$F$4</f>
        <v>0.30200155646273363</v>
      </c>
      <c r="F53" s="6">
        <f>'[94]Sheet 1'!$E$20</f>
        <v>0.33195136832393346</v>
      </c>
      <c r="G53" s="7">
        <f>'[94]Sheet 1'!$L$16</f>
        <v>17.415843015714813</v>
      </c>
      <c r="H53" s="7">
        <f>'[94]Sheet 1'!$M$16</f>
        <v>-22.549301006958331</v>
      </c>
      <c r="I53" s="6">
        <f>'[94]Sheet 1'!$K$7</f>
        <v>0.65449999999999997</v>
      </c>
      <c r="J53" s="6">
        <f>'[94]Sheet 1'!$N$7</f>
        <v>-0.29318160097210655</v>
      </c>
      <c r="K53" s="6">
        <f>'[94]Sheet 1'!$M$13</f>
        <v>-0.24525679463638253</v>
      </c>
      <c r="L53" s="8">
        <f>'[94]Sheet 1'!$M$101</f>
        <v>10204708720</v>
      </c>
      <c r="M53" s="16" t="str" cm="1">
        <f t="array" ref="M53">_FV(A53,"Industry")</f>
        <v>Software &amp; IT Services</v>
      </c>
      <c r="N53" s="25" cm="1">
        <f t="array" ref="N53">_FV(A53,"Year incorporated",TRUE)</f>
        <v>2014</v>
      </c>
      <c r="O53" s="14" t="str" cm="1">
        <f t="array" ref="O53">_FV(A53,"Description")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53" s="10"/>
      <c r="Q53" s="10"/>
      <c r="R53" s="10"/>
    </row>
  </sheetData>
  <autoFilter ref="A1:L1" xr:uid="{FAB1ACF9-D4B9-FB4D-8299-9FC1FBDA430F}">
    <sortState xmlns:xlrd2="http://schemas.microsoft.com/office/spreadsheetml/2017/richdata2" ref="A2:L53">
      <sortCondition descending="1" ref="C1:C53"/>
    </sortState>
  </autoFilter>
  <conditionalFormatting sqref="D3:E4">
    <cfRule type="colorScale" priority="267">
      <colorScale>
        <cfvo type="min"/>
        <cfvo type="max"/>
        <color rgb="FFFCFCFF"/>
        <color rgb="FF63BE7B"/>
      </colorScale>
    </cfRule>
    <cfRule type="colorScale" priority="268">
      <colorScale>
        <cfvo type="min"/>
        <cfvo type="percentile" val="50"/>
        <cfvo type="max"/>
        <color rgb="FFF8696B"/>
        <color rgb="FFFFEB84"/>
        <color rgb="FF63BE7B"/>
      </colorScale>
    </cfRule>
  </conditionalFormatting>
  <conditionalFormatting sqref="D18:E20">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onditionalFormatting>
  <conditionalFormatting sqref="D23:E25">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onditionalFormatting>
  <conditionalFormatting sqref="D27:E29">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35:E37">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43:E44">
    <cfRule type="colorScale" priority="3636">
      <colorScale>
        <cfvo type="min"/>
        <cfvo type="max"/>
        <color rgb="FFFCFCFF"/>
        <color rgb="FF63BE7B"/>
      </colorScale>
    </cfRule>
    <cfRule type="colorScale" priority="3637">
      <colorScale>
        <cfvo type="min"/>
        <cfvo type="percentile" val="50"/>
        <cfvo type="max"/>
        <color rgb="FFF8696B"/>
        <color rgb="FFFFEB84"/>
        <color rgb="FF63BE7B"/>
      </colorScale>
    </cfRule>
  </conditionalFormatting>
  <conditionalFormatting sqref="D2:F2">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onditionalFormatting>
  <conditionalFormatting sqref="D5:F5">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onditionalFormatting>
  <conditionalFormatting sqref="D6:F6">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onditionalFormatting>
  <conditionalFormatting sqref="D7:F7">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onditionalFormatting>
  <conditionalFormatting sqref="D8:F8">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9:F9">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D13:F13">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14:F14">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onditionalFormatting>
  <conditionalFormatting sqref="D15:F15">
    <cfRule type="colorScale" priority="236">
      <colorScale>
        <cfvo type="min"/>
        <cfvo type="max"/>
        <color rgb="FFFCFCFF"/>
        <color rgb="FF63BE7B"/>
      </colorScale>
    </cfRule>
    <cfRule type="colorScale" priority="237">
      <colorScale>
        <cfvo type="min"/>
        <cfvo type="percentile" val="50"/>
        <cfvo type="max"/>
        <color rgb="FFF8696B"/>
        <color rgb="FFFFEB84"/>
        <color rgb="FF63BE7B"/>
      </colorScale>
    </cfRule>
  </conditionalFormatting>
  <conditionalFormatting sqref="D16:F16">
    <cfRule type="colorScale" priority="234">
      <colorScale>
        <cfvo type="min"/>
        <cfvo type="max"/>
        <color rgb="FFFCFCFF"/>
        <color rgb="FF63BE7B"/>
      </colorScale>
    </cfRule>
    <cfRule type="colorScale" priority="235">
      <colorScale>
        <cfvo type="min"/>
        <cfvo type="percentile" val="50"/>
        <cfvo type="max"/>
        <color rgb="FFF8696B"/>
        <color rgb="FFFFEB84"/>
        <color rgb="FF63BE7B"/>
      </colorScale>
    </cfRule>
  </conditionalFormatting>
  <conditionalFormatting sqref="D17:F17">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onditionalFormatting>
  <conditionalFormatting sqref="D21:F21">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onditionalFormatting>
  <conditionalFormatting sqref="D22:F22">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onditionalFormatting>
  <conditionalFormatting sqref="D26:F26">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onditionalFormatting>
  <conditionalFormatting sqref="D30:F30">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onditionalFormatting>
  <conditionalFormatting sqref="D31:F31">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onditionalFormatting>
  <conditionalFormatting sqref="D32:F32">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onditionalFormatting>
  <conditionalFormatting sqref="D33:F33">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onditionalFormatting>
  <conditionalFormatting sqref="D34:F34">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onditionalFormatting>
  <conditionalFormatting sqref="D38:F3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39:F39">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onditionalFormatting>
  <conditionalFormatting sqref="D40:F40">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onditionalFormatting>
  <conditionalFormatting sqref="D41:F41">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42:F42">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45:F45">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46:F46">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47:F47">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48:F48">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fRule type="colorScale" priority="135">
      <colorScale>
        <cfvo type="min"/>
        <cfvo type="max"/>
        <color rgb="FFFFEF9C"/>
        <color rgb="FF63BE7B"/>
      </colorScale>
    </cfRule>
  </conditionalFormatting>
  <conditionalFormatting sqref="D49:F49">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fRule type="colorScale" priority="95">
      <colorScale>
        <cfvo type="min"/>
        <cfvo type="max"/>
        <color rgb="FFFFEF9C"/>
        <color rgb="FF63BE7B"/>
      </colorScale>
    </cfRule>
  </conditionalFormatting>
  <conditionalFormatting sqref="D50:F50">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fRule type="colorScale" priority="92">
      <colorScale>
        <cfvo type="min"/>
        <cfvo type="max"/>
        <color rgb="FFFFEF9C"/>
        <color rgb="FF63BE7B"/>
      </colorScale>
    </cfRule>
  </conditionalFormatting>
  <conditionalFormatting sqref="D51:F51">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fRule type="colorScale" priority="89">
      <colorScale>
        <cfvo type="min"/>
        <cfvo type="max"/>
        <color rgb="FFFFEF9C"/>
        <color rgb="FF63BE7B"/>
      </colorScale>
    </cfRule>
  </conditionalFormatting>
  <conditionalFormatting sqref="D52:F52">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onditionalFormatting>
  <conditionalFormatting sqref="D53:F5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onditionalFormatting>
  <conditionalFormatting sqref="F54:F1048576 F1">
    <cfRule type="colorScale" priority="174">
      <colorScale>
        <cfvo type="min"/>
        <cfvo type="percentile" val="50"/>
        <cfvo type="max"/>
        <color rgb="FFF8696B"/>
        <color rgb="FFFCFCFF"/>
        <color rgb="FF63BE7B"/>
      </colorScale>
    </cfRule>
  </conditionalFormatting>
  <conditionalFormatting sqref="C2:C53">
    <cfRule type="colorScale" priority="1">
      <colorScale>
        <cfvo type="min"/>
        <cfvo type="percentile" val="50"/>
        <cfvo type="max"/>
        <color rgb="FFF8696B"/>
        <color rgb="FFFCFCFF"/>
        <color rgb="FF63BE7B"/>
      </colorScale>
    </cfRule>
  </conditionalFormatting>
  <conditionalFormatting sqref="D2:E25">
    <cfRule type="colorScale" priority="4443">
      <colorScale>
        <cfvo type="min"/>
        <cfvo type="max"/>
        <color rgb="FFFCFCFF"/>
        <color rgb="FF63BE7B"/>
      </colorScale>
    </cfRule>
  </conditionalFormatting>
  <conditionalFormatting sqref="D2:E47">
    <cfRule type="colorScale" priority="4445">
      <colorScale>
        <cfvo type="min"/>
        <cfvo type="max"/>
        <color rgb="FFFFEF9C"/>
        <color rgb="FF63BE7B"/>
      </colorScale>
    </cfRule>
  </conditionalFormatting>
  <conditionalFormatting sqref="D11:E12">
    <cfRule type="colorScale" priority="4447">
      <colorScale>
        <cfvo type="min"/>
        <cfvo type="max"/>
        <color rgb="FFFCFCFF"/>
        <color rgb="FF63BE7B"/>
      </colorScale>
    </cfRule>
    <cfRule type="colorScale" priority="4448">
      <colorScale>
        <cfvo type="min"/>
        <cfvo type="percentile" val="50"/>
        <cfvo type="max"/>
        <color rgb="FFF8696B"/>
        <color rgb="FFFFEB84"/>
        <color rgb="FF63BE7B"/>
      </colorScale>
    </cfRule>
  </conditionalFormatting>
  <conditionalFormatting sqref="E2:E43">
    <cfRule type="colorScale" priority="4451">
      <colorScale>
        <cfvo type="min"/>
        <cfvo type="max"/>
        <color rgb="FFFCFCFF"/>
        <color rgb="FF63BE7B"/>
      </colorScale>
    </cfRule>
  </conditionalFormatting>
  <conditionalFormatting sqref="E2:E53">
    <cfRule type="colorScale" priority="22">
      <colorScale>
        <cfvo type="min"/>
        <cfvo type="max"/>
        <color rgb="FFFCFCFF"/>
        <color rgb="FF63BE7B"/>
      </colorScale>
    </cfRule>
  </conditionalFormatting>
  <conditionalFormatting sqref="G2:G25">
    <cfRule type="colorScale" priority="4470">
      <colorScale>
        <cfvo type="min"/>
        <cfvo type="percentile" val="50"/>
        <cfvo type="max"/>
        <color rgb="FF63BE7B"/>
        <color rgb="FFFCFCFF"/>
        <color rgb="FFF8696B"/>
      </colorScale>
    </cfRule>
  </conditionalFormatting>
  <conditionalFormatting sqref="G2:G53">
    <cfRule type="colorScale" priority="4472">
      <colorScale>
        <cfvo type="min"/>
        <cfvo type="percentile" val="50"/>
        <cfvo type="max"/>
        <color rgb="FF63BE7B"/>
        <color rgb="FFFCFCFF"/>
        <color rgb="FFF8696B"/>
      </colorScale>
    </cfRule>
  </conditionalFormatting>
  <conditionalFormatting sqref="I2:I25">
    <cfRule type="colorScale" priority="4474">
      <colorScale>
        <cfvo type="min"/>
        <cfvo type="max"/>
        <color rgb="FFFFEF9C"/>
        <color rgb="FF63BE7B"/>
      </colorScale>
    </cfRule>
  </conditionalFormatting>
  <conditionalFormatting sqref="I2:I53">
    <cfRule type="colorScale" priority="4476">
      <colorScale>
        <cfvo type="min"/>
        <cfvo type="max"/>
        <color rgb="FFFFEF9C"/>
        <color rgb="FF63BE7B"/>
      </colorScale>
    </cfRule>
  </conditionalFormatting>
  <conditionalFormatting sqref="J2:J53">
    <cfRule type="colorScale" priority="4478">
      <colorScale>
        <cfvo type="min"/>
        <cfvo type="max"/>
        <color rgb="FFFFEF9C"/>
        <color rgb="FF63BE7B"/>
      </colorScale>
    </cfRule>
  </conditionalFormatting>
  <conditionalFormatting sqref="K2:K53">
    <cfRule type="colorScale" priority="4480">
      <colorScale>
        <cfvo type="min"/>
        <cfvo type="max"/>
        <color rgb="FFFFEF9C"/>
        <color rgb="FF63BE7B"/>
      </colorScale>
    </cfRule>
    <cfRule type="colorScale" priority="4481">
      <colorScale>
        <cfvo type="min"/>
        <cfvo type="percentile" val="50"/>
        <cfvo type="max"/>
        <color rgb="FFF8696B"/>
        <color rgb="FFFFEB84"/>
        <color rgb="FF63BE7B"/>
      </colorScale>
    </cfRule>
  </conditionalFormatting>
  <conditionalFormatting sqref="D2:D43">
    <cfRule type="colorScale" priority="21">
      <colorScale>
        <cfvo type="min"/>
        <cfvo type="max"/>
        <color rgb="FFFCFCFF"/>
        <color rgb="FF63BE7B"/>
      </colorScale>
    </cfRule>
  </conditionalFormatting>
  <conditionalFormatting sqref="D2:D53">
    <cfRule type="colorScale" priority="20">
      <colorScale>
        <cfvo type="min"/>
        <cfvo type="max"/>
        <color rgb="FFFCFCFF"/>
        <color rgb="FF63BE7B"/>
      </colorScale>
    </cfRule>
  </conditionalFormatting>
  <conditionalFormatting sqref="F3:F4">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F18:F20">
    <cfRule type="colorScale" priority="9">
      <colorScale>
        <cfvo type="min"/>
        <cfvo type="max"/>
        <color rgb="FFFCFCFF"/>
        <color rgb="FF63BE7B"/>
      </colorScale>
    </cfRule>
    <cfRule type="colorScale" priority="10">
      <colorScale>
        <cfvo type="min"/>
        <cfvo type="percentile" val="50"/>
        <cfvo type="max"/>
        <color rgb="FFF8696B"/>
        <color rgb="FFFFEB84"/>
        <color rgb="FF63BE7B"/>
      </colorScale>
    </cfRule>
  </conditionalFormatting>
  <conditionalFormatting sqref="F23:F25">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F27:F29">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F35:F37">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F43:F44">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F2:F25">
    <cfRule type="colorScale" priority="15">
      <colorScale>
        <cfvo type="min"/>
        <cfvo type="max"/>
        <color rgb="FFFCFCFF"/>
        <color rgb="FF63BE7B"/>
      </colorScale>
    </cfRule>
  </conditionalFormatting>
  <conditionalFormatting sqref="F2:F47">
    <cfRule type="colorScale" priority="16">
      <colorScale>
        <cfvo type="min"/>
        <cfvo type="max"/>
        <color rgb="FFFFEF9C"/>
        <color rgb="FF63BE7B"/>
      </colorScale>
    </cfRule>
  </conditionalFormatting>
  <conditionalFormatting sqref="F11:F12">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F2:F43">
    <cfRule type="colorScale" priority="19">
      <colorScale>
        <cfvo type="min"/>
        <cfvo type="max"/>
        <color rgb="FFFCFCFF"/>
        <color rgb="FF63BE7B"/>
      </colorScale>
    </cfRule>
  </conditionalFormatting>
  <conditionalFormatting sqref="F2:F53">
    <cfRule type="colorScale" priority="2">
      <colorScale>
        <cfvo type="min"/>
        <cfvo type="max"/>
        <color rgb="FFFCFCFF"/>
        <color rgb="FF63BE7B"/>
      </colorScale>
    </cfRule>
  </conditionalFormatting>
  <hyperlinks>
    <hyperlink ref="A11" r:id="rId1" display="Technology/Software/Accenture.xlsx" xr:uid="{3077EE9E-0F21-6745-9E7D-1F3DE15EB950}"/>
    <hyperlink ref="A22" r:id="rId2" display="Technology/Software/Adobe.xlsx" xr:uid="{2187B2F1-A453-0F4B-B773-945BCF5B1C72}"/>
    <hyperlink ref="A12" r:id="rId3" display="Technology/Software/Airbnb.xlsx" xr:uid="{6562D40C-83D0-154E-A909-2FFAD0FD1628}"/>
    <hyperlink ref="A8" r:id="rId4" display="Technology/Software/Alphabet.xlsx" xr:uid="{72584371-9A1E-174E-9330-482E5E66AB71}"/>
    <hyperlink ref="A30" r:id="rId5" display="Technology/Software/Amplitude.xlsx" xr:uid="{C78E1795-730F-E541-9A4D-E73A3C8C7754}"/>
    <hyperlink ref="A9" r:id="rId6" display="Technology/Software/Atlassian.xlsx" xr:uid="{1F9EF3CF-3FFD-714C-9604-BC760A8081CC}"/>
    <hyperlink ref="A10" r:id="rId7" display="Technology/Software/Autodesk.xlsx" xr:uid="{9AEDF55B-422A-7C4B-93EF-4F13C1E1A51D}"/>
    <hyperlink ref="A49" r:id="rId8" display="Technology/Software/Bill.xlsx" xr:uid="{36A73785-8F64-FC40-B1FC-2A0B6C6A1491}"/>
    <hyperlink ref="A3" r:id="rId9" display="Technology/Software/Box.xlsx" xr:uid="{2B60855E-F4F4-FB4A-A97C-BF8895F8A3EE}"/>
    <hyperlink ref="A37" r:id="rId10" display="Technology/Software/Braze.xlsx" xr:uid="{01F10ADE-F5F3-0943-8B00-DFB7094079C7}"/>
    <hyperlink ref="A50" r:id="rId11" display="Technology/Software/Cloudflare.xlsx" xr:uid="{DD8AA5B6-531B-C341-A7CC-B1FECB32E61A}"/>
    <hyperlink ref="A53" r:id="rId12" display="Technology/Software/Confluent.xlsx" xr:uid="{324217CB-FFB8-AD4A-8CD6-0759D73AD697}"/>
    <hyperlink ref="A16" r:id="rId13" display="Technology/Software/Crowdstrike.xlsx" xr:uid="{3A75211C-3133-DD49-A558-CA543EF27F58}"/>
    <hyperlink ref="A38" r:id="rId14" display="Technology/Software/Datadog.xlsx" xr:uid="{E9424F08-1AD2-D544-ABF6-160EC7ACCBA3}"/>
    <hyperlink ref="A24" r:id="rId15" display="Technology/Software/DigitalOcean.xlsx" xr:uid="{CF2237FA-4738-4A4D-9900-D8B575D8A868}"/>
    <hyperlink ref="A17" r:id="rId16" display="Technology/Software/Duolingo.xlsx" xr:uid="{2EB38CF9-471A-5D4D-8100-1822A9A892C4}"/>
    <hyperlink ref="A43" r:id="rId17" display="Technology/Software/Elastic N.V.xlsx" xr:uid="{844060F1-C2E1-9E48-BD0C-CB7740CECEA9}"/>
    <hyperlink ref="A14" r:id="rId18" display="Technology/Software/Fortinet.xlsx" xr:uid="{6C82F2A5-6847-F248-BD10-E89E0A82077D}"/>
    <hyperlink ref="A46" r:id="rId19" display="Technology/Software/GitLab.xlsx" xr:uid="{FB75AF33-6563-1642-9240-F16354829126}"/>
    <hyperlink ref="A18" r:id="rId20" display="Technology/Software/Global-E.xlsx" xr:uid="{D0854EA7-1946-FD47-88CE-D59A49BC2FF9}"/>
    <hyperlink ref="A45" r:id="rId21" display="Technology/Software/HashiCorp.xlsx" xr:uid="{0800EA36-E8F9-E549-B1D5-592937E1F325}"/>
    <hyperlink ref="A51" r:id="rId22" display="Technology/Software/Hubspot.xlsx" xr:uid="{3371AC30-95A3-E244-96E9-3A7081B689A9}"/>
    <hyperlink ref="A26" r:id="rId23" display="Technology/Software/Intuit.xlsx" xr:uid="{F90BBED3-FCC1-1C41-B459-A34CE606716B}"/>
    <hyperlink ref="A36" r:id="rId24" display="Technology/Software/Meta Platforms.xlsx" xr:uid="{DD325705-BAC9-FA4B-8FA4-990431D2453D}"/>
    <hyperlink ref="A48" r:id="rId25" display="Technology/Software/MongoDB.xlsx" xr:uid="{0DD100AE-DC26-7C4B-B9B3-4F5470A68CE1}"/>
    <hyperlink ref="A23" r:id="rId26" display="Technology/Software/Netflix.xlsx" xr:uid="{2420DFA3-22B1-5740-A747-797BBF8689EC}"/>
    <hyperlink ref="A5" r:id="rId27" display="Technology/Software/Okta.xlsx" xr:uid="{BA19A1C3-1848-1E4D-8AB6-C59F8A759188}"/>
    <hyperlink ref="A27" r:id="rId28" display="Technology/Software/Salesforce.xlsx" xr:uid="{3D1F9F12-6CA2-DC46-9CBE-D6FF3E54B5C7}"/>
    <hyperlink ref="A52" r:id="rId29" display="Technology/Software/Samsara.xlsx" xr:uid="{43BEAF15-F7BE-2142-847E-29F5A9EE3444}"/>
    <hyperlink ref="A35" r:id="rId30" display="Technology/Software/SentinelOne.xlsx" xr:uid="{29072D6A-9887-0340-AA56-D5C347C3DA41}"/>
    <hyperlink ref="A15" r:id="rId31" display="Technology/Software/ServiceNow.xlsx" xr:uid="{FBA75BAF-4582-B044-9487-804E6D7D1764}"/>
    <hyperlink ref="A44" r:id="rId32" display="Technology/Software/Snowflake.xlsx" xr:uid="{EDA8E71F-B3BA-684A-8EA5-A10CC126E87D}"/>
    <hyperlink ref="A29" r:id="rId33" display="Technology/Software/Splunk.xlsx" xr:uid="{379931FE-EC7C-2C47-BB50-0810E4ACC895}"/>
    <hyperlink ref="A32" r:id="rId34" display="Technology/Software/Synopsys.xlsx" xr:uid="{9AC41F25-A56E-F147-A83A-280B93ED17D8}"/>
    <hyperlink ref="A47" r:id="rId35" display="Technology/Software/The Trade Desk.xlsx" xr:uid="{5115950E-D78A-3A40-AD5D-4FDFED3E2C18}"/>
    <hyperlink ref="A39" r:id="rId36" display="Technology/Software/Toast.xlsx" xr:uid="{30DC93FD-D3C6-2846-9C70-51FE65184B38}"/>
    <hyperlink ref="A7" r:id="rId37" display="Technology/Software/Twilio.xlsx" xr:uid="{D063543A-AAAA-8F4D-A807-8886C93620C5}"/>
    <hyperlink ref="A41" r:id="rId38" display="Technology/Software/Tyler Technologies.xlsx" xr:uid="{2DB570F4-77D6-EF42-9343-E7733108C986}"/>
    <hyperlink ref="A33" r:id="rId39" display="Technology/Software/Workday.xlsx" xr:uid="{A17B96EC-E334-454F-AE89-61DCDCB952CE}"/>
    <hyperlink ref="A20" r:id="rId40" display="Technology/Software/ZoomInfo.xlsx" xr:uid="{1F1D5A9D-08FC-944B-B7CB-CBE2B64D92AF}"/>
    <hyperlink ref="A25" r:id="rId41" display="Technology/Software/ZScaler.xlsx" xr:uid="{5029364F-CDCC-C543-90CF-91567D0C64BD}"/>
    <hyperlink ref="A28" r:id="rId42" display="Technology/Software/Constellation Software.xlsx" xr:uid="{ACAFB033-36C1-0D43-8E7A-285E5E19B2FE}"/>
    <hyperlink ref="A34" r:id="rId43" display="Technology/Software/SAP.xlsx" xr:uid="{ECF602B8-779D-CC49-9BA6-275EB13751ED}"/>
    <hyperlink ref="A40" r:id="rId44" display="Technology/Software/Amazon.xlsx" xr:uid="{B5B04D79-6986-7246-8A68-66C9D235BFE1}"/>
    <hyperlink ref="A42" r:id="rId45" display="Technology/Software/ANSYS.xlsx" xr:uid="{1854CB9E-BAB1-C441-A553-60788B56586F}"/>
    <hyperlink ref="A13" r:id="rId46" display="Technology/Software/VeriSign.xlsx" xr:uid="{E47F653B-20C3-754B-85B0-F5AA90652335}"/>
    <hyperlink ref="A21" r:id="rId47" display="Technology/Software/Microsoft.xlsx" xr:uid="{E88CDFEE-5B81-934F-99D8-42C5FEF06817}"/>
    <hyperlink ref="A31" r:id="rId48" display="Technology/Software/Cadence Design Systems.xlsx" xr:uid="{FE78D624-8ED4-3E4E-B381-1EAA98946185}"/>
    <hyperlink ref="A6" r:id="rId49" display="Technology/Software/Automatic Data Processing.xlsx" xr:uid="{4B3700FE-DF57-D643-8D14-03ADE88EA90E}"/>
    <hyperlink ref="A19" r:id="rId50" display="Technology/Software/Veeva Systems.xlsx" xr:uid="{245BBDE5-A403-5C47-A713-32C4B42781E4}"/>
    <hyperlink ref="A2" r:id="rId51" display="Technology/Software/Zoom Video Communications.xlsx" xr:uid="{133AEED3-5D19-2E4D-AE42-82DCD78247C8}"/>
    <hyperlink ref="A4" r:id="rId52" display="Technology/Software/dLocal.xlsx" xr:uid="{5837B02E-4F7D-6145-8F90-0ABD6D6DCC6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D3" sqref="D3"/>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
        <v>#VALUE!</v>
      </c>
      <c r="B2" s="19">
        <f>'[10]Sheet 1'!$AJ$115</f>
        <v>5193.4799973068084</v>
      </c>
      <c r="C2" s="6" cm="1">
        <f t="array" ref="C2">(B2/_FV(A2,"Price"))-1</f>
        <v>1.1485964864848306</v>
      </c>
      <c r="D2" s="6">
        <f>'[10]Sheet 1'!$AH$4</f>
        <v>0.11091531304544855</v>
      </c>
      <c r="E2" s="6">
        <f>'[10]Sheet 1'!$AI$4</f>
        <v>7.6406130112605997E-2</v>
      </c>
      <c r="F2" s="6">
        <f>'[10]Sheet 1'!$AH$20</f>
        <v>0.10762750001712518</v>
      </c>
      <c r="G2" s="7">
        <f>'[10]Sheet 1'!$AO$16</f>
        <v>2.7010030442591573</v>
      </c>
      <c r="H2" s="7">
        <f>'[10]Sheet 1'!$AP$16</f>
        <v>18.067686218000958</v>
      </c>
      <c r="I2" s="6">
        <f>'[10]Sheet 1'!$AN$7</f>
        <v>0.52129999999999999</v>
      </c>
      <c r="J2" s="6">
        <f>'[10]Sheet 1'!$AQ$7</f>
        <v>0.15620896332380232</v>
      </c>
      <c r="K2" s="6">
        <f>'[10]Sheet 1'!$AP$13</f>
        <v>0.56808777379375119</v>
      </c>
      <c r="L2" s="8">
        <f>'[10]Sheet 1'!$AP$101</f>
        <v>43897322706</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11">
        <v>#VALUE!</v>
      </c>
      <c r="B3" s="19">
        <f>'[11]Sheet 1'!$X$115</f>
        <v>200.51094748747769</v>
      </c>
      <c r="C3" s="6" cm="1">
        <f t="array" ref="C3">(B3/_FV(A3,"Price"))-1</f>
        <v>0.87920288179454253</v>
      </c>
      <c r="D3" s="6">
        <f>'[11]Sheet 1'!$V$4</f>
        <v>0.53668211856406289</v>
      </c>
      <c r="E3" s="6">
        <f>'[11]Sheet 1'!$W$4</f>
        <v>0.12461796603923792</v>
      </c>
      <c r="F3" s="6">
        <f>'[11]Sheet 1'!$V$20</f>
        <v>0.24589531020025879</v>
      </c>
      <c r="G3" s="7">
        <f>'[11]Sheet 1'!$AC$16</f>
        <v>1.8639127951313437</v>
      </c>
      <c r="H3" s="7">
        <f>'[11]Sheet 1'!$AD$16</f>
        <v>12.267095481145367</v>
      </c>
      <c r="I3" s="6">
        <f>'[11]Sheet 1'!$AB$7</f>
        <v>0.52329999999999999</v>
      </c>
      <c r="J3" s="6">
        <f>'[11]Sheet 1'!$AE$7</f>
        <v>0.1403527722339194</v>
      </c>
      <c r="K3" s="6">
        <f>'[11]Sheet 1'!$AD$13</f>
        <v>0.24927693351245789</v>
      </c>
      <c r="L3" s="8">
        <f>'[11]Sheet 1'!$AD$101</f>
        <v>6626182028</v>
      </c>
      <c r="M3" s="16" t="str" cm="1">
        <f t="array" ref="M3">_FV(A3,"Industry")</f>
        <v>Textiles &amp; Apparel</v>
      </c>
      <c r="N3" s="25" cm="1">
        <f t="array" ref="N3">_FV(A3,"Year incorporated",TRUE)</f>
        <v>2005</v>
      </c>
      <c r="O3" s="14" t="str" cm="1">
        <f t="array" ref="O3">_FV(A3,"Description")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 s="14"/>
      <c r="Q3" s="14"/>
      <c r="R3" s="14"/>
    </row>
    <row r="4" spans="1:18" ht="50" customHeight="1">
      <c r="A4" s="2" t="e" vm="99">
        <v>#VALUE!</v>
      </c>
      <c r="B4" s="19">
        <f>'[98]Sheet 1'!$AG$115</f>
        <v>1273.637606702157</v>
      </c>
      <c r="C4" s="6" cm="1">
        <f t="array" ref="C4">(B4/_FV(A4,"Price"))-1</f>
        <v>0.37937348087893152</v>
      </c>
      <c r="D4" s="6">
        <f>'[98]Sheet 1'!$AE$4</f>
        <v>8.1207419540991754E-2</v>
      </c>
      <c r="E4" s="6">
        <f>'[98]Sheet 1'!$AF$4</f>
        <v>7.0933374786430914E-2</v>
      </c>
      <c r="F4" s="6">
        <f>'[98]Sheet 1'!$AE$20</f>
        <v>1.8252179253488432E-2</v>
      </c>
      <c r="G4" s="7">
        <f>'[98]Sheet 1'!$AL$16</f>
        <v>3.9062288829315484</v>
      </c>
      <c r="H4" s="7">
        <f>'[98]Sheet 1'!$AM$16</f>
        <v>25.90762954502566</v>
      </c>
      <c r="I4" s="6">
        <f>'[98]Sheet 1'!$AK$7</f>
        <v>0.51229999999999998</v>
      </c>
      <c r="J4" s="6">
        <f>'[98]Sheet 1'!$AN$7</f>
        <v>0.17938467132921485</v>
      </c>
      <c r="K4" s="6">
        <f>'[98]Sheet 1'!$AM$13</f>
        <v>0.53872013781941763</v>
      </c>
      <c r="L4" s="8">
        <f>'[98]Sheet 1'!$AM$101</f>
        <v>56288211331</v>
      </c>
      <c r="M4" s="16" t="str" cm="1">
        <f t="array" ref="M4">_FV(A4,"Industry")</f>
        <v>Specialty Retailers</v>
      </c>
      <c r="N4" s="25" cm="1">
        <f t="array" ref="N4">_FV(A4,"Year incorporated",TRUE)</f>
        <v>2010</v>
      </c>
      <c r="O4" s="14" t="str" cm="1">
        <f t="array" ref="O4">_FV(A4,"Description")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4" s="14"/>
      <c r="Q4" s="14"/>
      <c r="R4" s="14"/>
    </row>
    <row r="5" spans="1:18" ht="50" customHeight="1">
      <c r="A5" s="2" t="e" vm="100">
        <v>#VALUE!</v>
      </c>
      <c r="B5" s="19">
        <f>'[109]Sheet 1'!$AN$115</f>
        <v>195.66340928359537</v>
      </c>
      <c r="C5" s="6" cm="1">
        <f t="array" ref="C5">(B5/_FV(A5,"Price"))-1</f>
        <v>0.32124660195553623</v>
      </c>
      <c r="D5" s="6">
        <f>'[109]Sheet 1'!$AL$4</f>
        <v>5.3456475472293041E-2</v>
      </c>
      <c r="E5" s="6">
        <f>'[109]Sheet 1'!$AM$4</f>
        <v>6.0358911045430563E-3</v>
      </c>
      <c r="F5" s="6">
        <f>'[109]Sheet 1'!$AL$20</f>
        <v>1.845621455349411E-2</v>
      </c>
      <c r="G5" s="7">
        <f>'[109]Sheet 1'!$AS$16</f>
        <v>4.3549269462631104</v>
      </c>
      <c r="H5" s="7">
        <f>'[109]Sheet 1'!$AT$16</f>
        <v>23.688002105548772</v>
      </c>
      <c r="I5" s="6">
        <f>'[109]Sheet 1'!$AR$7</f>
        <v>0.4743</v>
      </c>
      <c r="J5" s="6">
        <f>'[109]Sheet 1'!$AU$7</f>
        <v>0.16919201366805092</v>
      </c>
      <c r="K5" s="6">
        <f>'[109]Sheet 1'!$AT$13</f>
        <v>0.22581831089475418</v>
      </c>
      <c r="L5" s="8">
        <f>'[109]Sheet 1'!$AT$101</f>
        <v>349208527040</v>
      </c>
      <c r="M5" s="16" t="str" cm="1">
        <f t="array" ref="M5">_FV(A5,"Industry")</f>
        <v>Personal &amp; Household Products &amp; Services</v>
      </c>
      <c r="N5" s="25" cm="1">
        <f t="array" ref="N5">_FV(A5,"Year incorporated",TRUE)</f>
        <v>1905</v>
      </c>
      <c r="O5" s="14" t="str" cm="1">
        <f t="array" ref="O5">_FV(A5,"Description")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5" s="14"/>
      <c r="Q5" s="14"/>
      <c r="R5" s="14"/>
    </row>
    <row r="6" spans="1:18" ht="50" customHeight="1">
      <c r="A6" s="2" t="e" vm="101">
        <v>#VALUE!</v>
      </c>
      <c r="B6" s="19">
        <f>'[112]Sheet 1'!$AO$115</f>
        <v>239.15246553523556</v>
      </c>
      <c r="C6" s="6" cm="1">
        <f t="array" ref="C6">(B6/_FV(A6,"Price"))-1</f>
        <v>0.2838994576445617</v>
      </c>
      <c r="D6" s="6">
        <f>'[112]Sheet 1'!$AM$4</f>
        <v>8.7047336235750006E-2</v>
      </c>
      <c r="E6" s="6">
        <f>'[112]Sheet 1'!$AN$4</f>
        <v>3.9783776275581051E-2</v>
      </c>
      <c r="F6" s="6">
        <f>'[112]Sheet 1'!$AM$20</f>
        <v>1.2131014961584974E-3</v>
      </c>
      <c r="G6" s="7">
        <f>'[112]Sheet 1'!$AT$16</f>
        <v>2.9715634968515605</v>
      </c>
      <c r="H6" s="7">
        <f>'[112]Sheet 1'!$AU$16</f>
        <v>28.81249311111111</v>
      </c>
      <c r="I6" s="6">
        <f>'[112]Sheet 1'!$AS$7</f>
        <v>0.53029999999999999</v>
      </c>
      <c r="J6" s="6">
        <f>'[112]Sheet 1'!$AV$7</f>
        <v>0.12513890175016204</v>
      </c>
      <c r="K6" s="6">
        <f>'[112]Sheet 1'!$AU$13</f>
        <v>0.20476698683742439</v>
      </c>
      <c r="L6" s="8">
        <f>'[112]Sheet 1'!$AU$101</f>
        <v>256719313620</v>
      </c>
      <c r="M6" s="16" t="str" cm="1">
        <f t="array" ref="M6">_FV(A6,"Industry")</f>
        <v>Beverages</v>
      </c>
      <c r="N6" s="25" cm="1">
        <f t="array" ref="N6">_FV(A6,"Year incorporated",TRUE)</f>
        <v>1986</v>
      </c>
      <c r="O6" s="14" t="str" cm="1">
        <f t="array" ref="O6">_FV(A6,"Description")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6" s="14"/>
      <c r="Q6" s="14"/>
      <c r="R6" s="14"/>
    </row>
    <row r="7" spans="1:18" ht="50" customHeight="1">
      <c r="A7" s="2" t="e" vm="102">
        <v>#VALUE!</v>
      </c>
      <c r="B7" s="19">
        <f>'[102]Sheet 1'!$AO$115</f>
        <v>316.3812888697301</v>
      </c>
      <c r="C7" s="6" cm="1">
        <f t="array" ref="C7">(B7/_FV(A7,"Price"))-1</f>
        <v>0.22599894935181775</v>
      </c>
      <c r="D7" s="6">
        <f>'[102]Sheet 1'!$AM$4</f>
        <v>0.16139812828344313</v>
      </c>
      <c r="E7" s="6">
        <f>'[102]Sheet 1'!$AN$4</f>
        <v>7.5792659272307716E-2</v>
      </c>
      <c r="F7" s="6">
        <f>'[102]Sheet 1'!$AM$20</f>
        <v>8.7994044971197338E-2</v>
      </c>
      <c r="G7" s="7">
        <f>'[102]Sheet 1'!$AT$16</f>
        <v>5.0772610334251054</v>
      </c>
      <c r="H7" s="7">
        <f>'[102]Sheet 1'!$AU$16</f>
        <v>32.162529583534216</v>
      </c>
      <c r="I7" s="6">
        <f>'[102]Sheet 1'!$AS$7</f>
        <v>0.43180000000000002</v>
      </c>
      <c r="J7" s="6">
        <f>'[102]Sheet 1'!$AV$7</f>
        <v>0.173558400406016</v>
      </c>
      <c r="K7" s="6">
        <f>'[102]Sheet 1'!$AU$13</f>
        <v>0.27942380620967611</v>
      </c>
      <c r="L7" s="8">
        <f>'[102]Sheet 1'!$AU$101</f>
        <v>52901475422</v>
      </c>
      <c r="M7" s="16" t="str" cm="1">
        <f t="array" ref="M7">_FV(A7,"Industry")</f>
        <v>Food &amp; Tobacco</v>
      </c>
      <c r="N7" s="25" cm="1">
        <f t="array" ref="N7">_FV(A7,"Year incorporated",TRUE)</f>
        <v>1927</v>
      </c>
      <c r="O7" s="14" t="str" cm="1">
        <f t="array" ref="O7">_FV(A7,"Description")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7" s="14"/>
      <c r="Q7" s="14"/>
      <c r="R7" s="14"/>
    </row>
    <row r="8" spans="1:18" ht="50" customHeight="1">
      <c r="A8" s="2" t="e" vm="103">
        <v>#VALUE!</v>
      </c>
      <c r="B8" s="19">
        <f>'[110]Sheet 1'!$X$115</f>
        <v>598.86090171160379</v>
      </c>
      <c r="C8" s="6" cm="1">
        <f t="array" ref="C8">(B8/_FV(A8,"Price"))-1</f>
        <v>0.19247491380247661</v>
      </c>
      <c r="D8" s="6">
        <f>'[110]Sheet 1'!$V$4</f>
        <v>0.15334481898760011</v>
      </c>
      <c r="E8" s="6">
        <f>'[110]Sheet 1'!$W$4</f>
        <v>5.2626406564787898E-2</v>
      </c>
      <c r="F8" s="6">
        <f>'[110]Sheet 1'!$V$20</f>
        <v>0.13517883067176983</v>
      </c>
      <c r="G8" s="7">
        <f>'[110]Sheet 1'!$AC$16</f>
        <v>3.1275273942312416</v>
      </c>
      <c r="H8" s="7">
        <f>'[110]Sheet 1'!$AD$16</f>
        <v>17.611596568898726</v>
      </c>
      <c r="I8" s="6">
        <f>'[110]Sheet 1'!$AB$7</f>
        <v>0.74680000000000002</v>
      </c>
      <c r="J8" s="6">
        <f>'[110]Sheet 1'!$AE$7</f>
        <v>0.15758439388727827</v>
      </c>
      <c r="K8" s="6">
        <f>'[110]Sheet 1'!$AD$13</f>
        <v>0.21659707724425886</v>
      </c>
      <c r="L8" s="8">
        <f>'[110]Sheet 1'!$AD$101</f>
        <v>63648310000</v>
      </c>
      <c r="M8" s="16" t="str" cm="1">
        <f t="array" ref="M8">_FV(A8,"Industry")</f>
        <v>Specialty Retailers</v>
      </c>
      <c r="N8" s="25" cm="1">
        <f t="array" ref="N8">_FV(A8,"Year incorporated",TRUE)</f>
        <v>1955</v>
      </c>
      <c r="O8" s="14" t="str" cm="1">
        <f t="array" ref="O8">_FV(A8,"Description")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8" s="14"/>
      <c r="Q8" s="14"/>
      <c r="R8" s="14"/>
    </row>
    <row r="9" spans="1:18" ht="50" customHeight="1">
      <c r="A9" s="2" t="e" vm="104">
        <v>#VALUE!</v>
      </c>
      <c r="B9" s="19">
        <f>'[122]Sheet 1'!$AO$115</f>
        <v>277.64825017369134</v>
      </c>
      <c r="C9" s="6" cm="1">
        <f t="array" ref="C9">(B9/_FV(A9,"Price"))-1</f>
        <v>0.14517735687230915</v>
      </c>
      <c r="D9" s="6">
        <f>'[122]Sheet 1'!$AM$4</f>
        <v>2.3888843747460697E-2</v>
      </c>
      <c r="E9" s="6">
        <f>'[122]Sheet 1'!$AN$4</f>
        <v>0.13426372056639502</v>
      </c>
      <c r="F9" s="6">
        <f>'[122]Sheet 1'!$AM$20</f>
        <v>-0.69808066235965627</v>
      </c>
      <c r="G9" s="7">
        <f>'[122]Sheet 1'!$AT$16</f>
        <v>5.0365759900007934</v>
      </c>
      <c r="H9" s="7">
        <f>'[122]Sheet 1'!$AU$16</f>
        <v>-1099.6565800742574</v>
      </c>
      <c r="I9" s="6">
        <f>'[122]Sheet 1'!$AS$7</f>
        <v>0.53369999999999995</v>
      </c>
      <c r="J9" s="6">
        <f>'[122]Sheet 1'!$AV$7</f>
        <v>0.19030235695579717</v>
      </c>
      <c r="K9" s="6">
        <f>'[122]Sheet 1'!$AU$13</f>
        <v>0.10527622762818081</v>
      </c>
      <c r="L9" s="8">
        <f>'[122]Sheet 1'!$AU$101</f>
        <v>44426125835</v>
      </c>
      <c r="M9" s="16" t="str" cm="1">
        <f t="array" ref="M9">_FV(A9,"Industry")</f>
        <v>Beverages</v>
      </c>
      <c r="N9" s="25" cm="1">
        <f t="array" ref="N9">_FV(A9,"Year incorporated",TRUE)</f>
        <v>1972</v>
      </c>
      <c r="O9" s="14" t="str" cm="1">
        <f t="array" ref="O9">_FV(A9,"Description")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9" s="14"/>
      <c r="Q9" s="14"/>
      <c r="R9" s="14"/>
    </row>
    <row r="10" spans="1:18" ht="50" customHeight="1">
      <c r="A10" s="2" t="e" vm="105">
        <v>#VALUE!</v>
      </c>
      <c r="B10" s="19">
        <f>'[117]Sheet 1'!$AO$115</f>
        <v>67.459617898996839</v>
      </c>
      <c r="C10" s="6" cm="1">
        <f t="array" ref="C10">(B10/_FV(A10,"Price"))-1</f>
        <v>0.10003453565424936</v>
      </c>
      <c r="D10" s="6">
        <f>'[117]Sheet 1'!$AM$4</f>
        <v>0.11250808433579107</v>
      </c>
      <c r="E10" s="6">
        <f>'[117]Sheet 1'!$AN$4</f>
        <v>4.2996000372058418E-2</v>
      </c>
      <c r="F10" s="6">
        <f>'[117]Sheet 1'!$AM$20</f>
        <v>-0.10634026293633836</v>
      </c>
      <c r="G10" s="7">
        <f>'[117]Sheet 1'!$AT$16</f>
        <v>6.1669785566458932</v>
      </c>
      <c r="H10" s="7">
        <f>'[117]Sheet 1'!$AU$16</f>
        <v>27.793412895619365</v>
      </c>
      <c r="I10" s="6">
        <f>'[117]Sheet 1'!$AS$7</f>
        <v>0.58140000000000003</v>
      </c>
      <c r="J10" s="6">
        <f>'[117]Sheet 1'!$AV$7</f>
        <v>0.22170030694819087</v>
      </c>
      <c r="K10" s="6">
        <f>'[117]Sheet 1'!$AU$13</f>
        <v>0.17246340152401429</v>
      </c>
      <c r="L10" s="8">
        <f>'[117]Sheet 1'!$AU$101</f>
        <v>265204745850</v>
      </c>
      <c r="M10" s="16" t="str" cm="1">
        <f t="array" ref="M10">_FV(A10,"Industry")</f>
        <v>Beverages</v>
      </c>
      <c r="N10" s="25" cm="1">
        <f t="array" ref="N10">_FV(A10,"Year incorporated",TRUE)</f>
        <v>1919</v>
      </c>
      <c r="O10" s="14" t="str" cm="1">
        <f t="array" ref="O10">_FV(A10,"Description")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10" s="14"/>
      <c r="Q10" s="14"/>
      <c r="R10" s="14"/>
    </row>
    <row r="11" spans="1:18" ht="50" customHeight="1">
      <c r="A11" s="22" t="e" vm="2">
        <v>#VALUE!</v>
      </c>
      <c r="B11" s="19">
        <f>'[2]Sheet 1'!$X$115</f>
        <v>1307.5784955755373</v>
      </c>
      <c r="C11" s="6" cm="1">
        <f t="array" ref="C11">(B11/_FV(A11,"Price"))-1</f>
        <v>6.6871049408085304E-2</v>
      </c>
      <c r="D11" s="6">
        <f>'[2]Sheet 1'!$V$4</f>
        <v>0.49050649071230712</v>
      </c>
      <c r="E11" s="6">
        <f>'[2]Sheet 1'!$W$4</f>
        <v>0.24627503084369362</v>
      </c>
      <c r="F11" s="6">
        <f>'[2]Sheet 1'!$V$20</f>
        <v>1.2624978939514286</v>
      </c>
      <c r="G11" s="7">
        <f>'[2]Sheet 1'!$AC$16</f>
        <v>5.8510424882793961</v>
      </c>
      <c r="H11" s="7">
        <f>'[2]Sheet 1'!$AD$16</f>
        <v>127.90961555809129</v>
      </c>
      <c r="I11" s="6">
        <f>'[2]Sheet 1'!$AB$7</f>
        <v>0.48998766252253961</v>
      </c>
      <c r="J11" s="6">
        <f>'[2]Sheet 1'!$AE$7</f>
        <v>0.23593053051153079</v>
      </c>
      <c r="K11" s="6">
        <f>'[2]Sheet 1'!$AD$13</f>
        <v>0.41643173580346354</v>
      </c>
      <c r="L11" s="8">
        <f>'[2]Sheet 1'!$AD$101</f>
        <v>61652434699</v>
      </c>
      <c r="M11" s="16" t="str" cm="1">
        <f t="array" ref="M11">_FV(A11,"Industry")</f>
        <v>Software &amp; IT Services</v>
      </c>
      <c r="N11" s="25" cm="1">
        <f t="array" ref="N11">_FV(A11,"Year incorporated",TRUE)</f>
        <v>1999</v>
      </c>
      <c r="O11" s="14" t="str" cm="1">
        <f t="array" ref="O11">_FV(A11,"Description")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11" s="14"/>
      <c r="Q11" s="14"/>
      <c r="R11" s="14"/>
    </row>
    <row r="12" spans="1:18" ht="50" customHeight="1">
      <c r="A12" s="2" t="e" vm="106">
        <v>#VALUE!</v>
      </c>
      <c r="B12" s="19">
        <f>'[100]Sheet 1'!$I$115</f>
        <v>20.383093179818633</v>
      </c>
      <c r="C12" s="6" cm="1">
        <f t="array" ref="C12">(B12/_FV(A12,"Price"))-1</f>
        <v>5.6940273778513628E-2</v>
      </c>
      <c r="D12" s="6">
        <f>'[100]Sheet 1'!$G$4</f>
        <v>0.21589840075258704</v>
      </c>
      <c r="E12" s="6">
        <f>'[100]Sheet 1'!$H$4</f>
        <v>5.058027079303673E-2</v>
      </c>
      <c r="F12" s="6">
        <f>'[100]Sheet 1'!$G$20</f>
        <v>0.17933491686460812</v>
      </c>
      <c r="G12" s="7">
        <f>'[100]Sheet 1'!$N$16</f>
        <v>3.4072804642166346</v>
      </c>
      <c r="H12" s="7">
        <f>'[100]Sheet 1'!$O$16</f>
        <v>45.052787723785165</v>
      </c>
      <c r="I12" s="6">
        <f>'[100]Sheet 1'!$M$7</f>
        <v>0.44359999999999999</v>
      </c>
      <c r="J12" s="6">
        <f>'[100]Sheet 1'!$P$7</f>
        <v>0.15851063829787235</v>
      </c>
      <c r="K12" s="6">
        <f>'[100]Sheet 1'!$O$13</f>
        <v>0.31847133757961782</v>
      </c>
      <c r="L12" s="8">
        <f>'[100]Sheet 1'!$O$101</f>
        <v>35231280000</v>
      </c>
      <c r="M12" s="16" t="str" cm="1">
        <f t="array" ref="M12">_FV(A12,"Industry")</f>
        <v>Media &amp; Publishing</v>
      </c>
      <c r="N12" s="25" cm="1">
        <f t="array" ref="N12">_FV(A12,"Year incorporated",TRUE)</f>
        <v>1999</v>
      </c>
      <c r="O12" s="14" t="str" cm="1">
        <f t="array" ref="O12">_FV(A12,"Description")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12" s="14"/>
      <c r="Q12" s="14"/>
      <c r="R12" s="14"/>
    </row>
    <row r="13" spans="1:18" ht="50" customHeight="1">
      <c r="A13" s="2" t="e" vm="107">
        <v>#VALUE!</v>
      </c>
      <c r="B13" s="19">
        <f>'[111]Sheet 1'!$AB$115</f>
        <v>44.393746804610856</v>
      </c>
      <c r="C13" s="6" cm="1">
        <f t="array" ref="C13">(B13/_FV(A13,"Price"))-1</f>
        <v>3.4216582518598937E-2</v>
      </c>
      <c r="D13" s="6">
        <f>'[111]Sheet 1'!$Z$4</f>
        <v>0.1632702782660147</v>
      </c>
      <c r="E13" s="6">
        <f>'[111]Sheet 1'!$AA$4</f>
        <v>-8.7515894980926268E-3</v>
      </c>
      <c r="F13" s="6">
        <f>'[111]Sheet 1'!$Z$20</f>
        <v>9.5671214418056261E-2</v>
      </c>
      <c r="G13" s="7">
        <f>'[111]Sheet 1'!$AG$16</f>
        <v>1.490240175779789</v>
      </c>
      <c r="H13" s="7">
        <f>'[111]Sheet 1'!$AH$16</f>
        <v>11.633201512320449</v>
      </c>
      <c r="I13" s="6">
        <f>'[111]Sheet 1'!$AF$7</f>
        <v>0.69569999999999999</v>
      </c>
      <c r="J13" s="6">
        <f>'[111]Sheet 1'!$AI$7</f>
        <v>0.11359114369062757</v>
      </c>
      <c r="K13" s="6">
        <f>'[111]Sheet 1'!$AH$13</f>
        <v>0.21197425589067767</v>
      </c>
      <c r="L13" s="8">
        <f>'[111]Sheet 1'!$AH$101</f>
        <v>9961510455</v>
      </c>
      <c r="M13" s="16" t="str" cm="1">
        <f t="array" ref="M13">_FV(A13,"Industry")</f>
        <v>Specialty Retailers</v>
      </c>
      <c r="N13" s="25" cm="1">
        <f t="array" ref="N13">_FV(A13,"Year incorporated",TRUE)</f>
        <v>2000</v>
      </c>
      <c r="O13" s="14" t="str" cm="1">
        <f t="array" ref="O13">_FV(A13,"Description")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13" s="14"/>
      <c r="Q13" s="14"/>
      <c r="R13" s="14"/>
    </row>
    <row r="14" spans="1:18" ht="50" customHeight="1">
      <c r="A14" s="2" t="e" vm="108">
        <v>#VALUE!</v>
      </c>
      <c r="B14" s="19">
        <f>'[116]Sheet 1'!$Z$115</f>
        <v>25.564910987744017</v>
      </c>
      <c r="C14" s="6" cm="1">
        <f t="array" ref="C14">(B14/_FV(A14,"Price"))-1</f>
        <v>2.4645730971704083E-2</v>
      </c>
      <c r="D14" s="6">
        <f>'[116]Sheet 1'!$X$4</f>
        <v>0.20568283629847683</v>
      </c>
      <c r="E14" s="6">
        <f>'[116]Sheet 1'!$Y$4</f>
        <v>0.24876150035385702</v>
      </c>
      <c r="F14" s="6">
        <f>'[116]Sheet 1'!$X$20</f>
        <v>7.2190834902699397E-2</v>
      </c>
      <c r="G14" s="7">
        <f>'[116]Sheet 1'!$AE$16</f>
        <v>2.8962002830856335</v>
      </c>
      <c r="H14" s="7">
        <f>'[116]Sheet 1'!$AF$16</f>
        <v>20.668338383838385</v>
      </c>
      <c r="I14" s="6">
        <f>'[116]Sheet 1'!$AD$7</f>
        <v>0.71160000000000001</v>
      </c>
      <c r="J14" s="6">
        <f>'[116]Sheet 1'!$AG$7</f>
        <v>0.18895966029723993</v>
      </c>
      <c r="K14" s="6">
        <f>'[116]Sheet 1'!$AF$13</f>
        <v>0.18015925680159256</v>
      </c>
      <c r="L14" s="8">
        <f>'[116]Sheet 1'!$AF$101</f>
        <v>8184662000</v>
      </c>
      <c r="M14" s="16" t="str" cm="1">
        <f t="array" ref="M14">_FV(A14,"Industry")</f>
        <v>Specialty Retailers</v>
      </c>
      <c r="N14" s="25" cm="1">
        <f t="array" ref="N14">_FV(A14,"Year incorporated",TRUE)</f>
        <v>1997</v>
      </c>
      <c r="O14" s="14" t="str" cm="1">
        <f t="array" ref="O14">_FV(A14,"Description")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14" s="14"/>
      <c r="Q14" s="14"/>
      <c r="R14" s="14"/>
    </row>
    <row r="15" spans="1:18" ht="50" customHeight="1">
      <c r="A15" s="2" t="e" vm="17">
        <v>#VALUE!</v>
      </c>
      <c r="B15" s="19">
        <f>'[17]Sheet 1'!$X$115</f>
        <v>452.45878544257232</v>
      </c>
      <c r="C15" s="6" cm="1">
        <f t="array" ref="C15">(B15/_FV(A15,"Price"))-1</f>
        <v>-4.2939516239248743E-3</v>
      </c>
      <c r="D15" s="6">
        <f>'[17]Sheet 1'!$V$4</f>
        <v>0.18272868530692499</v>
      </c>
      <c r="E15" s="6">
        <f>'[17]Sheet 1'!$W$4</f>
        <v>8.6598746081504752E-2</v>
      </c>
      <c r="F15" s="6">
        <f>'[17]Sheet 1'!$V$20</f>
        <v>0.12058803578079469</v>
      </c>
      <c r="G15" s="7">
        <f>'[17]Sheet 1'!$AC$16</f>
        <v>2.2221910490791537</v>
      </c>
      <c r="H15" s="7">
        <f>'[17]Sheet 1'!$AD$16</f>
        <v>18.258193949974565</v>
      </c>
      <c r="I15" s="6">
        <f>'[17]Sheet 1'!$AB$7</f>
        <v>0.39620983542319749</v>
      </c>
      <c r="J15" s="6">
        <f>'[17]Sheet 1'!$AE$7</f>
        <v>0.11461598746081504</v>
      </c>
      <c r="K15" s="6">
        <f>'[17]Sheet 1'!$AD$13</f>
        <v>0.42418211606717809</v>
      </c>
      <c r="L15" s="8">
        <f>'[17]Sheet 1'!$AD$101</f>
        <v>22684126229</v>
      </c>
      <c r="M15" s="16" t="str" cm="1">
        <f t="array" ref="M15">_FV(A15,"Industry")</f>
        <v>Specialty Retailers</v>
      </c>
      <c r="N15" s="25" cm="1">
        <f t="array" ref="N15">_FV(A15,"Year incorporated",TRUE)</f>
        <v>2016</v>
      </c>
      <c r="O15" s="14" t="str" cm="1">
        <f t="array" ref="O15">_FV(A15,"Description")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15" s="14"/>
      <c r="Q15" s="14"/>
      <c r="R15" s="14"/>
    </row>
    <row r="16" spans="1:18" ht="50" customHeight="1">
      <c r="A16" s="2" t="e" vm="18">
        <v>#VALUE!</v>
      </c>
      <c r="B16" s="19">
        <f>'[18]Sheet 1'!$Y$115</f>
        <v>794.26617725006088</v>
      </c>
      <c r="C16" s="6" cm="1">
        <f t="array" ref="C16">(B16/_FV(A16,"Price"))-1</f>
        <v>-4.3168079448185903E-2</v>
      </c>
      <c r="D16" s="6">
        <f>'[18]Sheet 1'!$W$4</f>
        <v>0.23310752939344392</v>
      </c>
      <c r="E16" s="6">
        <f>'[18]Sheet 1'!$X$4</f>
        <v>0.11333097595473829</v>
      </c>
      <c r="F16" s="6">
        <f>'[18]Sheet 1'!$W$20</f>
        <v>0.15191440445662741</v>
      </c>
      <c r="G16" s="7">
        <f>'[18]Sheet 1'!$AD$16</f>
        <v>5.3207592442917759</v>
      </c>
      <c r="H16" s="7">
        <f>'[18]Sheet 1'!$AE$16</f>
        <v>29.914725930133486</v>
      </c>
      <c r="I16" s="6">
        <f>'[18]Sheet 1'!$AC$7</f>
        <v>0.68440000000000001</v>
      </c>
      <c r="J16" s="6">
        <f>'[18]Sheet 1'!$AF$7</f>
        <v>0.16105526368963427</v>
      </c>
      <c r="K16" s="6">
        <f>'[18]Sheet 1'!$AE$13</f>
        <v>0.2326800137385466</v>
      </c>
      <c r="L16" s="8">
        <f>'[18]Sheet 1'!$AE$101</f>
        <v>421319000000</v>
      </c>
      <c r="M16" s="16" t="str" cm="1">
        <f t="array" ref="M16">_FV(A16,"Industry")</f>
        <v>Textiles &amp; Apparel</v>
      </c>
      <c r="N16" s="25" cm="1">
        <f t="array" ref="N16">_FV(A16,"Year incorporated",TRUE)</f>
        <v>1971</v>
      </c>
      <c r="O16" s="14" t="str" cm="1">
        <f t="array" ref="O16">_FV(A16,"Description")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6" s="14"/>
      <c r="Q16" s="14"/>
      <c r="R16" s="14"/>
    </row>
    <row r="17" spans="1:18" ht="50" customHeight="1">
      <c r="A17" s="2" t="e" vm="8">
        <v>#VALUE!</v>
      </c>
      <c r="B17" s="19">
        <f>'[8]Sheet 1'!$Y$115</f>
        <v>1768.5296117523142</v>
      </c>
      <c r="C17" s="6" cm="1">
        <f t="array" ref="C17">(B17/_FV(A17,"Price"))-1</f>
        <v>-6.9880292546379508E-2</v>
      </c>
      <c r="D17" s="6">
        <f>'[8]Sheet 1'!$W$4</f>
        <v>0.2916945001113338</v>
      </c>
      <c r="E17" s="6">
        <f>'[8]Sheet 1'!$X$4</f>
        <v>0.18065850715393905</v>
      </c>
      <c r="F17" s="6">
        <f>'[8]Sheet 1'!$W$20</f>
        <v>0.30801479654747221</v>
      </c>
      <c r="G17" s="7">
        <f>'[8]Sheet 1'!$AD$16</f>
        <v>17.339519048439925</v>
      </c>
      <c r="H17" s="7">
        <f>'[8]Sheet 1'!$AE$16</f>
        <v>59.748470448470449</v>
      </c>
      <c r="I17" s="6">
        <f>'[8]Sheet 1'!$AC$7</f>
        <v>0.70789999999999997</v>
      </c>
      <c r="J17" s="6">
        <f>'[8]Sheet 1'!$AF$7</f>
        <v>0.36062747802103085</v>
      </c>
      <c r="K17" s="6">
        <f>'[8]Sheet 1'!$AE$13</f>
        <v>0.32674782608695652</v>
      </c>
      <c r="L17" s="8">
        <f>'[8]Sheet 1'!$AE$101</f>
        <v>201173100000</v>
      </c>
      <c r="M17" s="16" t="str" cm="1">
        <f t="array" ref="M17">_FV(A17,"Industry")</f>
        <v>Textiles &amp; Apparel</v>
      </c>
      <c r="N17" s="25" cm="1">
        <f t="array" ref="N17">_FV(A17,"Year incorporated",TRUE)</f>
        <v>1957</v>
      </c>
      <c r="O17" s="14" t="str" cm="1">
        <f t="array" ref="O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7" s="14"/>
      <c r="Q17" s="14"/>
      <c r="R17" s="14"/>
    </row>
    <row r="18" spans="1:18" ht="50" customHeight="1">
      <c r="A18" s="2" t="e" vm="15">
        <v>#VALUE!</v>
      </c>
      <c r="B18" s="19">
        <f>'[15]Sheet 1'!$AK$115</f>
        <v>53.064251086708772</v>
      </c>
      <c r="C18" s="6" cm="1">
        <f t="array" ref="C18">(B18/_FV(A18,"Price"))-1</f>
        <v>-9.8849433867559289E-2</v>
      </c>
      <c r="D18" s="6">
        <f>'[15]Sheet 1'!$AI$4</f>
        <v>0.13890075923709588</v>
      </c>
      <c r="E18" s="6">
        <f>'[15]Sheet 1'!$AJ$4</f>
        <v>0.12596160702260328</v>
      </c>
      <c r="F18" s="6">
        <f>'[15]Sheet 1'!$AI$20</f>
        <v>-0.11793695526076731</v>
      </c>
      <c r="G18" s="7">
        <f>'[15]Sheet 1'!$AP$16</f>
        <v>9.7770850175485862</v>
      </c>
      <c r="H18" s="7">
        <f>'[15]Sheet 1'!$AQ$16</f>
        <v>51.781159493262976</v>
      </c>
      <c r="I18" s="6">
        <f>'[15]Sheet 1'!$AO$7</f>
        <v>0.503</v>
      </c>
      <c r="J18" s="6">
        <f>'[15]Sheet 1'!$AR$7</f>
        <v>0.14062858003026438</v>
      </c>
      <c r="K18" s="6">
        <f>'[15]Sheet 1'!$AQ$13</f>
        <v>0.22558174393572936</v>
      </c>
      <c r="L18" s="8">
        <f>'[15]Sheet 1'!$AQ$101</f>
        <v>61703672400</v>
      </c>
      <c r="M18" s="16" t="str" cm="1">
        <f t="array" ref="M18">_FV(A18,"Industry")</f>
        <v>Beverages</v>
      </c>
      <c r="N18" s="25" cm="1">
        <f t="array" ref="N18">_FV(A18,"Year incorporated",TRUE)</f>
        <v>2014</v>
      </c>
      <c r="O18" s="14" t="str" cm="1">
        <f t="array" ref="O18">_FV(A18,"Description")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8" s="14"/>
      <c r="Q18" s="14"/>
      <c r="R18" s="14"/>
    </row>
    <row r="19" spans="1:18" ht="50" customHeight="1">
      <c r="A19" s="2" t="e" vm="109">
        <v>#VALUE!</v>
      </c>
      <c r="B19" s="19">
        <f>'[115]Sheet 1'!$Y$115</f>
        <v>97.913653921798328</v>
      </c>
      <c r="C19" s="6" cm="1">
        <f t="array" ref="C19">(B19/_FV(A19,"Price"))-1</f>
        <v>-0.10930907011918201</v>
      </c>
      <c r="D19" s="6">
        <f>'[115]Sheet 1'!$W$4</f>
        <v>0.15905935023236495</v>
      </c>
      <c r="E19" s="6">
        <f>'[115]Sheet 1'!$X$4</f>
        <v>0.13999809211593051</v>
      </c>
      <c r="F19" s="6">
        <f>'[115]Sheet 1'!$W$20</f>
        <v>8.5717175219602426E-2</v>
      </c>
      <c r="G19" s="7">
        <f>'[115]Sheet 1'!$AD$16</f>
        <v>1.8354950862022372</v>
      </c>
      <c r="H19" s="7">
        <f>'[115]Sheet 1'!$AE$16</f>
        <v>27.312351644441808</v>
      </c>
      <c r="I19" s="6">
        <f>'[115]Sheet 1'!$AC$7</f>
        <v>0.31130000000000002</v>
      </c>
      <c r="J19" s="6">
        <f>'[115]Sheet 1'!$AF$7</f>
        <v>6.615426114449631E-2</v>
      </c>
      <c r="K19" s="6">
        <f>'[115]Sheet 1'!$AE$13</f>
        <v>0.1813117991938854</v>
      </c>
      <c r="L19" s="8">
        <f>'[115]Sheet 1'!$AE$101</f>
        <v>7369364096</v>
      </c>
      <c r="M19" s="16" t="str" cm="1">
        <f t="array" ref="M19">_FV(A19,"Industry")</f>
        <v>Hotels &amp; Entertainment Services</v>
      </c>
      <c r="N19" s="25" cm="1">
        <f t="array" ref="N19">_FV(A19,"Year incorporated",TRUE)</f>
        <v>2004</v>
      </c>
      <c r="O19" s="14" t="str" cm="1">
        <f t="array" ref="O19">_FV(A19,"Description")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19" s="14"/>
      <c r="Q19" s="14"/>
      <c r="R19" s="14"/>
    </row>
    <row r="20" spans="1:18" ht="50" customHeight="1">
      <c r="A20" s="2" t="e" vm="110">
        <v>#VALUE!</v>
      </c>
      <c r="B20" s="19">
        <f>'[113]Sheet 1'!$P$115</f>
        <v>55.008624803459007</v>
      </c>
      <c r="C20" s="6" cm="1">
        <f t="array" ref="C20">(B20/_FV(A20,"Price"))-1</f>
        <v>-0.11901625875305877</v>
      </c>
      <c r="D20" s="6">
        <f>'[113]Sheet 1'!$N$4</f>
        <v>0.27212070946575029</v>
      </c>
      <c r="E20" s="6">
        <f>'[113]Sheet 1'!$O$4</f>
        <v>0.15448597520448426</v>
      </c>
      <c r="F20" s="6">
        <f>'[113]Sheet 1'!$N$20</f>
        <v>0.25508914155330609</v>
      </c>
      <c r="G20" s="7">
        <f>'[113]Sheet 1'!$U$16</f>
        <v>6.7019159472739913</v>
      </c>
      <c r="H20" s="7">
        <f>'[113]Sheet 1'!$V$16</f>
        <v>28.752985427651694</v>
      </c>
      <c r="I20" s="6">
        <f>'[113]Sheet 1'!$T$7</f>
        <v>0.76370000000000005</v>
      </c>
      <c r="J20" s="6">
        <f>'[113]Sheet 1'!$W$7</f>
        <v>0.189298817852464</v>
      </c>
      <c r="K20" s="6">
        <f>'[113]Sheet 1'!$V$13</f>
        <v>0.20302945072135958</v>
      </c>
      <c r="L20" s="8">
        <f>'[113]Sheet 1'!$V$101</f>
        <v>17444350000</v>
      </c>
      <c r="M20" s="16" t="str" cm="1">
        <f t="array" ref="M20">_FV(A20,"Industry")</f>
        <v>Textiles &amp; Apparel</v>
      </c>
      <c r="N20" s="25" cm="1">
        <f t="array" ref="N20">_FV(A20,"Year incorporated",TRUE)</f>
        <v>2004</v>
      </c>
      <c r="O20" s="14" t="str" cm="1">
        <f t="array" ref="O20">_FV(A20,"Description")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0" s="14"/>
      <c r="Q20" s="14"/>
      <c r="R20" s="14"/>
    </row>
    <row r="21" spans="1:18" ht="50" customHeight="1">
      <c r="A21" s="2" t="e" vm="111">
        <v>#VALUE!</v>
      </c>
      <c r="B21" s="19">
        <f>'[118]Sheet 1'!$Y$115</f>
        <v>22.950514174998553</v>
      </c>
      <c r="C21" s="6" cm="1">
        <f t="array" ref="C21">(B21/_FV(A21,"Price"))-1</f>
        <v>-0.1196580677023954</v>
      </c>
      <c r="D21" s="6">
        <f>'[118]Sheet 1'!$W$4</f>
        <v>0.11658177702320316</v>
      </c>
      <c r="E21" s="6">
        <f>'[118]Sheet 1'!$X$4</f>
        <v>6.588950836289964E-3</v>
      </c>
      <c r="F21" s="6">
        <f>'[118]Sheet 1'!$W$20</f>
        <v>0.36208853575482403</v>
      </c>
      <c r="G21" s="7">
        <f>'[118]Sheet 1'!$AD$16</f>
        <v>2.2708457045108972</v>
      </c>
      <c r="H21" s="7">
        <f>'[118]Sheet 1'!$AE$16</f>
        <v>24.394075725952813</v>
      </c>
      <c r="I21" s="6">
        <f>'[118]Sheet 1'!$AC$7</f>
        <v>0.47960000000000003</v>
      </c>
      <c r="J21" s="6">
        <f>'[118]Sheet 1'!$AF$7</f>
        <v>7.0282142253759075E-2</v>
      </c>
      <c r="K21" s="6">
        <f>'[118]Sheet 1'!$AE$13</f>
        <v>0.17142857142857143</v>
      </c>
      <c r="L21" s="8">
        <f>'[118]Sheet 1'!$AE$101</f>
        <v>13441135725</v>
      </c>
      <c r="M21" s="16" t="str" cm="1">
        <f t="array" ref="M21">_FV(A21,"Industry")</f>
        <v>Media &amp; Publishing</v>
      </c>
      <c r="N21" s="25" cm="1">
        <f t="array" ref="N21">_FV(A21,"Year incorporated",TRUE)</f>
        <v>2003</v>
      </c>
      <c r="O21" s="14" t="str" cm="1">
        <f t="array" ref="O21">_FV(A21,"Description")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21" s="14"/>
      <c r="Q21" s="14"/>
      <c r="R21" s="14"/>
    </row>
    <row r="22" spans="1:18" ht="50" customHeight="1">
      <c r="A22" s="2" t="e" vm="112">
        <v>#VALUE!</v>
      </c>
      <c r="B22" s="19">
        <f>'[119]Sheet 1'!$AO$115</f>
        <v>133.88688019465422</v>
      </c>
      <c r="C22" s="6" cm="1">
        <f t="array" ref="C22">(B22/_FV(A22,"Price"))-1</f>
        <v>-0.13893575024339688</v>
      </c>
      <c r="D22" s="6">
        <f>'[119]Sheet 1'!$AM$4</f>
        <v>6.7280193590965709E-2</v>
      </c>
      <c r="E22" s="6">
        <f>'[119]Sheet 1'!$AN$4</f>
        <v>2.7337315083372893E-2</v>
      </c>
      <c r="F22" s="6">
        <f>'[119]Sheet 1'!$AM$20</f>
        <v>-1.94330941732892E-2</v>
      </c>
      <c r="G22" s="7">
        <f>'[119]Sheet 1'!$AT$16</f>
        <v>0.6851809142647749</v>
      </c>
      <c r="H22" s="7">
        <f>'[119]Sheet 1'!$AU$16</f>
        <v>35.859893484589044</v>
      </c>
      <c r="I22" s="6">
        <f>'[119]Sheet 1'!$AS$7</f>
        <v>0.2414</v>
      </c>
      <c r="J22" s="6">
        <f>'[119]Sheet 1'!$AV$7</f>
        <v>2.0029805869236972E-2</v>
      </c>
      <c r="K22" s="6">
        <f>'[119]Sheet 1'!$AU$13</f>
        <v>0.15063119395941482</v>
      </c>
      <c r="L22" s="8">
        <f>'[119]Sheet 1'!$AU$101</f>
        <v>418843555900</v>
      </c>
      <c r="M22" s="16" t="str" cm="1">
        <f t="array" ref="M22">_FV(A22,"Industry")</f>
        <v>Food &amp; Drug Retailing</v>
      </c>
      <c r="N22" s="25" cm="1">
        <f t="array" ref="N22">_FV(A22,"Year incorporated",TRUE)</f>
        <v>1969</v>
      </c>
      <c r="O22" s="14" t="str" cm="1">
        <f t="array" ref="O22">_FV(A22,"Description")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22" s="14"/>
      <c r="Q22" s="14"/>
      <c r="R22" s="14"/>
    </row>
    <row r="23" spans="1:18" ht="50" customHeight="1">
      <c r="A23" s="2" t="e" vm="113">
        <v>#VALUE!</v>
      </c>
      <c r="B23" s="19">
        <f>'[104]Sheet 1'!$AN$115</f>
        <v>70.22457896529464</v>
      </c>
      <c r="C23" s="6" cm="1">
        <f t="array" ref="C23">(B23/_FV(A23,"Price"))-1</f>
        <v>-0.14254132901952243</v>
      </c>
      <c r="D23" s="6">
        <f>'[104]Sheet 1'!$AL$4</f>
        <v>2.854827011058414E-2</v>
      </c>
      <c r="E23" s="6">
        <f>'[104]Sheet 1'!$AM$4</f>
        <v>6.4282281320089618E-2</v>
      </c>
      <c r="F23" s="6">
        <f>'[104]Sheet 1'!$AL$20</f>
        <v>2.4489324475842844E-2</v>
      </c>
      <c r="G23" s="7">
        <f>'[104]Sheet 1'!$AS$16</f>
        <v>1.8751992550464596</v>
      </c>
      <c r="H23" s="7">
        <f>'[104]Sheet 1'!$AT$16</f>
        <v>26.769568324757003</v>
      </c>
      <c r="I23" s="6">
        <f>'[104]Sheet 1'!$AR$7</f>
        <v>0.27610000000000001</v>
      </c>
      <c r="J23" s="6">
        <f>'[104]Sheet 1'!$AU$7</f>
        <v>5.2607337391861582E-2</v>
      </c>
      <c r="K23" s="6">
        <f>'[104]Sheet 1'!$AT$13</f>
        <v>0.24230688716767845</v>
      </c>
      <c r="L23" s="8">
        <f>'[104]Sheet 1'!$AT$101</f>
        <v>93639950000</v>
      </c>
      <c r="M23" s="16" t="str" cm="1">
        <f t="array" ref="M23">_FV(A23,"Industry")</f>
        <v>Diversified Retail</v>
      </c>
      <c r="N23" s="25" cm="1">
        <f t="array" ref="N23">_FV(A23,"Year incorporated",TRUE)</f>
        <v>1962</v>
      </c>
      <c r="O23" s="14" t="str" cm="1">
        <f t="array" ref="O23">_FV(A23,"Description")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23" s="14"/>
      <c r="Q23" s="14"/>
      <c r="R23" s="14"/>
    </row>
    <row r="24" spans="1:18" ht="50" customHeight="1">
      <c r="A24" s="2" t="e" vm="114">
        <v>#VALUE!</v>
      </c>
      <c r="B24" s="19">
        <f>'[123]Sheet 1'!$X$115</f>
        <v>114.54011391499877</v>
      </c>
      <c r="C24" s="6" cm="1">
        <f t="array" ref="C24">(B24/_FV(A24,"Price"))-1</f>
        <v>-0.21628385963052499</v>
      </c>
      <c r="D24" s="6">
        <f>'[123]Sheet 1'!$V$4</f>
        <v>0.45929701765063902</v>
      </c>
      <c r="E24" s="6">
        <f>'[123]Sheet 1'!$W$4</f>
        <v>1.9237787393775019E-2</v>
      </c>
      <c r="F24" s="6">
        <f>'[123]Sheet 1'!$V$20</f>
        <v>0.32322303921568629</v>
      </c>
      <c r="G24" s="7">
        <f>'[123]Sheet 1'!$AC$16</f>
        <v>4.0310359209634532</v>
      </c>
      <c r="H24" s="7">
        <f>'[123]Sheet 1'!$AD$16</f>
        <v>37.280279652844747</v>
      </c>
      <c r="I24" s="6">
        <f>'[123]Sheet 1'!$AB$7</f>
        <v>0.627</v>
      </c>
      <c r="J24" s="6">
        <f>'[123]Sheet 1'!$AE$7</f>
        <v>0.19618372347635682</v>
      </c>
      <c r="K24" s="6">
        <f>'[123]Sheet 1'!$AD$13</f>
        <v>9.7240548448167055E-2</v>
      </c>
      <c r="L24" s="8">
        <f>'[123]Sheet 1'!$AD$101</f>
        <v>77319300000</v>
      </c>
      <c r="M24" s="16" t="str" cm="1">
        <f t="array" ref="M24">_FV(A24,"Industry")</f>
        <v>Textiles &amp; Apparel</v>
      </c>
      <c r="N24" s="25" cm="1">
        <f t="array" ref="N24">_FV(A24,"Year incorporated",TRUE)</f>
        <v>2002</v>
      </c>
      <c r="O24" s="14" t="str" cm="1">
        <f t="array" ref="O24">_FV(A24,"Description")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24" s="14"/>
      <c r="Q24" s="14"/>
      <c r="R24" s="14"/>
    </row>
    <row r="25" spans="1:18" ht="50" customHeight="1">
      <c r="A25" s="2" t="e" vm="115">
        <v>#VALUE!</v>
      </c>
      <c r="B25" s="19">
        <f>'[101]Sheet 1'!$AI$115</f>
        <v>71.857037096032002</v>
      </c>
      <c r="C25" s="6" cm="1">
        <f t="array" ref="C25">(B25/_FV(A25,"Price"))-1</f>
        <v>-0.26545323694319445</v>
      </c>
      <c r="D25" s="6">
        <f>'[101]Sheet 1'!$AG$4</f>
        <v>0.10976029400631782</v>
      </c>
      <c r="E25" s="6">
        <f>'[101]Sheet 1'!$AH$4</f>
        <v>0.11282685742458209</v>
      </c>
      <c r="F25" s="6">
        <f>'[101]Sheet 1'!$AG$20</f>
        <v>-0.15067076655147082</v>
      </c>
      <c r="G25" s="7">
        <f>'[101]Sheet 1'!$AN$16</f>
        <v>3.4836017029298953</v>
      </c>
      <c r="H25" s="7">
        <f>'[101]Sheet 1'!$AO$16</f>
        <v>34.235494880546078</v>
      </c>
      <c r="I25" s="6">
        <f>'[101]Sheet 1'!$AM$7</f>
        <v>0.2596</v>
      </c>
      <c r="J25" s="6">
        <f>'[101]Sheet 1'!$AP$7</f>
        <v>7.9255076696960955E-2</v>
      </c>
      <c r="K25" s="6">
        <f>'[101]Sheet 1'!$AO$13</f>
        <v>0.30585102859943569</v>
      </c>
      <c r="L25" s="8">
        <f>'[101]Sheet 1'!$AO$101</f>
        <v>112347200000</v>
      </c>
      <c r="M25" s="16" t="str" cm="1">
        <f t="array" ref="M25">_FV(A25,"Industry")</f>
        <v>Hotels &amp; Entertainment Services</v>
      </c>
      <c r="N25" s="25" cm="1">
        <f t="array" ref="N25">_FV(A25,"Year incorporated",TRUE)</f>
        <v>1985</v>
      </c>
      <c r="O25" s="14" t="str" cm="1">
        <f t="array" ref="O25">_FV(A25,"Description")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25" s="14"/>
      <c r="Q25" s="14"/>
      <c r="R25" s="14"/>
    </row>
    <row r="26" spans="1:18" ht="50" customHeight="1">
      <c r="A26" s="2" t="e" vm="116">
        <v>#VALUE!</v>
      </c>
      <c r="B26" s="19">
        <f>'[105]Sheet 1'!$AO$115</f>
        <v>208.22852433949984</v>
      </c>
      <c r="C26" s="6" cm="1">
        <f t="array" ref="C26">(B26/_FV(A26,"Price"))-1</f>
        <v>-0.28145027661582589</v>
      </c>
      <c r="D26" s="6">
        <f>'[105]Sheet 1'!$AM$4</f>
        <v>-1.7353560494167697E-3</v>
      </c>
      <c r="E26" s="6">
        <f>'[105]Sheet 1'!$AN$4</f>
        <v>5.0184189866537832E-2</v>
      </c>
      <c r="F26" s="6">
        <f>'[105]Sheet 1'!$AM$20</f>
        <v>-0.22812720616000914</v>
      </c>
      <c r="G26" s="7">
        <f>'[105]Sheet 1'!$AT$16</f>
        <v>9.1267248807295118</v>
      </c>
      <c r="H26" s="7">
        <f>'[105]Sheet 1'!$AU$16</f>
        <v>34.250851850293003</v>
      </c>
      <c r="I26" s="6">
        <f>'[105]Sheet 1'!$AS$7</f>
        <v>0.56969999999999998</v>
      </c>
      <c r="J26" s="6">
        <f>'[105]Sheet 1'!$AV$7</f>
        <v>0.2367077031911865</v>
      </c>
      <c r="K26" s="6">
        <f>'[105]Sheet 1'!$AU$13</f>
        <v>0.24228726145082866</v>
      </c>
      <c r="L26" s="8">
        <f>'[105]Sheet 1'!$AU$101</f>
        <v>211581212220</v>
      </c>
      <c r="M26" s="16" t="str" cm="1">
        <f t="array" ref="M26">_FV(A26,"Industry")</f>
        <v>Hotels &amp; Entertainment Services</v>
      </c>
      <c r="N26" s="25" cm="1">
        <f t="array" ref="N26">_FV(A26,"Year incorporated",TRUE)</f>
        <v>1964</v>
      </c>
      <c r="O26" s="14" t="str" cm="1">
        <f t="array" ref="O26">_FV(A26,"Description")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26" s="14"/>
      <c r="Q26" s="14"/>
      <c r="R26" s="14"/>
    </row>
    <row r="27" spans="1:18" ht="50" customHeight="1">
      <c r="A27" s="2" t="e" vm="117">
        <v>#VALUE!</v>
      </c>
      <c r="B27" s="19">
        <f>'[108]Sheet 1'!$AB$115</f>
        <v>260.81186566942603</v>
      </c>
      <c r="C27" s="6" cm="1">
        <f t="array" ref="C27">(B27/_FV(A27,"Price"))-1</f>
        <v>-0.3582385195142076</v>
      </c>
      <c r="D27" s="6">
        <f>'[108]Sheet 1'!$Z$4</f>
        <v>0.18499361984167306</v>
      </c>
      <c r="E27" s="6">
        <f>'[108]Sheet 1'!$AA$4</f>
        <v>5.5576755199866268E-2</v>
      </c>
      <c r="F27" s="6">
        <f>'[108]Sheet 1'!$Z$20</f>
        <v>0.17117231566644642</v>
      </c>
      <c r="G27" s="7">
        <f>'[108]Sheet 1'!$AG$16</f>
        <v>5.6915416904073641</v>
      </c>
      <c r="H27" s="7">
        <f>'[108]Sheet 1'!$AH$16</f>
        <v>38.159639715417235</v>
      </c>
      <c r="I27" s="6">
        <f>'[108]Sheet 1'!$AF$7</f>
        <v>0.72350000000000003</v>
      </c>
      <c r="J27" s="6">
        <f>'[108]Sheet 1'!$AI$7</f>
        <v>0.12898647695017851</v>
      </c>
      <c r="K27" s="6">
        <f>'[108]Sheet 1'!$AH$13</f>
        <v>0.22714160825847643</v>
      </c>
      <c r="L27" s="8">
        <f>'[108]Sheet 1'!$AH$101</f>
        <v>217761800000</v>
      </c>
      <c r="M27" s="16" t="str" cm="1">
        <f t="array" ref="M27">_FV(A27,"Industry")</f>
        <v>Personal &amp; Household Products &amp; Services</v>
      </c>
      <c r="N27" s="25" cm="1">
        <f t="array" ref="N27">_FV(A27,"Year incorporated",TRUE)</f>
        <v>1963</v>
      </c>
      <c r="O27" s="14" t="str" cm="1">
        <f t="array" ref="O27">_FV(A27,"Description")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27" s="14"/>
      <c r="Q27" s="14"/>
      <c r="R27" s="14"/>
    </row>
    <row r="28" spans="1:18" ht="50" customHeight="1">
      <c r="A28" s="2" t="e" vm="118">
        <v>#VALUE!</v>
      </c>
      <c r="B28" s="19">
        <f>'[103]Sheet 1'!$AO$115</f>
        <v>327.70522943016027</v>
      </c>
      <c r="C28" s="6" cm="1">
        <f t="array" ref="C28">(B28/_FV(A28,"Price"))-1</f>
        <v>-0.37273492505257055</v>
      </c>
      <c r="D28" s="6">
        <f>'[103]Sheet 1'!$AM$4</f>
        <v>0.15834817714580285</v>
      </c>
      <c r="E28" s="6">
        <f>'[103]Sheet 1'!$AN$4</f>
        <v>6.8057844320875693E-2</v>
      </c>
      <c r="F28" s="6">
        <f>'[103]Sheet 1'!$AM$20</f>
        <v>0.14801401869158881</v>
      </c>
      <c r="G28" s="7">
        <f>'[103]Sheet 1'!$AT$16</f>
        <v>1.022303799584938</v>
      </c>
      <c r="H28" s="7">
        <f>'[103]Sheet 1'!$AU$16</f>
        <v>39.701563403661872</v>
      </c>
      <c r="I28" s="6">
        <f>'[103]Sheet 1'!$AS$7</f>
        <v>0.1215</v>
      </c>
      <c r="J28" s="6">
        <f>'[103]Sheet 1'!$AV$7</f>
        <v>1.5426033469337399E-2</v>
      </c>
      <c r="K28" s="6">
        <f>'[103]Sheet 1'!$AU$13</f>
        <v>0.26255853913277855</v>
      </c>
      <c r="L28" s="8">
        <f>'[103]Sheet 1'!$AU$101</f>
        <v>232015936531</v>
      </c>
      <c r="M28" s="16" t="str" cm="1">
        <f t="array" ref="M28">_FV(A28,"Industry")</f>
        <v>Diversified Retail</v>
      </c>
      <c r="N28" s="25" cm="1">
        <f t="array" ref="N28">_FV(A28,"Year incorporated",TRUE)</f>
        <v>1987</v>
      </c>
      <c r="O28" s="14" t="str" cm="1">
        <f t="array" ref="O28">_FV(A28,"Description")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28" s="14"/>
      <c r="Q28" s="14"/>
      <c r="R28" s="14"/>
    </row>
    <row r="29" spans="1:18" ht="50" customHeight="1">
      <c r="A29" s="2" t="e" vm="119">
        <v>#VALUE!</v>
      </c>
      <c r="B29" s="19">
        <f>'[106]Sheet 1'!$AE$115</f>
        <v>117.27628361763782</v>
      </c>
      <c r="C29" s="6" cm="1">
        <f t="array" ref="C29">(B29/_FV(A29,"Price"))-1</f>
        <v>-0.38829395150407986</v>
      </c>
      <c r="D29" s="6">
        <f>'[106]Sheet 1'!$AC$4</f>
        <v>9.3863706444649919E-2</v>
      </c>
      <c r="E29" s="6">
        <f>'[106]Sheet 1'!$AD$4</f>
        <v>-6.2130010712070805E-2</v>
      </c>
      <c r="F29" s="6">
        <f>'[106]Sheet 1'!$AC$20</f>
        <v>-5.7349397590361395E-2</v>
      </c>
      <c r="G29" s="7">
        <f>'[106]Sheet 1'!$AJ$16</f>
        <v>3.8620835304730226</v>
      </c>
      <c r="H29" s="7">
        <f>'[106]Sheet 1'!$AK$16</f>
        <v>28.661830786610878</v>
      </c>
      <c r="I29" s="6">
        <f>'[106]Sheet 1'!$AI$7</f>
        <v>0.75729999999999997</v>
      </c>
      <c r="J29" s="6">
        <f>'[106]Sheet 1'!$AL$7</f>
        <v>0.11275864013080002</v>
      </c>
      <c r="K29" s="6">
        <f>'[106]Sheet 1'!$AK$13</f>
        <v>0.23951643369852663</v>
      </c>
      <c r="L29" s="8">
        <f>'[106]Sheet 1'!$AK$101</f>
        <v>68501775580</v>
      </c>
      <c r="M29" s="16" t="str" cm="1">
        <f t="array" ref="M29">_FV(A29,"Industry")</f>
        <v>Personal &amp; Household Products &amp; Services</v>
      </c>
      <c r="N29" s="25" cm="1">
        <f t="array" ref="N29">_FV(A29,"Year incorporated",TRUE)</f>
        <v>1976</v>
      </c>
      <c r="O29" s="14" t="str" cm="1">
        <f t="array" ref="O29">_FV(A29,"Description")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29" s="14"/>
      <c r="Q29" s="14"/>
      <c r="R29" s="14"/>
    </row>
    <row r="30" spans="1:18" ht="50" customHeight="1">
      <c r="A30" s="24" t="e" vm="120">
        <v>#VALUE!</v>
      </c>
      <c r="B30" s="19">
        <f>'[107]Sheet 1'!$AN$115</f>
        <v>66.797623154922519</v>
      </c>
      <c r="C30" s="6" cm="1">
        <f t="array" ref="C30">(B30/_FV(A30,"Price"))-1</f>
        <v>-0.39114371383718416</v>
      </c>
      <c r="D30" s="6">
        <f>'[107]Sheet 1'!$AL$4</f>
        <v>4.8767344739323759E-2</v>
      </c>
      <c r="E30" s="6">
        <f>'[107]Sheet 1'!$AM$4</f>
        <v>9.0473132091629216E-2</v>
      </c>
      <c r="F30" s="6">
        <f>'[107]Sheet 1'!$AL$20</f>
        <v>-2.3062483239474352E-2</v>
      </c>
      <c r="G30" s="7">
        <f>'[107]Sheet 1'!$AS$16</f>
        <v>3.6116247151787624</v>
      </c>
      <c r="H30" s="7">
        <f>'[107]Sheet 1'!$AT$16</f>
        <v>27.90257863810784</v>
      </c>
      <c r="I30" s="6">
        <f>'[107]Sheet 1'!$AR$7</f>
        <v>0.45979999999999999</v>
      </c>
      <c r="J30" s="6">
        <f>'[107]Sheet 1'!$AU$7</f>
        <v>9.4840505245129519E-2</v>
      </c>
      <c r="K30" s="6">
        <f>'[107]Sheet 1'!$AT$13</f>
        <v>0.23917873011322918</v>
      </c>
      <c r="L30" s="8">
        <f>'[107]Sheet 1'!$AT$101</f>
        <v>168698990446</v>
      </c>
      <c r="M30" s="16" t="str" cm="1">
        <f t="array" ref="M30">_FV(A30,"Industry")</f>
        <v>Textiles &amp; Apparel</v>
      </c>
      <c r="N30" s="25" cm="1">
        <f t="array" ref="N30">_FV(A30,"Year incorporated",TRUE)</f>
        <v>1969</v>
      </c>
      <c r="O30" s="14" t="str" cm="1">
        <f t="array" ref="O30">_FV(A30,"Description")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30" s="14"/>
      <c r="Q30" s="14"/>
      <c r="R30" s="14"/>
    </row>
    <row r="31" spans="1:18" ht="50" customHeight="1">
      <c r="A31" s="2" t="e" vm="14">
        <v>#VALUE!</v>
      </c>
      <c r="B31" s="19">
        <f>'[14]Sheet 1'!$O$115</f>
        <v>161.39293688308157</v>
      </c>
      <c r="C31" s="6" cm="1">
        <f t="array" ref="C31">(B31/_FV(A31,"Price"))-1</f>
        <v>-0.42889972794380193</v>
      </c>
      <c r="D31" s="6">
        <f>'[14]Sheet 1'!$M$4</f>
        <v>0.19301813624969388</v>
      </c>
      <c r="E31" s="6">
        <f>'[14]Sheet 1'!$N$4</f>
        <v>0.13792168162764806</v>
      </c>
      <c r="F31" s="6">
        <f>'[14]Sheet 1'!$M$20</f>
        <v>0.15464188318967986</v>
      </c>
      <c r="G31" s="7">
        <f>'[14]Sheet 1'!$T$16</f>
        <v>10.660502891514339</v>
      </c>
      <c r="H31" s="7">
        <f>'[14]Sheet 1'!$U$16</f>
        <v>58.242713491326526</v>
      </c>
      <c r="I31" s="6">
        <f>'[14]Sheet 1'!$S$7</f>
        <v>0.48010000000000003</v>
      </c>
      <c r="J31" s="6">
        <f>'[14]Sheet 1'!$V$7</f>
        <v>0.11750562386094981</v>
      </c>
      <c r="K31" s="6">
        <f>'[14]Sheet 1'!$U$13</f>
        <v>0.22994240500192797</v>
      </c>
      <c r="L31" s="8">
        <f>'[14]Sheet 1'!$U$101</f>
        <v>54317970000</v>
      </c>
      <c r="M31" s="16" t="str" cm="1">
        <f t="array" ref="M31">_FV(A31,"Industry")</f>
        <v>Automobiles &amp; Auto Parts</v>
      </c>
      <c r="N31" s="25" cm="1">
        <f t="array" ref="N31">_FV(A31,"Year incorporated",TRUE)</f>
        <v>2015</v>
      </c>
      <c r="O31" s="14" t="str" cm="1">
        <f t="array" ref="O31">_FV(A31,"Description")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31" s="14"/>
      <c r="Q31" s="14"/>
      <c r="R31" s="14"/>
    </row>
    <row r="32" spans="1:18" ht="50" customHeight="1">
      <c r="A32" s="2" t="e" vm="121">
        <v>#VALUE!</v>
      </c>
      <c r="B32" s="19">
        <f>'[99]Sheet 1'!$V$116</f>
        <v>204.97432400957689</v>
      </c>
      <c r="C32" s="6" cm="1">
        <f t="array" ref="C32">(B32/_FV(A32,"Price"))-1</f>
        <v>-0.452934973818787</v>
      </c>
      <c r="D32" s="6">
        <f>'[99]Sheet 1'!$T$4</f>
        <v>0.42135142742451581</v>
      </c>
      <c r="E32" s="6">
        <f>'[99]Sheet 1'!$U$4</f>
        <v>0.29638748863802911</v>
      </c>
      <c r="F32" s="6">
        <f>'[99]Sheet 1'!$T$20</f>
        <v>0.55058875747889191</v>
      </c>
      <c r="G32" s="7">
        <f>'[99]Sheet 1'!$AA$16</f>
        <v>7.320049232996042</v>
      </c>
      <c r="H32" s="7">
        <f>'[99]Sheet 1'!$AB$16</f>
        <v>46.957563217070877</v>
      </c>
      <c r="I32" s="6">
        <f>'[99]Sheet 1'!$Z$7</f>
        <v>0.57679999999999998</v>
      </c>
      <c r="J32" s="6">
        <f>'[99]Sheet 1'!$AC$7</f>
        <v>0.15896865670377458</v>
      </c>
      <c r="K32" s="6">
        <f>'[99]Sheet 1'!$AB$13</f>
        <v>0.36821842435636926</v>
      </c>
      <c r="L32" s="8">
        <f>'[99]Sheet 1'!$AB$102</f>
        <v>45798744472</v>
      </c>
      <c r="M32" s="16" t="str" cm="1">
        <f t="array" ref="M32">_FV(A32,"Industry")</f>
        <v>Textiles &amp; Apparel</v>
      </c>
      <c r="N32" s="25" cm="1">
        <f t="array" ref="N32">_FV(A32,"Year incorporated",TRUE)</f>
        <v>2005</v>
      </c>
      <c r="O32" s="14" t="str" cm="1">
        <f t="array" ref="O32">_FV(A32,"Description")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32" s="14"/>
      <c r="Q32" s="14"/>
      <c r="R32" s="14"/>
    </row>
    <row r="33" spans="1:18" ht="50" customHeight="1">
      <c r="A33" s="2" t="e" vm="122">
        <v>#VALUE!</v>
      </c>
      <c r="B33" s="19">
        <f>[125]Model!$G$116</f>
        <v>11.775604850123591</v>
      </c>
      <c r="C33" s="6" cm="1">
        <f t="array" ref="C33">(B33/_FV(A33,"Price"))-1</f>
        <v>-0.58138624777377923</v>
      </c>
      <c r="D33" s="6">
        <f>[125]Model!$E$5</f>
        <v>0.4843294314246922</v>
      </c>
      <c r="E33" s="6">
        <f>[125]Model!$F$5</f>
        <v>0.31838183953711163</v>
      </c>
      <c r="F33" s="6">
        <f>[125]Model!$E$21</f>
        <v>-1.4708076271581532</v>
      </c>
      <c r="G33" s="7">
        <f>[125]Model!$L$17</f>
        <v>6.2361941213403842</v>
      </c>
      <c r="H33" s="7">
        <f>[125]Model!$M$17</f>
        <v>-969.62387755102043</v>
      </c>
      <c r="I33" s="6">
        <f>[125]Model!$K$8</f>
        <v>0.24479999999999999</v>
      </c>
      <c r="J33" s="6">
        <f>[125]Model!$N$8</f>
        <v>-0.17320016454401282</v>
      </c>
      <c r="K33" s="6">
        <f>[125]Model!$M$14</f>
        <v>-2.9770011841899809E-3</v>
      </c>
      <c r="L33" s="8">
        <f>[125]Model!$M$102</f>
        <v>4608622290</v>
      </c>
      <c r="M33" s="16" t="str" cm="1">
        <f t="array" ref="M33">_FV(A33,"Industry")</f>
        <v>Hotels &amp; Entertainment Services</v>
      </c>
      <c r="N33" s="25" cm="1">
        <f t="array" ref="N33">_FV(A33,"Year incorporated",TRUE)</f>
        <v>2021</v>
      </c>
      <c r="O33" s="14" t="str" cm="1">
        <f t="array" ref="O33">_FV(A33,"Description")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3" s="14"/>
      <c r="Q33" s="14"/>
      <c r="R33" s="14"/>
    </row>
    <row r="34" spans="1:18" ht="50" customHeight="1">
      <c r="A34" s="2" t="e" vm="123">
        <v>#VALUE!</v>
      </c>
      <c r="B34" s="19">
        <f>'[114]Sheet 1'!$Y$115</f>
        <v>639.41601446045956</v>
      </c>
      <c r="C34" s="6" cm="1">
        <f t="array" ref="C34">(B34/_FV(A34,"Price"))-1</f>
        <v>-0.68685396787299169</v>
      </c>
      <c r="D34" s="6">
        <f>'[114]Sheet 1'!$W$4</f>
        <v>0.14410788517543449</v>
      </c>
      <c r="E34" s="6">
        <f>'[114]Sheet 1'!$X$4</f>
        <v>0.13554084171545067</v>
      </c>
      <c r="F34" s="6">
        <f>'[114]Sheet 1'!$W$20</f>
        <v>0.37561316070525197</v>
      </c>
      <c r="G34" s="7">
        <f>'[114]Sheet 1'!$AD$16</f>
        <v>6.5253959330381814</v>
      </c>
      <c r="H34" s="7">
        <f>'[114]Sheet 1'!$AE$16</f>
        <v>62.667623597348907</v>
      </c>
      <c r="I34" s="6">
        <f>'[114]Sheet 1'!$AC$7</f>
        <v>0.39079999999999998</v>
      </c>
      <c r="J34" s="6">
        <f>'[114]Sheet 1'!$AF$7</f>
        <v>9.7747425142321889E-2</v>
      </c>
      <c r="K34" s="6">
        <f>'[114]Sheet 1'!$AE$13</f>
        <v>0.1902476836781386</v>
      </c>
      <c r="L34" s="8">
        <f>'[114]Sheet 1'!$AE$101</f>
        <v>56344523044</v>
      </c>
      <c r="M34" s="16" t="str" cm="1">
        <f t="array" ref="M34">_FV(A34,"Industry")</f>
        <v>Hotels &amp; Entertainment Services</v>
      </c>
      <c r="N34" s="25" cm="1">
        <f t="array" ref="N34">_FV(A34,"Year incorporated",TRUE)</f>
        <v>1998</v>
      </c>
      <c r="O34" s="14" t="str" cm="1">
        <f t="array" ref="O34">_FV(A34,"Description")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34" s="14"/>
      <c r="Q34" s="14"/>
      <c r="R34" s="14"/>
    </row>
    <row r="35" spans="1:18" ht="50" customHeight="1">
      <c r="A35" s="2" t="e" vm="124">
        <v>#VALUE!</v>
      </c>
      <c r="B35" s="19">
        <f>'[121]Sheet 1'!$M$115</f>
        <v>20.513509133100026</v>
      </c>
      <c r="C35" s="6" cm="1">
        <f t="array" ref="C35">(B35/_FV(A35,"Price"))-1</f>
        <v>-0.6881023394693625</v>
      </c>
      <c r="D35" s="6">
        <f>'[121]Sheet 1'!$K$4</f>
        <v>0.59580118666559923</v>
      </c>
      <c r="E35" s="6">
        <f>'[121]Sheet 1'!$L$4</f>
        <v>0.13795032302417232</v>
      </c>
      <c r="F35" s="6">
        <f>'[121]Sheet 1'!$K$20</f>
        <v>0.88401301157739387</v>
      </c>
      <c r="G35" s="7">
        <f>'[121]Sheet 1'!$R$16</f>
        <v>6.2606885271976536</v>
      </c>
      <c r="H35" s="7">
        <f>'[121]Sheet 1'!$S$16</f>
        <v>59.001204331904788</v>
      </c>
      <c r="I35" s="6">
        <f>'[121]Sheet 1'!$Q$7</f>
        <v>0.81079999999999997</v>
      </c>
      <c r="J35" s="6">
        <f>'[121]Sheet 1'!$T$7</f>
        <v>0.14960951010491347</v>
      </c>
      <c r="K35" s="6">
        <f>'[121]Sheet 1'!$S$13</f>
        <v>0.10742714239823095</v>
      </c>
      <c r="L35" s="8">
        <f>'[121]Sheet 1'!$S$101</f>
        <v>5864837713</v>
      </c>
      <c r="M35" s="16" t="str" cm="1">
        <f t="array" ref="M35">_FV(A35,"Industry")</f>
        <v>Hotels &amp; Entertainment Services</v>
      </c>
      <c r="N35" s="25" cm="1">
        <f t="array" ref="N35">_FV(A35,"Year incorporated",TRUE)</f>
        <v>2015</v>
      </c>
      <c r="O35" s="14" t="str" cm="1">
        <f t="array" ref="O35">_FV(A35,"Description")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5" s="14"/>
      <c r="Q35" s="14"/>
      <c r="R35" s="14"/>
    </row>
    <row r="36" spans="1:18" ht="50" customHeight="1">
      <c r="A36" s="2" t="e" vm="125">
        <v>#VALUE!</v>
      </c>
      <c r="B36" s="19">
        <f>'[124]Sheet 1'!$K$115</f>
        <v>26.394571680523448</v>
      </c>
      <c r="C36" s="6" cm="1">
        <f t="array" ref="C36">(B36/_FV(A36,"Price"))-1</f>
        <v>-0.75797009141695981</v>
      </c>
      <c r="D36" s="6">
        <f>'[124]Sheet 1'!$I$4</f>
        <v>0.23276539561786813</v>
      </c>
      <c r="E36" s="6">
        <f>'[124]Sheet 1'!$J$4</f>
        <v>0.38465657711874135</v>
      </c>
      <c r="F36" s="6">
        <f>'[124]Sheet 1'!$I$20</f>
        <v>0.70087492605162383</v>
      </c>
      <c r="G36" s="7">
        <f>'[124]Sheet 1'!$P$16</f>
        <v>14.962121097525213</v>
      </c>
      <c r="H36" s="7">
        <f>'[124]Sheet 1'!$Q$16</f>
        <v>269.5209278364722</v>
      </c>
      <c r="I36" s="6">
        <f>'[124]Sheet 1'!$O$7</f>
        <v>0.64190000000000003</v>
      </c>
      <c r="J36" s="6">
        <f>'[124]Sheet 1'!$R$7</f>
        <v>3.747242799403297E-2</v>
      </c>
      <c r="K36" s="6">
        <f>'[124]Sheet 1'!$Q$13</f>
        <v>6.9324453345131917E-2</v>
      </c>
      <c r="L36" s="8">
        <f>'[124]Sheet 1'!$Q$101</f>
        <v>5867470599</v>
      </c>
      <c r="M36" s="16" t="str" cm="1">
        <f t="array" ref="M36">_FV(A36,"Industry")</f>
        <v>Specialty Retailers</v>
      </c>
      <c r="N36" s="25" cm="1">
        <f t="array" ref="N36">_FV(A36,"Year incorporated",TRUE)</f>
        <v>2013</v>
      </c>
      <c r="O36" s="14" t="str" cm="1">
        <f t="array" ref="O36">_FV(A36,"Description")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6" s="14"/>
      <c r="Q36" s="14"/>
      <c r="R36" s="14"/>
    </row>
    <row r="37" spans="1:18" ht="50" customHeight="1">
      <c r="A37" s="2" t="e" vm="126">
        <v>#VALUE!</v>
      </c>
      <c r="B37" s="19">
        <f>'[120]Sheet 1'!$Q$115</f>
        <v>9.7886845896699892</v>
      </c>
      <c r="C37" s="6" cm="1">
        <f t="array" ref="C37">(B37/_FV(A37,"Price"))-1</f>
        <v>-0.81048045324937101</v>
      </c>
      <c r="D37" s="6">
        <f>'[120]Sheet 1'!$O$4</f>
        <v>0.24809554837124415</v>
      </c>
      <c r="E37" s="6">
        <f>'[120]Sheet 1'!$P$4</f>
        <v>0.10339436004793523</v>
      </c>
      <c r="F37" s="6">
        <f>'[120]Sheet 1'!$O$20</f>
        <v>0.30096576104626394</v>
      </c>
      <c r="G37" s="7">
        <f>'[120]Sheet 1'!$V$16</f>
        <v>32.126249263808617</v>
      </c>
      <c r="H37" s="7">
        <f>'[120]Sheet 1'!$W$16</f>
        <v>290.09873321395634</v>
      </c>
      <c r="I37" s="6">
        <f>'[120]Sheet 1'!$U$7</f>
        <v>0.78849999999999998</v>
      </c>
      <c r="J37" s="6">
        <f>'[120]Sheet 1'!$X$7</f>
        <v>0.21001439292837293</v>
      </c>
      <c r="K37" s="6">
        <f>'[120]Sheet 1'!$W$13</f>
        <v>0.1261800055773582</v>
      </c>
      <c r="L37" s="8">
        <f>'[120]Sheet 1'!$W$101</f>
        <v>134951900000</v>
      </c>
      <c r="M37" s="16" t="str" cm="1">
        <f t="array" ref="M37">_FV(A37,"Industry")</f>
        <v>Textiles &amp; Apparel</v>
      </c>
      <c r="N37" s="25" t="e" cm="1" vm="127">
        <f t="array" ref="N37">_FV(A37,"Year incorporated",TRUE)</f>
        <v>#VALUE!</v>
      </c>
      <c r="O37" s="14" t="str" cm="1">
        <f t="array" ref="O37">_FV(A37,"Description")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C1:C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2">
      <colorScale>
        <cfvo type="min"/>
        <cfvo type="max"/>
        <color rgb="FFFCFCFF"/>
        <color rgb="FF63BE7B"/>
      </colorScale>
    </cfRule>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E5">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6:E6">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4:E2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25:E27">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28:E2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3:E33">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4:E3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35:E3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FEF9C"/>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4:E44">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47:E47">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48:E50">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1:E51">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14" r:id="rId2" display="Consumer/Burberry.xlsx" xr:uid="{9598D8B7-CD74-4A45-9BF2-FF59FA5BCB74}"/>
    <hyperlink ref="A34" r:id="rId3" display="Consumer/Chipotle Mexican Grill.xlsx" xr:uid="{BC9B6439-2471-D04F-B8C1-B4BB61939A94}"/>
    <hyperlink ref="A10" r:id="rId4" display="Consumer/Coca Cola.xlsx" xr:uid="{4E73B8B3-C7DB-4A47-87A2-35762A194D50}"/>
    <hyperlink ref="A9" r:id="rId5" display="Consumer/Constellation Brands.xlsx" xr:uid="{107A1EE1-B74F-844F-B041-9EC572E16042}"/>
    <hyperlink ref="A28" r:id="rId6" display="Consumer/Costco Wholesale.xlsx" xr:uid="{9B3B2840-4BAD-0C47-872B-1DB023B2AD84}"/>
    <hyperlink ref="A3" r:id="rId7" display="Consumer/Crocs.xlsx" xr:uid="{375A54B0-B361-444F-BE4B-CFFFB43B4FA5}"/>
    <hyperlink ref="A33" r:id="rId8" display="Consumer/Dutch Bros.xlsx" xr:uid="{994D0F0F-4E56-2445-8438-0A5112CC57A0}"/>
    <hyperlink ref="A36" r:id="rId9" display="Consumer/E.l.f Beauty.xlsx" xr:uid="{9337F72C-792F-674F-B814-EC729B378100}"/>
    <hyperlink ref="A29" r:id="rId10" display="Consumer/Estee Lauder.xlsx" xr:uid="{7BA0F7D2-E172-FD4A-859F-5B115B5C3C07}"/>
    <hyperlink ref="A31" r:id="rId11" display="Consumer/Ferrari.xlsx" xr:uid="{E8BE70B0-0813-5F4D-A02A-5E45E9E907C2}"/>
    <hyperlink ref="A17" r:id="rId12" display="Consumer/Hermes International.xlsx" xr:uid="{549CE898-5529-EE4D-B510-BEA4BB7EA191}"/>
    <hyperlink ref="A7" r:id="rId13" display="Consumer/Hershey's.xlsx" xr:uid="{3C89F188-3F5A-3A4A-9A84-6691A369E890}"/>
    <hyperlink ref="A8" r:id="rId14" display="Consumer/Kering.xlsx" xr:uid="{AF54E4AA-659D-3149-AB93-C6BB742131D5}"/>
    <hyperlink ref="A27" r:id="rId15" display="Consumer/L'Oreal.xlsx" xr:uid="{2F981F99-4EB6-BA42-8368-56103622E996}"/>
    <hyperlink ref="A16" r:id="rId16" display="Consumer/Louis Vuitton Moet Hennessy.xlsx" xr:uid="{72E1EFCA-A01B-BF49-BDFE-B6675E938D96}"/>
    <hyperlink ref="A32" r:id="rId17" display="Consumer/Lululemon.xlsx" xr:uid="{BE6E85B1-AA2B-B847-B9C7-ECC0DD2F1AC5}"/>
    <hyperlink ref="A26" r:id="rId18" display="Consumer/McDonalds.xlsx" xr:uid="{59AF22AB-8306-6941-9598-C552377E19AD}"/>
    <hyperlink ref="A18" r:id="rId19" display="Consumer/Monster Beverage Corporation.xlsx" xr:uid="{EB5E61EC-B0DF-3740-854A-AD15D1E584E4}"/>
    <hyperlink ref="A30" r:id="rId20" display="Consumer/Nike.xlsx" xr:uid="{1D330452-CBD5-0840-84B8-405AD233C8ED}"/>
    <hyperlink ref="A6" r:id="rId21" display="Consumer/PepsiCo.xlsx" xr:uid="{54B41E0C-CF98-2C46-9CB4-8A67C86FACEF}"/>
    <hyperlink ref="A35" r:id="rId22" display="Consumer/Planet Fitness.xlsx" xr:uid="{BC22F0C7-F56A-264E-BD42-328B006301BE}"/>
    <hyperlink ref="A37" r:id="rId23" display="Consumer/Prada.xlsx" xr:uid="{E3ECAF24-9DBD-654E-ABBC-7BFEDFC5A089}"/>
    <hyperlink ref="A5" r:id="rId24" display="Consumer/Proctor &amp; Gamble.xlsx" xr:uid="{C9EFF4D8-752C-704F-AA0F-16FC3B367265}"/>
    <hyperlink ref="A24" r:id="rId25" display="Consumer/Richemont.xlsx" xr:uid="{53DBCA29-FE07-FD41-B111-F6DDE3DD79E5}"/>
    <hyperlink ref="A25" r:id="rId26" display="Consumer/Starbucks.xlsx" xr:uid="{C34314EE-2684-9E42-839E-BD65D5AF44E5}"/>
    <hyperlink ref="A13" r:id="rId27" display="Consumer/Tapestry.xlsx" xr:uid="{7AFBE3F9-EF76-D245-9422-00146A046BFB}"/>
    <hyperlink ref="A23" r:id="rId28" display="Consumer/TJX Companies.xlsx" xr:uid="{22380149-C561-9B43-BA0D-92565403AD74}"/>
    <hyperlink ref="A15" r:id="rId29" display="Consumer/Ulta Beauty.xlsx" xr:uid="{71700885-84D2-E44D-966A-AC8076D46B71}"/>
    <hyperlink ref="A12" r:id="rId30" display="Consumer/Universal Music Group.xlsx" xr:uid="{0BB8A9D8-2AC8-C34B-8401-AAE042FC431E}"/>
    <hyperlink ref="A22" r:id="rId31" display="Consumer/Walmart.xlsx" xr:uid="{7D608685-2EB8-0F4A-8DF7-81212C9035B8}"/>
    <hyperlink ref="A21" r:id="rId32" display="Consumer/Warner Music Group.xlsx" xr:uid="{5DCBE306-1898-A24E-B0D1-1705482FE5BA}"/>
    <hyperlink ref="A20" r:id="rId33" display="Consumer/Moncler.xlsx" xr:uid="{F6FBDCD0-F493-6E4E-9488-299DDFEDE9D2}"/>
    <hyperlink ref="A4" r:id="rId34" display="Consumer/O'Reilly Automotive.xlsx" xr:uid="{F4FE8663-9BE8-494B-99A1-F34F42752449}"/>
    <hyperlink ref="A19" r:id="rId35" display="Consumer/Texas Roadhouse.xlsx" xr:uid="{7175AD67-21E1-504A-BB1E-AA046617776F}"/>
    <hyperlink ref="A11"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E3" sqref="E3"/>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8">
        <v>#VALUE!</v>
      </c>
      <c r="B2" s="19">
        <f>'[144]Sheet 1'!$W$115</f>
        <v>525.33268189692092</v>
      </c>
      <c r="C2" s="6" cm="1">
        <f t="array" ref="C2">(B2/_FV(A2,"Price"))-1</f>
        <v>3.5560269016687993</v>
      </c>
      <c r="D2" s="6">
        <f>'[144]Sheet 1'!$U$4</f>
        <v>0.10341689418383382</v>
      </c>
      <c r="E2" s="6">
        <f>'[144]Sheet 1'!$V$4</f>
        <v>0.18227487440953727</v>
      </c>
      <c r="F2" s="6">
        <f>'[144]Sheet 1'!$U$20</f>
        <v>-6.4268530186733841E-2</v>
      </c>
      <c r="G2" s="7">
        <f>'[144]Sheet 1'!$AB$16</f>
        <v>1.9242545370023243</v>
      </c>
      <c r="H2" s="7">
        <f>'[144]Sheet 1'!$AC$16</f>
        <v>5.8433020856102003</v>
      </c>
      <c r="I2" s="6">
        <f>'[144]Sheet 1'!$AA$7</f>
        <v>1</v>
      </c>
      <c r="J2" s="6">
        <f>'[144]Sheet 1'!$AD$7</f>
        <v>0.53535277798605385</v>
      </c>
      <c r="K2" s="6">
        <f>'[144]Sheet 1'!$AC$13</f>
        <v>0</v>
      </c>
      <c r="L2" s="8">
        <f>'[144]Sheet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29">
        <v>#VALUE!</v>
      </c>
      <c r="B3" s="19">
        <f>'[136]Sheet 1'!$AO$115</f>
        <v>698.00925898833509</v>
      </c>
      <c r="C3" s="6" cm="1">
        <f t="array" ref="C3">(B3/_FV(A3,"Price"))-1</f>
        <v>3.1596451773685832</v>
      </c>
      <c r="D3" s="6">
        <f>'[136]Sheet 1'!$AM$4</f>
        <v>0.22516049783298953</v>
      </c>
      <c r="E3" s="6">
        <f>'[136]Sheet 1'!$AN$4</f>
        <v>0.15833680148310703</v>
      </c>
      <c r="F3" s="6">
        <f>'[136]Sheet 1'!$AM$20</f>
        <v>-9.6509841223384796E-2</v>
      </c>
      <c r="G3" s="7">
        <f>'[136]Sheet 1'!$AT$16</f>
        <v>2.1864734829745376</v>
      </c>
      <c r="H3" s="7">
        <f>'[136]Sheet 1'!$AU$16</f>
        <v>15.382134849214799</v>
      </c>
      <c r="I3" s="6">
        <f>'[136]Sheet 1'!$AT$7</f>
        <v>0.2336</v>
      </c>
      <c r="J3" s="6">
        <f>'[136]Sheet 1'!$AV$7</f>
        <v>0.39875524951761188</v>
      </c>
      <c r="K3" s="6">
        <f>'[136]Sheet 1'!$AU$13</f>
        <v>0.10889855072463768</v>
      </c>
      <c r="L3" s="8">
        <f>'[136]Sheet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30">
        <v>#VALUE!</v>
      </c>
      <c r="B4" s="19">
        <f>'[134]Sheet 1'!$N$115</f>
        <v>109.2502121692921</v>
      </c>
      <c r="C4" s="6" cm="1">
        <f t="array" ref="C4">(B4/_FV(A4,"Price"))-1</f>
        <v>0.61684493368791049</v>
      </c>
      <c r="D4" s="6">
        <f>'[134]Sheet 1'!$L$4</f>
        <v>8.4624177210200546E-2</v>
      </c>
      <c r="E4" s="6">
        <f>'[134]Sheet 1'!$M$4</f>
        <v>6.9372774184170316E-2</v>
      </c>
      <c r="F4" s="6">
        <f>'[134]Sheet 1'!$L$20</f>
        <v>-0.10882773409578272</v>
      </c>
      <c r="G4" s="7">
        <f>'[134]Sheet 1'!$S$16</f>
        <v>2.5133770935387747</v>
      </c>
      <c r="H4" s="7">
        <f>'[134]Sheet 1'!$T$16</f>
        <v>28.591612591980159</v>
      </c>
      <c r="I4" s="6">
        <f>'[134]Sheet 1'!$R$7</f>
        <v>0.50049999999999994</v>
      </c>
      <c r="J4" s="6">
        <f>'[134]Sheet 1'!$U$7</f>
        <v>0.18558761537902463</v>
      </c>
      <c r="K4" s="6">
        <f>'[134]Sheet 1'!$T$13</f>
        <v>0.13176501254439413</v>
      </c>
      <c r="L4" s="8">
        <f>'[134]Sheet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31">
        <v>#VALUE!</v>
      </c>
      <c r="B5" s="19">
        <f>'[137]Sheet 1'!$Z$115</f>
        <v>278.21511922687682</v>
      </c>
      <c r="C5" s="6" cm="1">
        <f t="array" ref="C5">(B5/_FV(A5,"Price"))-1</f>
        <v>0.52907457667972979</v>
      </c>
      <c r="D5" s="6">
        <f>'[137]Sheet 1'!$X$4</f>
        <v>7.0303004456575113E-2</v>
      </c>
      <c r="E5" s="6">
        <f>'[137]Sheet 1'!$Y$4</f>
        <v>4.8730924014822596E-2</v>
      </c>
      <c r="F5" s="6">
        <f>'[137]Sheet 1'!$X$20</f>
        <v>2.2978549956692351E-2</v>
      </c>
      <c r="G5" s="7">
        <f>'[137]Sheet 1'!$AE$16</f>
        <v>13.231479486592024</v>
      </c>
      <c r="H5" s="7">
        <f>'[137]Sheet 1'!$AF$16</f>
        <v>24.680077344853213</v>
      </c>
      <c r="I5" s="6">
        <f>'[137]Sheet 1'!$AD$7</f>
        <v>0.85</v>
      </c>
      <c r="J5" s="6">
        <f>'[137]Sheet 1'!$AG$7</f>
        <v>0.60883770968641671</v>
      </c>
      <c r="K5" s="6">
        <f>'[137]Sheet 1'!$AF$13</f>
        <v>9.9478512126819518E-2</v>
      </c>
      <c r="L5" s="8">
        <f>'[137]Sheet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32">
        <v>#VALUE!</v>
      </c>
      <c r="B6" s="19">
        <f>'[138]Sheet 1'!$Z$115</f>
        <v>156.36876217273402</v>
      </c>
      <c r="C6" s="6" cm="1">
        <f t="array" ref="C6">(B6/_FV(A6,"Price"))-1</f>
        <v>0.41446189210976048</v>
      </c>
      <c r="D6" s="6">
        <f>'[138]Sheet 1'!$X$4</f>
        <v>5.1047120418848069E-2</v>
      </c>
      <c r="E6" s="6">
        <f>'[138]Sheet 1'!$Y$4</f>
        <v>0.17766708177667079</v>
      </c>
      <c r="F6" s="6">
        <f>'[138]Sheet 1'!$X$20</f>
        <v>-0.52198342463829195</v>
      </c>
      <c r="G6" s="7">
        <f>'[138]Sheet 1'!$AE$16</f>
        <v>6.1924672272727275</v>
      </c>
      <c r="H6" s="7">
        <f>'[138]Sheet 1'!$AF$16</f>
        <v>41.265984925311201</v>
      </c>
      <c r="I6" s="6">
        <f>'[138]Sheet 1'!$AD$7</f>
        <v>0.83069999999999999</v>
      </c>
      <c r="J6" s="6">
        <f>'[138]Sheet 1'!$AG$7</f>
        <v>0.34547530095475298</v>
      </c>
      <c r="K6" s="6">
        <f>'[138]Sheet 1'!$AF$13</f>
        <v>8.855459812083151E-2</v>
      </c>
      <c r="L6" s="8">
        <f>'[138]Sheet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4">
        <v>#VALUE!</v>
      </c>
      <c r="B7" s="19">
        <f>'[4]Sheet 1'!$V$115</f>
        <v>242.89403486804162</v>
      </c>
      <c r="C7" s="6" cm="1">
        <f t="array" ref="C7">(B7/_FV(A7,"Price"))-1</f>
        <v>5.8177375917232821E-2</v>
      </c>
      <c r="D7" s="6">
        <f>'[4]Sheet 1'!$T$4</f>
        <v>0.21593030491599263</v>
      </c>
      <c r="E7" s="6">
        <f>'[4]Sheet 1'!$U$4</f>
        <v>0.1027976799727055</v>
      </c>
      <c r="F7" s="6">
        <f>'[4]Sheet 1'!$T$20</f>
        <v>0.12399309551208293</v>
      </c>
      <c r="G7" s="7">
        <f>'[4]Sheet 1'!$AA$16</f>
        <v>16.165943307744797</v>
      </c>
      <c r="H7" s="7">
        <f>'[4]Sheet 1'!$AB$16</f>
        <v>31.679066547435983</v>
      </c>
      <c r="I7" s="6">
        <f>'[4]Sheet 1'!$Z$7</f>
        <v>0.8044</v>
      </c>
      <c r="J7" s="6">
        <f>'[4]Sheet 1'!$AC$7</f>
        <v>0.60999658819515523</v>
      </c>
      <c r="K7" s="6">
        <f>'[4]Sheet 1'!$AB$13</f>
        <v>0.32418879564370767</v>
      </c>
      <c r="L7" s="8">
        <f>'[4]Sheet 1'!$AB$101</f>
        <v>473823798350</v>
      </c>
      <c r="M7" s="16" t="str" cm="1">
        <f t="array" ref="M7">_FV(A7,"Industry")</f>
        <v>Software &amp; IT Services</v>
      </c>
      <c r="N7" s="25" cm="1">
        <f t="array" ref="N7">_FV(A7,"Year incorporated",TRUE)</f>
        <v>2007</v>
      </c>
      <c r="O7" s="14" t="str" cm="1">
        <f t="array" ref="O7">_FV(A7,"Description")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7" s="10"/>
      <c r="Q7" s="10"/>
      <c r="R7" s="10"/>
    </row>
    <row r="8" spans="1:18" ht="50" customHeight="1">
      <c r="A8" s="2" t="e" vm="20">
        <v>#VALUE!</v>
      </c>
      <c r="B8" s="19">
        <f>'[20]Sheet 1'!$AL$115</f>
        <v>333.07905657385965</v>
      </c>
      <c r="C8" s="6" cm="1">
        <f t="array" ref="C8">(B8/_FV(A8,"Price"))-1</f>
        <v>-5.3778769294683393E-3</v>
      </c>
      <c r="D8" s="6">
        <f>'[20]Sheet 1'!$AJ$4</f>
        <v>-0.14817164642055514</v>
      </c>
      <c r="E8" s="6">
        <f>'[20]Sheet 1'!$AK$4</f>
        <v>0.17779859577806545</v>
      </c>
      <c r="F8" s="6">
        <f>'[20]Sheet 1'!$AJ$20</f>
        <v>-1.0176404064859355</v>
      </c>
      <c r="G8" s="7">
        <f>'[20]Sheet 1'!$AQ$16</f>
        <v>2.4009318445888463</v>
      </c>
      <c r="H8" s="7">
        <f>'[20]Sheet 1'!$AR$16</f>
        <v>-31.784701345370085</v>
      </c>
      <c r="I8" s="6">
        <f>'[20]Sheet 1'!$AQ$7</f>
        <v>-7.3000000000000001E-3</v>
      </c>
      <c r="J8" s="6">
        <f>'[20]Sheet 1'!$AS$7</f>
        <v>7.2031752231958138E-2</v>
      </c>
      <c r="K8" s="6">
        <f>'[20]Sheet 1'!$AR$13</f>
        <v>-5.3649750927818686E-2</v>
      </c>
      <c r="L8" s="8">
        <f>'[20]Sheet 1'!$AR$101</f>
        <v>725295100000</v>
      </c>
      <c r="M8" s="16" t="str" cm="1">
        <f t="array" ref="M8">_FV(A8,"Industry")</f>
        <v>Consumer Goods Conglomerates</v>
      </c>
      <c r="N8" s="25" cm="1">
        <f t="array" ref="N8">_FV(A8,"Year incorporated",TRUE)</f>
        <v>1998</v>
      </c>
      <c r="O8" s="14" t="str" cm="1">
        <f t="array" ref="O8">_FV(A8,"Description")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8" s="10"/>
      <c r="Q8" s="10"/>
      <c r="R8" s="10"/>
    </row>
    <row r="9" spans="1:18" ht="50" customHeight="1">
      <c r="A9" s="2" t="e" vm="133">
        <v>#VALUE!</v>
      </c>
      <c r="B9" s="19">
        <f>'[131]Sheet 1'!$AB$115</f>
        <v>55.950148824091009</v>
      </c>
      <c r="C9" s="6">
        <f>'[131]Sheet 1'!$AB$117</f>
        <v>-2.9822284999288962E-2</v>
      </c>
      <c r="D9" s="6">
        <f>'[131]Sheet 1'!$Z$4</f>
        <v>5.7764186204553258E-2</v>
      </c>
      <c r="E9" s="6">
        <f>'[131]Sheet 1'!$AA$4</f>
        <v>-0.40250562158689362</v>
      </c>
      <c r="F9" s="6">
        <f>'[131]Sheet 1'!$Z$20</f>
        <v>-3.269330565646078E-2</v>
      </c>
      <c r="G9" s="7">
        <f>'[131]Sheet 1'!$AG$16</f>
        <v>4.5458595175072274</v>
      </c>
      <c r="H9" s="7">
        <f>'[131]Sheet 1'!$AH$16</f>
        <v>25.157796760888889</v>
      </c>
      <c r="I9" s="6">
        <f>'[131]Sheet 1'!$AF$7</f>
        <v>0.41420000000000001</v>
      </c>
      <c r="J9" s="6">
        <f>'[131]Sheet 1'!$AI$7</f>
        <v>0.24959845807902345</v>
      </c>
      <c r="K9" s="6">
        <f>'[131]Sheet 1'!$AH$13</f>
        <v>0.13839360106648893</v>
      </c>
      <c r="L9" s="8" cm="1">
        <f t="array" ref="L9">_FV(A9,"Market cap",TRUE)</f>
        <v>24231536687</v>
      </c>
      <c r="M9" s="16" t="str" cm="1">
        <f t="array" ref="M9">_FV(A9,"Industry")</f>
        <v>Investment Banking &amp; Investment Services</v>
      </c>
      <c r="N9" s="25" cm="1">
        <f t="array" ref="N9">_FV(A9,"Year incorporated",TRUE)</f>
        <v>1979</v>
      </c>
      <c r="O9" s="14" t="str" cm="1">
        <f t="array" ref="O9">_FV(A9,"Description")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9" s="10"/>
      <c r="Q9" s="10"/>
      <c r="R9" s="10"/>
    </row>
    <row r="10" spans="1:18" ht="50" customHeight="1">
      <c r="A10" s="2" t="e" vm="134">
        <v>#VALUE!</v>
      </c>
      <c r="B10" s="19">
        <f>'[132]Sheet 1'!$AB$115</f>
        <v>592.34583883942207</v>
      </c>
      <c r="C10" s="6" cm="1">
        <f t="array" ref="C10">(B10/_FV(A10,"Price"))-1</f>
        <v>-0.12873661311806361</v>
      </c>
      <c r="D10" s="6">
        <f>'[132]Sheet 1'!$Z$4</f>
        <v>-7.7474966449881277E-2</v>
      </c>
      <c r="E10" s="6">
        <f>'[132]Sheet 1'!$AA$4</f>
        <v>1.7792200525933E-2</v>
      </c>
      <c r="F10" s="6">
        <f>'[132]Sheet 1'!$Z$20</f>
        <v>-0.19460478265991288</v>
      </c>
      <c r="G10" s="7">
        <f>'[132]Sheet 1'!$AG$16</f>
        <v>5.6441051926369381</v>
      </c>
      <c r="H10" s="7">
        <f>'[132]Sheet 1'!$AH$16</f>
        <v>19.481864061027423</v>
      </c>
      <c r="I10" s="6">
        <f>'[132]Sheet 1'!$AF$7</f>
        <v>0.49159999999999998</v>
      </c>
      <c r="J10" s="6">
        <f>'[132]Sheet 1'!$AI$7</f>
        <v>0.24746824819560231</v>
      </c>
      <c r="K10" s="6">
        <f>'[132]Sheet 1'!$AH$13</f>
        <v>0.13786143746414839</v>
      </c>
      <c r="L10" s="8">
        <f>'[132]Sheet 1'!$AH$100</f>
        <v>100877092108</v>
      </c>
      <c r="M10" s="16" t="str" cm="1">
        <f t="array" ref="M10">_FV(A10,"Industry")</f>
        <v>Investment Banking &amp; Investment Services</v>
      </c>
      <c r="N10" s="25" cm="1">
        <f t="array" ref="N10">_FV(A10,"Year incorporated",TRUE)</f>
        <v>2006</v>
      </c>
      <c r="O10" s="14" t="str" cm="1">
        <f t="array" ref="O10">_FV(A10,"Description")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0" s="10"/>
      <c r="Q10" s="10"/>
      <c r="R10" s="10"/>
    </row>
    <row r="11" spans="1:18" ht="50" customHeight="1">
      <c r="A11" s="2" t="e" vm="135">
        <v>#VALUE!</v>
      </c>
      <c r="B11" s="19">
        <f>'[139]Sheet 1'!$AO$115</f>
        <v>102.63062365077015</v>
      </c>
      <c r="C11" s="6" cm="1">
        <f t="array" ref="C11">(B11/_FV(A11,"Price"))-1</f>
        <v>-0.15005694699155159</v>
      </c>
      <c r="D11" s="6">
        <f>'[139]Sheet 1'!$AM$4</f>
        <v>9.3122149636386098E-2</v>
      </c>
      <c r="E11" s="6">
        <f>'[139]Sheet 1'!$AN$4</f>
        <v>7.4420702486328594E-3</v>
      </c>
      <c r="F11" s="6">
        <f>'[139]Sheet 1'!$AM$20</f>
        <v>0.25008950948800579</v>
      </c>
      <c r="G11" s="7">
        <f>'[139]Sheet 1'!$AT$16</f>
        <v>4.1551913492135082</v>
      </c>
      <c r="H11" s="7">
        <f>'[139]Sheet 1'!$AU$16</f>
        <v>29.130683383794466</v>
      </c>
      <c r="I11" s="6">
        <f>'[139]Sheet 1'!$AS$7</f>
        <v>0.5494</v>
      </c>
      <c r="J11" s="6">
        <f>'[139]Sheet 1'!$AV$7</f>
        <v>0.17697468568529062</v>
      </c>
      <c r="K11" s="6">
        <f>'[139]Sheet 1'!$AU$13</f>
        <v>7.0550855567890369E-2</v>
      </c>
      <c r="L11" s="8">
        <f>'[139]Sheet 1'!$AU$101</f>
        <v>73700628961</v>
      </c>
      <c r="M11" s="16" t="str" cm="1">
        <f t="array" ref="M11">_FV(A11,"Industry")</f>
        <v>Professional &amp; Commercial Services</v>
      </c>
      <c r="N11" s="25" cm="1">
        <f t="array" ref="N11">_FV(A11,"Year incorporated",TRUE)</f>
        <v>1992</v>
      </c>
      <c r="O11" s="14" t="str" cm="1">
        <f t="array" ref="O11">_FV(A11,"Description")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1" s="10"/>
      <c r="Q11" s="10"/>
      <c r="R11" s="10"/>
    </row>
    <row r="12" spans="1:18" ht="50" customHeight="1">
      <c r="A12" s="2" t="e" vm="136">
        <v>#VALUE!</v>
      </c>
      <c r="B12" s="19">
        <f>'[133]Sheet 1'!$AD$115</f>
        <v>337.95407539672129</v>
      </c>
      <c r="C12" s="6" cm="1">
        <f t="array" ref="C12">(B12/_FV(A12,"Price"))-1</f>
        <v>-0.15220050072945424</v>
      </c>
      <c r="D12" s="6">
        <f>'[133]Sheet 1'!$AB$4</f>
        <v>0.15862753660981066</v>
      </c>
      <c r="E12" s="6">
        <f>'[133]Sheet 1'!$AC$4</f>
        <v>0.13076036991320539</v>
      </c>
      <c r="F12" s="6">
        <f>'[133]Sheet 1'!$AB$20</f>
        <v>3.6980525791585839E-2</v>
      </c>
      <c r="G12" s="7">
        <f>'[133]Sheet 1'!$AI$16</f>
        <v>8.5411332089948875</v>
      </c>
      <c r="H12" s="7">
        <f>'[133]Sheet 1'!$AJ$16</f>
        <v>39.678137230201777</v>
      </c>
      <c r="I12" s="6">
        <f>'[133]Sheet 1'!$AH$7</f>
        <v>0.52759999999999996</v>
      </c>
      <c r="J12" s="6">
        <f>'[133]Sheet 1'!$AK$7</f>
        <v>0.26418087393404821</v>
      </c>
      <c r="K12" s="6">
        <f>'[133]Sheet 1'!$AJ$13</f>
        <v>0.13387678195897726</v>
      </c>
      <c r="L12" s="8">
        <f>'[133]Sheet 1'!$AJ$101</f>
        <v>15748927195</v>
      </c>
      <c r="M12" s="16" t="str" cm="1">
        <f t="array" ref="M12">_FV(A12,"Industry")</f>
        <v>Professional &amp; Commercial Services</v>
      </c>
      <c r="N12" s="25" cm="1">
        <f t="array" ref="N12">_FV(A12,"Year incorporated",TRUE)</f>
        <v>1984</v>
      </c>
      <c r="O12" s="14" t="str" cm="1">
        <f t="array" ref="O12">_FV(A12,"Description")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2" s="10"/>
      <c r="Q12" s="10"/>
      <c r="R12" s="10"/>
    </row>
    <row r="13" spans="1:18" ht="50" customHeight="1">
      <c r="A13" s="2" t="e" vm="137">
        <v>#VALUE!</v>
      </c>
      <c r="B13" s="19">
        <f>'[141]Sheet 1'!$H$115</f>
        <v>51.435540022197394</v>
      </c>
      <c r="C13" s="6" cm="1">
        <f t="array" ref="C13">(B13/_FV(A13,"Price"))-1</f>
        <v>-0.16432916292124455</v>
      </c>
      <c r="D13" s="6">
        <f>'[141]Sheet 1'!$F$4</f>
        <v>0.45784277879341873</v>
      </c>
      <c r="E13" s="6">
        <f>'[141]Sheet 1'!$G$4</f>
        <v>0.319723113964687</v>
      </c>
      <c r="F13" s="6">
        <f>'[141]Sheet 1'!$F$20</f>
        <v>2.1676942046855734</v>
      </c>
      <c r="G13" s="7">
        <f>'[141]Sheet 1'!$M$16</f>
        <v>2.7145884460272871</v>
      </c>
      <c r="H13" s="7">
        <f>'[141]Sheet 1'!$N$16</f>
        <v>72.061298615179766</v>
      </c>
      <c r="I13" s="6">
        <f>'[141]Sheet 1'!$L$7</f>
        <v>0.23585473515248795</v>
      </c>
      <c r="J13" s="6">
        <f>'[141]Sheet 1'!$O$7</f>
        <v>0.11271067415730338</v>
      </c>
      <c r="K13" s="6">
        <f>'[141]Sheet 1'!$N$13</f>
        <v>4.4832646877810918E-2</v>
      </c>
      <c r="L13" s="8">
        <f>'[141]Sheet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38">
        <v>#VALUE!</v>
      </c>
      <c r="B14" s="19">
        <f>'[142]Sheet 1'!$Z$115</f>
        <v>81.631588458798802</v>
      </c>
      <c r="C14" s="6" cm="1">
        <f t="array" ref="C14">(B14/_FV(A14,"Price"))-1</f>
        <v>-0.16922954018163217</v>
      </c>
      <c r="D14" s="6">
        <f>'[142]Sheet 1'!$X$4</f>
        <v>5.2999250800292108E-2</v>
      </c>
      <c r="E14" s="6">
        <f>'[142]Sheet 1'!$Y$4</f>
        <v>-4.0166497409897972E-2</v>
      </c>
      <c r="F14" s="6">
        <f>'[142]Sheet 1'!$X$20</f>
        <v>-0.24353440022231165</v>
      </c>
      <c r="G14" s="7">
        <f>'[142]Sheet 1'!$AE$16</f>
        <v>2.9757334258814119</v>
      </c>
      <c r="H14" s="7">
        <f>'[142]Sheet 1'!$AF$16</f>
        <v>239.55530840501197</v>
      </c>
      <c r="I14" s="6">
        <f>'[142]Sheet 1'!$AD$7</f>
        <v>0.57900833545484576</v>
      </c>
      <c r="J14" s="6">
        <f>'[142]Sheet 1'!$AG$7</f>
        <v>0.18142557836514117</v>
      </c>
      <c r="K14" s="6">
        <f>'[142]Sheet 1'!$AF$13</f>
        <v>1.7900271136324159E-2</v>
      </c>
      <c r="L14" s="8">
        <f>'[142]Sheet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39">
        <v>#VALUE!</v>
      </c>
      <c r="B15" s="19">
        <f>'[126]Sheet 1'!$AA$115</f>
        <v>282.18766623017183</v>
      </c>
      <c r="C15" s="6" cm="1">
        <f t="array" ref="C15">(B15/_FV(A15,"Price"))-1</f>
        <v>-0.25636370139886733</v>
      </c>
      <c r="D15" s="6">
        <f>'[126]Sheet 1'!$Y$4</f>
        <v>0.17755772082185972</v>
      </c>
      <c r="E15" s="6">
        <f>'[126]Sheet 1'!$Z$4</f>
        <v>0.12924405270495121</v>
      </c>
      <c r="F15" s="6">
        <f>'[126]Sheet 1'!$Y$20</f>
        <v>0.12988485694347518</v>
      </c>
      <c r="G15" s="7">
        <f>'[126]Sheet 1'!$AF$16</f>
        <v>16.431051850519406</v>
      </c>
      <c r="H15" s="7">
        <f>'[126]Sheet 1'!$AG$16</f>
        <v>36.795297079556896</v>
      </c>
      <c r="I15" s="6">
        <f>'[126]Sheet 1'!$AE$7</f>
        <v>1</v>
      </c>
      <c r="J15" s="6">
        <f>'[126]Sheet 1'!$AH$7</f>
        <v>0.45410801816791835</v>
      </c>
      <c r="K15" s="6">
        <f>'[126]Sheet 1'!$AG$13</f>
        <v>0.60179596643603706</v>
      </c>
      <c r="L15" s="8">
        <f>'[126]Sheet 1'!$AG$101</f>
        <v>365377300000</v>
      </c>
      <c r="M15" s="16" t="str" cm="1">
        <f t="array" ref="M15">_FV(A15,"Industry")</f>
        <v>Software &amp; IT Services</v>
      </c>
      <c r="N15" s="25" cm="1">
        <f t="array" ref="N15">_FV(A15,"Year incorporated",TRUE)</f>
        <v>2001</v>
      </c>
      <c r="O15" s="14" t="str" cm="1">
        <f t="array" ref="O15">_FV(A15,"Description")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5" s="10"/>
      <c r="Q15" s="10"/>
      <c r="R15" s="10"/>
    </row>
    <row r="16" spans="1:18" ht="50" customHeight="1">
      <c r="A16" s="2" t="e" vm="140">
        <v>#VALUE!</v>
      </c>
      <c r="B16" s="19">
        <f>'[128]Sheet 1'!$W$115</f>
        <v>310.50396287523068</v>
      </c>
      <c r="C16" s="6" cm="1">
        <f t="array" ref="C16">(B16/_FV(A16,"Price"))-1</f>
        <v>-0.33514487902097168</v>
      </c>
      <c r="D16" s="6">
        <f>'[128]Sheet 1'!$U$4</f>
        <v>0.10034234643345097</v>
      </c>
      <c r="E16" s="6">
        <f>'[128]Sheet 1'!$V$4</f>
        <v>0.10024112802733076</v>
      </c>
      <c r="F16" s="6">
        <f>'[128]Sheet 1'!$U$20</f>
        <v>0.15552034725990227</v>
      </c>
      <c r="G16" s="7">
        <f>'[128]Sheet 1'!$AB$16</f>
        <v>16.610517635433279</v>
      </c>
      <c r="H16" s="7">
        <f>'[128]Sheet 1'!$AC$16</f>
        <v>42.903210568211968</v>
      </c>
      <c r="I16" s="6">
        <f>'[128]Sheet 1'!$AA$7</f>
        <v>0.77969999999999995</v>
      </c>
      <c r="J16" s="6">
        <f>'[128]Sheet 1'!$AD$7</f>
        <v>0.48107843198295114</v>
      </c>
      <c r="K16" s="6">
        <f>'[128]Sheet 1'!$AC$13</f>
        <v>0.33217112132371146</v>
      </c>
      <c r="L16" s="8">
        <f>'[128]Sheet 1'!$AC$101</f>
        <v>37350376734</v>
      </c>
      <c r="M16" s="16" t="str" cm="1">
        <f t="array" ref="M16">_FV(A16,"Industry")</f>
        <v>Professional &amp; Commercial Services</v>
      </c>
      <c r="N16" s="25" cm="1">
        <f t="array" ref="N16">_FV(A16,"Year incorporated",TRUE)</f>
        <v>1998</v>
      </c>
      <c r="O16" s="14" t="str" cm="1">
        <f t="array" ref="O16">_FV(A16,"Description")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6" s="10"/>
      <c r="Q16" s="10"/>
      <c r="R16" s="10"/>
    </row>
    <row r="17" spans="1:18" ht="50" customHeight="1">
      <c r="A17" s="22" t="e" vm="6">
        <v>#VALUE!</v>
      </c>
      <c r="B17" s="19">
        <f>'[6]Sheet 1'!$L$115</f>
        <v>1001.1657056179213</v>
      </c>
      <c r="C17" s="6" cm="1">
        <f t="array" ref="C17">(B17/_FV(A17,"Price"))-1</f>
        <v>-0.34997681754452592</v>
      </c>
      <c r="D17" s="6">
        <f>'[6]Sheet 1'!$J$4</f>
        <v>0.49041476500641568</v>
      </c>
      <c r="E17" s="6">
        <f>'[6]Sheet 1'!$K$4</f>
        <v>0.29816921210417457</v>
      </c>
      <c r="F17" s="6">
        <f>'[6]Sheet 1'!$J$20</f>
        <v>0.10236921892448203</v>
      </c>
      <c r="G17" s="7">
        <f>'[6]Sheet 1'!$Q$16</f>
        <v>5.6175888946547996</v>
      </c>
      <c r="H17" s="7">
        <f>'[6]Sheet 1'!$R$16</f>
        <v>88.979613180439571</v>
      </c>
      <c r="I17" s="6">
        <f>'[6]Sheet 1'!$P$7</f>
        <v>0.14886598764210057</v>
      </c>
      <c r="J17" s="6">
        <f>'[6]Sheet 1'!$S$7</f>
        <v>0.2237103668100211</v>
      </c>
      <c r="K17" s="6">
        <f>'[6]Sheet 1'!$R$13</f>
        <v>0.25415925643671916</v>
      </c>
      <c r="L17" s="8">
        <f>'[6]Sheet 1'!$R$101</f>
        <v>50196870000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1">
        <v>#VALUE!</v>
      </c>
      <c r="B18" s="19">
        <f>'[127]Sheet 1'!$AN$115</f>
        <v>463.94397640054348</v>
      </c>
      <c r="C18" s="6" cm="1">
        <f t="array" ref="C18">(B18/_FV(A18,"Price"))-1</f>
        <v>-0.4049864356428674</v>
      </c>
      <c r="D18" s="6">
        <f>'[127]Sheet 1'!$AL$4</f>
        <v>4.6131666737559751E-2</v>
      </c>
      <c r="E18" s="6">
        <f>'[127]Sheet 1'!$AM$4</f>
        <v>6.8054920240766092E-2</v>
      </c>
      <c r="F18" s="6">
        <f>'[127]Sheet 1'!$AL$20</f>
        <v>4.0671756745220167E-2</v>
      </c>
      <c r="G18" s="7">
        <f>'[127]Sheet 1'!$AS$16</f>
        <v>14.343456242421603</v>
      </c>
      <c r="H18" s="7">
        <f>'[127]Sheet 1'!$AT$16</f>
        <v>52.885257519254914</v>
      </c>
      <c r="I18" s="6">
        <f>'[127]Sheet 1'!$AR$7</f>
        <v>0.78059999999999996</v>
      </c>
      <c r="J18" s="6">
        <f>'[127]Sheet 1'!$AU$7</f>
        <v>0.36552092182360757</v>
      </c>
      <c r="K18" s="6">
        <f>'[127]Sheet 1'!$AT$13</f>
        <v>0.48853670640728536</v>
      </c>
      <c r="L18" s="8">
        <f>'[127]Sheet 1'!$AT$101</f>
        <v>19754811979</v>
      </c>
      <c r="M18" s="16" t="str" cm="1">
        <f t="array" ref="M18">_FV(A18,"Industry")</f>
        <v>Software &amp; IT Services</v>
      </c>
      <c r="N18" s="25" cm="1">
        <f t="array" ref="N18">_FV(A18,"Year incorporated",TRUE)</f>
        <v>1987</v>
      </c>
      <c r="O18" s="14" t="str" cm="1">
        <f t="array" ref="O18">_FV(A18,"Description")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8" s="10"/>
      <c r="Q18" s="10"/>
      <c r="R18" s="10"/>
    </row>
    <row r="19" spans="1:18" ht="50" customHeight="1">
      <c r="A19" s="2" t="e" vm="142">
        <v>#VALUE!</v>
      </c>
      <c r="B19" s="19">
        <f>'[130]Sheet 1'!$AC$115</f>
        <v>187.76526467240964</v>
      </c>
      <c r="C19" s="6" cm="1">
        <f t="array" ref="C19">(B19/_FV(A19,"Price"))-1</f>
        <v>-0.44085862638870299</v>
      </c>
      <c r="D19" s="6">
        <f>'[130]Sheet 1'!$AA$4</f>
        <v>-0.12061756191701511</v>
      </c>
      <c r="E19" s="6">
        <f>'[130]Sheet 1'!$AB$4</f>
        <v>7.8639356254571968E-2</v>
      </c>
      <c r="F19" s="6">
        <f>'[130]Sheet 1'!$AA$20</f>
        <v>-0.41394335511982572</v>
      </c>
      <c r="G19" s="7">
        <f>'[130]Sheet 1'!$AH$16</f>
        <v>11.472105888807608</v>
      </c>
      <c r="H19" s="7">
        <f>'[130]Sheet 1'!$AI$16</f>
        <v>45.654639737991268</v>
      </c>
      <c r="I19" s="6">
        <f>'[130]Sheet 1'!$AG$7</f>
        <v>0.70499999999999996</v>
      </c>
      <c r="J19" s="6">
        <f>'[130]Sheet 1'!$AJ$7</f>
        <v>0.26956839795171911</v>
      </c>
      <c r="K19" s="6">
        <f>'[130]Sheet 1'!$AI$13</f>
        <v>0.18137160470044308</v>
      </c>
      <c r="L19" s="8">
        <f>'[130]Sheet 1'!$AI$101</f>
        <v>62729475000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3">
        <v>#VALUE!</v>
      </c>
      <c r="B20" s="19">
        <f>'[143]Sheet 1'!$H$115</f>
        <v>3.2186175846112222</v>
      </c>
      <c r="C20" s="6" cm="1">
        <f t="array" ref="C20">(B20/_FV(A20,"Price"))-1</f>
        <v>-0.57566017341974662</v>
      </c>
      <c r="D20" s="6">
        <f>'[143]Sheet 1'!$F$4</f>
        <v>1.594468758404616</v>
      </c>
      <c r="E20" s="6">
        <f>'[143]Sheet 1'!$G$4</f>
        <v>-9.6660065508973436E-2</v>
      </c>
      <c r="F20" s="6">
        <f>'[143]Sheet 1'!$F$20</f>
        <v>4.9324164572279621</v>
      </c>
      <c r="G20" s="7">
        <f>'[143]Sheet 1'!$M$16</f>
        <v>10.344861126630489</v>
      </c>
      <c r="H20" s="7">
        <f>'[143]Sheet 1'!$N$16</f>
        <v>24.113972662063532</v>
      </c>
      <c r="I20" s="6">
        <f>'[143]Sheet 1'!$M$7</f>
        <v>0.42899999999999999</v>
      </c>
      <c r="J20" s="6">
        <f>'[143]Sheet 1'!$O$7</f>
        <v>0.21582790229927612</v>
      </c>
      <c r="K20" s="6">
        <f>'[143]Sheet 1'!$N$13</f>
        <v>0</v>
      </c>
      <c r="L20" s="8">
        <f>'[143]Sheet 1'!$N$101</f>
        <v>30736610000</v>
      </c>
      <c r="M20" s="16" t="str" cm="1">
        <f t="array" ref="M20">_FV(A20,"Industry")</f>
        <v>Banking Services</v>
      </c>
      <c r="N20" s="25" cm="1">
        <f t="array" ref="N20">_FV(A20,"Year incorporated",TRUE)</f>
        <v>2016</v>
      </c>
      <c r="O20" s="14" t="str" cm="1">
        <f t="array" ref="O20">_FV(A20,"Description")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0" s="10"/>
      <c r="Q20" s="10"/>
      <c r="R20" s="10"/>
    </row>
    <row r="21" spans="1:18" ht="50" customHeight="1">
      <c r="A21" s="2" t="e" vm="144">
        <v>#VALUE!</v>
      </c>
      <c r="B21" s="19">
        <f>'[135]Sheet 1'!$O$115</f>
        <v>64.650901640828721</v>
      </c>
      <c r="C21" s="6" cm="1">
        <f t="array" ref="C21">(B21/_FV(A21,"Price"))-1</f>
        <v>-0.63252961809288255</v>
      </c>
      <c r="D21" s="6">
        <f>'[135]Sheet 1'!$M$4</f>
        <v>0.34143294731029372</v>
      </c>
      <c r="E21" s="6">
        <f>'[135]Sheet 1'!$N$4</f>
        <v>0.35929002604817217</v>
      </c>
      <c r="F21" s="6">
        <f>'[135]Sheet 1'!$M$20</f>
        <v>0.33713377832847047</v>
      </c>
      <c r="G21" s="7">
        <f>'[135]Sheet 1'!$T$16</f>
        <v>11.100701934320139</v>
      </c>
      <c r="H21" s="7">
        <f>'[135]Sheet 1'!$U$16</f>
        <v>104.26677027220552</v>
      </c>
      <c r="I21" s="6">
        <f>'[135]Sheet 1'!$S$7</f>
        <v>0.66339999999999999</v>
      </c>
      <c r="J21" s="6">
        <f>'[135]Sheet 1'!$V$7</f>
        <v>0.12017695399407261</v>
      </c>
      <c r="K21" s="6">
        <f>'[135]Sheet 1'!$U$13</f>
        <v>0.12242594224732663</v>
      </c>
      <c r="L21" s="8">
        <f>'[135]Sheet 1'!$U$101</f>
        <v>9465024605</v>
      </c>
      <c r="M21" s="16" t="str" cm="1">
        <f t="array" ref="M21">_FV(A21,"Industry")</f>
        <v>Software &amp; IT Services</v>
      </c>
      <c r="N21" s="25" cm="1">
        <f t="array" ref="N21">_FV(A21,"Year incorporated",TRUE)</f>
        <v>2013</v>
      </c>
      <c r="O21" s="14" t="str" cm="1">
        <f t="array" ref="O21">_FV(A21,"Description")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1" s="10"/>
      <c r="Q21" s="10"/>
      <c r="R21" s="10"/>
    </row>
    <row r="22" spans="1:18" ht="50" customHeight="1">
      <c r="A22" s="2" t="e" vm="145">
        <v>#VALUE!</v>
      </c>
      <c r="B22" s="19">
        <f>'[129]Sheet 1'!$O$115</f>
        <v>112.22509514974604</v>
      </c>
      <c r="C22" s="6" cm="1">
        <f t="array" ref="C22">(B22/_FV(A22,"Price"))-1</f>
        <v>-0.63431491690916597</v>
      </c>
      <c r="D22" s="6">
        <f>'[129]Sheet 1'!$M$4</f>
        <v>0.30287705442983759</v>
      </c>
      <c r="E22" s="6">
        <f>'[129]Sheet 1'!$N$4</f>
        <v>0.23689480504181892</v>
      </c>
      <c r="F22" s="6">
        <f>'[129]Sheet 1'!$M$20</f>
        <v>0.500114485865637</v>
      </c>
      <c r="G22" s="7">
        <f>'[129]Sheet 1'!$T$16</f>
        <v>11.309344559189888</v>
      </c>
      <c r="H22" s="7">
        <f>'[129]Sheet 1'!$U$16</f>
        <v>55.271578512308587</v>
      </c>
      <c r="I22" s="6">
        <f>'[129]Sheet 1'!$S$7</f>
        <v>0.84530000000000005</v>
      </c>
      <c r="J22" s="6">
        <f>'[129]Sheet 1'!$V$7</f>
        <v>0.16900956793759245</v>
      </c>
      <c r="K22" s="6">
        <f>'[129]Sheet 1'!$U$13</f>
        <v>0.3125427634538262</v>
      </c>
      <c r="L22" s="8">
        <f>'[129]Sheet 1'!$U$101</f>
        <v>15552814206</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46">
        <v>#VALUE!</v>
      </c>
      <c r="B23" s="19">
        <f>'[140]Sheet 1'!$AO$115</f>
        <v>113.78928427603407</v>
      </c>
      <c r="C23" s="6" cm="1">
        <f t="array" ref="C23">(B23/_FV(A23,"Price"))-1</f>
        <v>-0.70833730384981264</v>
      </c>
      <c r="D23" s="6">
        <f>'[140]Sheet 1'!$AM$4</f>
        <v>0.34759551645172948</v>
      </c>
      <c r="E23" s="6">
        <f>'[140]Sheet 1'!$AN$4</f>
        <v>0.10911367498434843</v>
      </c>
      <c r="F23" s="6">
        <f>'[140]Sheet 1'!$AM$20</f>
        <v>0.36072951207958304</v>
      </c>
      <c r="G23" s="7">
        <f>'[140]Sheet 1'!$AT$16</f>
        <v>10.681856721223504</v>
      </c>
      <c r="H23" s="7">
        <f>'[140]Sheet 1'!$AU$16</f>
        <v>36.77150246305419</v>
      </c>
      <c r="I23" s="6">
        <f>'[140]Sheet 1'!$AS$7</f>
        <v>0.66320000000000001</v>
      </c>
      <c r="J23" s="6">
        <f>'[140]Sheet 1'!$AV$7</f>
        <v>0.22484572041856721</v>
      </c>
      <c r="K23" s="6">
        <f>'[140]Sheet 1'!$AU$13</f>
        <v>6.2882732764007493E-2</v>
      </c>
      <c r="L23" s="8">
        <f>'[140]Sheet 1'!$AU$101</f>
        <v>119433840000</v>
      </c>
      <c r="M23" s="16" t="str" cm="1">
        <f t="array" ref="M23">_FV(A23,"Industry")</f>
        <v>Professional &amp; Commercial Services</v>
      </c>
      <c r="N23" s="25" cm="1">
        <f t="array" ref="N23">_FV(A23,"Year incorporated",TRUE)</f>
        <v>1925</v>
      </c>
      <c r="O23" s="14" t="str" cm="1">
        <f t="array" ref="O23">_FV(A23,"Description")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66">
      <colorScale>
        <cfvo type="min"/>
        <cfvo type="percentile" val="50"/>
        <cfvo type="max"/>
        <color rgb="FFF8696B"/>
        <color rgb="FFFFEB84"/>
        <color rgb="FF63BE7B"/>
      </colorScale>
    </cfRule>
    <cfRule type="colorScale" priority="171">
      <colorScale>
        <cfvo type="min"/>
        <cfvo type="percentile" val="50"/>
        <cfvo type="max"/>
        <color rgb="FFF8696B"/>
        <color rgb="FFFFEB84"/>
        <color rgb="FF63BE7B"/>
      </colorScale>
    </cfRule>
    <cfRule type="colorScale" priority="186">
      <colorScale>
        <cfvo type="min"/>
        <cfvo type="max"/>
        <color rgb="FFFFEF9C"/>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12:E14">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15:E15">
    <cfRule type="colorScale" priority="159">
      <colorScale>
        <cfvo type="min"/>
        <cfvo type="max"/>
        <color rgb="FFFCFCFF"/>
        <color rgb="FF63BE7B"/>
      </colorScale>
    </cfRule>
    <cfRule type="colorScale" priority="160">
      <colorScale>
        <cfvo type="min"/>
        <cfvo type="percentile" val="50"/>
        <cfvo type="max"/>
        <color rgb="FFF8696B"/>
        <color rgb="FFFFEB84"/>
        <color rgb="FF63BE7B"/>
      </colorScale>
    </cfRule>
  </conditionalFormatting>
  <conditionalFormatting sqref="D16:E16">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4">
      <colorScale>
        <cfvo type="min"/>
        <cfvo type="max"/>
        <color rgb="FFFFEF9C"/>
        <color rgb="FF63BE7B"/>
      </colorScale>
    </cfRule>
  </conditionalFormatting>
  <conditionalFormatting sqref="D24:E24">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5:E2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28:E28">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33:E3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34:E3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6:E46">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7:E49">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5">
      <colorScale>
        <cfvo type="min"/>
        <cfvo type="max"/>
        <color rgb="FFFFEF9C"/>
        <color rgb="FF63BE7B"/>
      </colorScale>
    </cfRule>
    <cfRule type="colorScale" priority="49">
      <colorScale>
        <cfvo type="min"/>
        <cfvo type="percentile" val="50"/>
        <cfvo type="max"/>
        <color rgb="FFF8696B"/>
        <color rgb="FFFFEB84"/>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8" r:id="rId1" display="Financial Services/Berkshire Hathaway.xlsx" xr:uid="{163FE105-4B11-1546-9060-92F2EEBFCD7B}"/>
    <hyperlink ref="A10"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2" r:id="rId5" display="Financial Services/FactSet Research Systems.xlsx" xr:uid="{578A9FD3-FCA0-B548-8054-BAA97FFDC1C0}"/>
    <hyperlink ref="A18" r:id="rId6" display="Financial Services/Fair Isaac Corporation.xlsx" xr:uid="{A44C1B12-8E04-964A-8BFF-36D2C1F19295}"/>
    <hyperlink ref="A11" r:id="rId7" display="Financial Services/Fiserv.xlsx" xr:uid="{70F4EC25-9F01-884D-BA1D-F3431878F48E}"/>
    <hyperlink ref="A6" r:id="rId8" display="Financial Services/Intercontinental Exchange.xlsx" xr:uid="{342F5D7D-34B9-3548-A6A1-6D2D565EC027}"/>
    <hyperlink ref="A15" r:id="rId9" display="Financial Services/Mastercard.xlsx" xr:uid="{369930C2-BC5B-3D4C-A7C5-FF6EB8E68807}"/>
    <hyperlink ref="A19" r:id="rId10" display="Financial Services/Moodys.xlsx" xr:uid="{1722E6B1-603C-634B-B8BA-3937C18B2418}"/>
    <hyperlink ref="A16" r:id="rId11" display="Financial Services/MSCI.xlsx" xr:uid="{49B5D6B4-9752-3B4D-87F0-7282B7716FE1}"/>
    <hyperlink ref="A20" r:id="rId12" display="Financial Services/Nu Holdings.xlsx" xr:uid="{A0C4CEFC-7BF5-9346-A017-A694D75A9E26}"/>
    <hyperlink ref="A22" r:id="rId13" display="Financial Services/Paycom Software.xlsx" xr:uid="{2D1C083C-777F-B048-956F-F68461E63939}"/>
    <hyperlink ref="A21" r:id="rId14" display="Financial Services/Paylocity.xlsx" xr:uid="{D02B660C-997C-704C-8E92-4305C43C0E0E}"/>
    <hyperlink ref="A4" r:id="rId15" display="Financial Services/PayPal.xlsx" xr:uid="{8124329E-5832-B043-951B-943CC0EF3569}"/>
    <hyperlink ref="A23" r:id="rId16" display="Financial Services/S&amp;P Global.xlsx" xr:uid="{F4F20C64-D3D5-2143-8FFA-931BEE178226}"/>
    <hyperlink ref="A7"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9" r:id="rId22" display="Financial Services/Nasdaq.xlsx" xr:uid="{310DD104-0CD9-8147-9A07-E5537B7BD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D4" sqref="D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7">
        <v>#VALUE!</v>
      </c>
      <c r="B2" s="19">
        <f>'[149]Sheet 1'!$Q$115</f>
        <v>429.6955628032652</v>
      </c>
      <c r="C2" s="6" cm="1">
        <f t="array" ref="C2">(B2/_FV(A2,"Price"))-1</f>
        <v>2.1474916701088862</v>
      </c>
      <c r="D2" s="6">
        <f>'[149]Sheet 1'!$O$4</f>
        <v>3.3044468565937679E-2</v>
      </c>
      <c r="E2" s="6">
        <f>'[149]Sheet 1'!$P$4</f>
        <v>-9.5790126434009748E-2</v>
      </c>
      <c r="F2" s="6">
        <f>'[149]Sheet 1'!$O$20</f>
        <v>-0.52252779403159744</v>
      </c>
      <c r="G2" s="7">
        <f>'[149]Sheet 1'!$V$16</f>
        <v>4.4549431753195297</v>
      </c>
      <c r="H2" s="7">
        <f>'[149]Sheet 1'!$W$16</f>
        <v>21.850901579925651</v>
      </c>
      <c r="I2" s="6">
        <f>'[149]Sheet 1'!$U$7</f>
        <v>0.7</v>
      </c>
      <c r="J2" s="6">
        <f>'[149]Sheet 1'!$X$7</f>
        <v>0.41768009094980535</v>
      </c>
      <c r="K2" s="6">
        <f>'[149]Sheet 1'!$W$13</f>
        <v>0.23364172617199627</v>
      </c>
      <c r="L2" s="8">
        <f>'[149]Sheet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48">
        <v>#VALUE!</v>
      </c>
      <c r="B3" s="19">
        <f>'[150]Sheet 1'!$AO$115</f>
        <v>1104.4122681475853</v>
      </c>
      <c r="C3" s="6" cm="1">
        <f t="array" ref="C3">(B3/_FV(A3,"Price"))-1</f>
        <v>1.3086988484804341</v>
      </c>
      <c r="D3" s="6">
        <f>'[150]Sheet 1'!$AM$4</f>
        <v>0.13632204940530657</v>
      </c>
      <c r="E3" s="6">
        <f>'[150]Sheet 1'!$AN$4</f>
        <v>0.11209827185172849</v>
      </c>
      <c r="F3" s="6">
        <f>'[150]Sheet 1'!$AM$20</f>
        <v>0.17614361901900399</v>
      </c>
      <c r="G3" s="7">
        <f>'[150]Sheet 1'!$AT$16</f>
        <v>1.4111584718751735</v>
      </c>
      <c r="H3" s="7">
        <f>'[150]Sheet 1'!$AU$16</f>
        <v>22.735782930417496</v>
      </c>
      <c r="I3" s="6">
        <f>'[150]Sheet 1'!$AS$7</f>
        <v>0.34960000000000002</v>
      </c>
      <c r="J3" s="6">
        <f>'[150]Sheet 1'!$AV$7</f>
        <v>7.2198468666901119E-2</v>
      </c>
      <c r="K3" s="6">
        <f>'[150]Sheet 1'!$AU$13</f>
        <v>0.20446096654275092</v>
      </c>
      <c r="L3" s="8">
        <f>'[150]Sheet 1'!$AU$101</f>
        <v>457443952560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49">
        <v>#VALUE!</v>
      </c>
      <c r="B4" s="19">
        <f>'[146]Sheet 1'!$AO$115</f>
        <v>83.63563703983921</v>
      </c>
      <c r="C4" s="6" cm="1">
        <f t="array" ref="C4">(B4/_FV(A4,"Price"))-1</f>
        <v>1.1822736344380744</v>
      </c>
      <c r="D4" s="6">
        <f>'[146]Sheet 1'!$AM$4</f>
        <v>0.23425351835449271</v>
      </c>
      <c r="E4" s="6">
        <f>'[146]Sheet 1'!$AN$4</f>
        <v>-0.31669490680753509</v>
      </c>
      <c r="F4" s="6">
        <f>'[146]Sheet 1'!$AM$20</f>
        <v>0.30462177943456603</v>
      </c>
      <c r="G4" s="7">
        <f>'[146]Sheet 1'!$AT$16</f>
        <v>2.1546955048340477</v>
      </c>
      <c r="H4" s="7">
        <f>'[146]Sheet 1'!$AU$16</f>
        <v>6.890877215351269</v>
      </c>
      <c r="I4" s="6">
        <f>'[146]Sheet 1'!$AS$7</f>
        <v>0.65769999999999995</v>
      </c>
      <c r="J4" s="6">
        <f>'[146]Sheet 1'!$AV$7</f>
        <v>0.25945380245190869</v>
      </c>
      <c r="K4" s="6">
        <f>'[146]Sheet 1'!$AU$13</f>
        <v>0.28345881816107688</v>
      </c>
      <c r="L4" s="8">
        <f>'[146]Sheet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0">
        <v>#VALUE!</v>
      </c>
      <c r="B5" s="19">
        <f>'[148]Sheet 1'!$AO$115</f>
        <v>231.83964631616081</v>
      </c>
      <c r="C5" s="6" cm="1">
        <f t="array" ref="C5">(B5/_FV(A5,"Price"))-1</f>
        <v>1.0326113126088092</v>
      </c>
      <c r="D5" s="6">
        <f>'[148]Sheet 1'!$AM$4</f>
        <v>0.21721008541392894</v>
      </c>
      <c r="E5" s="6">
        <f>'[148]Sheet 1'!$AN$4</f>
        <v>-1.7694786026348219E-2</v>
      </c>
      <c r="F5" s="6">
        <f>'[148]Sheet 1'!$AM$20</f>
        <v>-0.11581495427649269</v>
      </c>
      <c r="G5" s="7">
        <f>'[148]Sheet 1'!$AT$16</f>
        <v>5.0313850817266337</v>
      </c>
      <c r="H5" s="7">
        <f>'[148]Sheet 1'!$AU$16</f>
        <v>20.543811681245266</v>
      </c>
      <c r="I5" s="6">
        <f>'[148]Sheet 1'!$AS$7</f>
        <v>0.70630000000000004</v>
      </c>
      <c r="J5" s="6">
        <f>'[148]Sheet 1'!$AV$7</f>
        <v>0.2480812374542449</v>
      </c>
      <c r="K5" s="6">
        <f>'[148]Sheet 1'!$AU$13</f>
        <v>0.23841318692783184</v>
      </c>
      <c r="L5" s="8">
        <f>'[148]Sheet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5">
        <v>#VALUE!</v>
      </c>
      <c r="B6" s="19">
        <f>'[5]Sheet 1'!$AJ$115</f>
        <v>551.33360167657725</v>
      </c>
      <c r="C6" s="6" cm="1">
        <f t="array" ref="C6">(B6/_FV(A6,"Price"))-1</f>
        <v>0.5900719618053476</v>
      </c>
      <c r="D6" s="6">
        <f>'[5]Sheet 1'!$AH$4</f>
        <v>0.17906368821292773</v>
      </c>
      <c r="E6" s="6">
        <f>'[5]Sheet 1'!$AI$4</f>
        <v>8.6141063970349485E-2</v>
      </c>
      <c r="F6" s="6">
        <f>'[5]Sheet 1'!$AH$20</f>
        <v>0.52030848329048851</v>
      </c>
      <c r="G6" s="7">
        <f>'[5]Sheet 1'!$AO$16</f>
        <v>9.8043621946767896</v>
      </c>
      <c r="H6" s="7">
        <f>'[5]Sheet 1'!$AP$16</f>
        <v>26.357560942805538</v>
      </c>
      <c r="I6" s="6">
        <f>'[5]Sheet 1'!$AN$7</f>
        <v>0.879</v>
      </c>
      <c r="J6" s="6">
        <f>'[5]Sheet 1'!$AQ$7</f>
        <v>0.43951761899963049</v>
      </c>
      <c r="K6" s="6">
        <f>'[5]Sheet 1'!$AP$13</f>
        <v>0.2916336603497654</v>
      </c>
      <c r="L6" s="8">
        <f>'[5]Sheet 1'!$AP$101</f>
        <v>87559817452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1">
        <v>#VALUE!</v>
      </c>
      <c r="B7" s="19">
        <f>'[157]Sheet 1'!$AN$115</f>
        <v>115.42212765838006</v>
      </c>
      <c r="C7" s="6" cm="1">
        <f t="array" ref="C7">(B7/_FV(A7,"Price"))-1</f>
        <v>0.31835668370508352</v>
      </c>
      <c r="D7" s="6">
        <f>'[157]Sheet 1'!$AL$4</f>
        <v>5.2096822392668551E-2</v>
      </c>
      <c r="E7" s="6">
        <f>'[157]Sheet 1'!$AM$4</f>
        <v>-2.3827557912011632E-2</v>
      </c>
      <c r="F7" s="6">
        <f>'[157]Sheet 1'!$AL$20</f>
        <v>0.16764470525473452</v>
      </c>
      <c r="G7" s="7">
        <f>'[157]Sheet 1'!$AS$16</f>
        <v>3.7507669002082937</v>
      </c>
      <c r="H7" s="7">
        <f>'[157]Sheet 1'!$AT$16</f>
        <v>23.585393927366542</v>
      </c>
      <c r="I7" s="6">
        <f>'[157]Sheet 1'!$AR$7</f>
        <v>0.67979999999999996</v>
      </c>
      <c r="J7" s="6">
        <f>'[157]Sheet 1'!$AU$7</f>
        <v>0.18866376317616612</v>
      </c>
      <c r="K7" s="6">
        <f>'[157]Sheet 1'!$AT$13</f>
        <v>7.5027717993869439E-2</v>
      </c>
      <c r="L7" s="8">
        <f>'[157]Sheet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3">
        <v>#VALUE!</v>
      </c>
      <c r="B8" s="19">
        <f>'[3]Sheet 1'!$AO$115</f>
        <v>168.44297527233888</v>
      </c>
      <c r="C8" s="6" cm="1">
        <f t="array" ref="C8">(B8/_FV(A8,"Price"))-1</f>
        <v>5.6267481484535642E-2</v>
      </c>
      <c r="D8" s="6">
        <f>'[3]Sheet 1'!$AM$4</f>
        <v>0.25677556818181824</v>
      </c>
      <c r="E8" s="6">
        <f>'[3]Sheet 1'!$AN$4</f>
        <v>0.25750194965923345</v>
      </c>
      <c r="F8" s="6">
        <f>'[3]Sheet 1'!$AM$20</f>
        <v>0.17445025537511083</v>
      </c>
      <c r="G8" s="7">
        <f>'[3]Sheet 1'!$AT$16</f>
        <v>4.4019880872995243</v>
      </c>
      <c r="H8" s="7">
        <f>'[3]Sheet 1'!$AU$16</f>
        <v>14.028805042773525</v>
      </c>
      <c r="I8" s="6">
        <f>'[3]Sheet 1'!$AS$7</f>
        <v>0.83919999999999995</v>
      </c>
      <c r="J8" s="6">
        <f>'[3]Sheet 1'!$AV$7</f>
        <v>0.36243317472337444</v>
      </c>
      <c r="K8" s="6">
        <f>'[3]Sheet 1'!$AU$13</f>
        <v>0.68462524023062143</v>
      </c>
      <c r="L8" s="8" cm="1">
        <f t="array" ref="L8">_FV(A8,"Market cap",TRUE)</f>
        <v>275195400000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2">
        <v>#VALUE!</v>
      </c>
      <c r="B9" s="19">
        <f>'[152]Sheet 1'!$AO$115</f>
        <v>112.71657023963272</v>
      </c>
      <c r="C9" s="6" cm="1">
        <f t="array" ref="C9">(B9/_FV(A9,"Price"))-1</f>
        <v>4.6579110860099471E-2</v>
      </c>
      <c r="D9" s="6">
        <f>'[152]Sheet 1'!$AM$4</f>
        <v>1.3418456181079508E-2</v>
      </c>
      <c r="E9" s="6">
        <f>'[152]Sheet 1'!$AN$4</f>
        <v>-8.6843974068219865E-2</v>
      </c>
      <c r="F9" s="6">
        <f>'[152]Sheet 1'!$AM$20</f>
        <v>-0.12929490311024261</v>
      </c>
      <c r="G9" s="7">
        <f>'[152]Sheet 1'!$AT$16</f>
        <v>4.3839167376812593</v>
      </c>
      <c r="H9" s="7">
        <f>'[152]Sheet 1'!$AU$16</f>
        <v>27.602930527909997</v>
      </c>
      <c r="I9" s="6">
        <f>'[152]Sheet 1'!$AS$7</f>
        <v>0.5615</v>
      </c>
      <c r="J9" s="6">
        <f>'[152]Sheet 1'!$AV$7</f>
        <v>0.1787735092662589</v>
      </c>
      <c r="K9" s="6">
        <f>'[152]Sheet 1'!$AU$13</f>
        <v>0.13712467817844903</v>
      </c>
      <c r="L9" s="8">
        <f>'[152]Sheet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3">
        <v>#VALUE!</v>
      </c>
      <c r="B10" s="19">
        <f>'[153]Sheet 1'!$AO$115</f>
        <v>243.36472626928742</v>
      </c>
      <c r="C10" s="6" cm="1">
        <f t="array" ref="C10">(B10/_FV(A10,"Price"))-1</f>
        <v>2.4219209079110238E-2</v>
      </c>
      <c r="D10" s="6">
        <f>'[153]Sheet 1'!$AM$4</f>
        <v>6.851594065120703E-2</v>
      </c>
      <c r="E10" s="6">
        <f>'[153]Sheet 1'!$AN$4</f>
        <v>-4.0386387467827523E-2</v>
      </c>
      <c r="F10" s="6">
        <f>'[153]Sheet 1'!$AM$20</f>
        <v>5.2428146679881049E-2</v>
      </c>
      <c r="G10" s="7">
        <f>'[153]Sheet 1'!$AT$16</f>
        <v>5.3930317749038794</v>
      </c>
      <c r="H10" s="7">
        <f>'[153]Sheet 1'!$AU$16</f>
        <v>23.894706882725607</v>
      </c>
      <c r="I10" s="6">
        <f>'[153]Sheet 1'!$AS$7</f>
        <v>0.60209999999999997</v>
      </c>
      <c r="J10" s="6">
        <f>'[153]Sheet 1'!$AV$7</f>
        <v>0.23408852594452034</v>
      </c>
      <c r="K10" s="6">
        <f>'[153]Sheet 1'!$AU$13</f>
        <v>0.12454306971143508</v>
      </c>
      <c r="L10" s="8">
        <f>'[153]Sheet 1'!$AU$101</f>
        <v>169724102988</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54">
        <v>#VALUE!</v>
      </c>
      <c r="B11" s="19">
        <f>'[159]Sheet 1'!$O$115</f>
        <v>86.423943258703858</v>
      </c>
      <c r="C11" s="6" cm="1">
        <f t="array" ref="C11">(B11/_FV(A11,"Price"))-1</f>
        <v>-7.0510397303679806E-2</v>
      </c>
      <c r="D11" s="6">
        <f>'[159]Sheet 1'!$M$4</f>
        <v>1.1990672800135465</v>
      </c>
      <c r="E11" s="6">
        <f>'[159]Sheet 1'!$N$4</f>
        <v>0.23735242941369594</v>
      </c>
      <c r="F11" s="6">
        <f>'[159]Sheet 1'!$M$20</f>
        <v>-4.2735818865509234</v>
      </c>
      <c r="G11" s="7">
        <f>'[159]Sheet 1'!$T$16</f>
        <v>7.2625450189880656</v>
      </c>
      <c r="H11" s="7">
        <f>'[159]Sheet 1'!$U$16</f>
        <v>241.95398895500054</v>
      </c>
      <c r="I11" s="6">
        <f>'[159]Sheet 1'!$S$7</f>
        <v>0.62209999999999999</v>
      </c>
      <c r="J11" s="6">
        <f>'[159]Sheet 1'!$V$7</f>
        <v>0.28172921338821744</v>
      </c>
      <c r="K11" s="6">
        <f>'[159]Sheet 1'!$U$13</f>
        <v>3.6007293976500501E-2</v>
      </c>
      <c r="L11" s="8">
        <f>'[159]Sheet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55">
        <v>#VALUE!</v>
      </c>
      <c r="B12" s="19">
        <f>'[154]Sheet 1'!$AO$115</f>
        <v>467.52935742597123</v>
      </c>
      <c r="C12" s="6" cm="1">
        <f t="array" ref="C12">(B12/_FV(A12,"Price"))-1</f>
        <v>-0.10990022479372641</v>
      </c>
      <c r="D12" s="6">
        <f>'[154]Sheet 1'!$AM$4</f>
        <v>0.14546938359133921</v>
      </c>
      <c r="E12" s="6">
        <f>'[154]Sheet 1'!$AN$4</f>
        <v>8.7721251252366184E-3</v>
      </c>
      <c r="F12" s="6">
        <f>'[154]Sheet 1'!$AM$20</f>
        <v>-1.6886808226049155E-2</v>
      </c>
      <c r="G12" s="7">
        <f>'[154]Sheet 1'!$AT$16</f>
        <v>4.5497336641879107</v>
      </c>
      <c r="H12" s="7">
        <f>'[154]Sheet 1'!$AU$16</f>
        <v>29.403062953525179</v>
      </c>
      <c r="I12" s="6">
        <f>'[154]Sheet 1'!$AS$7</f>
        <v>0.43419999999999997</v>
      </c>
      <c r="J12" s="6">
        <f>'[154]Sheet 1'!$AV$7</f>
        <v>0.15386841812312146</v>
      </c>
      <c r="K12" s="6">
        <f>'[154]Sheet 1'!$AU$13</f>
        <v>0.10688996434029546</v>
      </c>
      <c r="L12" s="8">
        <f>'[154]Sheet 1'!$AU$101</f>
        <v>204351287527</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56">
        <v>#VALUE!</v>
      </c>
      <c r="B13" s="19">
        <f>'[145]Sheet 1'!$AO$115</f>
        <v>375.05245776568489</v>
      </c>
      <c r="C13" s="6" cm="1">
        <f t="array" ref="C13">(B13/_FV(A13,"Price"))-1</f>
        <v>-0.18039235628128303</v>
      </c>
      <c r="D13" s="6">
        <f>'[145]Sheet 1'!$AM$4</f>
        <v>7.8747386858013524E-3</v>
      </c>
      <c r="E13" s="6">
        <f>'[145]Sheet 1'!$AN$4</f>
        <v>7.2161842096043038E-2</v>
      </c>
      <c r="F13" s="6">
        <f>'[145]Sheet 1'!$AM$20</f>
        <v>2.1385321214983932E-3</v>
      </c>
      <c r="G13" s="7">
        <f>'[145]Sheet 1'!$AT$16</f>
        <v>14.434293548003952</v>
      </c>
      <c r="H13" s="7">
        <f>'[145]Sheet 1'!$AU$16</f>
        <v>65.970879110780174</v>
      </c>
      <c r="I13" s="6">
        <f>'[145]Sheet 1'!$AS$7</f>
        <v>0.76770000000000005</v>
      </c>
      <c r="J13" s="6">
        <f>'[145]Sheet 1'!$AV$7</f>
        <v>0.18324609164231606</v>
      </c>
      <c r="K13" s="6">
        <f>'[145]Sheet 1'!$AU$13</f>
        <v>0.30795435950075123</v>
      </c>
      <c r="L13" s="8">
        <f>'[145]Sheet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57">
        <v>#VALUE!</v>
      </c>
      <c r="B14" s="19">
        <f>'[158]Sheet 1'!$I$115</f>
        <v>27.472356341798946</v>
      </c>
      <c r="C14" s="6" cm="1">
        <f t="array" ref="C14">(B14/_FV(A14,"Price"))-1</f>
        <v>-0.25599576596346785</v>
      </c>
      <c r="D14" s="6">
        <f>'[158]Sheet 1'!$G$4</f>
        <v>0.5718737328238328</v>
      </c>
      <c r="E14" s="6">
        <f>'[158]Sheet 1'!$H$4</f>
        <v>0.29620428179481095</v>
      </c>
      <c r="F14" s="6">
        <f>'[158]Sheet 1'!$G$20</f>
        <v>0.1075825364798082</v>
      </c>
      <c r="G14" s="7">
        <f>'[158]Sheet 1'!$N$16</f>
        <v>4.3724324328102346</v>
      </c>
      <c r="H14" s="7">
        <f>'[158]Sheet 1'!$O$16</f>
        <v>113.33829379405758</v>
      </c>
      <c r="I14" s="6">
        <f>'[158]Sheet 1'!$M$7</f>
        <v>0.21260000000000001</v>
      </c>
      <c r="J14" s="6">
        <f>'[158]Sheet 1'!$P$7</f>
        <v>9.8046416821173377E-2</v>
      </c>
      <c r="K14" s="6">
        <f>'[158]Sheet 1'!$O$13</f>
        <v>6.0871039248924237E-2</v>
      </c>
      <c r="L14" s="8">
        <f>'[158]Sheet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58">
        <v>#VALUE!</v>
      </c>
      <c r="B15" s="19">
        <f>'[147]Sheet 1'!$Q$115</f>
        <v>72.363633762089322</v>
      </c>
      <c r="C15" s="6" cm="1">
        <f t="array" ref="C15">(B15/_FV(A15,"Price"))-1</f>
        <v>-0.56864786741720719</v>
      </c>
      <c r="D15" s="6">
        <f>'[147]Sheet 1'!$O$4</f>
        <v>3.9094650205761416E-2</v>
      </c>
      <c r="E15" s="6">
        <f>'[147]Sheet 1'!$P$4</f>
        <v>6.9430693069306937E-2</v>
      </c>
      <c r="F15" s="6">
        <f>'[147]Sheet 1'!$O$20</f>
        <v>5.7540309832437631E-2</v>
      </c>
      <c r="G15" s="7">
        <f>'[147]Sheet 1'!$V$16</f>
        <v>10.587402285148515</v>
      </c>
      <c r="H15" s="7">
        <f>'[147]Sheet 1'!$W$16</f>
        <v>40.466513937559128</v>
      </c>
      <c r="I15" s="6">
        <f>'[147]Sheet 1'!$U$7</f>
        <v>0.69630000000000003</v>
      </c>
      <c r="J15" s="6">
        <f>'[147]Sheet 1'!$X$7</f>
        <v>0.16410891089108912</v>
      </c>
      <c r="K15" s="6">
        <f>'[147]Sheet 1'!$W$13</f>
        <v>0.27617765814266487</v>
      </c>
      <c r="L15" s="8">
        <f>'[147]Sheet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59">
        <v>#VALUE!</v>
      </c>
      <c r="B16" s="19">
        <f>'[155]Sheet 1'!$AO$115</f>
        <v>109.84403407867322</v>
      </c>
      <c r="C16" s="6" cm="1">
        <f t="array" ref="C16">(B16/_FV(A16,"Price"))-1</f>
        <v>-0.6317171793781492</v>
      </c>
      <c r="D16" s="6">
        <f>'[155]Sheet 1'!$AM$4</f>
        <v>7.8384381575870909E-2</v>
      </c>
      <c r="E16" s="6">
        <f>'[155]Sheet 1'!$AN$4</f>
        <v>8.4991056425822498E-2</v>
      </c>
      <c r="F16" s="6">
        <f>'[155]Sheet 1'!$AM$20</f>
        <v>0.12534393151941292</v>
      </c>
      <c r="G16" s="7">
        <f>'[155]Sheet 1'!$AT$16</f>
        <v>5.6085099463385548</v>
      </c>
      <c r="H16" s="7">
        <f>'[155]Sheet 1'!$AU$16</f>
        <v>43.88100084817642</v>
      </c>
      <c r="I16" s="6">
        <f>'[155]Sheet 1'!$AS$7</f>
        <v>0.62760000000000005</v>
      </c>
      <c r="J16" s="6">
        <f>'[155]Sheet 1'!$AV$7</f>
        <v>0.11035828500189712</v>
      </c>
      <c r="K16" s="6">
        <f>'[155]Sheet 1'!$AU$13</f>
        <v>0.10254854368932038</v>
      </c>
      <c r="L16" s="8">
        <f>'[155]Sheet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0">
        <v>#VALUE!</v>
      </c>
      <c r="B17" s="19">
        <f>'[151]Sheet 1'!$AB$115</f>
        <v>72.185255586014961</v>
      </c>
      <c r="C17" s="6" cm="1">
        <f t="array" ref="C17">(B17/_FV(A17,"Price"))-1</f>
        <v>-0.77905403695627629</v>
      </c>
      <c r="D17" s="6">
        <f>'[151]Sheet 1'!$Z$4</f>
        <v>8.968319293882776E-2</v>
      </c>
      <c r="E17" s="6">
        <f>'[151]Sheet 1'!$AA$4</f>
        <v>0.11118253993764271</v>
      </c>
      <c r="F17" s="6">
        <f>'[151]Sheet 1'!$Z$20</f>
        <v>-0.25842903077629764</v>
      </c>
      <c r="G17" s="7">
        <f>'[151]Sheet 1'!$AG$16</f>
        <v>17.040114428980104</v>
      </c>
      <c r="H17" s="7">
        <f>'[151]Sheet 1'!$AH$16</f>
        <v>80.18377070256372</v>
      </c>
      <c r="I17" s="6">
        <f>'[151]Sheet 1'!$AF$7</f>
        <v>0.6744</v>
      </c>
      <c r="J17" s="6">
        <f>'[151]Sheet 1'!$AI$7</f>
        <v>0.15402912153257689</v>
      </c>
      <c r="K17" s="6">
        <f>'[151]Sheet 1'!$AH$13</f>
        <v>0.14161159399468429</v>
      </c>
      <c r="L17" s="8">
        <f>'[151]Sheet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1">
        <v>#VALUE!</v>
      </c>
      <c r="B18" s="19">
        <f>'[156]Sheet 1'!$Z$115</f>
        <v>17.935603793024679</v>
      </c>
      <c r="C18" s="6" cm="1">
        <f t="array" ref="C18">(B18/_FV(A18,"Price"))-1</f>
        <v>-0.85864120591878401</v>
      </c>
      <c r="D18" s="6">
        <f>'[156]Sheet 1'!$X$4</f>
        <v>0.18840106187461703</v>
      </c>
      <c r="E18" s="6">
        <f>'[156]Sheet 1'!$Y$4</f>
        <v>0.19114715788026659</v>
      </c>
      <c r="F18" s="6">
        <f>'[156]Sheet 1'!$X$20</f>
        <v>0.49589838581635348</v>
      </c>
      <c r="G18" s="7">
        <f>'[156]Sheet 1'!$AE$16</f>
        <v>16.128614369372464</v>
      </c>
      <c r="H18" s="7">
        <f>'[156]Sheet 1'!$AF$16</f>
        <v>137.54701668229777</v>
      </c>
      <c r="I18" s="6">
        <f>'[156]Sheet 1'!$AD$7</f>
        <v>0.6472</v>
      </c>
      <c r="J18" s="6">
        <f>'[156]Sheet 1'!$AG$7</f>
        <v>0.10471510069420578</v>
      </c>
      <c r="K18" s="6">
        <f>'[156]Sheet 1'!$AF$13</f>
        <v>7.8399935869173112E-2</v>
      </c>
      <c r="L18" s="8">
        <f>'[156]Sheet 1'!$AF$101</f>
        <v>46931042092</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93">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1:E13">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2:E52">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3:E53">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F14" sqref="F1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2">
        <v>#VALUE!</v>
      </c>
      <c r="B2" s="19">
        <f>'[160]Sheet 1'!$AO$115</f>
        <v>336.01724902193808</v>
      </c>
      <c r="C2" s="6">
        <f>'[160]Sheet 1'!$AO$117</f>
        <v>0.43321496703748386</v>
      </c>
      <c r="D2" s="6">
        <f>'[160]Sheet 1'!$AM$4</f>
        <v>0.16589825587098539</v>
      </c>
      <c r="E2" s="6">
        <f>'[160]Sheet 1'!$AN$4</f>
        <v>9.6538610395948021E-2</v>
      </c>
      <c r="F2" s="6">
        <f>'[160]Sheet 1'!$AM$20</f>
        <v>4.3808147412157883E-2</v>
      </c>
      <c r="G2" s="7">
        <f>'[160]Sheet 1'!$AT$16</f>
        <v>2.0331691632591244</v>
      </c>
      <c r="H2" s="7">
        <f>'[160]Sheet 1'!$AU$16</f>
        <v>18.020155684563758</v>
      </c>
      <c r="I2" s="6">
        <f>'[160]Sheet 1'!$AS$7</f>
        <v>0.30420000000000003</v>
      </c>
      <c r="J2" s="6">
        <f>'[160]Sheet 1'!$AV$7</f>
        <v>0.1088730711629394</v>
      </c>
      <c r="K2" s="6">
        <f>'[160]Sheet 1'!$AU$13</f>
        <v>0.14945919370698132</v>
      </c>
      <c r="L2" s="8" cm="1">
        <f t="array" ref="L2">_FV(A2,"Market cap",TRUE)</f>
        <v>120606117692</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3">
        <v>#VALUE!</v>
      </c>
      <c r="B3" s="19">
        <f>'[161]Sheet 1'!$AO$115</f>
        <v>121.11838788245787</v>
      </c>
      <c r="C3" s="6" cm="1">
        <f t="array" ref="C3">(B3/_FV(A3,"Price"))-1</f>
        <v>0.25368375822852562</v>
      </c>
      <c r="D3" s="6">
        <f>'[161]Sheet 1'!$AM$4</f>
        <v>4.1715847673479578E-2</v>
      </c>
      <c r="E3" s="6">
        <f>'[161]Sheet 1'!$AN$4</f>
        <v>8.3325878880042836E-2</v>
      </c>
      <c r="F3" s="6">
        <f>'[161]Sheet 1'!$AM$20</f>
        <v>7.3701206192420932E-2</v>
      </c>
      <c r="G3" s="7">
        <f>'[161]Sheet 1'!$AT$16</f>
        <v>2.1291710510779138</v>
      </c>
      <c r="H3" s="7">
        <f>'[161]Sheet 1'!$AU$16</f>
        <v>27.479703498172022</v>
      </c>
      <c r="I3" s="6">
        <f>'[161]Sheet 1'!$AS$7</f>
        <v>0.20380000000000001</v>
      </c>
      <c r="J3" s="6">
        <f>'[161]Sheet 1'!$AV$7</f>
        <v>6.5494826609416468E-2</v>
      </c>
      <c r="K3" s="6">
        <f>'[161]Sheet 1'!$AU$13</f>
        <v>5.1011947386273696E-2</v>
      </c>
      <c r="L3" s="8">
        <f>'[161]Sheet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64">
        <v>#VALUE!</v>
      </c>
      <c r="B4" s="19">
        <f>'[162]Sheet 1'!$AB$115</f>
        <v>161.64822763099554</v>
      </c>
      <c r="C4" s="6" cm="1">
        <f t="array" ref="C4">(B4/_FV(A4,"Price"))-1</f>
        <v>0.10407914507885763</v>
      </c>
      <c r="D4" s="6">
        <f>'[162]Sheet 1'!$Z$4</f>
        <v>0.19621956617972547</v>
      </c>
      <c r="E4" s="6">
        <f>'[162]Sheet 1'!$AA$4</f>
        <v>8.9828513910578556E-2</v>
      </c>
      <c r="F4" s="6">
        <f>'[162]Sheet 1'!$Z$20</f>
        <v>0.45106803797468364</v>
      </c>
      <c r="G4" s="7">
        <f>'[162]Sheet 1'!$AG$16</f>
        <v>3.4113534285375944</v>
      </c>
      <c r="H4" s="7">
        <f>'[162]Sheet 1'!$AH$16</f>
        <v>30.984014237026081</v>
      </c>
      <c r="I4" s="6">
        <f>'[162]Sheet 1'!$AF$7</f>
        <v>0.54852604856675524</v>
      </c>
      <c r="J4" s="6">
        <f>'[162]Sheet 1'!$AI$7</f>
        <v>0.12848504585051032</v>
      </c>
      <c r="K4" s="6">
        <f>'[162]Sheet 1'!$AH$13</f>
        <v>0.11138951633560766</v>
      </c>
      <c r="L4" s="8">
        <f>'[162]Sheet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9">
        <v>#VALUE!</v>
      </c>
      <c r="B5" s="19">
        <f>'[19]Sheet 1'!$AH$115</f>
        <v>498.51203271440846</v>
      </c>
      <c r="C5" s="6" cm="1">
        <f t="array" ref="C5">(B5/_FV(A5,"Price"))-1</f>
        <v>8.5934519869308668E-2</v>
      </c>
      <c r="D5" s="6">
        <f>'[19]Sheet 1'!$AF$4</f>
        <v>-1.5810512499254248E-2</v>
      </c>
      <c r="E5" s="6">
        <f>'[19]Sheet 1'!$AG$4</f>
        <v>-3.2583656644035175E-3</v>
      </c>
      <c r="F5" s="6">
        <f>'[19]Sheet 1'!$AF$20</f>
        <v>-8.1830644310872058E-2</v>
      </c>
      <c r="G5" s="7">
        <f>'[19]Sheet 1'!$AM$16</f>
        <v>1.7543883167434529</v>
      </c>
      <c r="H5" s="7">
        <f>'[19]Sheet 1'!$AN$16</f>
        <v>20.19566620586183</v>
      </c>
      <c r="I5" s="6">
        <f>'[19]Sheet 1'!$AL$7</f>
        <v>0.12559999999999999</v>
      </c>
      <c r="J5" s="6">
        <f>'[19]Sheet 1'!$AO$7</f>
        <v>9.2931619786614933E-2</v>
      </c>
      <c r="K5" s="6">
        <f>'[19]Sheet 1'!$AN$13</f>
        <v>0.33804413848957277</v>
      </c>
      <c r="L5" s="8">
        <f>'[19]Sheet 1'!$AN$101</f>
        <v>115761558692</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65">
        <v>#VALUE!</v>
      </c>
      <c r="B6" s="19">
        <f>'[163]Sheet 1'!$G$115</f>
        <v>24.301770470229691</v>
      </c>
      <c r="C6" s="6">
        <f>'[163]Sheet 1'!$G$117</f>
        <v>6.7271430400952736E-2</v>
      </c>
      <c r="D6" s="6">
        <f>'[163]Sheet 1'!$E$4</f>
        <v>0.58911529377741356</v>
      </c>
      <c r="E6" s="6">
        <f>'[163]Sheet 1'!$F$4</f>
        <v>-0.37062804496597224</v>
      </c>
      <c r="F6" s="6">
        <f>'[163]Sheet 1'!$E$20</f>
        <v>0.88800967536864084</v>
      </c>
      <c r="G6" s="7">
        <f>'[163]Sheet 1'!$L$16</f>
        <v>7.6670122196735608</v>
      </c>
      <c r="H6" s="7">
        <f>'[163]Sheet 1'!$M$16</f>
        <v>13.994358610953482</v>
      </c>
      <c r="I6" s="6">
        <f>'[163]Sheet 1'!$K$7</f>
        <v>0.82520000000000004</v>
      </c>
      <c r="J6" s="6">
        <f>'[163]Sheet 1'!$N$7</f>
        <v>3.2073325624158787E-2</v>
      </c>
      <c r="K6" s="6">
        <f>'[163]Sheet 1'!$M$13</f>
        <v>0.16369911573448637</v>
      </c>
      <c r="L6" s="8" cm="1">
        <f t="array" ref="L6">_FV(A6,"Market cap",TRUE)</f>
        <v>3807745900</v>
      </c>
      <c r="M6" s="16" t="str" cm="1">
        <f t="array" ref="M6">_FV(A6,"Industry")</f>
        <v>Metals &amp; Mining</v>
      </c>
      <c r="N6" s="25" cm="1">
        <f t="array" ref="N6">_FV(A6,"Year incorporated",TRUE)</f>
        <v>2020</v>
      </c>
      <c r="O6" s="14" t="str" cm="1">
        <f t="array" ref="O6">_FV(A6,"Description")</f>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c>
      <c r="P6" s="10"/>
      <c r="Q6" s="10"/>
      <c r="R6" s="10"/>
    </row>
    <row r="7" spans="1:18" ht="50" customHeight="1">
      <c r="A7" s="2" t="e" vm="166">
        <v>#VALUE!</v>
      </c>
      <c r="B7" s="19">
        <f>'[164]Sheet 1'!$AB$115</f>
        <v>174.68538248086608</v>
      </c>
      <c r="C7" s="6" cm="1">
        <f t="array" ref="C7">(B7/_FV(A7,"Price"))-1</f>
        <v>3.3947217998615553E-2</v>
      </c>
      <c r="D7" s="6">
        <f>'[164]Sheet 1'!$Z$4</f>
        <v>3.1360819020012975E-2</v>
      </c>
      <c r="E7" s="6">
        <f>'[164]Sheet 1'!$AA$4</f>
        <v>-2.2713229285016623E-2</v>
      </c>
      <c r="F7" s="6">
        <f>'[164]Sheet 1'!$Z$20</f>
        <v>-7.5338405295919397E-2</v>
      </c>
      <c r="G7" s="7">
        <f>'[164]Sheet 1'!$AG$16</f>
        <v>1.4631485578743846</v>
      </c>
      <c r="H7" s="7">
        <f>'[164]Sheet 1'!$AH$16</f>
        <v>12.712971943193626</v>
      </c>
      <c r="I7" s="6">
        <f>'[164]Sheet 1'!$AF$7</f>
        <v>0.21290000000000001</v>
      </c>
      <c r="J7" s="6">
        <f>'[164]Sheet 1'!$AI$7</f>
        <v>9.3035539875221757E-2</v>
      </c>
      <c r="K7" s="6">
        <f>'[164]Sheet 1'!$AH$13</f>
        <v>0.3023529683423003</v>
      </c>
      <c r="L7" s="8">
        <f>'[164]Sheet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67">
        <v>#VALUE!</v>
      </c>
      <c r="B8" s="19">
        <f>'[165]Sheet 1'!$AE$115</f>
        <v>151.68275339195966</v>
      </c>
      <c r="C8" s="6" cm="1">
        <f t="array" ref="C8">(B8/_FV(A8,"Price"))-1</f>
        <v>-2.8297543933634373E-2</v>
      </c>
      <c r="D8" s="6">
        <f>'[165]Sheet 1'!$AC$4</f>
        <v>0.18166747254265392</v>
      </c>
      <c r="E8" s="6">
        <f>'[165]Sheet 1'!$AD$4</f>
        <v>2.180393990764018E-2</v>
      </c>
      <c r="F8" s="6">
        <f>'[165]Sheet 1'!$AC$20</f>
        <v>5.8424072122702286E-2</v>
      </c>
      <c r="G8" s="7">
        <f>'[165]Sheet 1'!$AJ$16</f>
        <v>6.3649675571403517</v>
      </c>
      <c r="H8" s="7">
        <f>'[165]Sheet 1'!$AK$16</f>
        <v>21.275009769441187</v>
      </c>
      <c r="I8" s="6">
        <f>'[165]Sheet 1'!$AI$7</f>
        <v>0.43230000000000002</v>
      </c>
      <c r="J8" s="6">
        <f>'[165]Sheet 1'!$AL$7</f>
        <v>0.22897059683170631</v>
      </c>
      <c r="K8" s="6">
        <f>'[165]Sheet 1'!$AK$13</f>
        <v>0.18409861656887549</v>
      </c>
      <c r="L8" s="8">
        <f>'[165]Sheet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68">
        <v>#VALUE!</v>
      </c>
      <c r="B9" s="19">
        <f>'[166]Sheet 1'!$AC$115</f>
        <v>99.352488326878472</v>
      </c>
      <c r="C9" s="6" cm="1">
        <f t="array" ref="C9">(B9/_FV(A9,"Price"))-1</f>
        <v>-5.8716358816878533E-2</v>
      </c>
      <c r="D9" s="6">
        <f>'[166]Sheet 1'!$AA$4</f>
        <v>0.10243902439024399</v>
      </c>
      <c r="E9" s="6">
        <f>'[166]Sheet 1'!$AB$4</f>
        <v>0.11118674835488984</v>
      </c>
      <c r="F9" s="6">
        <f>'[166]Sheet 1'!$AA$20</f>
        <v>0.15849907730161994</v>
      </c>
      <c r="G9" s="7">
        <f>'[166]Sheet 1'!$AH$16</f>
        <v>11.138898343544362</v>
      </c>
      <c r="H9" s="7">
        <f>'[166]Sheet 1'!$AI$16</f>
        <v>27.915339778220073</v>
      </c>
      <c r="I9" s="6">
        <f>'[166]Sheet 1'!$AG$7</f>
        <v>0.51990000000000003</v>
      </c>
      <c r="J9" s="6">
        <f>'[166]Sheet 1'!$AJ$7</f>
        <v>0.46993419559791239</v>
      </c>
      <c r="K9" s="6">
        <f>'[166]Sheet 1'!$AI$13</f>
        <v>5.6870013837401985E-2</v>
      </c>
      <c r="L9" s="8">
        <f>'[166]Sheet 1'!$AI$101</f>
        <v>98178250000</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69">
        <v>#VALUE!</v>
      </c>
      <c r="B10" s="19">
        <f>'[167]Sheet 1'!$AG$115</f>
        <v>39.642505881798286</v>
      </c>
      <c r="C10" s="6">
        <f>'[167]Sheet 1'!$AG$117</f>
        <v>-4.7741871683923076E-2</v>
      </c>
      <c r="D10" s="6">
        <f>'[167]Sheet 1'!$AE$4</f>
        <v>0.26645644969708138</v>
      </c>
      <c r="E10" s="6">
        <f>'[167]Sheet 1'!$AF$4</f>
        <v>0.24839199937045064</v>
      </c>
      <c r="F10" s="6">
        <f>'[167]Sheet 1'!$AE$20</f>
        <v>1.2486019491272362</v>
      </c>
      <c r="G10" s="7">
        <f>'[167]Sheet 1'!$AL$16</f>
        <v>9.6504826202099245</v>
      </c>
      <c r="H10" s="7">
        <f>'[167]Sheet 1'!$AM$16</f>
        <v>201.68636286948154</v>
      </c>
      <c r="I10" s="6">
        <f>'[167]Sheet 1'!$AK$7</f>
        <v>0.1249</v>
      </c>
      <c r="J10" s="6">
        <f>'[167]Sheet 1'!$AN$7</f>
        <v>8.6273416049117688E-2</v>
      </c>
      <c r="K10" s="6">
        <f>'[167]Sheet 1'!$AM$13</f>
        <v>2.2778979940740992E-3</v>
      </c>
      <c r="L10" s="8">
        <f>'[167]Sheet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0">
        <v>#VALUE!</v>
      </c>
      <c r="B11" s="19">
        <f>'[168]Sheet 1'!$AN$115</f>
        <v>188.20896950008478</v>
      </c>
      <c r="C11" s="6" cm="1">
        <f t="array" ref="C11">(B11/_FV(A11,"Price"))-1</f>
        <v>-5.6454757607235284E-2</v>
      </c>
      <c r="D11" s="6">
        <f>'[168]Sheet 1'!$AL$4</f>
        <v>0.14084571638231513</v>
      </c>
      <c r="E11" s="6">
        <f>'[168]Sheet 1'!$AM$4</f>
        <v>-1.0854271356783851E-3</v>
      </c>
      <c r="F11" s="6">
        <f>'[168]Sheet 1'!$AL$20</f>
        <v>6.2990796250949943E-2</v>
      </c>
      <c r="G11" s="7">
        <f>'[168]Sheet 1'!$AS$16</f>
        <v>4.8601608388341706</v>
      </c>
      <c r="H11" s="7">
        <f>'[168]Sheet 1'!$AT$16</f>
        <v>17.275864656473278</v>
      </c>
      <c r="I11" s="6">
        <f>'[168]Sheet 1'!$AR$7</f>
        <v>0.45050000000000001</v>
      </c>
      <c r="J11" s="6">
        <f>'[168]Sheet 1'!$AU$7</f>
        <v>0.23083417085427135</v>
      </c>
      <c r="K11" s="6">
        <f>'[168]Sheet 1'!$AT$13</f>
        <v>0.21195152706832804</v>
      </c>
      <c r="L11" s="8">
        <f>'[168]Sheet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1">
        <v>#VALUE!</v>
      </c>
      <c r="B12" s="19">
        <f>'[169]Sheet 1'!$AO$115</f>
        <v>146.70568636805544</v>
      </c>
      <c r="C12" s="6">
        <f>'[169]Sheet 1'!$AO$117</f>
        <v>-0.17339595239995809</v>
      </c>
      <c r="D12" s="6">
        <f>'[169]Sheet 1'!$AM$4</f>
        <v>0.11424554900220674</v>
      </c>
      <c r="E12" s="6">
        <f>'[169]Sheet 1'!$AN$4</f>
        <v>8.0082888115141193E-2</v>
      </c>
      <c r="F12" s="6">
        <f>'[169]Sheet 1'!$AM$20</f>
        <v>-0.11540949147061197</v>
      </c>
      <c r="G12" s="7">
        <f>'[169]Sheet 1'!$AT$16</f>
        <v>3.5616712950563159</v>
      </c>
      <c r="H12" s="7">
        <f>'[169]Sheet 1'!$AU$16</f>
        <v>46.287698085554638</v>
      </c>
      <c r="I12" s="6">
        <f>'[169]Sheet 1'!$AS$7</f>
        <v>0.49159999999999998</v>
      </c>
      <c r="J12" s="6">
        <f>'[169]Sheet 1'!$AV$7</f>
        <v>7.5811612794090696E-2</v>
      </c>
      <c r="K12" s="6">
        <f>'[169]Sheet 1'!$AU$13</f>
        <v>9.6723473007186936E-2</v>
      </c>
      <c r="L12" s="8" cm="1">
        <f t="array" ref="L12">_FV(A12,"Market cap",TRUE)</f>
        <v>50711639499</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2">
        <v>#VALUE!</v>
      </c>
      <c r="B13" s="19">
        <f>'[170]Sheet 1'!$AC$115</f>
        <v>145.4360322046486</v>
      </c>
      <c r="C13" s="6" cm="1">
        <f t="array" ref="C13">(B13/_FV(A13,"Price"))-1</f>
        <v>-0.1916178522336246</v>
      </c>
      <c r="D13" s="6">
        <f>'[170]Sheet 1'!$AA$4</f>
        <v>0.17240054680582073</v>
      </c>
      <c r="E13" s="6">
        <f>'[170]Sheet 1'!$AB$4</f>
        <v>0.12176347319047687</v>
      </c>
      <c r="F13" s="6">
        <f>'[170]Sheet 1'!$AA$20</f>
        <v>0.24271736235793373</v>
      </c>
      <c r="G13" s="7">
        <f>'[170]Sheet 1'!$AH$16</f>
        <v>6.6369350815094972</v>
      </c>
      <c r="H13" s="7">
        <f>'[170]Sheet 1'!$AI$16</f>
        <v>57.27751172124615</v>
      </c>
      <c r="I13" s="6">
        <f>'[170]Sheet 1'!$AG$7</f>
        <v>0.39879999999999999</v>
      </c>
      <c r="J13" s="6">
        <f>'[170]Sheet 1'!$AJ$7</f>
        <v>0.15388750667477</v>
      </c>
      <c r="K13" s="6">
        <f>'[170]Sheet 1'!$AI$13</f>
        <v>8.7439757098255008E-2</v>
      </c>
      <c r="L13" s="8">
        <f>'[170]Sheet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73">
        <v>#VALUE!</v>
      </c>
      <c r="B14" s="19">
        <f>'[171]Sheet 1'!$AM$115</f>
        <v>119.05871216340546</v>
      </c>
      <c r="C14" s="6" cm="1">
        <f t="array" ref="C14">(B14/_FV(A14,"Price"))-1</f>
        <v>-0.28022059027020452</v>
      </c>
      <c r="D14" s="6">
        <f>'[171]Sheet 1'!$AK$4</f>
        <v>9.8544420277731248E-2</v>
      </c>
      <c r="E14" s="6">
        <f>'[171]Sheet 1'!$AL$4</f>
        <v>4.9751243781094523E-2</v>
      </c>
      <c r="F14" s="6">
        <f>'[171]Sheet 1'!$AK$20</f>
        <v>0.13157894736842102</v>
      </c>
      <c r="G14" s="7">
        <f>'[171]Sheet 1'!$AR$16</f>
        <v>3.4023242541374761</v>
      </c>
      <c r="H14" s="7">
        <f>'[171]Sheet 1'!$AS$16</f>
        <v>29.945926344057195</v>
      </c>
      <c r="I14" s="6">
        <f>'[171]Sheet 1'!$AQ$7</f>
        <v>0.37590000000000001</v>
      </c>
      <c r="J14" s="6">
        <f>'[171]Sheet 1'!$AT$7</f>
        <v>9.8944055234033906E-2</v>
      </c>
      <c r="K14" s="6">
        <f>'[171]Sheet 1'!$AS$13</f>
        <v>0.1540186744782131</v>
      </c>
      <c r="L14" s="8">
        <f>'[171]Sheet 1'!$AS$101</f>
        <v>67018983158</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
        <v>#VALUE!</v>
      </c>
      <c r="B15" s="19">
        <f>'[1]Sheet 1'!$K$115</f>
        <v>18.757460274993445</v>
      </c>
      <c r="C15" s="6" cm="1">
        <f t="array" ref="C15">(B15/_FV(A15,"Price"))-1</f>
        <v>-0.27855922019255985</v>
      </c>
      <c r="D15" s="6">
        <f>'[1]Sheet 1'!$I$4</f>
        <v>0.93434823977164605</v>
      </c>
      <c r="E15" s="6">
        <f>'[1]Sheet 1'!$J$4</f>
        <v>0.32931628135759961</v>
      </c>
      <c r="F15" s="6">
        <f>'[1]Sheet 1'!$I$20</f>
        <v>7.4345616264294794</v>
      </c>
      <c r="G15" s="7">
        <f>'[1]Sheet 1'!$P$16</f>
        <v>5.8113523979340878</v>
      </c>
      <c r="H15" s="7">
        <f>'[1]Sheet 1'!$Q$16</f>
        <v>17.278946142595977</v>
      </c>
      <c r="I15" s="6">
        <f>'[1]Sheet 1'!$O$7</f>
        <v>0.48659999999999998</v>
      </c>
      <c r="J15" s="6">
        <f>'[1]Sheet 1'!$R$7</f>
        <v>0.55914904082636496</v>
      </c>
      <c r="K15" s="6">
        <f>'[1]Sheet 1'!$Q$13</f>
        <v>0.19607140724819391</v>
      </c>
      <c r="L15" s="8">
        <f>'[1]Sheet 1'!$Q$101</f>
        <v>4725791770</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74">
        <v>#VALUE!</v>
      </c>
      <c r="B16" s="19">
        <f>'[172]Sheet 1'!$AO$115</f>
        <v>99.481433462341315</v>
      </c>
      <c r="C16" s="6" cm="1">
        <f t="array" ref="C16">(B16/_FV(A16,"Price"))-1</f>
        <v>-0.36256410173747278</v>
      </c>
      <c r="D16" s="6">
        <f>'[172]Sheet 1'!$AM$4</f>
        <v>0.10890011275550737</v>
      </c>
      <c r="E16" s="6">
        <f>'[172]Sheet 1'!$AN$4</f>
        <v>5.6982081219016933E-2</v>
      </c>
      <c r="F16" s="6">
        <f>'[172]Sheet 1'!$AM$20</f>
        <v>0.14767654573678768</v>
      </c>
      <c r="G16" s="7">
        <f>'[172]Sheet 1'!$AT$16</f>
        <v>5.3870340850300709</v>
      </c>
      <c r="H16" s="7">
        <f>'[172]Sheet 1'!$AU$16</f>
        <v>28.574311884347441</v>
      </c>
      <c r="I16" s="6">
        <f>'[172]Sheet 1'!$AS$7</f>
        <v>0.3488</v>
      </c>
      <c r="J16" s="6">
        <f>'[172]Sheet 1'!$AV$7</f>
        <v>0.16427332278681675</v>
      </c>
      <c r="K16" s="6">
        <f>'[172]Sheet 1'!$AU$13</f>
        <v>0.15217655616746265</v>
      </c>
      <c r="L16" s="8">
        <f>'[172]Sheet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75">
        <v>#VALUE!</v>
      </c>
      <c r="B17" s="19">
        <f>'[173]Sheet 1'!$AO$115</f>
        <v>112.65462199476195</v>
      </c>
      <c r="C17" s="6" cm="1">
        <f t="array" ref="C17">(B17/_FV(A17,"Price"))-1</f>
        <v>-0.48063887328955812</v>
      </c>
      <c r="D17" s="6">
        <f>'[173]Sheet 1'!$AM$4</f>
        <v>0.14387004128522718</v>
      </c>
      <c r="E17" s="6">
        <f>'[173]Sheet 1'!$AN$4</f>
        <v>-1.8517065515888609E-2</v>
      </c>
      <c r="F17" s="6">
        <f>'[173]Sheet 1'!$AM$20</f>
        <v>5.9246275197195386E-2</v>
      </c>
      <c r="G17" s="7">
        <f>'[173]Sheet 1'!$AT$16</f>
        <v>3.8612106708513143</v>
      </c>
      <c r="H17" s="7">
        <f>'[173]Sheet 1'!$AU$16</f>
        <v>15.049275229357798</v>
      </c>
      <c r="I17" s="6">
        <f>'[173]Sheet 1'!$AS$7</f>
        <v>0.41110000000000002</v>
      </c>
      <c r="J17" s="6">
        <f>'[173]Sheet 1'!$AV$7</f>
        <v>0.1784229109454688</v>
      </c>
      <c r="K17" s="6">
        <f>'[173]Sheet 1'!$AU$13</f>
        <v>0.17659311562224184</v>
      </c>
      <c r="L17" s="8">
        <f>'[173]Sheet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76">
        <v>#VALUE!</v>
      </c>
      <c r="B18" s="19">
        <f>'[174]Sheet 1'!$AF$115</f>
        <v>43.210020573711951</v>
      </c>
      <c r="C18" s="6" cm="1">
        <f t="array" ref="C18">(B18/_FV(A18,"Price"))-1</f>
        <v>-0.5159083511795659</v>
      </c>
      <c r="D18" s="6">
        <f>'[174]Sheet 1'!$AD$4</f>
        <v>0.30024389872501911</v>
      </c>
      <c r="E18" s="6">
        <f>'[174]Sheet 1'!$AE$4</f>
        <v>9.0570167107455468E-2</v>
      </c>
      <c r="F18" s="6">
        <f>'[174]Sheet 1'!$AD$20</f>
        <v>0.18263847667164357</v>
      </c>
      <c r="G18" s="7">
        <f>'[174]Sheet 1'!$AK$16</f>
        <v>12.082867988166543</v>
      </c>
      <c r="H18" s="7">
        <f>'[174]Sheet 1'!$AL$16</f>
        <v>38.803781457257394</v>
      </c>
      <c r="I18" s="6">
        <f>'[174]Sheet 1'!$AJ$7</f>
        <v>0.45879999999999999</v>
      </c>
      <c r="J18" s="6">
        <f>'[174]Sheet 1'!$AM$7</f>
        <v>0.23971834840032094</v>
      </c>
      <c r="K18" s="6">
        <f>'[174]Sheet 1'!$AL$13</f>
        <v>0.28977368520435515</v>
      </c>
      <c r="L18" s="8">
        <f>'[174]Sheet 1'!$AL$101</f>
        <v>42301166280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77">
        <v>#VALUE!</v>
      </c>
      <c r="B19" s="19">
        <f>'[175]Sheet 1'!$AO$115</f>
        <v>63.177998507358126</v>
      </c>
      <c r="C19" s="6" cm="1">
        <f t="array" ref="C19">(B19/_FV(A19,"Price"))-1</f>
        <v>-0.6369915047841983</v>
      </c>
      <c r="D19" s="6">
        <f>'[175]Sheet 1'!$AM$4</f>
        <v>0.18365402035287892</v>
      </c>
      <c r="E19" s="6">
        <f>'[175]Sheet 1'!$AN$4</f>
        <v>0.2344214294835627</v>
      </c>
      <c r="F19" s="6">
        <f>'[175]Sheet 1'!$AM$20</f>
        <v>0.20131045593126395</v>
      </c>
      <c r="G19" s="7">
        <f>'[175]Sheet 1'!$AT$16</f>
        <v>8.8978962307127318</v>
      </c>
      <c r="H19" s="7">
        <f>'[175]Sheet 1'!$AU$16</f>
        <v>55.873803938295303</v>
      </c>
      <c r="I19" s="6">
        <f>'[175]Sheet 1'!$AS$7</f>
        <v>0.39069999999999999</v>
      </c>
      <c r="J19" s="6">
        <f>'[175]Sheet 1'!$AV$7</f>
        <v>0.19737791861875215</v>
      </c>
      <c r="K19" s="6">
        <f>'[175]Sheet 1'!$AU$13</f>
        <v>0.1690762204874463</v>
      </c>
      <c r="L19" s="8">
        <f>'[175]Sheet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fRule type="colorScale" priority="292">
      <colorScale>
        <cfvo type="min"/>
        <cfvo type="max"/>
        <color rgb="FFFFEF9C"/>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D10:E10">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onditionalFormatting>
  <conditionalFormatting sqref="D11:E13">
    <cfRule type="colorScale" priority="271">
      <colorScale>
        <cfvo type="min"/>
        <cfvo type="max"/>
        <color rgb="FFFCFCFF"/>
        <color rgb="FF63BE7B"/>
      </colorScale>
    </cfRule>
    <cfRule type="colorScale" priority="272">
      <colorScale>
        <cfvo type="min"/>
        <cfvo type="percentile" val="50"/>
        <cfvo type="max"/>
        <color rgb="FFF8696B"/>
        <color rgb="FFFFEB84"/>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4">
      <colorScale>
        <cfvo type="min"/>
        <cfvo type="max"/>
        <color rgb="FFFCFCFF"/>
        <color rgb="FF63BE7B"/>
      </colorScale>
    </cfRule>
    <cfRule type="colorScale" priority="145">
      <colorScale>
        <cfvo type="min"/>
        <cfvo type="max"/>
        <color rgb="FFFFEF9C"/>
        <color rgb="FF63BE7B"/>
      </colorScale>
    </cfRule>
  </conditionalFormatting>
  <conditionalFormatting sqref="D17:E17">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fRule type="colorScale" priority="109">
      <colorScale>
        <cfvo type="min"/>
        <cfvo type="max"/>
        <color rgb="FFFCFCFF"/>
        <color rgb="FF63BE7B"/>
      </colorScale>
    </cfRule>
    <cfRule type="colorScale" priority="110">
      <colorScale>
        <cfvo type="min"/>
        <cfvo type="max"/>
        <color rgb="FFFFEF9C"/>
        <color rgb="FF63BE7B"/>
      </colorScale>
    </cfRule>
  </conditionalFormatting>
  <conditionalFormatting sqref="D18:E18">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3">
      <colorScale>
        <cfvo type="min"/>
        <cfvo type="max"/>
        <color rgb="FFFCFCFF"/>
        <color rgb="FF63BE7B"/>
      </colorScale>
    </cfRule>
    <cfRule type="colorScale" priority="64">
      <colorScale>
        <cfvo type="min"/>
        <cfvo type="max"/>
        <color rgb="FFFFEF9C"/>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D33:E33">
    <cfRule type="colorScale" priority="241">
      <colorScale>
        <cfvo type="min"/>
        <cfvo type="max"/>
        <color rgb="FFFCFCFF"/>
        <color rgb="FF63BE7B"/>
      </colorScale>
    </cfRule>
    <cfRule type="colorScale" priority="242">
      <colorScale>
        <cfvo type="min"/>
        <cfvo type="percentile" val="50"/>
        <cfvo type="max"/>
        <color rgb="FFF8696B"/>
        <color rgb="FFFFEB84"/>
        <color rgb="FF63BE7B"/>
      </colorScale>
    </cfRule>
  </conditionalFormatting>
  <conditionalFormatting sqref="D34:E34">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onditionalFormatting>
  <conditionalFormatting sqref="D35:E35">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onditionalFormatting>
  <conditionalFormatting sqref="D36:E36">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onditionalFormatting>
  <conditionalFormatting sqref="D37:E37">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47:E49">
    <cfRule type="colorScale" priority="219">
      <colorScale>
        <cfvo type="min"/>
        <cfvo type="max"/>
        <color rgb="FFFCFCFF"/>
        <color rgb="FF63BE7B"/>
      </colorScale>
    </cfRule>
    <cfRule type="colorScale" priority="220">
      <colorScale>
        <cfvo type="min"/>
        <cfvo type="percentile" val="50"/>
        <cfvo type="max"/>
        <color rgb="FFF8696B"/>
        <color rgb="FFFFEB84"/>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onditionalFormatting>
  <conditionalFormatting sqref="F11:F13">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F11:F24">
    <cfRule type="colorScale" priority="37">
      <colorScale>
        <cfvo type="min"/>
        <cfvo type="max"/>
        <color rgb="FFFCFCFF"/>
        <color rgb="FF63BE7B"/>
      </colorScale>
    </cfRule>
    <cfRule type="colorScale" priority="42">
      <colorScale>
        <cfvo type="min"/>
        <cfvo type="max"/>
        <color rgb="FFFFEF9C"/>
        <color rgb="FF63BE7B"/>
      </colorScale>
    </cfRule>
  </conditionalFormatting>
  <conditionalFormatting sqref="F11:F28">
    <cfRule type="colorScale" priority="1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F16">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F20:F22">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23">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F24">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F25">
    <cfRule type="colorScale" priority="27">
      <colorScale>
        <cfvo type="min"/>
        <cfvo type="max"/>
        <color rgb="FFFCFCFF"/>
        <color rgb="FF63BE7B"/>
      </colorScale>
    </cfRule>
    <cfRule type="colorScale" priority="28">
      <colorScale>
        <cfvo type="min"/>
        <cfvo type="percentile" val="50"/>
        <cfvo type="max"/>
        <color rgb="FFF8696B"/>
        <color rgb="FFFFEB84"/>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fRule type="colorScale" priority="25">
      <colorScale>
        <cfvo type="min"/>
        <cfvo type="max"/>
        <color rgb="FFFCFCFF"/>
        <color rgb="FF63BE7B"/>
      </colorScale>
    </cfRule>
    <cfRule type="colorScale" priority="26">
      <colorScale>
        <cfvo type="min"/>
        <cfvo type="max"/>
        <color rgb="FFFFEF9C"/>
        <color rgb="FF63BE7B"/>
      </colorScale>
    </cfRule>
  </conditionalFormatting>
  <conditionalFormatting sqref="F27">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CFCFF"/>
        <color rgb="FF63BE7B"/>
      </colorScale>
    </cfRule>
    <cfRule type="colorScale" priority="22">
      <colorScale>
        <cfvo type="min"/>
        <cfvo type="max"/>
        <color rgb="FFFFEF9C"/>
        <color rgb="FF63BE7B"/>
      </colorScale>
    </cfRule>
  </conditionalFormatting>
  <conditionalFormatting sqref="F28">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CFCFF"/>
        <color rgb="FF63BE7B"/>
      </colorScale>
    </cfRule>
    <cfRule type="colorScale" priority="18">
      <colorScale>
        <cfvo type="min"/>
        <cfvo type="max"/>
        <color rgb="FFFFEF9C"/>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5">
      <colorScale>
        <cfvo type="min"/>
        <cfvo type="max"/>
        <color rgb="FFFFEF9C"/>
        <color rgb="FF63BE7B"/>
      </colorScale>
    </cfRule>
    <cfRule type="colorScale" priority="6">
      <colorScale>
        <cfvo type="min"/>
        <cfvo type="max"/>
        <color rgb="FFFFEF9C"/>
        <color rgb="FF63BE7B"/>
      </colorScale>
    </cfRule>
    <cfRule type="colorScale" priority="7">
      <colorScale>
        <cfvo type="min"/>
        <cfvo type="max"/>
        <color rgb="FFFFEF9C"/>
        <color rgb="FF63BE7B"/>
      </colorScale>
    </cfRule>
    <cfRule type="colorScale" priority="8">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1">
      <colorScale>
        <cfvo type="min"/>
        <cfvo type="max"/>
        <color rgb="FFFFEF9C"/>
        <color rgb="FF63BE7B"/>
      </colorScale>
    </cfRule>
    <cfRule type="colorScale" priority="2">
      <colorScale>
        <cfvo type="min"/>
        <cfvo type="max"/>
        <color rgb="FFFFEF9C"/>
        <color rgb="FF63BE7B"/>
      </colorScale>
    </cfRule>
    <cfRule type="colorScale" priority="3">
      <colorScale>
        <cfvo type="min"/>
        <cfvo type="max"/>
        <color rgb="FFFFEF9C"/>
        <color rgb="FF63BE7B"/>
      </colorScale>
    </cfRule>
    <cfRule type="colorScale" priority="4">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D5" sqref="D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8">
        <v>#VALUE!</v>
      </c>
      <c r="B2" s="19">
        <f>'[176]Sheet 1'!$K$115</f>
        <v>53.85827363873166</v>
      </c>
      <c r="C2" s="6" cm="1">
        <f t="array" ref="C2">(B2/_FV(A2,"Price"))-1</f>
        <v>0.16475505274073665</v>
      </c>
      <c r="D2" s="6">
        <f>'[176]Sheet 1'!$I$4</f>
        <v>0.1307332271886017</v>
      </c>
      <c r="E2" s="6">
        <f>'[176]Sheet 1'!$J$4</f>
        <v>0.11778880372328682</v>
      </c>
      <c r="F2" s="6">
        <f>'[176]Sheet 1'!$I$20</f>
        <v>-9.612215582267436E-3</v>
      </c>
      <c r="G2" s="7">
        <f>'[176]Sheet 1'!$P$16</f>
        <v>4.2670829165933535</v>
      </c>
      <c r="H2" s="7">
        <f>'[176]Sheet 1'!$Q$16</f>
        <v>26.926871649879249</v>
      </c>
      <c r="I2" s="6">
        <f>'[176]Sheet 1'!$O$7</f>
        <v>0.52990000000000004</v>
      </c>
      <c r="J2" s="6">
        <f>'[176]Sheet 1'!$R$7</f>
        <v>0.32716628170238066</v>
      </c>
      <c r="K2" s="6">
        <f>'[176]Sheet 1'!$Q$13</f>
        <v>0.10542654824372046</v>
      </c>
      <c r="L2" s="8">
        <f>'[176]Sheet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79">
        <v>#VALUE!</v>
      </c>
      <c r="B3" s="19">
        <f>'[177]Sheet 1'!$AO$115</f>
        <v>1039.5098155698415</v>
      </c>
      <c r="C3" s="6" cm="1">
        <f t="array" ref="C3">(B3/_FV(A3,"Price"))-1</f>
        <v>-0.18942178865915371</v>
      </c>
      <c r="D3" s="6">
        <f>'[177]Sheet 1'!$AM$4</f>
        <v>0.48000922480585784</v>
      </c>
      <c r="E3" s="6">
        <f>'[177]Sheet 1'!$AN$4</f>
        <v>6.3495060096910194E-2</v>
      </c>
      <c r="F3" s="6">
        <f>'[177]Sheet 1'!$AM$20</f>
        <v>0.5403929612892</v>
      </c>
      <c r="G3" s="7">
        <f>'[177]Sheet 1'!$AT$16</f>
        <v>15.513168579998862</v>
      </c>
      <c r="H3" s="7">
        <f>'[177]Sheet 1'!$AU$16</f>
        <v>23.196038193215372</v>
      </c>
      <c r="I3" s="6">
        <f>'[177]Sheet 1'!$AS$7</f>
        <v>0.97699999999999998</v>
      </c>
      <c r="J3" s="6">
        <f>'[177]Sheet 1'!$AV$7</f>
        <v>0.66959734620674771</v>
      </c>
      <c r="K3" s="6">
        <f>'[177]Sheet 1'!$AU$13</f>
        <v>0.72570536961083676</v>
      </c>
      <c r="L3" s="8">
        <f>'[177]Sheet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0">
        <v>#VALUE!</v>
      </c>
      <c r="B4" s="19">
        <f>'[178]Sheet 1'!$AD$115</f>
        <v>88.609096833708776</v>
      </c>
      <c r="C4" s="6" cm="1">
        <f t="array" ref="C4">(B4/_FV(A4,"Price"))-1</f>
        <v>-0.24782607692685499</v>
      </c>
      <c r="D4" s="6">
        <f>'[178]Sheet 1'!$AB$4</f>
        <v>0.25512497268586221</v>
      </c>
      <c r="E4" s="6">
        <f>'[178]Sheet 1'!$AC$4</f>
        <v>0.13581349691279687</v>
      </c>
      <c r="F4" s="6">
        <f>'[178]Sheet 1'!$AB$20</f>
        <v>0.2239110486914897</v>
      </c>
      <c r="G4" s="7">
        <f>'[178]Sheet 1'!$AI$16</f>
        <v>19.023695898616801</v>
      </c>
      <c r="H4" s="7">
        <f>'[178]Sheet 1'!$AJ$16</f>
        <v>33.773124317950007</v>
      </c>
      <c r="I4" s="6">
        <f>'[178]Sheet 1'!$AH$7</f>
        <v>0.74739999999999995</v>
      </c>
      <c r="J4" s="6">
        <f>'[178]Sheet 1'!$AK$7</f>
        <v>0.69076711688516912</v>
      </c>
      <c r="K4" s="6">
        <f>'[178]Sheet 1'!$AJ$13</f>
        <v>2.9329154442659482E-2</v>
      </c>
      <c r="L4" s="8">
        <f>'[178]Sheet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81">
        <v>#VALUE!</v>
      </c>
      <c r="B5" s="19">
        <f>'[179]Sheet 1'!$AC$115</f>
        <v>38.661657826402205</v>
      </c>
      <c r="C5" s="6" cm="1">
        <f t="array" ref="C5">(B5/_FV(A5,"Price"))-1</f>
        <v>-0.55731770966505745</v>
      </c>
      <c r="D5" s="6">
        <f>'[179]Sheet 1'!$AA$4</f>
        <v>0.1225552752252288</v>
      </c>
      <c r="E5" s="6">
        <f>'[179]Sheet 1'!$AB$4</f>
        <v>0.1354477343510514</v>
      </c>
      <c r="F5" s="6">
        <f>'[179]Sheet 1'!$AA$20</f>
        <v>0.14138994031091179</v>
      </c>
      <c r="G5" s="7">
        <f>'[179]Sheet 1'!$AH$16</f>
        <v>14.694989321384403</v>
      </c>
      <c r="H5" s="7">
        <f>'[179]Sheet 1'!$AI$16</f>
        <v>86.804898051984964</v>
      </c>
      <c r="I5" s="6">
        <f>'[179]Sheet 1'!$AG$7</f>
        <v>0.81030000000000002</v>
      </c>
      <c r="J5" s="6">
        <f>'[179]Sheet 1'!$AJ$7</f>
        <v>0.1924698462563445</v>
      </c>
      <c r="K5" s="6">
        <f>'[179]Sheet 1'!$AI$13</f>
        <v>5.6540359273749105E-2</v>
      </c>
      <c r="L5" s="8">
        <f>'[179]Sheet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82">
        <v>#VALUE!</v>
      </c>
      <c r="B6" s="19">
        <f>'[180]Sheet 1'!$AC$115</f>
        <v>47.021748412360864</v>
      </c>
      <c r="C6" s="6" cm="1">
        <f t="array" ref="C6">(B6/_FV(A6,"Price"))-1</f>
        <v>-0.74661729742875771</v>
      </c>
      <c r="D6" s="6">
        <f>'[180]Sheet 1'!$AA$4</f>
        <v>0.14472742040633113</v>
      </c>
      <c r="E6" s="6">
        <f>'[180]Sheet 1'!$AB$4</f>
        <v>2.8652519349086525E-2</v>
      </c>
      <c r="F6" s="6">
        <f>'[180]Sheet 1'!$AA$20</f>
        <v>4.1173545499751274E-2</v>
      </c>
      <c r="G6" s="7">
        <f>'[180]Sheet 1'!$AH$16</f>
        <v>8.2987209530300348</v>
      </c>
      <c r="H6" s="7">
        <f>'[180]Sheet 1'!$AI$16</f>
        <v>50.338900215199907</v>
      </c>
      <c r="I6" s="6">
        <f>'[180]Sheet 1'!$AG$7</f>
        <v>0.99</v>
      </c>
      <c r="J6" s="6">
        <f>'[180]Sheet 1'!$AJ$7</f>
        <v>0.17015992755179207</v>
      </c>
      <c r="K6" s="6">
        <f>'[180]Sheet 1'!$AI$13</f>
        <v>4.4700646480463062E-2</v>
      </c>
      <c r="L6" s="8">
        <f>'[180]Sheet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1:C26 C7:C19">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4">
      <colorScale>
        <cfvo type="min"/>
        <cfvo type="percentile" val="50"/>
        <cfvo type="max"/>
        <color rgb="FFF8696B"/>
        <color rgb="FFFFEB84"/>
        <color rgb="FF63BE7B"/>
      </colorScale>
    </cfRule>
    <cfRule type="colorScale" priority="99">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7:E7">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1:E12 D2:E2">
    <cfRule type="colorScale" priority="1338">
      <colorScale>
        <cfvo type="min"/>
        <cfvo type="max"/>
        <color rgb="FFFCFCFF"/>
        <color rgb="FF63BE7B"/>
      </colorScale>
    </cfRule>
    <cfRule type="colorScale" priority="1339">
      <colorScale>
        <cfvo type="min"/>
        <cfvo type="percentile" val="50"/>
        <cfvo type="max"/>
        <color rgb="FFF8696B"/>
        <color rgb="FFFFEB84"/>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8:E18">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5:E35">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6:E36">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1">
        <v>#VALUE!</v>
      </c>
      <c r="B2" s="19">
        <f>'[11]Sheet 1'!$X$115</f>
        <v>200.51094748747769</v>
      </c>
      <c r="C2" s="6" cm="1">
        <f t="array" ref="C2">(B2/_FV(A2,"Price"))-1</f>
        <v>0.87920288179454253</v>
      </c>
      <c r="D2" s="6">
        <f>'[11]Sheet 1'!$V$4</f>
        <v>0.53668211856406289</v>
      </c>
      <c r="E2" s="6">
        <f>'[11]Sheet 1'!$W$4</f>
        <v>0.12461796603923792</v>
      </c>
      <c r="F2" s="6">
        <f>'[11]Sheet 1'!$V$20</f>
        <v>0.24589531020025879</v>
      </c>
      <c r="G2" s="7">
        <f>'[11]Sheet 1'!$AC$16</f>
        <v>1.8639127951313437</v>
      </c>
      <c r="H2" s="7">
        <f>'[11]Sheet 1'!$AD$16</f>
        <v>12.267095481145367</v>
      </c>
      <c r="I2" s="6">
        <f>'[11]Sheet 1'!$AB$7</f>
        <v>0.52329999999999999</v>
      </c>
      <c r="J2" s="6">
        <f>'[11]Sheet 1'!$AE$7</f>
        <v>0.1403527722339194</v>
      </c>
      <c r="K2" s="6">
        <f>'[11]Sheet 1'!$AD$13</f>
        <v>0.24927693351245789</v>
      </c>
      <c r="L2" s="8">
        <f>'[11]Sheet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03">
        <v>#VALUE!</v>
      </c>
      <c r="B3" s="19">
        <f>'[110]Sheet 1'!$X$115</f>
        <v>598.86090171160379</v>
      </c>
      <c r="C3" s="6" cm="1">
        <f t="array" ref="C3">(B3/_FV(A3,"Price"))-1</f>
        <v>0.19247491380247661</v>
      </c>
      <c r="D3" s="6">
        <f>'[110]Sheet 1'!$V$4</f>
        <v>0.15334481898760011</v>
      </c>
      <c r="E3" s="6">
        <f>'[110]Sheet 1'!$W$4</f>
        <v>5.2626406564787898E-2</v>
      </c>
      <c r="F3" s="6">
        <f>'[110]Sheet 1'!$V$20</f>
        <v>0.13517883067176983</v>
      </c>
      <c r="G3" s="7">
        <f>'[110]Sheet 1'!$AC$16</f>
        <v>3.1275273942312416</v>
      </c>
      <c r="H3" s="7">
        <f>'[110]Sheet 1'!$AD$16</f>
        <v>17.611596568898726</v>
      </c>
      <c r="I3" s="6">
        <f>'[110]Sheet 1'!$AB$7</f>
        <v>0.74680000000000002</v>
      </c>
      <c r="J3" s="6">
        <f>'[110]Sheet 1'!$AE$7</f>
        <v>0.15758439388727827</v>
      </c>
      <c r="K3" s="6">
        <f>'[110]Sheet 1'!$AD$13</f>
        <v>0.21659707724425886</v>
      </c>
      <c r="L3" s="8">
        <f>'[110]Sheet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07">
        <v>#VALUE!</v>
      </c>
      <c r="B4" s="19">
        <f>'[111]Sheet 1'!$AB$115</f>
        <v>44.393746804610856</v>
      </c>
      <c r="C4" s="6" cm="1">
        <f t="array" ref="C4">(B4/_FV(A4,"Price"))-1</f>
        <v>3.4216582518598937E-2</v>
      </c>
      <c r="D4" s="6">
        <f>'[111]Sheet 1'!$Z$4</f>
        <v>0.1632702782660147</v>
      </c>
      <c r="E4" s="6">
        <f>'[111]Sheet 1'!$AA$4</f>
        <v>-8.7515894980926268E-3</v>
      </c>
      <c r="F4" s="6">
        <f>'[111]Sheet 1'!$Z$20</f>
        <v>9.5671214418056261E-2</v>
      </c>
      <c r="G4" s="7">
        <f>'[111]Sheet 1'!$AG$16</f>
        <v>1.490240175779789</v>
      </c>
      <c r="H4" s="7">
        <f>'[111]Sheet 1'!$AH$16</f>
        <v>11.633201512320449</v>
      </c>
      <c r="I4" s="6">
        <f>'[111]Sheet 1'!$AF$7</f>
        <v>0.69569999999999999</v>
      </c>
      <c r="J4" s="6">
        <f>'[111]Sheet 1'!$AI$7</f>
        <v>0.11359114369062757</v>
      </c>
      <c r="K4" s="6">
        <f>'[111]Sheet 1'!$AH$13</f>
        <v>0.21197425589067767</v>
      </c>
      <c r="L4" s="8">
        <f>'[111]Sheet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08">
        <v>#VALUE!</v>
      </c>
      <c r="B5" s="19">
        <f>'[116]Sheet 1'!$Z$115</f>
        <v>25.564910987744017</v>
      </c>
      <c r="C5" s="6" cm="1">
        <f t="array" ref="C5">(B5/_FV(A5,"Price"))-1</f>
        <v>2.4645730971704083E-2</v>
      </c>
      <c r="D5" s="6">
        <f>'[116]Sheet 1'!$X$4</f>
        <v>0.20568283629847683</v>
      </c>
      <c r="E5" s="6">
        <f>'[116]Sheet 1'!$Y$4</f>
        <v>0.24876150035385702</v>
      </c>
      <c r="F5" s="6">
        <f>'[116]Sheet 1'!$X$20</f>
        <v>7.2190834902699397E-2</v>
      </c>
      <c r="G5" s="7">
        <f>'[116]Sheet 1'!$AE$16</f>
        <v>2.8962002830856335</v>
      </c>
      <c r="H5" s="7">
        <f>'[116]Sheet 1'!$AF$16</f>
        <v>20.668338383838385</v>
      </c>
      <c r="I5" s="6">
        <f>'[116]Sheet 1'!$AD$7</f>
        <v>0.71160000000000001</v>
      </c>
      <c r="J5" s="6">
        <f>'[116]Sheet 1'!$AG$7</f>
        <v>0.18895966029723993</v>
      </c>
      <c r="K5" s="6">
        <f>'[116]Sheet 1'!$AF$13</f>
        <v>0.18015925680159256</v>
      </c>
      <c r="L5" s="8">
        <f>'[116]Sheet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17">
        <v>#VALUE!</v>
      </c>
      <c r="B6" s="19">
        <f>'[17]Sheet 1'!$X$115</f>
        <v>452.45878544257232</v>
      </c>
      <c r="C6" s="6" cm="1">
        <f t="array" ref="C6">(B6/_FV(A6,"Price"))-1</f>
        <v>-4.2939516239248743E-3</v>
      </c>
      <c r="D6" s="6">
        <f>'[17]Sheet 1'!$V$4</f>
        <v>0.18272868530692499</v>
      </c>
      <c r="E6" s="6">
        <f>'[17]Sheet 1'!$W$4</f>
        <v>8.6598746081504752E-2</v>
      </c>
      <c r="F6" s="6">
        <f>'[17]Sheet 1'!$V$20</f>
        <v>0.12058803578079469</v>
      </c>
      <c r="G6" s="7">
        <f>'[17]Sheet 1'!$AC$16</f>
        <v>2.2221910490791537</v>
      </c>
      <c r="H6" s="7">
        <f>'[17]Sheet 1'!$AD$16</f>
        <v>18.258193949974565</v>
      </c>
      <c r="I6" s="6">
        <f>'[17]Sheet 1'!$AB$7</f>
        <v>0.39620983542319749</v>
      </c>
      <c r="J6" s="6">
        <f>'[17]Sheet 1'!$AE$7</f>
        <v>0.11461598746081504</v>
      </c>
      <c r="K6" s="6">
        <f>'[17]Sheet 1'!$AD$13</f>
        <v>0.42418211606717809</v>
      </c>
      <c r="L6" s="8">
        <f>'[17]Sheet 1'!$AD$101</f>
        <v>22684126229</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8">
        <v>#VALUE!</v>
      </c>
      <c r="B7" s="19">
        <f>'[18]Sheet 1'!$Y$115</f>
        <v>794.26617725006088</v>
      </c>
      <c r="C7" s="6" cm="1">
        <f t="array" ref="C7">(B7/_FV(A7,"Price"))-1</f>
        <v>-4.3168079448185903E-2</v>
      </c>
      <c r="D7" s="6">
        <f>'[18]Sheet 1'!$W$4</f>
        <v>0.23310752939344392</v>
      </c>
      <c r="E7" s="6">
        <f>'[18]Sheet 1'!$X$4</f>
        <v>0.11333097595473829</v>
      </c>
      <c r="F7" s="6">
        <f>'[18]Sheet 1'!$W$20</f>
        <v>0.15191440445662741</v>
      </c>
      <c r="G7" s="7">
        <f>'[18]Sheet 1'!$AD$16</f>
        <v>5.3207592442917759</v>
      </c>
      <c r="H7" s="7">
        <f>'[18]Sheet 1'!$AE$16</f>
        <v>29.914725930133486</v>
      </c>
      <c r="I7" s="6">
        <f>'[18]Sheet 1'!$AC$7</f>
        <v>0.68440000000000001</v>
      </c>
      <c r="J7" s="6">
        <f>'[18]Sheet 1'!$AF$7</f>
        <v>0.16105526368963427</v>
      </c>
      <c r="K7" s="6">
        <f>'[18]Sheet 1'!$AE$13</f>
        <v>0.2326800137385466</v>
      </c>
      <c r="L7" s="8">
        <f>'[18]Sheet 1'!$AE$101</f>
        <v>421319000000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8">
        <v>#VALUE!</v>
      </c>
      <c r="B8" s="19">
        <f>'[8]Sheet 1'!$Y$115</f>
        <v>1768.5296117523142</v>
      </c>
      <c r="C8" s="6" cm="1">
        <f t="array" ref="C8">(B8/_FV(A8,"Price"))-1</f>
        <v>-6.9880292546379508E-2</v>
      </c>
      <c r="D8" s="6">
        <f>'[8]Sheet 1'!$W$4</f>
        <v>0.2916945001113338</v>
      </c>
      <c r="E8" s="6">
        <f>'[8]Sheet 1'!$X$4</f>
        <v>0.18065850715393905</v>
      </c>
      <c r="F8" s="6">
        <f>'[8]Sheet 1'!$W$20</f>
        <v>0.30801479654747221</v>
      </c>
      <c r="G8" s="7">
        <f>'[8]Sheet 1'!$AD$16</f>
        <v>17.339519048439925</v>
      </c>
      <c r="H8" s="7">
        <f>'[8]Sheet 1'!$AE$16</f>
        <v>59.748470448470449</v>
      </c>
      <c r="I8" s="6">
        <f>'[8]Sheet 1'!$AC$7</f>
        <v>0.70789999999999997</v>
      </c>
      <c r="J8" s="6">
        <f>'[8]Sheet 1'!$AF$7</f>
        <v>0.36062747802103085</v>
      </c>
      <c r="K8" s="6">
        <f>'[8]Sheet 1'!$AE$13</f>
        <v>0.32674782608695652</v>
      </c>
      <c r="L8" s="8">
        <f>'[8]Sheet 1'!$AE$101</f>
        <v>201173100000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10">
        <v>#VALUE!</v>
      </c>
      <c r="B9" s="19">
        <f>'[113]Sheet 1'!$P$115</f>
        <v>55.008624803459007</v>
      </c>
      <c r="C9" s="6" cm="1">
        <f t="array" ref="C9">(B9/_FV(A9,"Price"))-1</f>
        <v>-0.11901625875305877</v>
      </c>
      <c r="D9" s="6">
        <f>'[113]Sheet 1'!$N$4</f>
        <v>0.27212070946575029</v>
      </c>
      <c r="E9" s="6">
        <f>'[113]Sheet 1'!$O$4</f>
        <v>0.15448597520448426</v>
      </c>
      <c r="F9" s="6">
        <f>'[113]Sheet 1'!$N$20</f>
        <v>0.25508914155330609</v>
      </c>
      <c r="G9" s="7">
        <f>'[113]Sheet 1'!$U$16</f>
        <v>6.7019159472739913</v>
      </c>
      <c r="H9" s="7">
        <f>'[113]Sheet 1'!$V$16</f>
        <v>28.752985427651694</v>
      </c>
      <c r="I9" s="6">
        <f>'[113]Sheet 1'!$T$7</f>
        <v>0.76370000000000005</v>
      </c>
      <c r="J9" s="6">
        <f>'[113]Sheet 1'!$W$7</f>
        <v>0.189298817852464</v>
      </c>
      <c r="K9" s="6">
        <f>'[113]Sheet 1'!$V$13</f>
        <v>0.20302945072135958</v>
      </c>
      <c r="L9" s="8">
        <f>'[113]Sheet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14">
        <v>#VALUE!</v>
      </c>
      <c r="B10" s="19">
        <f>'[123]Sheet 1'!$X$115</f>
        <v>114.54011391499877</v>
      </c>
      <c r="C10" s="6" cm="1">
        <f t="array" ref="C10">(B10/_FV(A10,"Price"))-1</f>
        <v>-0.21628385963052499</v>
      </c>
      <c r="D10" s="6">
        <f>'[123]Sheet 1'!$V$4</f>
        <v>0.45929701765063902</v>
      </c>
      <c r="E10" s="6">
        <f>'[123]Sheet 1'!$W$4</f>
        <v>1.9237787393775019E-2</v>
      </c>
      <c r="F10" s="6">
        <f>'[123]Sheet 1'!$V$20</f>
        <v>0.32322303921568629</v>
      </c>
      <c r="G10" s="7">
        <f>'[123]Sheet 1'!$AC$16</f>
        <v>4.0310359209634532</v>
      </c>
      <c r="H10" s="7">
        <f>'[123]Sheet 1'!$AD$16</f>
        <v>37.280279652844747</v>
      </c>
      <c r="I10" s="6">
        <f>'[123]Sheet 1'!$AB$7</f>
        <v>0.627</v>
      </c>
      <c r="J10" s="6">
        <f>'[123]Sheet 1'!$AE$7</f>
        <v>0.19618372347635682</v>
      </c>
      <c r="K10" s="6">
        <f>'[123]Sheet 1'!$AD$13</f>
        <v>9.7240548448167055E-2</v>
      </c>
      <c r="L10" s="8">
        <f>'[123]Sheet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17">
        <v>#VALUE!</v>
      </c>
      <c r="B11" s="19">
        <f>'[108]Sheet 1'!$AB$115</f>
        <v>260.81186566942603</v>
      </c>
      <c r="C11" s="6" cm="1">
        <f t="array" ref="C11">(B11/_FV(A11,"Price"))-1</f>
        <v>-0.3582385195142076</v>
      </c>
      <c r="D11" s="6">
        <f>'[108]Sheet 1'!$Z$4</f>
        <v>0.18499361984167306</v>
      </c>
      <c r="E11" s="6">
        <f>'[108]Sheet 1'!$AA$4</f>
        <v>5.5576755199866268E-2</v>
      </c>
      <c r="F11" s="6">
        <f>'[108]Sheet 1'!$Z$20</f>
        <v>0.17117231566644642</v>
      </c>
      <c r="G11" s="7">
        <f>'[108]Sheet 1'!$AG$16</f>
        <v>5.6915416904073641</v>
      </c>
      <c r="H11" s="7">
        <f>'[108]Sheet 1'!$AH$16</f>
        <v>38.159639715417235</v>
      </c>
      <c r="I11" s="6">
        <f>'[108]Sheet 1'!$AF$7</f>
        <v>0.72350000000000003</v>
      </c>
      <c r="J11" s="6">
        <f>'[108]Sheet 1'!$AI$7</f>
        <v>0.12898647695017851</v>
      </c>
      <c r="K11" s="6">
        <f>'[108]Sheet 1'!$AH$13</f>
        <v>0.22714160825847643</v>
      </c>
      <c r="L11" s="8">
        <f>'[108]Sheet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19">
        <v>#VALUE!</v>
      </c>
      <c r="B12" s="19">
        <f>'[106]Sheet 1'!$AE$115</f>
        <v>117.27628361763782</v>
      </c>
      <c r="C12" s="6" cm="1">
        <f t="array" ref="C12">(B12/_FV(A12,"Price"))-1</f>
        <v>-0.38829395150407986</v>
      </c>
      <c r="D12" s="6">
        <f>'[106]Sheet 1'!$AC$4</f>
        <v>9.3863706444649919E-2</v>
      </c>
      <c r="E12" s="6">
        <f>'[106]Sheet 1'!$AD$4</f>
        <v>-6.2130010712070805E-2</v>
      </c>
      <c r="F12" s="6">
        <f>'[106]Sheet 1'!$AC$20</f>
        <v>-5.7349397590361395E-2</v>
      </c>
      <c r="G12" s="7">
        <f>'[106]Sheet 1'!$AJ$16</f>
        <v>3.8620835304730226</v>
      </c>
      <c r="H12" s="7">
        <f>'[106]Sheet 1'!$AK$16</f>
        <v>28.661830786610878</v>
      </c>
      <c r="I12" s="6">
        <f>'[106]Sheet 1'!$AI$7</f>
        <v>0.75729999999999997</v>
      </c>
      <c r="J12" s="6">
        <f>'[106]Sheet 1'!$AL$7</f>
        <v>0.11275864013080002</v>
      </c>
      <c r="K12" s="6">
        <f>'[106]Sheet 1'!$AK$13</f>
        <v>0.23951643369852663</v>
      </c>
      <c r="L12" s="8">
        <f>'[106]Sheet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20">
        <v>#VALUE!</v>
      </c>
      <c r="B13" s="19">
        <f>'[107]Sheet 1'!$AN$115</f>
        <v>66.797623154922519</v>
      </c>
      <c r="C13" s="6" cm="1">
        <f t="array" ref="C13">(B13/_FV(A13,"Price"))-1</f>
        <v>-0.39114371383718416</v>
      </c>
      <c r="D13" s="6">
        <f>'[107]Sheet 1'!$AL$4</f>
        <v>4.8767344739323759E-2</v>
      </c>
      <c r="E13" s="6">
        <f>'[107]Sheet 1'!$AM$4</f>
        <v>9.0473132091629216E-2</v>
      </c>
      <c r="F13" s="6">
        <f>'[107]Sheet 1'!$AL$20</f>
        <v>-2.3062483239474352E-2</v>
      </c>
      <c r="G13" s="7">
        <f>'[107]Sheet 1'!$AS$16</f>
        <v>3.6116247151787624</v>
      </c>
      <c r="H13" s="7">
        <f>'[107]Sheet 1'!$AT$16</f>
        <v>27.90257863810784</v>
      </c>
      <c r="I13" s="6">
        <f>'[107]Sheet 1'!$AR$7</f>
        <v>0.45979999999999999</v>
      </c>
      <c r="J13" s="6">
        <f>'[107]Sheet 1'!$AU$7</f>
        <v>9.4840505245129519E-2</v>
      </c>
      <c r="K13" s="6">
        <f>'[107]Sheet 1'!$AT$13</f>
        <v>0.23917873011322918</v>
      </c>
      <c r="L13" s="8">
        <f>'[107]Sheet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3" s="14"/>
      <c r="Q13" s="14"/>
      <c r="R13" s="14"/>
    </row>
    <row r="14" spans="1:18" ht="50" customHeight="1">
      <c r="A14" s="2" t="e" vm="121">
        <v>#VALUE!</v>
      </c>
      <c r="B14" s="19">
        <f>'[99]Sheet 1'!$V$116</f>
        <v>204.97432400957689</v>
      </c>
      <c r="C14" s="6" cm="1">
        <f t="array" ref="C14">(B14/_FV(A14,"Price"))-1</f>
        <v>-0.452934973818787</v>
      </c>
      <c r="D14" s="6">
        <f>'[99]Sheet 1'!$T$4</f>
        <v>0.42135142742451581</v>
      </c>
      <c r="E14" s="6">
        <f>'[99]Sheet 1'!$U$4</f>
        <v>0.29638748863802911</v>
      </c>
      <c r="F14" s="6">
        <f>'[99]Sheet 1'!$T$20</f>
        <v>0.55058875747889191</v>
      </c>
      <c r="G14" s="7">
        <f>'[99]Sheet 1'!$AA$16</f>
        <v>7.320049232996042</v>
      </c>
      <c r="H14" s="7">
        <f>'[99]Sheet 1'!$AB$16</f>
        <v>46.957563217070877</v>
      </c>
      <c r="I14" s="6">
        <f>'[99]Sheet 1'!$Z$7</f>
        <v>0.57679999999999998</v>
      </c>
      <c r="J14" s="6">
        <f>'[99]Sheet 1'!$AC$7</f>
        <v>0.15896865670377458</v>
      </c>
      <c r="K14" s="6">
        <f>'[99]Sheet 1'!$AB$13</f>
        <v>0.36821842435636926</v>
      </c>
      <c r="L14" s="8">
        <f>'[99]Sheet 1'!$AB$102</f>
        <v>45798744472</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25">
        <v>#VALUE!</v>
      </c>
      <c r="B15" s="19">
        <f>'[124]Sheet 1'!$K$115</f>
        <v>26.394571680523448</v>
      </c>
      <c r="C15" s="6" cm="1">
        <f t="array" ref="C15">(B15/_FV(A15,"Price"))-1</f>
        <v>-0.75797009141695981</v>
      </c>
      <c r="D15" s="6">
        <f>'[124]Sheet 1'!$I$4</f>
        <v>0.23276539561786813</v>
      </c>
      <c r="E15" s="6">
        <f>'[124]Sheet 1'!$J$4</f>
        <v>0.38465657711874135</v>
      </c>
      <c r="F15" s="6">
        <f>'[124]Sheet 1'!$I$20</f>
        <v>0.70087492605162383</v>
      </c>
      <c r="G15" s="7">
        <f>'[124]Sheet 1'!$P$16</f>
        <v>14.962121097525213</v>
      </c>
      <c r="H15" s="7">
        <f>'[124]Sheet 1'!$Q$16</f>
        <v>269.5209278364722</v>
      </c>
      <c r="I15" s="6">
        <f>'[124]Sheet 1'!$O$7</f>
        <v>0.64190000000000003</v>
      </c>
      <c r="J15" s="6">
        <f>'[124]Sheet 1'!$R$7</f>
        <v>3.747242799403297E-2</v>
      </c>
      <c r="K15" s="6">
        <f>'[124]Sheet 1'!$Q$13</f>
        <v>6.9324453345131917E-2</v>
      </c>
      <c r="L15" s="8">
        <f>'[124]Sheet 1'!$Q$101</f>
        <v>5867470599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26">
        <v>#VALUE!</v>
      </c>
      <c r="B16" s="19">
        <f>'[120]Sheet 1'!$Q$115</f>
        <v>9.7886845896699892</v>
      </c>
      <c r="C16" s="6" cm="1">
        <f t="array" ref="C16">(B16/_FV(A16,"Price"))-1</f>
        <v>-0.81048045324937101</v>
      </c>
      <c r="D16" s="6">
        <f>'[120]Sheet 1'!$O$4</f>
        <v>0.24809554837124415</v>
      </c>
      <c r="E16" s="6">
        <f>'[120]Sheet 1'!$P$4</f>
        <v>0.10339436004793523</v>
      </c>
      <c r="F16" s="6">
        <f>'[120]Sheet 1'!$O$20</f>
        <v>0.30096576104626394</v>
      </c>
      <c r="G16" s="7">
        <f>'[120]Sheet 1'!$V$16</f>
        <v>32.126249263808617</v>
      </c>
      <c r="H16" s="7">
        <f>'[120]Sheet 1'!$W$16</f>
        <v>290.09873321395634</v>
      </c>
      <c r="I16" s="6">
        <f>'[120]Sheet 1'!$U$7</f>
        <v>0.78849999999999998</v>
      </c>
      <c r="J16" s="6">
        <f>'[120]Sheet 1'!$X$7</f>
        <v>0.21001439292837293</v>
      </c>
      <c r="K16" s="6">
        <f>'[120]Sheet 1'!$W$13</f>
        <v>0.1261800055773582</v>
      </c>
      <c r="L16" s="8">
        <f>'[120]Sheet 1'!$W$101</f>
        <v>134951900000</v>
      </c>
      <c r="M16" s="16" t="str" cm="1">
        <f t="array" ref="M16">_FV(A16,"Industry")</f>
        <v>Textiles &amp; Apparel</v>
      </c>
      <c r="N16" s="25" t="e" cm="1" vm="127">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2">
      <colorScale>
        <cfvo type="min"/>
        <cfvo type="percentile" val="50"/>
        <cfvo type="max"/>
        <color rgb="FFF8696B"/>
        <color rgb="FFFFEB84"/>
        <color rgb="FF63BE7B"/>
      </colorScale>
    </cfRule>
    <cfRule type="colorScale" priority="1683">
      <colorScale>
        <cfvo type="min"/>
        <cfvo type="percentile" val="50"/>
        <cfvo type="max"/>
        <color rgb="FFF8696B"/>
        <color rgb="FFFFEB84"/>
        <color rgb="FF63BE7B"/>
      </colorScale>
    </cfRule>
    <cfRule type="colorScale" priority="1684">
      <colorScale>
        <cfvo type="min"/>
        <cfvo type="max"/>
        <color rgb="FFFFEF9C"/>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E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E5">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6:E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7:E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8:E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9:E9">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0:E10">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1:E11">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12:E1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24:E24">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25:E25">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6:E26">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7:E27">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8:E2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29:E31">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32:E32">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33:E3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4:E34">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35:E35">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E2:E16">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S24"/>
  <sheetViews>
    <sheetView tabSelected="1" zoomScale="70" zoomScaleNormal="70" workbookViewId="0">
      <pane ySplit="1" topLeftCell="A2" activePane="bottomLeft" state="frozen"/>
      <selection pane="bottomLeft" activeCell="G7" sqref="G7"/>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13.85546875" hidden="1" customWidth="1"/>
    <col min="14" max="14" width="24.7109375" style="17" customWidth="1"/>
    <col min="15" max="15" width="13.5703125" customWidth="1"/>
    <col min="16" max="16" width="109.5703125" customWidth="1"/>
  </cols>
  <sheetData>
    <row r="1" spans="1:19"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72</v>
      </c>
      <c r="N1" s="20" t="s">
        <v>11</v>
      </c>
      <c r="O1" s="20" t="s">
        <v>19</v>
      </c>
      <c r="P1" s="20" t="s">
        <v>10</v>
      </c>
    </row>
    <row r="2" spans="1:19" ht="50" customHeight="1">
      <c r="A2" s="2" t="e" vm="22">
        <v>#VALUE!</v>
      </c>
      <c r="B2" s="19">
        <f>'[48]Sheet 1'!$G$115</f>
        <v>52.600042979808975</v>
      </c>
      <c r="C2" s="6" cm="1">
        <f t="array" ref="C2">(B2/_FV(A2,"Price"))-1</f>
        <v>0.39707949481564353</v>
      </c>
      <c r="D2" s="6">
        <f>'[48]Sheet 1'!$E$4</f>
        <v>0.3484848484848484</v>
      </c>
      <c r="E2" s="6">
        <f>'[48]Sheet 1'!$F$4</f>
        <v>0.12359550561797761</v>
      </c>
      <c r="F2" s="6">
        <f>'[48]Sheet 1'!$E$20</f>
        <v>0.18432203389830515</v>
      </c>
      <c r="G2" s="7">
        <f>'[48]Sheet 1'!$L$16</f>
        <v>16.126173975387907</v>
      </c>
      <c r="H2" s="7">
        <f>'[48]Sheet 1'!$M$16</f>
        <v>-367.55877024390242</v>
      </c>
      <c r="I2" s="6">
        <f>'[48]Sheet 1'!$K$7</f>
        <v>0.49330000000000002</v>
      </c>
      <c r="J2" s="6">
        <f>'[48]Sheet 1'!$N$7</f>
        <v>0.23274478330658105</v>
      </c>
      <c r="K2" s="6">
        <f>'[48]Sheet 1'!$M$13</f>
        <v>-2.5010139245640124E-3</v>
      </c>
      <c r="L2" s="8">
        <f>'[48]Sheet 1'!$M$101</f>
        <v>30139819160</v>
      </c>
      <c r="M2" s="48">
        <v>1</v>
      </c>
      <c r="N2" s="16" t="str" cm="1">
        <f t="array" ref="N2">_FV(A2,"Industry")</f>
        <v>Integrated Hardware &amp; Software</v>
      </c>
      <c r="O2" s="25" cm="1">
        <f t="array" ref="O2">_FV(A2,"Year incorporated",TRUE)</f>
        <v>2022</v>
      </c>
      <c r="P2" s="14" t="str" cm="1">
        <f t="array" ref="P2">_FV(A2,"Description")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2" s="10"/>
      <c r="R2" s="10"/>
      <c r="S2" s="10"/>
    </row>
    <row r="3" spans="1:19" ht="50" customHeight="1">
      <c r="A3" s="22" t="e" vm="2">
        <v>#VALUE!</v>
      </c>
      <c r="B3" s="19">
        <f>'[2]Sheet 1'!$X$115</f>
        <v>1307.5784955755373</v>
      </c>
      <c r="C3" s="6" cm="1">
        <f t="array" ref="C3">(B3/_FV(A3,"Price"))-1</f>
        <v>6.6871049408085304E-2</v>
      </c>
      <c r="D3" s="6">
        <f>'[2]Sheet 1'!$V$4</f>
        <v>0.49050649071230712</v>
      </c>
      <c r="E3" s="6">
        <f>'[2]Sheet 1'!$W$4</f>
        <v>0.24627503084369362</v>
      </c>
      <c r="F3" s="6">
        <f>'[2]Sheet 1'!$V$20</f>
        <v>1.2624978939514286</v>
      </c>
      <c r="G3" s="7">
        <f>'[2]Sheet 1'!$AC$16</f>
        <v>5.8510424882793961</v>
      </c>
      <c r="H3" s="7">
        <f>'[2]Sheet 1'!$AD$16</f>
        <v>127.90961555809129</v>
      </c>
      <c r="I3" s="6">
        <f>'[2]Sheet 1'!$AB$7</f>
        <v>0.48998766252253961</v>
      </c>
      <c r="J3" s="6">
        <f>'[2]Sheet 1'!$AE$7</f>
        <v>0.23593053051153079</v>
      </c>
      <c r="K3" s="6">
        <f>'[2]Sheet 1'!$AD$13</f>
        <v>0.41643173580346354</v>
      </c>
      <c r="L3" s="8">
        <f>'[2]Sheet 1'!$AD$101</f>
        <v>61652434699</v>
      </c>
      <c r="M3" s="48">
        <v>2</v>
      </c>
      <c r="N3" s="16" t="str" cm="1">
        <f t="array" ref="N3">_FV(A3,"Industry")</f>
        <v>Software &amp; IT Services</v>
      </c>
      <c r="O3" s="25" cm="1">
        <f t="array" ref="O3">_FV(A3,"Year incorporated",TRUE)</f>
        <v>1999</v>
      </c>
      <c r="P3" s="14" t="str" cm="1">
        <f t="array" ref="P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3" s="14"/>
      <c r="R3" s="14"/>
      <c r="S3" s="14"/>
    </row>
    <row r="4" spans="1:19" ht="50" customHeight="1">
      <c r="A4" s="22" t="e" vm="56">
        <v>#VALUE!</v>
      </c>
      <c r="B4" s="19">
        <f>'[82]Sheet 1'!$N$115</f>
        <v>64.21162298769076</v>
      </c>
      <c r="C4" s="6" cm="1">
        <f t="array" ref="C4">(B4/_FV(A4,"Price"))-1</f>
        <v>-1.3744480919010149E-3</v>
      </c>
      <c r="D4" s="6">
        <f>'[82]Sheet 1'!$L$4</f>
        <v>6.7605148653236302E-2</v>
      </c>
      <c r="E4" s="6">
        <f>'[82]Sheet 1'!$M$4</f>
        <v>9.7429620563035391E-2</v>
      </c>
      <c r="F4" s="6">
        <f>'[82]Sheet 1'!$L$20</f>
        <v>-1.6582987952842141</v>
      </c>
      <c r="G4" s="7">
        <f>'[82]Sheet 1'!$S$16</f>
        <v>2.9483087314565481</v>
      </c>
      <c r="H4" s="7">
        <f>'[82]Sheet 1'!$T$16</f>
        <v>-9.58793862810424</v>
      </c>
      <c r="I4" s="6">
        <f>'[82]Sheet 1'!$R$7</f>
        <v>0.47399999999999998</v>
      </c>
      <c r="J4" s="6">
        <f>'[82]Sheet 1'!$U$7</f>
        <v>0.12998776009791921</v>
      </c>
      <c r="K4" s="6">
        <f>'[82]Sheet 1'!$T$13</f>
        <v>-0.10226185291681907</v>
      </c>
      <c r="L4" s="8">
        <f>'[82]Sheet 1'!$T$101</f>
        <v>12043841168</v>
      </c>
      <c r="M4" s="48">
        <v>3</v>
      </c>
      <c r="N4" s="16" t="str" cm="1">
        <f t="array" ref="N4">_FV(A4,"Industry")</f>
        <v>Software &amp; IT Services</v>
      </c>
      <c r="O4" s="25" cm="1">
        <f t="array" ref="O4">_FV(A4,"Year incorporated",TRUE)</f>
        <v>2008</v>
      </c>
      <c r="P4" s="14" t="str" cm="1">
        <f t="array" ref="P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4" s="10"/>
      <c r="R4" s="10"/>
      <c r="S4" s="10"/>
    </row>
    <row r="5" spans="1:19" ht="50" customHeight="1">
      <c r="A5" s="2" t="e" vm="17">
        <v>#VALUE!</v>
      </c>
      <c r="B5" s="19">
        <f>'[17]Sheet 1'!$X$115</f>
        <v>452.45878544257232</v>
      </c>
      <c r="C5" s="6" cm="1">
        <f t="array" ref="C5">(B5/_FV(A5,"Price"))-1</f>
        <v>-4.2939516239248743E-3</v>
      </c>
      <c r="D5" s="6">
        <f>'[17]Sheet 1'!$V$4</f>
        <v>0.18272868530692499</v>
      </c>
      <c r="E5" s="6">
        <f>'[17]Sheet 1'!$W$4</f>
        <v>8.6598746081504752E-2</v>
      </c>
      <c r="F5" s="6">
        <f>'[17]Sheet 1'!$V$20</f>
        <v>0.12058803578079469</v>
      </c>
      <c r="G5" s="7">
        <f>'[17]Sheet 1'!$AC$16</f>
        <v>2.2221910490791537</v>
      </c>
      <c r="H5" s="7">
        <f>'[17]Sheet 1'!$AD$16</f>
        <v>18.258193949974565</v>
      </c>
      <c r="I5" s="6">
        <f>'[17]Sheet 1'!$AB$7</f>
        <v>0.39620983542319749</v>
      </c>
      <c r="J5" s="6">
        <f>'[17]Sheet 1'!$AE$7</f>
        <v>0.11461598746081504</v>
      </c>
      <c r="K5" s="6">
        <f>'[17]Sheet 1'!$AD$13</f>
        <v>0.42418211606717809</v>
      </c>
      <c r="L5" s="8">
        <f>'[17]Sheet 1'!$AD$101</f>
        <v>22684126229</v>
      </c>
      <c r="M5" s="48">
        <v>4</v>
      </c>
      <c r="N5" s="16" t="str" cm="1">
        <f t="array" ref="N5">_FV(A5,"Industry")</f>
        <v>Specialty Retailers</v>
      </c>
      <c r="O5" s="25" cm="1">
        <f t="array" ref="O5">_FV(A5,"Year incorporated",TRUE)</f>
        <v>2016</v>
      </c>
      <c r="P5" s="14" t="str" cm="1">
        <f t="array" ref="P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5" s="14"/>
      <c r="R5" s="14"/>
      <c r="S5" s="14"/>
    </row>
    <row r="6" spans="1:19" ht="50" customHeight="1">
      <c r="A6" s="2" t="e" vm="18">
        <v>#VALUE!</v>
      </c>
      <c r="B6" s="19">
        <f>'[18]Sheet 1'!$Y$115</f>
        <v>794.26617725006088</v>
      </c>
      <c r="C6" s="6" cm="1">
        <f t="array" ref="C6">(B6/_FV(A6,"Price"))-1</f>
        <v>-4.3168079448185903E-2</v>
      </c>
      <c r="D6" s="6">
        <f>'[18]Sheet 1'!$W$4</f>
        <v>0.23310752939344392</v>
      </c>
      <c r="E6" s="6">
        <f>'[18]Sheet 1'!$X$4</f>
        <v>0.11333097595473829</v>
      </c>
      <c r="F6" s="6">
        <f>'[18]Sheet 1'!$W$20</f>
        <v>0.15191440445662741</v>
      </c>
      <c r="G6" s="7">
        <f>'[18]Sheet 1'!$AD$16</f>
        <v>5.3207592442917759</v>
      </c>
      <c r="H6" s="7">
        <f>'[18]Sheet 1'!$AE$16</f>
        <v>29.914725930133486</v>
      </c>
      <c r="I6" s="6">
        <f>'[18]Sheet 1'!$AC$7</f>
        <v>0.68440000000000001</v>
      </c>
      <c r="J6" s="6">
        <f>'[18]Sheet 1'!$AF$7</f>
        <v>0.16105526368963427</v>
      </c>
      <c r="K6" s="6">
        <f>'[18]Sheet 1'!$AE$13</f>
        <v>0.2326800137385466</v>
      </c>
      <c r="L6" s="8">
        <f>'[18]Sheet 1'!$AE$101</f>
        <v>421319000000</v>
      </c>
      <c r="M6" s="48">
        <v>5</v>
      </c>
      <c r="N6" s="16" t="str" cm="1">
        <f t="array" ref="N6">_FV(A6,"Industry")</f>
        <v>Textiles &amp; Apparel</v>
      </c>
      <c r="O6" s="25" cm="1">
        <f t="array" ref="O6">_FV(A6,"Year incorporated",TRUE)</f>
        <v>1971</v>
      </c>
      <c r="P6" s="14" t="str" cm="1">
        <f t="array" ref="P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6" s="10"/>
      <c r="R6" s="10"/>
      <c r="S6" s="10"/>
    </row>
    <row r="7" spans="1:19" ht="50" customHeight="1">
      <c r="A7" s="22" t="e" vm="13">
        <v>#VALUE!</v>
      </c>
      <c r="B7" s="19">
        <f>'[13]Sheet 1'!$J$116</f>
        <v>106.17336255742055</v>
      </c>
      <c r="C7" s="6" cm="1">
        <f t="array" ref="C7">(B7/_FV(A7,"Price"))-1</f>
        <v>-0.14863793956041571</v>
      </c>
      <c r="D7" s="6">
        <f>'[13]Sheet 1'!$H$5</f>
        <v>0.13263483748065252</v>
      </c>
      <c r="E7" s="6">
        <f>'[13]Sheet 1'!$I$5</f>
        <v>0.13076842215915074</v>
      </c>
      <c r="F7" s="6">
        <f>'[13]Sheet 1'!$H$21</f>
        <v>0.55444126074498556</v>
      </c>
      <c r="G7" s="7">
        <f>'[13]Sheet 1'!$O$17</f>
        <v>8.6013493333333333</v>
      </c>
      <c r="H7" s="7">
        <f>'[13]Sheet 1'!$P$17</f>
        <v>35.935281602108034</v>
      </c>
      <c r="I7" s="6">
        <f>'[13]Sheet 1'!$N$8</f>
        <v>0.82150000000000001</v>
      </c>
      <c r="J7" s="6">
        <f>'[13]Sheet 1'!$Q$8</f>
        <v>0.35235992851886894</v>
      </c>
      <c r="K7" s="6">
        <f>'[13]Sheet 1'!$P$14</f>
        <v>0.11803217358772915</v>
      </c>
      <c r="L7" s="8">
        <f>'[13]Sheet 1'!$P$101</f>
        <v>81824636208</v>
      </c>
      <c r="M7" s="48">
        <v>6</v>
      </c>
      <c r="N7" s="16" t="str" cm="1">
        <f t="array" ref="N7">_FV(A7,"Industry")</f>
        <v>Software &amp; IT Services</v>
      </c>
      <c r="O7" s="25" cm="1">
        <f t="array" ref="O7">_FV(A7,"Year incorporated",TRUE)</f>
        <v>2008</v>
      </c>
      <c r="P7" s="14" t="str" cm="1">
        <f t="array" ref="P7">_FV(A7,"Description")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Q7" s="10"/>
      <c r="R7" s="10"/>
      <c r="S7" s="10"/>
    </row>
    <row r="8" spans="1:19" ht="50" customHeight="1">
      <c r="A8" s="2" t="e" vm="33">
        <v>#VALUE!</v>
      </c>
      <c r="B8" s="19">
        <f>'[29]Sheet 1'!$AC$115</f>
        <v>79.817854451768753</v>
      </c>
      <c r="C8" s="6" cm="1">
        <f t="array" ref="C8">(B8/_FV(A8,"Price"))-1</f>
        <v>-0.21415915672178043</v>
      </c>
      <c r="D8" s="6">
        <f>'[29]Sheet 1'!$AA$4</f>
        <v>0.42614961556996755</v>
      </c>
      <c r="E8" s="6">
        <f>'[29]Sheet 1'!$AB$4</f>
        <v>-3.7506788554757198E-2</v>
      </c>
      <c r="F8" s="6">
        <f>'[29]Sheet 1'!$AA$20</f>
        <v>0.4608732333342842</v>
      </c>
      <c r="G8" s="7">
        <f>'[29]Sheet 1'!$AH$16</f>
        <v>6.6551472914097856</v>
      </c>
      <c r="H8" s="7">
        <f>'[29]Sheet 1'!$AI$16</f>
        <v>14.821526476778754</v>
      </c>
      <c r="I8" s="6">
        <f>'[29]Sheet 1'!$AG$7</f>
        <v>0.59560000000000002</v>
      </c>
      <c r="J8" s="6">
        <f>'[29]Sheet 1'!$AJ$7</f>
        <v>0.23012268028989794</v>
      </c>
      <c r="K8" s="6">
        <f>'[29]Sheet 1'!$AI$13</f>
        <v>0.2924698104329268</v>
      </c>
      <c r="L8" s="8">
        <f>'[29]Sheet 1'!$AJ$102</f>
        <v>497195490000</v>
      </c>
      <c r="M8" s="48">
        <v>7</v>
      </c>
      <c r="N8" s="16" t="str" cm="1">
        <f t="array" ref="N8">_FV(A8,"Industry")</f>
        <v>Semiconductors &amp; Semiconductor Equipment</v>
      </c>
      <c r="O8" s="25" cm="1">
        <f t="array" ref="O8">_FV(A8,"Year incorporated",TRUE)</f>
        <v>1987</v>
      </c>
      <c r="P8" s="14" t="str" cm="1">
        <f t="array" ref="P8">_FV(A8,"Description")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Q8" s="10"/>
      <c r="R8" s="10"/>
      <c r="S8" s="10"/>
    </row>
    <row r="9" spans="1:19" ht="50" customHeight="1">
      <c r="A9" s="22" t="e" vm="63">
        <v>#VALUE!</v>
      </c>
      <c r="B9" s="19">
        <f>'[76]Sheet 1'!$J$115</f>
        <v>111.51772077187074</v>
      </c>
      <c r="C9" s="6" cm="1">
        <f t="array" ref="C9">(B9/_FV(A9,"Price"))-1</f>
        <v>-0.22497935386843593</v>
      </c>
      <c r="D9" s="6">
        <f>'[76]Sheet 1'!$G$4</f>
        <v>0.66003078548736438</v>
      </c>
      <c r="E9" s="6">
        <f>'[76]Sheet 1'!$I$4</f>
        <v>0.57757609910209062</v>
      </c>
      <c r="F9" s="6">
        <f>'[76]Sheet 1'!$G$20</f>
        <v>1.5222344965018304</v>
      </c>
      <c r="G9" s="7">
        <f>'[76]Sheet 1'!$O$16</f>
        <v>15.424705260847139</v>
      </c>
      <c r="H9" s="7">
        <f>'[76]Sheet 1'!$P$16</f>
        <v>-216.22314267307968</v>
      </c>
      <c r="I9" s="6">
        <f>'[76]Sheet 1'!$N$7</f>
        <v>0.73170000000000002</v>
      </c>
      <c r="J9" s="6">
        <f>'[76]Sheet 1'!$Q$7</f>
        <v>0.3020177259333689</v>
      </c>
      <c r="K9" s="6">
        <f>'[76]Sheet 1'!$P$13</f>
        <v>-3.6628876095473148E-2</v>
      </c>
      <c r="L9" s="8">
        <f>'[76]Sheet 1'!$P$101</f>
        <v>34570404720</v>
      </c>
      <c r="M9" s="48">
        <v>8</v>
      </c>
      <c r="N9" s="16" t="str" cm="1">
        <f t="array" ref="N9">_FV(A9,"Industry")</f>
        <v>Software &amp; IT Services</v>
      </c>
      <c r="O9" s="25" cm="1">
        <f t="array" ref="O9">_FV(A9,"Year incorporated",TRUE)</f>
        <v>2011</v>
      </c>
      <c r="P9" s="14" t="str" cm="1">
        <f t="array" ref="P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9" s="10"/>
      <c r="R9" s="10"/>
      <c r="S9" s="10"/>
    </row>
    <row r="10" spans="1:19" ht="50" customHeight="1">
      <c r="A10" s="2" t="e" vm="1">
        <v>#VALUE!</v>
      </c>
      <c r="B10" s="19">
        <f>'[1]Sheet 1'!$K$115</f>
        <v>18.757460274993445</v>
      </c>
      <c r="C10" s="6" cm="1">
        <f t="array" ref="C10">(B10/_FV(A10,"Price"))-1</f>
        <v>-0.27855922019255985</v>
      </c>
      <c r="D10" s="6">
        <f>'[1]Sheet 1'!$I$4</f>
        <v>0.93434823977164605</v>
      </c>
      <c r="E10" s="6">
        <f>'[1]Sheet 1'!$J$4</f>
        <v>0.32931628135759961</v>
      </c>
      <c r="F10" s="6">
        <f>'[1]Sheet 1'!$I$20</f>
        <v>7.4345616264294794</v>
      </c>
      <c r="G10" s="7">
        <f>'[1]Sheet 1'!$P$16</f>
        <v>5.8113523979340878</v>
      </c>
      <c r="H10" s="7">
        <f>'[1]Sheet 1'!$Q$16</f>
        <v>17.278946142595977</v>
      </c>
      <c r="I10" s="6">
        <f>'[1]Sheet 1'!$O$7</f>
        <v>0.48659999999999998</v>
      </c>
      <c r="J10" s="6">
        <f>'[1]Sheet 1'!$R$7</f>
        <v>0.55914904082636496</v>
      </c>
      <c r="K10" s="6">
        <f>'[1]Sheet 1'!$Q$13</f>
        <v>0.19607140724819391</v>
      </c>
      <c r="L10" s="8">
        <f>'[1]Sheet 1'!$Q$101</f>
        <v>4725791770</v>
      </c>
      <c r="M10" s="48"/>
      <c r="N10" s="16" t="str" cm="1">
        <f t="array" ref="N10">_FV(A10,"Industry")</f>
        <v>Chemicals</v>
      </c>
      <c r="O10" s="25" cm="1">
        <f t="array" ref="O10">_FV(A10,"Year incorporated",TRUE)</f>
        <v>2018</v>
      </c>
      <c r="P10" s="14" t="str" cm="1">
        <f t="array" ref="P10">_FV(A10,"Description")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Q10" s="10"/>
      <c r="R10" s="10"/>
      <c r="S10" s="10"/>
    </row>
    <row r="11" spans="1:19" ht="50" customHeight="1">
      <c r="A11" s="22" t="e" vm="71">
        <v>#VALUE!</v>
      </c>
      <c r="B11" s="19">
        <f>'[90]Sheet 1'!$K$115</f>
        <v>94.902751927507296</v>
      </c>
      <c r="C11" s="6" cm="1">
        <f t="array" ref="C11">(B11/_FV(A11,"Price"))-1</f>
        <v>-0.33671546038924172</v>
      </c>
      <c r="D11" s="6">
        <f>'[90]Sheet 1'!$I$4</f>
        <v>0.6207784875947111</v>
      </c>
      <c r="E11" s="6">
        <f>'[90]Sheet 1'!$J$4</f>
        <v>0.45928396089265644</v>
      </c>
      <c r="F11" s="6">
        <f>'[90]Sheet 1'!$I$20</f>
        <v>0.64944668984627341</v>
      </c>
      <c r="G11" s="7">
        <f>'[90]Sheet 1'!$P$16</f>
        <v>19.369319295363841</v>
      </c>
      <c r="H11" s="7">
        <f>'[90]Sheet 1'!$Q$16</f>
        <v>-54.143152850019732</v>
      </c>
      <c r="I11" s="6">
        <f>'[90]Sheet 1'!$O$7</f>
        <v>0.77790000000000004</v>
      </c>
      <c r="J11" s="6">
        <f>'[90]Sheet 1'!$R$7</f>
        <v>0.2120471590711181</v>
      </c>
      <c r="K11" s="6">
        <f>'[90]Sheet 1'!$Q$13</f>
        <v>-0.20223875895447993</v>
      </c>
      <c r="L11" s="8">
        <f>'[90]Sheet 1'!$Q$101</f>
        <v>21130881408</v>
      </c>
      <c r="M11" s="48"/>
      <c r="N11" s="16" t="str" cm="1">
        <f t="array" ref="N11">_FV(A11,"Industry")</f>
        <v>Software &amp; IT Services</v>
      </c>
      <c r="O11" s="25" cm="1">
        <f t="array" ref="O11">_FV(A11,"Year incorporated",TRUE)</f>
        <v>2007</v>
      </c>
      <c r="P11" s="14" t="str" cm="1">
        <f t="array" ref="P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11" s="10"/>
      <c r="R11" s="10"/>
      <c r="S11" s="10"/>
    </row>
    <row r="12" spans="1:19" ht="50" customHeight="1">
      <c r="A12" s="22" t="e" vm="6">
        <v>#VALUE!</v>
      </c>
      <c r="B12" s="19">
        <f>'[6]Sheet 1'!$L$115</f>
        <v>1001.1657056179213</v>
      </c>
      <c r="C12" s="6" cm="1">
        <f t="array" ref="C12">(B12/_FV(A12,"Price"))-1</f>
        <v>-0.34997681754452592</v>
      </c>
      <c r="D12" s="6">
        <f>'[6]Sheet 1'!$J$4</f>
        <v>0.49041476500641568</v>
      </c>
      <c r="E12" s="6">
        <f>'[6]Sheet 1'!$K$4</f>
        <v>0.29816921210417457</v>
      </c>
      <c r="F12" s="6">
        <f>'[6]Sheet 1'!$J$20</f>
        <v>0.10236921892448203</v>
      </c>
      <c r="G12" s="7">
        <f>'[6]Sheet 1'!$Q$16</f>
        <v>5.6175888946547996</v>
      </c>
      <c r="H12" s="7">
        <f>'[6]Sheet 1'!$R$16</f>
        <v>88.979613180439571</v>
      </c>
      <c r="I12" s="6">
        <f>'[6]Sheet 1'!$P$7</f>
        <v>0.14886598764210057</v>
      </c>
      <c r="J12" s="6">
        <f>'[6]Sheet 1'!$S$7</f>
        <v>0.2237103668100211</v>
      </c>
      <c r="K12" s="6">
        <f>'[6]Sheet 1'!$R$13</f>
        <v>0.25415925643671916</v>
      </c>
      <c r="L12" s="8">
        <f>'[6]Sheet 1'!$R$101</f>
        <v>50196870000</v>
      </c>
      <c r="M12" s="48"/>
      <c r="N12" s="16" t="str" cm="1">
        <f t="array" ref="N12">_FV(A12,"Industry")</f>
        <v>Financial Technology (Fintech) &amp; Infrastructure</v>
      </c>
      <c r="O12" s="25" cm="1">
        <f t="array" ref="O12">_FV(A12,"Year incorporated",TRUE)</f>
        <v>2006</v>
      </c>
      <c r="P12" s="14" t="str" cm="1">
        <f t="array" ref="P12">_FV(A12,"Description")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Q12" s="10"/>
      <c r="R12" s="10"/>
      <c r="S12" s="10"/>
    </row>
    <row r="13" spans="1:19" ht="50" customHeight="1">
      <c r="A13" s="2" t="e" vm="39">
        <v>#VALUE!</v>
      </c>
      <c r="B13" s="19">
        <f>'[9]Sheet 1'!$AE$116</f>
        <v>393.36089074028121</v>
      </c>
      <c r="C13" s="6" cm="1">
        <f t="array" ref="C13">(B13/_FV(A13,"Price"))-1</f>
        <v>-0.38614093205324407</v>
      </c>
      <c r="D13" s="6">
        <f>'[9]Sheet 1'!$AC$5</f>
        <v>0.137682016012036</v>
      </c>
      <c r="E13" s="6">
        <f>'[9]Sheet 1'!$AD$5</f>
        <v>0.25473471431135297</v>
      </c>
      <c r="F13" s="6">
        <f>'[9]Sheet 1'!$AC$21</f>
        <v>-5.8558316061478877E-2</v>
      </c>
      <c r="G13" s="7">
        <f>'[9]Sheet 1'!$AJ$17</f>
        <v>12.412073639566627</v>
      </c>
      <c r="H13" s="7">
        <f>'[9]Sheet 1'!$AK$17</f>
        <v>40.706587568346215</v>
      </c>
      <c r="I13" s="6">
        <f>'[9]Sheet 1'!$AI$8</f>
        <v>0.50539999999999996</v>
      </c>
      <c r="J13" s="6">
        <f>'[9]Sheet 1'!$AL$8</f>
        <v>0.33851436236032001</v>
      </c>
      <c r="K13" s="6">
        <f>'[9]Sheet 1'!$AK$14</f>
        <v>0.2216504501327809</v>
      </c>
      <c r="L13" s="8">
        <f>'[9]Sheet 1'!$AK$101</f>
        <v>262805800000</v>
      </c>
      <c r="M13" s="48"/>
      <c r="N13" s="16" t="str" cm="1">
        <f t="array" ref="N13">_FV(A13,"Industry")</f>
        <v>Semiconductors &amp; Semiconductor Equipment</v>
      </c>
      <c r="O13" s="25" cm="1">
        <f t="array" ref="O13">_FV(A13,"Year incorporated",TRUE)</f>
        <v>1994</v>
      </c>
      <c r="P13" s="14" t="str" cm="1">
        <f t="array" ref="P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Q13" s="14"/>
      <c r="R13" s="14"/>
      <c r="S13" s="14"/>
    </row>
    <row r="14" spans="1:19" ht="50" customHeight="1">
      <c r="A14" s="22" t="e" vm="80">
        <v>#VALUE!</v>
      </c>
      <c r="B14" s="19">
        <f>'[91]Sheet 1'!$G$115</f>
        <v>8.9966424058829038</v>
      </c>
      <c r="C14" s="6" cm="1">
        <f t="array" ref="C14">(B14/_FV(A14,"Price"))-1</f>
        <v>-0.41236822953083585</v>
      </c>
      <c r="D14" s="6">
        <f>'[91]Sheet 1'!$E$4</f>
        <v>1.061430964018379</v>
      </c>
      <c r="E14" s="6">
        <f>'[91]Sheet 1'!$F$4</f>
        <v>0.40935479974134203</v>
      </c>
      <c r="F14" s="6">
        <f>'[91]Sheet 1'!$E$20</f>
        <v>0.47004410847701417</v>
      </c>
      <c r="G14" s="7">
        <f>'[91]Sheet 1'!$L$16</f>
        <v>10.541720464542291</v>
      </c>
      <c r="H14" s="7">
        <f>'[91]Sheet 1'!$M$16</f>
        <v>-11.761811393157762</v>
      </c>
      <c r="I14" s="6">
        <f>'[91]Sheet 1'!$K$7</f>
        <v>0.6584931983826765</v>
      </c>
      <c r="J14" s="6">
        <f>'[91]Sheet 1'!$N$7</f>
        <v>-0.49276017992368165</v>
      </c>
      <c r="K14" s="6">
        <f>'[91]Sheet 1'!$M$13</f>
        <v>-0.24299799904026365</v>
      </c>
      <c r="L14" s="8">
        <f>'[91]Sheet 1'!$M$101</f>
        <v>4450493004</v>
      </c>
      <c r="M14" s="48"/>
      <c r="N14" s="16" t="str" cm="1">
        <f t="array" ref="N14">_FV(A14,"Industry")</f>
        <v>Software &amp; IT Services</v>
      </c>
      <c r="O14" s="25" cm="1">
        <f t="array" ref="O14">_FV(A14,"Year incorporated",TRUE)</f>
        <v>2013</v>
      </c>
      <c r="P14" s="14" t="str" cm="1">
        <f t="array" ref="P14">_FV(A14,"Description")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14" s="10"/>
      <c r="R14" s="10"/>
      <c r="S14" s="10"/>
    </row>
    <row r="15" spans="1:19" ht="50" customHeight="1">
      <c r="A15" s="22" t="e" vm="83">
        <v>#VALUE!</v>
      </c>
      <c r="B15" s="19">
        <f>'[75]Sheet 1'!$I$115</f>
        <v>50.121861667167522</v>
      </c>
      <c r="C15" s="6" cm="1">
        <f t="array" ref="C15">(B15/_FV(A15,"Price"))-1</f>
        <v>-0.46752510711603612</v>
      </c>
      <c r="D15" s="6">
        <f>'[75]Sheet 1'!$G$4</f>
        <v>0.62823294296956411</v>
      </c>
      <c r="E15" s="6">
        <f>'[75]Sheet 1'!$H$4</f>
        <v>0.2482836845561458</v>
      </c>
      <c r="F15" s="6">
        <f>'[75]Sheet 1'!$G$20</f>
        <v>-0.61964173967459324</v>
      </c>
      <c r="G15" s="7">
        <f>'[75]Sheet 1'!$N$16</f>
        <v>18.158436481404095</v>
      </c>
      <c r="H15" s="7">
        <f>'[75]Sheet 1'!$O$16</f>
        <v>-606.4034479665072</v>
      </c>
      <c r="I15" s="6">
        <f>'[75]Sheet 1'!$M$7</f>
        <v>0.79300000000000004</v>
      </c>
      <c r="J15" s="6">
        <f>'[75]Sheet 1'!$P$7</f>
        <v>0.21104292281057846</v>
      </c>
      <c r="K15" s="6">
        <f>'[75]Sheet 1'!$O$13</f>
        <v>-2.6109573465787319E-2</v>
      </c>
      <c r="L15" s="8">
        <f>'[75]Sheet 1'!$O$101</f>
        <v>30417196950</v>
      </c>
      <c r="M15" s="48"/>
      <c r="N15" s="16" t="str" cm="1">
        <f t="array" ref="N15">_FV(A15,"Industry")</f>
        <v>Software &amp; IT Services</v>
      </c>
      <c r="O15" s="25" cm="1">
        <f t="array" ref="O15">_FV(A15,"Year incorporated",TRUE)</f>
        <v>2010</v>
      </c>
      <c r="P15" s="14" t="str" cm="1">
        <f t="array" ref="P15">_FV(A15,"Description")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15" s="14"/>
      <c r="R15" s="14"/>
      <c r="S15" s="14"/>
    </row>
    <row r="16" spans="1:19" ht="50" customHeight="1">
      <c r="A16" s="2" t="e" vm="42">
        <v>#VALUE!</v>
      </c>
      <c r="B16" s="19">
        <f>'[35]Sheet 1'!$R$115</f>
        <v>82.078135925501428</v>
      </c>
      <c r="C16" s="6" cm="1">
        <f t="array" ref="C16">(B16/_FV(A16,"Price"))-1</f>
        <v>-0.48558092240605799</v>
      </c>
      <c r="D16" s="6">
        <f>'[35]Sheet 1'!$P$4</f>
        <v>0.68651979777851579</v>
      </c>
      <c r="E16" s="6">
        <f>'[35]Sheet 1'!$Q$4</f>
        <v>0.31110799351138829</v>
      </c>
      <c r="F16" s="6">
        <f>'[35]Sheet 1'!$P$20</f>
        <v>1.6074531908784548</v>
      </c>
      <c r="G16" s="7">
        <f>'[35]Sheet 1'!$W$16</f>
        <v>9.5560348769313208</v>
      </c>
      <c r="H16" s="7">
        <f>'[35]Sheet 1'!$X$16</f>
        <v>56.053957250567493</v>
      </c>
      <c r="I16" s="6">
        <f>'[35]Sheet 1'!$V$7</f>
        <v>0.41810000000000003</v>
      </c>
      <c r="J16" s="6">
        <f>'[35]Sheet 1'!$Y$7</f>
        <v>0.2996216406611657</v>
      </c>
      <c r="K16" s="6">
        <f>'[35]Sheet 1'!$X$13</f>
        <v>0.21185058106837182</v>
      </c>
      <c r="L16" s="8">
        <f>'[35]Sheet 1'!$X$101</f>
        <v>22273712561</v>
      </c>
      <c r="M16" s="48"/>
      <c r="N16" s="16" t="str" cm="1">
        <f t="array" ref="N16">_FV(A16,"Industry")</f>
        <v>Renewable Energy</v>
      </c>
      <c r="O16" s="25" cm="1">
        <f t="array" ref="O16">_FV(A16,"Year incorporated",TRUE)</f>
        <v>2006</v>
      </c>
      <c r="P16" s="14" t="str" cm="1">
        <f t="array" ref="P16">_FV(A16,"Description")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16" s="10"/>
      <c r="R16" s="10"/>
      <c r="S16" s="10"/>
    </row>
    <row r="17" spans="1:19" ht="50" customHeight="1">
      <c r="A17" s="2" t="e" vm="122">
        <v>#VALUE!</v>
      </c>
      <c r="B17" s="19">
        <f>[125]Model!$G$116</f>
        <v>11.775604850123591</v>
      </c>
      <c r="C17" s="6" cm="1">
        <f t="array" ref="C17">(B17/_FV(A17,"Price"))-1</f>
        <v>-0.58138624777377923</v>
      </c>
      <c r="D17" s="6">
        <f>[125]Model!$E$5</f>
        <v>0.4843294314246922</v>
      </c>
      <c r="E17" s="6">
        <f>[125]Model!$F$5</f>
        <v>0.31838183953711163</v>
      </c>
      <c r="F17" s="6">
        <f>[125]Model!$E$21</f>
        <v>-1.4708076271581532</v>
      </c>
      <c r="G17" s="7">
        <f>[125]Model!$L$17</f>
        <v>6.2361941213403842</v>
      </c>
      <c r="H17" s="7">
        <f>[125]Model!$M$17</f>
        <v>-969.62387755102043</v>
      </c>
      <c r="I17" s="6">
        <f>[125]Model!$K$8</f>
        <v>0.24479999999999999</v>
      </c>
      <c r="J17" s="6">
        <f>[125]Model!$N$8</f>
        <v>-0.17320016454401282</v>
      </c>
      <c r="K17" s="6">
        <f>[125]Model!$M$14</f>
        <v>-2.9770011841899809E-3</v>
      </c>
      <c r="L17" s="8">
        <f>[125]Model!$M$102</f>
        <v>4608622290</v>
      </c>
      <c r="M17" s="48"/>
      <c r="N17" s="16" t="str" cm="1">
        <f t="array" ref="N17">_FV(A17,"Industry")</f>
        <v>Hotels &amp; Entertainment Services</v>
      </c>
      <c r="O17" s="25" cm="1">
        <f t="array" ref="O17">_FV(A17,"Year incorporated",TRUE)</f>
        <v>2021</v>
      </c>
      <c r="P17" s="14" t="str" cm="1">
        <f t="array" ref="P17">_FV(A17,"Description")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17" s="10"/>
      <c r="R17" s="10"/>
      <c r="S17" s="10"/>
    </row>
    <row r="18" spans="1:19" ht="50" customHeight="1">
      <c r="A18" s="2" t="e" vm="45">
        <v>#VALUE!</v>
      </c>
      <c r="B18" s="19">
        <f>'[41]Sheet 1'!$AB$115</f>
        <v>168.91941438586917</v>
      </c>
      <c r="C18" s="6" cm="1">
        <f t="array" ref="C18">(B18/_FV(A18,"Price"))-1</f>
        <v>-0.60193374717598869</v>
      </c>
      <c r="D18" s="6">
        <f>'[41]Sheet 1'!$Z$4</f>
        <v>2.2293230289069932E-3</v>
      </c>
      <c r="E18" s="6">
        <f>'[41]Sheet 1'!$AA$4</f>
        <v>0.57611032846444732</v>
      </c>
      <c r="F18" s="6">
        <f>'[41]Sheet 1'!$Z$20</f>
        <v>-0.43960884503567965</v>
      </c>
      <c r="G18" s="7">
        <f>'[41]Sheet 1'!$AG$16</f>
        <v>39.416178542299996</v>
      </c>
      <c r="H18" s="7">
        <f>'[41]Sheet 1'!$AH$16</f>
        <v>243.40934065934067</v>
      </c>
      <c r="I18" s="6">
        <f>'[41]Sheet 1'!$AF$7</f>
        <v>0.56930000000000003</v>
      </c>
      <c r="J18" s="6">
        <f>'[41]Sheet 1'!$AI$7</f>
        <v>0.14117298138948617</v>
      </c>
      <c r="K18" s="6">
        <f>'[41]Sheet 1'!$AH$13</f>
        <v>0.12439627753563436</v>
      </c>
      <c r="L18" s="8">
        <f>'[41]Sheet 1'!$AH$101</f>
        <v>1063212000000</v>
      </c>
      <c r="M18" s="48"/>
      <c r="N18" s="16" t="str" cm="1">
        <f t="array" ref="N18">_FV(A18,"Industry")</f>
        <v>Semiconductors &amp; Semiconductor Equipment</v>
      </c>
      <c r="O18" s="25" cm="1">
        <f t="array" ref="O18">_FV(A18,"Year incorporated",TRUE)</f>
        <v>1998</v>
      </c>
      <c r="P18" s="14" t="str" cm="1">
        <f t="array" ref="P18">_FV(A18,"Description")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18" s="10"/>
      <c r="R18" s="10"/>
      <c r="S18" s="10"/>
    </row>
    <row r="19" spans="1:19" ht="50" customHeight="1">
      <c r="A19" s="22" t="e" vm="89">
        <v>#VALUE!</v>
      </c>
      <c r="B19" s="19">
        <f>'[85]Sheet 1'!$H$115</f>
        <v>60.441586246351264</v>
      </c>
      <c r="C19" s="6" cm="1">
        <f t="array" ref="C19">(B19/_FV(A19,"Price"))-1</f>
        <v>-0.66309037766805323</v>
      </c>
      <c r="D19" s="6">
        <f>'[85]Sheet 1'!$F$4</f>
        <v>0.69409764566847132</v>
      </c>
      <c r="E19" s="6">
        <f>'[85]Sheet 1'!$G$4</f>
        <v>0.3327465956384863</v>
      </c>
      <c r="F19" s="6">
        <f>'[85]Sheet 1'!$F$20</f>
        <v>0.10037086145995944</v>
      </c>
      <c r="G19" s="7">
        <f>'[85]Sheet 1'!$M$16</f>
        <v>28.179034448570651</v>
      </c>
      <c r="H19" s="7">
        <f>'[85]Sheet 1'!$N$16</f>
        <v>-73.061266240327342</v>
      </c>
      <c r="I19" s="6">
        <f>'[85]Sheet 1'!$L$7</f>
        <v>0.65259999999999996</v>
      </c>
      <c r="J19" s="6">
        <f>'[85]Sheet 1'!$O$7</f>
        <v>0.24035864583651029</v>
      </c>
      <c r="K19" s="6">
        <f>'[85]Sheet 1'!$N$13</f>
        <v>-0.14755660996472728</v>
      </c>
      <c r="L19" s="8">
        <f>'[85]Sheet 1'!$N$101</f>
        <v>58208276120</v>
      </c>
      <c r="M19" s="48"/>
      <c r="N19" s="16" t="str" cm="1">
        <f t="array" ref="N19">_FV(A19,"Industry")</f>
        <v>Software &amp; IT Services</v>
      </c>
      <c r="O19" s="25" cm="1">
        <f t="array" ref="O19">_FV(A19,"Year incorporated",TRUE)</f>
        <v>2012</v>
      </c>
      <c r="P19" s="14" t="str" cm="1">
        <f t="array" ref="P19">_FV(A19,"Description")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19" s="10"/>
      <c r="R19" s="10"/>
      <c r="S19" s="10"/>
    </row>
    <row r="20" spans="1:19" ht="50" customHeight="1">
      <c r="A20" s="22" t="e" vm="91">
        <v>#VALUE!</v>
      </c>
      <c r="B20" s="19">
        <f>'[95]Sheet 1'!$G$115</f>
        <v>14.718042488394969</v>
      </c>
      <c r="C20" s="6" cm="1">
        <f t="array" ref="C20">(B20/_FV(A20,"Price"))-1</f>
        <v>-0.70245542326099319</v>
      </c>
      <c r="D20" s="6">
        <f>'[95]Sheet 1'!$E$4</f>
        <v>0.67937843603677761</v>
      </c>
      <c r="E20" s="6">
        <f>'[95]Sheet 1'!$F$4</f>
        <v>0.25453688427999066</v>
      </c>
      <c r="F20" s="6">
        <f>'[95]Sheet 1'!$E$20</f>
        <v>0.36654277495879262</v>
      </c>
      <c r="G20" s="7">
        <f>'[95]Sheet 1'!$L$16</f>
        <v>17.869281168984209</v>
      </c>
      <c r="H20" s="7">
        <f>'[95]Sheet 1'!$M$16</f>
        <v>-46.252186962409866</v>
      </c>
      <c r="I20" s="6">
        <f>'[95]Sheet 1'!$K$7</f>
        <v>0.87819938722601931</v>
      </c>
      <c r="J20" s="6">
        <f>'[95]Sheet 1'!$N$7</f>
        <v>-0.19674287061041715</v>
      </c>
      <c r="K20" s="6">
        <f>'[95]Sheet 1'!$M$13</f>
        <v>-0.25634120464397225</v>
      </c>
      <c r="L20" s="8">
        <f>'[95]Sheet 1'!$M$101</f>
        <v>7581936000</v>
      </c>
      <c r="M20" s="48"/>
      <c r="N20" s="16" t="str" cm="1">
        <f t="array" ref="N20">_FV(A20,"Industry")</f>
        <v>Software &amp; IT Services</v>
      </c>
      <c r="O20" s="25" cm="1">
        <f t="array" ref="O20">_FV(A20,"Year incorporated",TRUE)</f>
        <v>2014</v>
      </c>
      <c r="P20" s="14" t="str" cm="1">
        <f t="array" ref="P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0" s="10"/>
      <c r="R20" s="10"/>
      <c r="S20" s="10"/>
    </row>
    <row r="21" spans="1:19" ht="50" customHeight="1">
      <c r="A21" s="22" t="e" vm="95">
        <v>#VALUE!</v>
      </c>
      <c r="B21" s="19">
        <f>'[81]Sheet 1'!$J$115</f>
        <v>17.04013540559378</v>
      </c>
      <c r="C21" s="6" cm="1">
        <f t="array" ref="C21">(B21/_FV(A21,"Price"))-1</f>
        <v>-0.73445324286124702</v>
      </c>
      <c r="D21" s="6">
        <f>'[81]Sheet 1'!$H$4</f>
        <v>0.48568307775743191</v>
      </c>
      <c r="E21" s="6">
        <f>'[81]Sheet 1'!$I$4</f>
        <v>0.31454686585162017</v>
      </c>
      <c r="F21" s="6">
        <f>'[81]Sheet 1'!$H$20</f>
        <v>-0.36673099481590798</v>
      </c>
      <c r="G21" s="7">
        <f>'[81]Sheet 1'!$O$16</f>
        <v>22.121985232368203</v>
      </c>
      <c r="H21" s="7">
        <f>'[81]Sheet 1'!$P$16</f>
        <v>-111.56353002621768</v>
      </c>
      <c r="I21" s="6">
        <f>'[81]Sheet 1'!$N$7</f>
        <v>0.76149999999999995</v>
      </c>
      <c r="J21" s="6">
        <f>'[81]Sheet 1'!$Q$7</f>
        <v>-4.0778638305813637E-2</v>
      </c>
      <c r="K21" s="6">
        <f>'[81]Sheet 1'!$P$13</f>
        <v>-9.1412072846884795E-2</v>
      </c>
      <c r="L21" s="8">
        <f>'[81]Sheet 1'!$P$101</f>
        <v>21574267000</v>
      </c>
      <c r="M21" s="48"/>
      <c r="N21" s="16" t="str" cm="1">
        <f t="array" ref="N21">_FV(A21,"Industry")</f>
        <v>Software &amp; IT Services</v>
      </c>
      <c r="O21" s="25" cm="1">
        <f t="array" ref="O21">_FV(A21,"Year incorporated",TRUE)</f>
        <v>2009</v>
      </c>
      <c r="P21" s="14" t="str" cm="1">
        <f t="array" ref="P21">_FV(A21,"Description")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1" s="14"/>
      <c r="R21" s="14"/>
      <c r="S21" s="14"/>
    </row>
    <row r="22" spans="1:19" ht="50" customHeight="1">
      <c r="A22" s="22" t="e" vm="98">
        <v>#VALUE!</v>
      </c>
      <c r="B22" s="19">
        <f>'[94]Sheet 1'!$G$115</f>
        <v>7.3341471479890883</v>
      </c>
      <c r="C22" s="6" cm="1">
        <f t="array" ref="C22">(B22/_FV(A22,"Price"))-1</f>
        <v>-0.77975534090122856</v>
      </c>
      <c r="D22" s="6">
        <f>'[94]Sheet 1'!$E$4</f>
        <v>0.51069447022667736</v>
      </c>
      <c r="E22" s="6">
        <f>'[94]Sheet 1'!$F$4</f>
        <v>0.30200155646273363</v>
      </c>
      <c r="F22" s="6">
        <f>'[94]Sheet 1'!$E$20</f>
        <v>0.33195136832393346</v>
      </c>
      <c r="G22" s="7">
        <f>'[94]Sheet 1'!$L$16</f>
        <v>17.415843015714813</v>
      </c>
      <c r="H22" s="7">
        <f>'[94]Sheet 1'!$M$16</f>
        <v>-22.549301006958331</v>
      </c>
      <c r="I22" s="6">
        <f>'[94]Sheet 1'!$K$7</f>
        <v>0.65449999999999997</v>
      </c>
      <c r="J22" s="6">
        <f>'[94]Sheet 1'!$N$7</f>
        <v>-0.29318160097210655</v>
      </c>
      <c r="K22" s="6">
        <f>'[94]Sheet 1'!$M$13</f>
        <v>-0.24525679463638253</v>
      </c>
      <c r="L22" s="8">
        <f>'[94]Sheet 1'!$M$101</f>
        <v>10204708720</v>
      </c>
      <c r="M22" s="48"/>
      <c r="N22" s="16" t="str" cm="1">
        <f t="array" ref="N22">_FV(A22,"Industry")</f>
        <v>Software &amp; IT Services</v>
      </c>
      <c r="O22" s="25" cm="1">
        <f t="array" ref="O22">_FV(A22,"Year incorporated",TRUE)</f>
        <v>2014</v>
      </c>
      <c r="P22" s="14" t="str" cm="1">
        <f t="array" ref="P22">_FV(A22,"Description")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2" s="14"/>
      <c r="R22" s="14"/>
      <c r="S22" s="14"/>
    </row>
    <row r="23" spans="1:19" ht="50" customHeight="1">
      <c r="A23" s="2" t="e" vm="50">
        <v>#VALUE!</v>
      </c>
      <c r="B23" s="19">
        <f>'[31]Sheet 1'!$S$117</f>
        <v>51.789660384219843</v>
      </c>
      <c r="C23" s="6" cm="1">
        <f t="array" ref="C23">(B23/_FV(A23,"Price"))-1</f>
        <v>-0.79867182248398438</v>
      </c>
      <c r="D23" s="6">
        <f>'[31]Sheet 1'!$Q$6</f>
        <v>0.51351652639206291</v>
      </c>
      <c r="E23" s="6">
        <f>'[31]Sheet 1'!$R$6</f>
        <v>0.22447276030541841</v>
      </c>
      <c r="F23" s="6">
        <f>'[31]Sheet 1'!$Q$22</f>
        <v>0.85536842105263156</v>
      </c>
      <c r="G23" s="7">
        <f>'[31]Sheet 1'!$X$18</f>
        <v>10.295382551864673</v>
      </c>
      <c r="H23" s="7">
        <f>'[31]Sheet 1'!$Y$18</f>
        <v>66.795353093341831</v>
      </c>
      <c r="I23" s="6">
        <f>'[31]Sheet 1'!$W$9</f>
        <v>0.25600000000000001</v>
      </c>
      <c r="J23" s="6">
        <f>'[31]Sheet 1'!$Z$9</f>
        <v>9.281628243843755E-2</v>
      </c>
      <c r="K23" s="6">
        <f>'[31]Sheet 1'!$Y$15</f>
        <v>0.28567244733594127</v>
      </c>
      <c r="L23" s="8">
        <f>'[31]Sheet 1'!$Y$102</f>
        <v>838682453440</v>
      </c>
      <c r="M23" s="48"/>
      <c r="N23" s="16" t="str" cm="1">
        <f t="array" ref="N23">_FV(A23,"Industry")</f>
        <v>Automobiles &amp; Auto Parts</v>
      </c>
      <c r="O23" s="25" cm="1">
        <f t="array" ref="O23">_FV(A23,"Year incorporated",TRUE)</f>
        <v>2003</v>
      </c>
      <c r="P23" s="14" t="str" cm="1">
        <f t="array" ref="P23">_FV(A23,"Description")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3" s="10"/>
      <c r="R23" s="10"/>
      <c r="S23" s="10"/>
    </row>
    <row r="24" spans="1:19" ht="50" customHeight="1">
      <c r="A24" s="23"/>
      <c r="B24" s="5"/>
      <c r="C24" s="6"/>
      <c r="D24" s="6"/>
      <c r="E24" s="6"/>
      <c r="F24" s="6"/>
      <c r="G24" s="7"/>
      <c r="H24" s="7"/>
      <c r="I24" s="6"/>
      <c r="J24" s="6"/>
      <c r="K24" s="6"/>
      <c r="L24" s="8"/>
      <c r="M24" s="8"/>
      <c r="N24" s="13"/>
      <c r="O24" s="10"/>
      <c r="P24" s="9"/>
      <c r="Q24" s="10"/>
      <c r="R24" s="10"/>
      <c r="S24" s="10"/>
    </row>
  </sheetData>
  <autoFilter ref="A1:L1" xr:uid="{FAB1ACF9-D4B9-FB4D-8299-9FC1FBDA430F}">
    <sortState xmlns:xlrd2="http://schemas.microsoft.com/office/spreadsheetml/2017/richdata2" ref="A2:L23">
      <sortCondition descending="1" ref="C1:C23"/>
    </sortState>
  </autoFilter>
  <sortState xmlns:xlrd2="http://schemas.microsoft.com/office/spreadsheetml/2017/richdata2" ref="A2:P25">
    <sortCondition ref="M1:M25"/>
  </sortState>
  <conditionalFormatting sqref="C2">
    <cfRule type="colorScale" priority="450">
      <colorScale>
        <cfvo type="min"/>
        <cfvo type="percentile" val="50"/>
        <cfvo type="max"/>
        <color rgb="FFF8696B"/>
        <color rgb="FFFCFCFF"/>
        <color rgb="FF63BE7B"/>
      </colorScale>
    </cfRule>
  </conditionalFormatting>
  <conditionalFormatting sqref="C2:C5 C9:C13">
    <cfRule type="colorScale" priority="4342">
      <colorScale>
        <cfvo type="min"/>
        <cfvo type="max"/>
        <color rgb="FFFFEF9C"/>
        <color rgb="FF63BE7B"/>
      </colorScale>
    </cfRule>
    <cfRule type="colorScale" priority="4343">
      <colorScale>
        <cfvo type="min"/>
        <cfvo type="percentile" val="50"/>
        <cfvo type="max"/>
        <color rgb="FFF8696B"/>
        <color rgb="FFFCFCFF"/>
        <color rgb="FF63BE7B"/>
      </colorScale>
    </cfRule>
    <cfRule type="colorScale" priority="4378">
      <colorScale>
        <cfvo type="min"/>
        <cfvo type="percentile" val="50"/>
        <cfvo type="max"/>
        <color rgb="FFF8696B"/>
        <color rgb="FFFFEB84"/>
        <color rgb="FF63BE7B"/>
      </colorScale>
    </cfRule>
  </conditionalFormatting>
  <conditionalFormatting sqref="C2:C23">
    <cfRule type="colorScale" priority="23">
      <colorScale>
        <cfvo type="min"/>
        <cfvo type="max"/>
        <color rgb="FFFFEF9C"/>
        <color rgb="FF63BE7B"/>
      </colorScale>
    </cfRule>
    <cfRule type="colorScale" priority="1">
      <colorScale>
        <cfvo type="min"/>
        <cfvo type="percentile" val="50"/>
        <cfvo type="max"/>
        <color rgb="FFF8696B"/>
        <color rgb="FFFCFCFF"/>
        <color rgb="FF63BE7B"/>
      </colorScale>
    </cfRule>
  </conditionalFormatting>
  <conditionalFormatting sqref="C3">
    <cfRule type="colorScale" priority="384">
      <colorScale>
        <cfvo type="min"/>
        <cfvo type="percentile" val="50"/>
        <cfvo type="max"/>
        <color rgb="FFF8696B"/>
        <color rgb="FFFCFCFF"/>
        <color rgb="FF63BE7B"/>
      </colorScale>
    </cfRule>
  </conditionalFormatting>
  <conditionalFormatting sqref="C4">
    <cfRule type="colorScale" priority="420">
      <colorScale>
        <cfvo type="min"/>
        <cfvo type="percentile" val="50"/>
        <cfvo type="max"/>
        <color rgb="FFF8696B"/>
        <color rgb="FFFCFCFF"/>
        <color rgb="FF63BE7B"/>
      </colorScale>
    </cfRule>
  </conditionalFormatting>
  <conditionalFormatting sqref="C6">
    <cfRule type="colorScale" priority="312">
      <colorScale>
        <cfvo type="min"/>
        <cfvo type="percentile" val="50"/>
        <cfvo type="max"/>
        <color rgb="FFF8696B"/>
        <color rgb="FFFCFCFF"/>
        <color rgb="FF63BE7B"/>
      </colorScale>
    </cfRule>
  </conditionalFormatting>
  <conditionalFormatting sqref="C7:C8 C14:C23">
    <cfRule type="colorScale" priority="276">
      <colorScale>
        <cfvo type="min"/>
        <cfvo type="percentile" val="50"/>
        <cfvo type="max"/>
        <color rgb="FFF8696B"/>
        <color rgb="FFFCFCFF"/>
        <color rgb="FF63BE7B"/>
      </colorScale>
    </cfRule>
  </conditionalFormatting>
  <conditionalFormatting sqref="C9">
    <cfRule type="colorScale" priority="413">
      <colorScale>
        <cfvo type="min"/>
        <cfvo type="percentile" val="50"/>
        <cfvo type="max"/>
        <color rgb="FFF8696B"/>
        <color rgb="FFFCFCFF"/>
        <color rgb="FF63BE7B"/>
      </colorScale>
    </cfRule>
  </conditionalFormatting>
  <conditionalFormatting sqref="C10 C5">
    <cfRule type="colorScale" priority="4087">
      <colorScale>
        <cfvo type="min"/>
        <cfvo type="percentile" val="50"/>
        <cfvo type="max"/>
        <color rgb="FFF8696B"/>
        <color rgb="FFFCFCFF"/>
        <color rgb="FF63BE7B"/>
      </colorScale>
    </cfRule>
  </conditionalFormatting>
  <conditionalFormatting sqref="C11">
    <cfRule type="colorScale" priority="474">
      <colorScale>
        <cfvo type="min"/>
        <cfvo type="percentile" val="50"/>
        <cfvo type="max"/>
        <color rgb="FFF8696B"/>
        <color rgb="FFFCFCFF"/>
        <color rgb="FF63BE7B"/>
      </colorScale>
    </cfRule>
  </conditionalFormatting>
  <conditionalFormatting sqref="C12">
    <cfRule type="colorScale" priority="435">
      <colorScale>
        <cfvo type="min"/>
        <cfvo type="percentile" val="50"/>
        <cfvo type="max"/>
        <color rgb="FFF8696B"/>
        <color rgb="FFFCFCFF"/>
        <color rgb="FF63BE7B"/>
      </colorScale>
    </cfRule>
  </conditionalFormatting>
  <conditionalFormatting sqref="C13">
    <cfRule type="colorScale" priority="3891">
      <colorScale>
        <cfvo type="min"/>
        <cfvo type="percentile" val="50"/>
        <cfvo type="max"/>
        <color rgb="FFF8696B"/>
        <color rgb="FFFCFCFF"/>
        <color rgb="FF63BE7B"/>
      </colorScale>
    </cfRule>
  </conditionalFormatting>
  <conditionalFormatting sqref="C24">
    <cfRule type="colorScale" priority="557">
      <colorScale>
        <cfvo type="min"/>
        <cfvo type="percentile" val="50"/>
        <cfvo type="max"/>
        <color rgb="FFF8696B"/>
        <color rgb="FFFFEB84"/>
        <color rgb="FF63BE7B"/>
      </colorScale>
    </cfRule>
    <cfRule type="colorScale" priority="562">
      <colorScale>
        <cfvo type="min"/>
        <cfvo type="percentile" val="50"/>
        <cfvo type="max"/>
        <color rgb="FFF8696B"/>
        <color rgb="FFFFEB84"/>
        <color rgb="FF63BE7B"/>
      </colorScale>
    </cfRule>
    <cfRule type="colorScale" priority="563">
      <colorScale>
        <cfvo type="min"/>
        <cfvo type="max"/>
        <color rgb="FFFFEF9C"/>
        <color rgb="FF63BE7B"/>
      </colorScale>
    </cfRule>
  </conditionalFormatting>
  <conditionalFormatting sqref="D2:D5 D9:D13">
    <cfRule type="colorScale" priority="4348">
      <colorScale>
        <cfvo type="min"/>
        <cfvo type="max"/>
        <color rgb="FFFCFCFF"/>
        <color rgb="FF63BE7B"/>
      </colorScale>
    </cfRule>
    <cfRule type="colorScale" priority="4349">
      <colorScale>
        <cfvo type="min"/>
        <cfvo type="percentile" val="50"/>
        <cfvo type="max"/>
        <color rgb="FFF8696B"/>
        <color rgb="FFFCFCFF"/>
        <color rgb="FF63BE7B"/>
      </colorScale>
    </cfRule>
  </conditionalFormatting>
  <conditionalFormatting sqref="D2:D23">
    <cfRule type="colorScale" priority="218">
      <colorScale>
        <cfvo type="min"/>
        <cfvo type="max"/>
        <color rgb="FFFCFCFF"/>
        <color rgb="FF63BE7B"/>
      </colorScale>
    </cfRule>
  </conditionalFormatting>
  <conditionalFormatting sqref="D6">
    <cfRule type="colorScale" priority="304">
      <colorScale>
        <cfvo type="min"/>
        <cfvo type="max"/>
        <color rgb="FFFCFCFF"/>
        <color rgb="FF63BE7B"/>
      </colorScale>
    </cfRule>
  </conditionalFormatting>
  <conditionalFormatting sqref="D7:D8 D14:D23">
    <cfRule type="colorScale" priority="280">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fRule type="colorScale" priority="293">
      <colorScale>
        <cfvo type="min"/>
        <cfvo type="max"/>
        <color rgb="FFFFEF9C"/>
        <color rgb="FF63BE7B"/>
      </colorScale>
    </cfRule>
  </conditionalFormatting>
  <conditionalFormatting sqref="D10 D5">
    <cfRule type="colorScale" priority="4071">
      <colorScale>
        <cfvo type="min"/>
        <cfvo type="max"/>
        <color rgb="FFFFEF9C"/>
        <color rgb="FF63BE7B"/>
      </colorScale>
    </cfRule>
  </conditionalFormatting>
  <conditionalFormatting sqref="D6:E6">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6">
      <colorScale>
        <cfvo type="min"/>
        <cfvo type="max"/>
        <color rgb="FFFFEF9C"/>
        <color rgb="FF63BE7B"/>
      </colorScale>
    </cfRule>
  </conditionalFormatting>
  <conditionalFormatting sqref="D2:F2">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56">
      <colorScale>
        <cfvo type="min"/>
        <cfvo type="max"/>
        <color rgb="FFFFEF9C"/>
        <color rgb="FF63BE7B"/>
      </colorScale>
    </cfRule>
    <cfRule type="colorScale" priority="461">
      <colorScale>
        <cfvo type="min"/>
        <cfvo type="max"/>
        <color rgb="FFFCFCFF"/>
        <color rgb="FF63BE7B"/>
      </colorScale>
    </cfRule>
  </conditionalFormatting>
  <conditionalFormatting sqref="D3:F3">
    <cfRule type="colorScale" priority="388">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D4:F4">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D5:F5">
    <cfRule type="colorScale" priority="402">
      <colorScale>
        <cfvo type="min"/>
        <cfvo type="max"/>
        <color rgb="FFFCFCFF"/>
        <color rgb="FF63BE7B"/>
      </colorScale>
    </cfRule>
    <cfRule type="colorScale" priority="403">
      <colorScale>
        <cfvo type="min"/>
        <cfvo type="percentile" val="50"/>
        <cfvo type="max"/>
        <color rgb="FFF8696B"/>
        <color rgb="FFFFEB84"/>
        <color rgb="FF63BE7B"/>
      </colorScale>
    </cfRule>
  </conditionalFormatting>
  <conditionalFormatting sqref="D9:F9">
    <cfRule type="colorScale" priority="412">
      <colorScale>
        <cfvo type="min"/>
        <cfvo type="max"/>
        <color rgb="FFFCFCFF"/>
        <color rgb="FF63BE7B"/>
      </colorScale>
    </cfRule>
  </conditionalFormatting>
  <conditionalFormatting sqref="D10:F10">
    <cfRule type="colorScale" priority="404">
      <colorScale>
        <cfvo type="min"/>
        <cfvo type="max"/>
        <color rgb="FFFCFCFF"/>
        <color rgb="FF63BE7B"/>
      </colorScale>
    </cfRule>
    <cfRule type="colorScale" priority="405">
      <colorScale>
        <cfvo type="min"/>
        <cfvo type="percentile" val="50"/>
        <cfvo type="max"/>
        <color rgb="FFF8696B"/>
        <color rgb="FFFFEB84"/>
        <color rgb="FF63BE7B"/>
      </colorScale>
    </cfRule>
  </conditionalFormatting>
  <conditionalFormatting sqref="D11:F11">
    <cfRule type="colorScale" priority="478">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fRule type="colorScale" priority="485">
      <colorScale>
        <cfvo type="min"/>
        <cfvo type="max"/>
        <color rgb="FFFCFCFF"/>
        <color rgb="FF63BE7B"/>
      </colorScale>
    </cfRule>
  </conditionalFormatting>
  <conditionalFormatting sqref="D12:F12">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D13:F13">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50">
      <colorScale>
        <cfvo type="min"/>
        <cfvo type="max"/>
        <color rgb="FFFCFCFF"/>
        <color rgb="FF63BE7B"/>
      </colorScale>
    </cfRule>
    <cfRule type="colorScale" priority="352">
      <colorScale>
        <cfvo type="min"/>
        <cfvo type="max"/>
        <color rgb="FFFFEF9C"/>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FEB84"/>
        <color rgb="FF63BE7B"/>
      </colorScale>
    </cfRule>
  </conditionalFormatting>
  <conditionalFormatting sqref="E2:E5 E9:E13">
    <cfRule type="colorScale" priority="4366">
      <colorScale>
        <cfvo type="min"/>
        <cfvo type="max"/>
        <color rgb="FFFCFCFF"/>
        <color rgb="FF63BE7B"/>
      </colorScale>
    </cfRule>
    <cfRule type="colorScale" priority="4367">
      <colorScale>
        <cfvo type="min"/>
        <cfvo type="percentile" val="50"/>
        <cfvo type="max"/>
        <color rgb="FFF8696B"/>
        <color rgb="FFFCFCFF"/>
        <color rgb="FF63BE7B"/>
      </colorScale>
    </cfRule>
  </conditionalFormatting>
  <conditionalFormatting sqref="E2:E23">
    <cfRule type="colorScale" priority="217">
      <colorScale>
        <cfvo type="min"/>
        <cfvo type="max"/>
        <color rgb="FFFCFCFF"/>
        <color rgb="FF63BE7B"/>
      </colorScale>
    </cfRule>
  </conditionalFormatting>
  <conditionalFormatting sqref="E10 E5">
    <cfRule type="colorScale" priority="4089">
      <colorScale>
        <cfvo type="min"/>
        <cfvo type="max"/>
        <color rgb="FFFFEF9C"/>
        <color rgb="FF63BE7B"/>
      </colorScale>
    </cfRule>
  </conditionalFormatting>
  <conditionalFormatting sqref="E6">
    <cfRule type="colorScale" priority="305">
      <colorScale>
        <cfvo type="min"/>
        <cfvo type="max"/>
        <color rgb="FFFCFCFF"/>
        <color rgb="FF63BE7B"/>
      </colorScale>
    </cfRule>
  </conditionalFormatting>
  <conditionalFormatting sqref="E7:E8 E14:E23">
    <cfRule type="colorScale" priority="281">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onditionalFormatting>
  <conditionalFormatting sqref="F2:F5 F9:F13">
    <cfRule type="colorScale" priority="4372">
      <colorScale>
        <cfvo type="min"/>
        <cfvo type="max"/>
        <color rgb="FFFCFCFF"/>
        <color rgb="FF63BE7B"/>
      </colorScale>
    </cfRule>
    <cfRule type="colorScale" priority="4373">
      <colorScale>
        <cfvo type="min"/>
        <cfvo type="percentile" val="50"/>
        <cfvo type="max"/>
        <color rgb="FFF8696B"/>
        <color rgb="FFFCFCFF"/>
        <color rgb="FF63BE7B"/>
      </colorScale>
    </cfRule>
  </conditionalFormatting>
  <conditionalFormatting sqref="F2:F23">
    <cfRule type="colorScale" priority="216">
      <colorScale>
        <cfvo type="min"/>
        <cfvo type="max"/>
        <color rgb="FFFCFCFF"/>
        <color rgb="FF63BE7B"/>
      </colorScale>
    </cfRule>
  </conditionalFormatting>
  <conditionalFormatting sqref="F10 F5">
    <cfRule type="colorScale" priority="4091">
      <colorScale>
        <cfvo type="min"/>
        <cfvo type="max"/>
        <color rgb="FFFFEF9C"/>
        <color rgb="FF63BE7B"/>
      </colorScale>
    </cfRule>
  </conditionalFormatting>
  <conditionalFormatting sqref="F6">
    <cfRule type="colorScale" priority="297">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F7:F8 F14:F23">
    <cfRule type="colorScale" priority="285">
      <colorScale>
        <cfvo type="min"/>
        <cfvo type="percentile" val="50"/>
        <cfvo type="max"/>
        <color rgb="FFF8696B"/>
        <color rgb="FFFCFCFF"/>
        <color rgb="FF63BE7B"/>
      </colorScale>
    </cfRule>
    <cfRule type="colorScale" priority="289">
      <colorScale>
        <cfvo type="min"/>
        <cfvo type="max"/>
        <color rgb="FFFCFCFF"/>
        <color rgb="FF63BE7B"/>
      </colorScale>
    </cfRule>
  </conditionalFormatting>
  <conditionalFormatting sqref="F26:F1048576 F1">
    <cfRule type="colorScale" priority="541">
      <colorScale>
        <cfvo type="min"/>
        <cfvo type="percentile" val="50"/>
        <cfvo type="max"/>
        <color rgb="FFF8696B"/>
        <color rgb="FFFCFCFF"/>
        <color rgb="FF63BE7B"/>
      </colorScale>
    </cfRule>
  </conditionalFormatting>
  <conditionalFormatting sqref="G2">
    <cfRule type="colorScale" priority="457">
      <colorScale>
        <cfvo type="min"/>
        <cfvo type="percentile" val="50"/>
        <cfvo type="max"/>
        <color rgb="FF63BE7B"/>
        <color rgb="FFFCFCFF"/>
        <color rgb="FFF8696B"/>
      </colorScale>
    </cfRule>
  </conditionalFormatting>
  <conditionalFormatting sqref="G2:G5 G9:G13">
    <cfRule type="colorScale" priority="4354">
      <colorScale>
        <cfvo type="min"/>
        <cfvo type="percentile" val="50"/>
        <cfvo type="max"/>
        <color rgb="FF63BE7B"/>
        <color rgb="FFFCFCFF"/>
        <color rgb="FFF8696B"/>
      </colorScale>
    </cfRule>
  </conditionalFormatting>
  <conditionalFormatting sqref="G2:G23">
    <cfRule type="colorScale" priority="157">
      <colorScale>
        <cfvo type="min"/>
        <cfvo type="percentile" val="50"/>
        <cfvo type="max"/>
        <color rgb="FF63BE7B"/>
        <color rgb="FFFCFCFF"/>
        <color rgb="FFF8696B"/>
      </colorScale>
    </cfRule>
  </conditionalFormatting>
  <conditionalFormatting sqref="G3">
    <cfRule type="colorScale" priority="390">
      <colorScale>
        <cfvo type="min"/>
        <cfvo type="percentile" val="50"/>
        <cfvo type="max"/>
        <color rgb="FF63BE7B"/>
        <color rgb="FFFCFCFF"/>
        <color rgb="FFF8696B"/>
      </colorScale>
    </cfRule>
  </conditionalFormatting>
  <conditionalFormatting sqref="G4">
    <cfRule type="colorScale" priority="425">
      <colorScale>
        <cfvo type="min"/>
        <cfvo type="percentile" val="50"/>
        <cfvo type="max"/>
        <color rgb="FF63BE7B"/>
        <color rgb="FFFCFCFF"/>
        <color rgb="FFF8696B"/>
      </colorScale>
    </cfRule>
  </conditionalFormatting>
  <conditionalFormatting sqref="G10 G5">
    <cfRule type="colorScale" priority="4073">
      <colorScale>
        <cfvo type="min"/>
        <cfvo type="percentile" val="50"/>
        <cfvo type="max"/>
        <color rgb="FF63BE7B"/>
        <color rgb="FFFCFCFF"/>
        <color rgb="FFF8696B"/>
      </colorScale>
    </cfRule>
  </conditionalFormatting>
  <conditionalFormatting sqref="G6">
    <cfRule type="colorScale" priority="299">
      <colorScale>
        <cfvo type="min"/>
        <cfvo type="percentile" val="50"/>
        <cfvo type="max"/>
        <color rgb="FF63BE7B"/>
        <color rgb="FFFCFCFF"/>
        <color rgb="FFF8696B"/>
      </colorScale>
    </cfRule>
  </conditionalFormatting>
  <conditionalFormatting sqref="G7:G8 G14:G23">
    <cfRule type="colorScale" priority="288">
      <colorScale>
        <cfvo type="min"/>
        <cfvo type="percentile" val="50"/>
        <cfvo type="max"/>
        <color rgb="FF63BE7B"/>
        <color rgb="FFFCFCFF"/>
        <color rgb="FFF8696B"/>
      </colorScale>
    </cfRule>
  </conditionalFormatting>
  <conditionalFormatting sqref="G9">
    <cfRule type="colorScale" priority="411">
      <colorScale>
        <cfvo type="min"/>
        <cfvo type="percentile" val="50"/>
        <cfvo type="max"/>
        <color rgb="FF63BE7B"/>
        <color rgb="FFFCFCFF"/>
        <color rgb="FFF8696B"/>
      </colorScale>
    </cfRule>
  </conditionalFormatting>
  <conditionalFormatting sqref="G11">
    <cfRule type="colorScale" priority="481">
      <colorScale>
        <cfvo type="min"/>
        <cfvo type="percentile" val="50"/>
        <cfvo type="max"/>
        <color rgb="FF63BE7B"/>
        <color rgb="FFFCFCFF"/>
        <color rgb="FFF8696B"/>
      </colorScale>
    </cfRule>
  </conditionalFormatting>
  <conditionalFormatting sqref="G12">
    <cfRule type="colorScale" priority="440">
      <colorScale>
        <cfvo type="min"/>
        <cfvo type="percentile" val="50"/>
        <cfvo type="max"/>
        <color rgb="FF63BE7B"/>
        <color rgb="FFFCFCFF"/>
        <color rgb="FFF8696B"/>
      </colorScale>
    </cfRule>
  </conditionalFormatting>
  <conditionalFormatting sqref="G13">
    <cfRule type="colorScale" priority="3878">
      <colorScale>
        <cfvo type="min"/>
        <cfvo type="percentile" val="50"/>
        <cfvo type="max"/>
        <color rgb="FF63BE7B"/>
        <color rgb="FFFCFCFF"/>
        <color rgb="FFF8696B"/>
      </colorScale>
    </cfRule>
  </conditionalFormatting>
  <conditionalFormatting sqref="I2">
    <cfRule type="colorScale" priority="458">
      <colorScale>
        <cfvo type="min"/>
        <cfvo type="max"/>
        <color rgb="FFFFEF9C"/>
        <color rgb="FF63BE7B"/>
      </colorScale>
    </cfRule>
  </conditionalFormatting>
  <conditionalFormatting sqref="I2:I5 I9:I13">
    <cfRule type="colorScale" priority="4357">
      <colorScale>
        <cfvo type="min"/>
        <cfvo type="max"/>
        <color rgb="FFFFEF9C"/>
        <color rgb="FF63BE7B"/>
      </colorScale>
    </cfRule>
  </conditionalFormatting>
  <conditionalFormatting sqref="I2:I23">
    <cfRule type="colorScale" priority="214">
      <colorScale>
        <cfvo type="min"/>
        <cfvo type="max"/>
        <color rgb="FFFFEF9C"/>
        <color rgb="FF63BE7B"/>
      </colorScale>
    </cfRule>
  </conditionalFormatting>
  <conditionalFormatting sqref="I3">
    <cfRule type="colorScale" priority="389">
      <colorScale>
        <cfvo type="min"/>
        <cfvo type="max"/>
        <color rgb="FFFFEF9C"/>
        <color rgb="FF63BE7B"/>
      </colorScale>
    </cfRule>
  </conditionalFormatting>
  <conditionalFormatting sqref="I4">
    <cfRule type="colorScale" priority="424">
      <colorScale>
        <cfvo type="min"/>
        <cfvo type="max"/>
        <color rgb="FFFFEF9C"/>
        <color rgb="FF63BE7B"/>
      </colorScale>
    </cfRule>
  </conditionalFormatting>
  <conditionalFormatting sqref="I6">
    <cfRule type="colorScale" priority="298">
      <colorScale>
        <cfvo type="min"/>
        <cfvo type="max"/>
        <color rgb="FFFFEF9C"/>
        <color rgb="FF63BE7B"/>
      </colorScale>
    </cfRule>
  </conditionalFormatting>
  <conditionalFormatting sqref="I7:I8 I14:I23">
    <cfRule type="colorScale" priority="286">
      <colorScale>
        <cfvo type="min"/>
        <cfvo type="max"/>
        <color rgb="FFFFEF9C"/>
        <color rgb="FF63BE7B"/>
      </colorScale>
    </cfRule>
  </conditionalFormatting>
  <conditionalFormatting sqref="I9">
    <cfRule type="colorScale" priority="416">
      <colorScale>
        <cfvo type="min"/>
        <cfvo type="max"/>
        <color rgb="FFFFEF9C"/>
        <color rgb="FF63BE7B"/>
      </colorScale>
    </cfRule>
    <cfRule type="colorScale" priority="417">
      <colorScale>
        <cfvo type="min"/>
        <cfvo type="percentile" val="50"/>
        <cfvo type="max"/>
        <color rgb="FFF8696B"/>
        <color rgb="FFFFEB84"/>
        <color rgb="FF63BE7B"/>
      </colorScale>
    </cfRule>
  </conditionalFormatting>
  <conditionalFormatting sqref="I10 I5">
    <cfRule type="colorScale" priority="4075">
      <colorScale>
        <cfvo type="min"/>
        <cfvo type="max"/>
        <color rgb="FFFFEF9C"/>
        <color rgb="FF63BE7B"/>
      </colorScale>
    </cfRule>
  </conditionalFormatting>
  <conditionalFormatting sqref="I11">
    <cfRule type="colorScale" priority="477">
      <colorScale>
        <cfvo type="min"/>
        <cfvo type="max"/>
        <color rgb="FFFFEF9C"/>
        <color rgb="FF63BE7B"/>
      </colorScale>
    </cfRule>
    <cfRule type="colorScale" priority="482">
      <colorScale>
        <cfvo type="min"/>
        <cfvo type="max"/>
        <color rgb="FFFFEF9C"/>
        <color rgb="FF63BE7B"/>
      </colorScale>
    </cfRule>
  </conditionalFormatting>
  <conditionalFormatting sqref="I12">
    <cfRule type="colorScale" priority="439">
      <colorScale>
        <cfvo type="min"/>
        <cfvo type="max"/>
        <color rgb="FFFFEF9C"/>
        <color rgb="FF63BE7B"/>
      </colorScale>
    </cfRule>
  </conditionalFormatting>
  <conditionalFormatting sqref="I13">
    <cfRule type="colorScale" priority="3880">
      <colorScale>
        <cfvo type="min"/>
        <cfvo type="max"/>
        <color rgb="FFFFEF9C"/>
        <color rgb="FF63BE7B"/>
      </colorScale>
    </cfRule>
    <cfRule type="colorScale" priority="3885">
      <colorScale>
        <cfvo type="min"/>
        <cfvo type="max"/>
        <color rgb="FFFFEF9C"/>
        <color rgb="FF63BE7B"/>
      </colorScale>
    </cfRule>
    <cfRule type="colorScale" priority="3886">
      <colorScale>
        <cfvo type="min"/>
        <cfvo type="percentile" val="50"/>
        <cfvo type="max"/>
        <color rgb="FFF8696B"/>
        <color rgb="FFFFEB84"/>
        <color rgb="FF63BE7B"/>
      </colorScale>
    </cfRule>
  </conditionalFormatting>
  <conditionalFormatting sqref="J2">
    <cfRule type="colorScale" priority="459">
      <colorScale>
        <cfvo type="min"/>
        <cfvo type="max"/>
        <color rgb="FFFFEF9C"/>
        <color rgb="FF63BE7B"/>
      </colorScale>
    </cfRule>
  </conditionalFormatting>
  <conditionalFormatting sqref="J2:J5 J9:J13">
    <cfRule type="colorScale" priority="4360">
      <colorScale>
        <cfvo type="min"/>
        <cfvo type="max"/>
        <color rgb="FFFFEF9C"/>
        <color rgb="FF63BE7B"/>
      </colorScale>
    </cfRule>
  </conditionalFormatting>
  <conditionalFormatting sqref="J2:J23">
    <cfRule type="colorScale" priority="213">
      <colorScale>
        <cfvo type="min"/>
        <cfvo type="max"/>
        <color rgb="FFFFEF9C"/>
        <color rgb="FF63BE7B"/>
      </colorScale>
    </cfRule>
  </conditionalFormatting>
  <conditionalFormatting sqref="J3">
    <cfRule type="colorScale" priority="396">
      <colorScale>
        <cfvo type="min"/>
        <cfvo type="max"/>
        <color rgb="FFFFEF9C"/>
        <color rgb="FF63BE7B"/>
      </colorScale>
    </cfRule>
  </conditionalFormatting>
  <conditionalFormatting sqref="J4">
    <cfRule type="colorScale" priority="432">
      <colorScale>
        <cfvo type="min"/>
        <cfvo type="max"/>
        <color rgb="FFFFEF9C"/>
        <color rgb="FF63BE7B"/>
      </colorScale>
    </cfRule>
  </conditionalFormatting>
  <conditionalFormatting sqref="J6">
    <cfRule type="colorScale" priority="309">
      <colorScale>
        <cfvo type="min"/>
        <cfvo type="max"/>
        <color rgb="FFFFEF9C"/>
        <color rgb="FF63BE7B"/>
      </colorScale>
    </cfRule>
  </conditionalFormatting>
  <conditionalFormatting sqref="J7:J8 J14:J23">
    <cfRule type="colorScale" priority="295">
      <colorScale>
        <cfvo type="min"/>
        <cfvo type="max"/>
        <color rgb="FFFFEF9C"/>
        <color rgb="FF63BE7B"/>
      </colorScale>
    </cfRule>
  </conditionalFormatting>
  <conditionalFormatting sqref="J9">
    <cfRule type="colorScale" priority="415">
      <colorScale>
        <cfvo type="min"/>
        <cfvo type="max"/>
        <color rgb="FFFFEF9C"/>
        <color rgb="FF63BE7B"/>
      </colorScale>
    </cfRule>
    <cfRule type="colorScale" priority="418">
      <colorScale>
        <cfvo type="min"/>
        <cfvo type="percentile" val="50"/>
        <cfvo type="max"/>
        <color rgb="FFF8696B"/>
        <color rgb="FFFFEB84"/>
        <color rgb="FF63BE7B"/>
      </colorScale>
    </cfRule>
  </conditionalFormatting>
  <conditionalFormatting sqref="J5 J10">
    <cfRule type="colorScale" priority="4077">
      <colorScale>
        <cfvo type="min"/>
        <cfvo type="max"/>
        <color rgb="FFFFEF9C"/>
        <color rgb="FF63BE7B"/>
      </colorScale>
    </cfRule>
  </conditionalFormatting>
  <conditionalFormatting sqref="J11">
    <cfRule type="colorScale" priority="476">
      <colorScale>
        <cfvo type="min"/>
        <cfvo type="max"/>
        <color rgb="FFFFEF9C"/>
        <color rgb="FF63BE7B"/>
      </colorScale>
    </cfRule>
    <cfRule type="colorScale" priority="483">
      <colorScale>
        <cfvo type="min"/>
        <cfvo type="max"/>
        <color rgb="FFFFEF9C"/>
        <color rgb="FF63BE7B"/>
      </colorScale>
    </cfRule>
  </conditionalFormatting>
  <conditionalFormatting sqref="J12">
    <cfRule type="colorScale" priority="447">
      <colorScale>
        <cfvo type="min"/>
        <cfvo type="max"/>
        <color rgb="FFFFEF9C"/>
        <color rgb="FF63BE7B"/>
      </colorScale>
    </cfRule>
  </conditionalFormatting>
  <conditionalFormatting sqref="J13">
    <cfRule type="colorScale" priority="3882">
      <colorScale>
        <cfvo type="min"/>
        <cfvo type="max"/>
        <color rgb="FFFFEF9C"/>
        <color rgb="FF63BE7B"/>
      </colorScale>
    </cfRule>
  </conditionalFormatting>
  <conditionalFormatting sqref="K2">
    <cfRule type="colorScale" priority="451">
      <colorScale>
        <cfvo type="min"/>
        <cfvo type="max"/>
        <color rgb="FFFFEF9C"/>
        <color rgb="FF63BE7B"/>
      </colorScale>
    </cfRule>
    <cfRule type="colorScale" priority="460">
      <colorScale>
        <cfvo type="min"/>
        <cfvo type="percentile" val="50"/>
        <cfvo type="max"/>
        <color rgb="FFF8696B"/>
        <color rgb="FFFFEB84"/>
        <color rgb="FF63BE7B"/>
      </colorScale>
    </cfRule>
  </conditionalFormatting>
  <conditionalFormatting sqref="K2:K5 K9:K13">
    <cfRule type="colorScale" priority="4363">
      <colorScale>
        <cfvo type="min"/>
        <cfvo type="max"/>
        <color rgb="FFFFEF9C"/>
        <color rgb="FF63BE7B"/>
      </colorScale>
    </cfRule>
  </conditionalFormatting>
  <conditionalFormatting sqref="K2:K23">
    <cfRule type="colorScale" priority="212">
      <colorScale>
        <cfvo type="min"/>
        <cfvo type="max"/>
        <color rgb="FFFFEF9C"/>
        <color rgb="FF63BE7B"/>
      </colorScale>
    </cfRule>
  </conditionalFormatting>
  <conditionalFormatting sqref="K3">
    <cfRule type="colorScale" priority="385">
      <colorScale>
        <cfvo type="min"/>
        <cfvo type="max"/>
        <color rgb="FFFFEF9C"/>
        <color rgb="FF63BE7B"/>
      </colorScale>
    </cfRule>
    <cfRule type="colorScale" priority="397">
      <colorScale>
        <cfvo type="min"/>
        <cfvo type="percentile" val="50"/>
        <cfvo type="max"/>
        <color rgb="FFF8696B"/>
        <color rgb="FFFFEB84"/>
        <color rgb="FF63BE7B"/>
      </colorScale>
    </cfRule>
  </conditionalFormatting>
  <conditionalFormatting sqref="K4">
    <cfRule type="colorScale" priority="421">
      <colorScale>
        <cfvo type="min"/>
        <cfvo type="max"/>
        <color rgb="FFFFEF9C"/>
        <color rgb="FF63BE7B"/>
      </colorScale>
    </cfRule>
    <cfRule type="colorScale" priority="433">
      <colorScale>
        <cfvo type="min"/>
        <cfvo type="percentile" val="50"/>
        <cfvo type="max"/>
        <color rgb="FFF8696B"/>
        <color rgb="FFFFEB84"/>
        <color rgb="FF63BE7B"/>
      </colorScale>
    </cfRule>
  </conditionalFormatting>
  <conditionalFormatting sqref="K6">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K7:K8 K14:K23">
    <cfRule type="colorScale" priority="277">
      <colorScale>
        <cfvo type="min"/>
        <cfvo type="max"/>
        <color rgb="FFFFEF9C"/>
        <color rgb="FF63BE7B"/>
      </colorScale>
    </cfRule>
    <cfRule type="colorScale" priority="296">
      <colorScale>
        <cfvo type="min"/>
        <cfvo type="percentile" val="50"/>
        <cfvo type="max"/>
        <color rgb="FFF8696B"/>
        <color rgb="FFFFEB84"/>
        <color rgb="FF63BE7B"/>
      </colorScale>
    </cfRule>
  </conditionalFormatting>
  <conditionalFormatting sqref="K9">
    <cfRule type="colorScale" priority="414">
      <colorScale>
        <cfvo type="min"/>
        <cfvo type="max"/>
        <color rgb="FFFFEF9C"/>
        <color rgb="FF63BE7B"/>
      </colorScale>
    </cfRule>
    <cfRule type="colorScale" priority="419">
      <colorScale>
        <cfvo type="min"/>
        <cfvo type="percentile" val="50"/>
        <cfvo type="max"/>
        <color rgb="FFF8696B"/>
        <color rgb="FFFFEB84"/>
        <color rgb="FF63BE7B"/>
      </colorScale>
    </cfRule>
  </conditionalFormatting>
  <conditionalFormatting sqref="K10 K5">
    <cfRule type="colorScale" priority="4079">
      <colorScale>
        <cfvo type="min"/>
        <cfvo type="percentile" val="50"/>
        <cfvo type="max"/>
        <color rgb="FFF8696B"/>
        <color rgb="FFFFEB84"/>
        <color rgb="FF63BE7B"/>
      </colorScale>
    </cfRule>
    <cfRule type="colorScale" priority="4085">
      <colorScale>
        <cfvo type="min"/>
        <cfvo type="max"/>
        <color rgb="FFFFEF9C"/>
        <color rgb="FF63BE7B"/>
      </colorScale>
    </cfRule>
  </conditionalFormatting>
  <conditionalFormatting sqref="K11">
    <cfRule type="colorScale" priority="475">
      <colorScale>
        <cfvo type="min"/>
        <cfvo type="max"/>
        <color rgb="FFFFEF9C"/>
        <color rgb="FF63BE7B"/>
      </colorScale>
    </cfRule>
    <cfRule type="colorScale" priority="484">
      <colorScale>
        <cfvo type="min"/>
        <cfvo type="percentile" val="50"/>
        <cfvo type="max"/>
        <color rgb="FFF8696B"/>
        <color rgb="FFFFEB84"/>
        <color rgb="FF63BE7B"/>
      </colorScale>
    </cfRule>
  </conditionalFormatting>
  <conditionalFormatting sqref="K12">
    <cfRule type="colorScale" priority="436">
      <colorScale>
        <cfvo type="min"/>
        <cfvo type="max"/>
        <color rgb="FFFFEF9C"/>
        <color rgb="FF63BE7B"/>
      </colorScale>
    </cfRule>
    <cfRule type="colorScale" priority="448">
      <colorScale>
        <cfvo type="min"/>
        <cfvo type="percentile" val="50"/>
        <cfvo type="max"/>
        <color rgb="FFF8696B"/>
        <color rgb="FFFFEB84"/>
        <color rgb="FF63BE7B"/>
      </colorScale>
    </cfRule>
  </conditionalFormatting>
  <conditionalFormatting sqref="K13">
    <cfRule type="colorScale" priority="3883">
      <colorScale>
        <cfvo type="min"/>
        <cfvo type="percentile" val="50"/>
        <cfvo type="max"/>
        <color rgb="FFF8696B"/>
        <color rgb="FFFFEB84"/>
        <color rgb="FF63BE7B"/>
      </colorScale>
    </cfRule>
    <cfRule type="colorScale" priority="3888">
      <colorScale>
        <cfvo type="min"/>
        <cfvo type="max"/>
        <color rgb="FFFFEF9C"/>
        <color rgb="FF63BE7B"/>
      </colorScale>
    </cfRule>
  </conditionalFormatting>
  <hyperlinks>
    <hyperlink ref="A7" r:id="rId1" display="Technology/Software/Airbnb.xlsx" xr:uid="{ADF34E85-1FB7-DC46-B11E-7BBF3F6695FB}"/>
    <hyperlink ref="A10" r:id="rId2" display="Technology/Hardware/Livent.xlsx" xr:uid="{BC79C77E-EA89-C040-8918-A4BB54E5C0E0}"/>
    <hyperlink ref="A14" r:id="rId3" display="Technology/Software/SentinelOne.xlsx" xr:uid="{0FA684E7-2BB6-424C-8B0E-66BC0CF76468}"/>
    <hyperlink ref="A22" r:id="rId4" display="Technology/Software/Confluent.xlsx" xr:uid="{BBF076C8-C890-DD44-A186-8007FA9AF895}"/>
    <hyperlink ref="A21" r:id="rId5" display="Technology/Software/Cloudflare.xlsx" xr:uid="{B748C927-BA1A-614C-83C9-1E422BFE737D}"/>
    <hyperlink ref="A20" r:id="rId6" display="Technology/Software/GitLab.xlsx" xr:uid="{9EA1EF24-9DE2-734A-BC27-4033616340DB}"/>
    <hyperlink ref="A19" r:id="rId7" display="Technology/Software/Snowflake.xlsx" xr:uid="{C13BCC33-B096-A94B-A94C-F5BB4A0DAB2D}"/>
    <hyperlink ref="A15" r:id="rId8" display="Technology/Software/Datadog.xlsx" xr:uid="{D0C882AA-EE4C-5246-B04A-A439641A0FC2}"/>
    <hyperlink ref="A4" r:id="rId9" display="Technology/Software/Twilio.xlsx" xr:uid="{8D372FB6-3A9F-4445-93D5-B2DE17A53435}"/>
    <hyperlink ref="A2" r:id="rId10" display="Technology/Hardware/Mobileye.xlsx" xr:uid="{7320DC6E-8C5C-2E40-B5BC-D7897F50345B}"/>
    <hyperlink ref="A17" r:id="rId11" display="Consumer/Dutch Bros.xlsx" xr:uid="{49ACB429-CC1C-3047-B31E-42C68E7F675A}"/>
    <hyperlink ref="A9" r:id="rId12" display="Technology/Software/Crowdstrike.xlsx" xr:uid="{ACBA17E1-602C-DD43-814B-14E45C2C21B3}"/>
    <hyperlink ref="A11" r:id="rId13" display="Technology/Software/ZScaler.xlsx" xr:uid="{F74AB3C8-3107-EF49-83EF-061A0FC13326}"/>
    <hyperlink ref="A3" r:id="rId14" display="Technology/Software/MercadoLibre.xlsx" xr:uid="{CA17698B-C08D-484E-B45A-B54AA910F09C}"/>
    <hyperlink ref="A12" r:id="rId15" display="Technology/Software/Adyen.xlsx" xr:uid="{7F2FB637-11A4-6D43-B70F-6580FC4DB2D7}"/>
    <hyperlink ref="A16" r:id="rId16" display="Technology/Hardware/Enphase Energy.xlsx" xr:uid="{8A3445F9-3233-9742-935A-6BC551AABEDB}"/>
    <hyperlink ref="A23" r:id="rId17" display="Technology/Hardware/Tesla.xlsx" xr:uid="{2208E9FE-4C31-E84E-AB71-A70080DBBEEC}"/>
    <hyperlink ref="A18" r:id="rId18" display="Technology/Hardware/Nvidia.xlsx" xr:uid="{85D52BB7-7200-4A46-8F24-F969A192288C}"/>
    <hyperlink ref="A13" r:id="rId19" display="Technology/Hardware/ASML.xlsx" xr:uid="{B31B0416-CCC2-1340-B4EB-BDF7A4EC9F5F}"/>
    <hyperlink ref="A5" r:id="rId20" display="Consumer/Ulta Beauty.xlsx" xr:uid="{743D231B-51EB-A14B-8052-4C7C309ADC9D}"/>
    <hyperlink ref="A6" r:id="rId21" display="Consumer/Louis Vuitton Moet Hennessy.xlsx" xr:uid="{38A4689E-A654-AA41-86DA-95B59440DA3F}"/>
    <hyperlink ref="A8" r:id="rId22" display="Technology/Hardware/Taiwan Semiconductor.xlsx" xr:uid="{576A8B7F-B7F7-ED41-B1F7-0547ABE350F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D15" sqref="D15"/>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49" t="s">
        <v>24</v>
      </c>
      <c r="E1" s="49"/>
      <c r="F1" s="49"/>
      <c r="G1" s="49"/>
      <c r="H1" s="49"/>
      <c r="I1" s="3"/>
      <c r="J1" s="3"/>
      <c r="K1" s="3"/>
      <c r="L1" s="3"/>
      <c r="M1" s="3"/>
      <c r="N1" s="3"/>
      <c r="O1" s="20"/>
      <c r="P1" s="3"/>
      <c r="Q1" s="3"/>
      <c r="R1" s="3"/>
      <c r="S1" s="3"/>
    </row>
    <row r="2" spans="1:19" ht="50" customHeight="1">
      <c r="A2" s="26" t="e" vm="183">
        <v>#VALUE!</v>
      </c>
      <c r="B2" s="40" t="s">
        <v>51</v>
      </c>
      <c r="C2" s="41" cm="1">
        <f t="array" ref="C2">_FV(A2,"Yield yesterday",TRUE)</f>
        <v>5.1020000000000003E-2</v>
      </c>
      <c r="D2" s="32"/>
      <c r="E2" s="32"/>
      <c r="F2" s="32"/>
      <c r="G2" s="32"/>
      <c r="H2" s="32"/>
      <c r="I2" s="32"/>
      <c r="J2" s="32"/>
      <c r="K2" s="32"/>
      <c r="L2" s="32"/>
      <c r="M2" s="32"/>
      <c r="N2" s="32"/>
      <c r="O2" s="32"/>
      <c r="P2" s="32"/>
      <c r="Q2" s="32"/>
      <c r="R2" s="32"/>
      <c r="S2" s="32"/>
    </row>
    <row r="3" spans="1:19" ht="50" customHeight="1">
      <c r="A3" s="26" t="e" vm="184">
        <v>#VALUE!</v>
      </c>
      <c r="B3" s="40" t="s">
        <v>52</v>
      </c>
      <c r="C3" s="41" cm="1">
        <f t="array" ref="C3">_FV(A3,"Yield yesterday",TRUE)</f>
        <v>5.2999999999999999E-2</v>
      </c>
      <c r="D3" s="32"/>
      <c r="E3" s="32"/>
      <c r="F3" s="32"/>
      <c r="G3" s="32"/>
      <c r="H3" s="32"/>
      <c r="I3" s="32"/>
      <c r="J3" s="32"/>
      <c r="K3" s="32"/>
      <c r="L3" s="32"/>
      <c r="M3" s="32"/>
      <c r="N3" s="32"/>
      <c r="O3" s="32"/>
      <c r="P3" s="32"/>
      <c r="Q3" s="32"/>
      <c r="R3" s="32"/>
      <c r="S3" s="32"/>
    </row>
    <row r="4" spans="1:19" ht="50" customHeight="1">
      <c r="A4" s="26" t="e" vm="185">
        <v>#VALUE!</v>
      </c>
      <c r="B4" s="40" t="s">
        <v>53</v>
      </c>
      <c r="C4" s="41" cm="1">
        <f t="array" ref="C4">_FV(A4,"Yield yesterday",TRUE)</f>
        <v>5.4160000000000007E-2</v>
      </c>
      <c r="D4" s="32"/>
      <c r="E4" s="32"/>
      <c r="F4" s="32"/>
      <c r="G4" s="32"/>
      <c r="H4" s="32"/>
      <c r="I4" s="32"/>
      <c r="J4" s="32"/>
      <c r="K4" s="32"/>
      <c r="L4" s="32"/>
      <c r="M4" s="32"/>
      <c r="N4" s="32"/>
      <c r="O4" s="32"/>
      <c r="P4" s="32"/>
      <c r="Q4" s="32"/>
      <c r="R4" s="32"/>
      <c r="S4" s="32"/>
    </row>
    <row r="5" spans="1:19" ht="50" customHeight="1">
      <c r="A5" s="26" t="e" vm="186">
        <v>#VALUE!</v>
      </c>
      <c r="B5" s="40" t="s">
        <v>54</v>
      </c>
      <c r="C5" s="41" cm="1">
        <f t="array" ref="C5">_FV(A5,"Yield yesterday",TRUE)</f>
        <v>5.2610000000000004E-2</v>
      </c>
      <c r="D5" s="32"/>
      <c r="E5" s="32"/>
      <c r="F5" s="32"/>
      <c r="G5" s="32"/>
      <c r="H5" s="32"/>
      <c r="I5" s="32"/>
      <c r="J5" s="32"/>
      <c r="K5" s="32"/>
      <c r="L5" s="32"/>
      <c r="M5" s="32"/>
      <c r="N5" s="32"/>
      <c r="O5" s="32"/>
      <c r="P5" s="32"/>
      <c r="Q5" s="32"/>
      <c r="R5" s="32"/>
      <c r="S5" s="32"/>
    </row>
    <row r="6" spans="1:19" ht="50" customHeight="1">
      <c r="A6" s="26" t="e" vm="187">
        <v>#VALUE!</v>
      </c>
      <c r="B6" s="40" t="s">
        <v>55</v>
      </c>
      <c r="C6" s="41" cm="1">
        <f t="array" ref="C6">_FV(A6,"Yield yesterday",TRUE)</f>
        <v>4.7070000000000001E-2</v>
      </c>
      <c r="D6" s="32"/>
      <c r="E6" s="32"/>
      <c r="F6" s="32"/>
      <c r="G6" s="32"/>
      <c r="H6" s="32"/>
      <c r="I6" s="32"/>
      <c r="J6" s="32"/>
      <c r="K6" s="32"/>
      <c r="L6" s="32"/>
      <c r="M6" s="32"/>
      <c r="N6" s="32"/>
      <c r="O6" s="32"/>
      <c r="P6" s="32"/>
      <c r="Q6" s="32"/>
      <c r="R6" s="32"/>
      <c r="S6" s="32"/>
    </row>
    <row r="7" spans="1:19" ht="50" customHeight="1">
      <c r="A7" s="26" t="e" vm="188">
        <v>#VALUE!</v>
      </c>
      <c r="B7" s="40" t="s">
        <v>58</v>
      </c>
      <c r="C7" s="41" cm="1">
        <f t="array" ref="C7">_FV(A7,"Yield yesterday",TRUE)</f>
        <v>3.9550000000000002E-2</v>
      </c>
      <c r="D7" s="32"/>
      <c r="E7" s="32"/>
      <c r="F7" s="32"/>
      <c r="G7" s="32"/>
      <c r="H7" s="32"/>
      <c r="I7" s="32"/>
      <c r="J7" s="32"/>
      <c r="K7" s="32"/>
      <c r="L7" s="32"/>
      <c r="M7" s="32"/>
      <c r="N7" s="32"/>
      <c r="O7" s="32"/>
      <c r="P7" s="32"/>
      <c r="Q7" s="32"/>
      <c r="R7" s="32"/>
      <c r="S7" s="32"/>
    </row>
    <row r="8" spans="1:19" ht="50" customHeight="1">
      <c r="A8" s="26" t="e" vm="189">
        <v>#VALUE!</v>
      </c>
      <c r="B8" s="40" t="s">
        <v>57</v>
      </c>
      <c r="C8" s="41" cm="1">
        <f t="array" ref="C8">_FV(A8,"Yield yesterday",TRUE)</f>
        <v>3.7229999999999999E-2</v>
      </c>
      <c r="D8" s="32"/>
      <c r="E8" s="32"/>
      <c r="F8" s="32"/>
      <c r="G8" s="32"/>
      <c r="H8" s="32"/>
      <c r="I8" s="32"/>
      <c r="J8" s="32"/>
      <c r="K8" s="32"/>
      <c r="L8" s="32"/>
      <c r="M8" s="32"/>
      <c r="N8" s="32"/>
      <c r="O8" s="32"/>
      <c r="P8" s="32"/>
      <c r="Q8" s="32"/>
      <c r="R8" s="32"/>
      <c r="S8" s="32"/>
    </row>
    <row r="9" spans="1:19" ht="50" customHeight="1">
      <c r="A9" s="26" t="e" vm="190">
        <v>#VALUE!</v>
      </c>
      <c r="B9" s="40" t="s">
        <v>56</v>
      </c>
      <c r="C9" s="41" cm="1">
        <f t="array" ref="C9">_FV(A9,"Yield yesterday",TRUE)</f>
        <v>3.9989999999999998E-2</v>
      </c>
      <c r="D9" s="32"/>
      <c r="E9" s="32"/>
      <c r="F9" s="32"/>
      <c r="G9" s="32"/>
      <c r="H9" s="32"/>
      <c r="I9" s="32"/>
      <c r="J9" s="32"/>
      <c r="K9" s="32"/>
      <c r="L9" s="32"/>
      <c r="M9" s="32"/>
      <c r="N9" s="32"/>
      <c r="O9" s="32"/>
      <c r="P9" s="32"/>
      <c r="Q9" s="32"/>
      <c r="R9" s="32"/>
      <c r="S9" s="32"/>
    </row>
    <row r="10" spans="1:19" ht="50" customHeight="1">
      <c r="A10" s="26" t="e" vm="191">
        <v>#VALUE!</v>
      </c>
      <c r="B10" s="46" t="s">
        <v>59</v>
      </c>
      <c r="C10" s="47" cm="1">
        <f t="array" ref="C10">_FV(A10,"Yield yesterday",TRUE)</f>
        <v>3.8079999999999996E-2</v>
      </c>
      <c r="D10" s="32"/>
      <c r="E10" s="32"/>
      <c r="F10" s="32"/>
      <c r="G10" s="32"/>
      <c r="H10" s="32"/>
      <c r="I10" s="32"/>
      <c r="J10" s="32"/>
      <c r="K10" s="32"/>
      <c r="L10" s="32"/>
      <c r="M10" s="32"/>
      <c r="N10" s="32"/>
      <c r="O10" s="32"/>
      <c r="P10" s="32"/>
      <c r="Q10" s="32"/>
      <c r="R10" s="32"/>
      <c r="S10" s="32"/>
    </row>
    <row r="11" spans="1:19" ht="50" customHeight="1">
      <c r="A11" s="32"/>
      <c r="B11" s="40" t="s">
        <v>71</v>
      </c>
      <c r="C11" s="45">
        <f>C8-C6</f>
        <v>-9.8400000000000015E-3</v>
      </c>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1001.1657056179213</v>
      </c>
      <c r="C2" s="6" cm="1">
        <f t="array" ref="C2">(B2/_FV(A2,"Price"))-1</f>
        <v>-0.34997681754452592</v>
      </c>
      <c r="D2" s="6">
        <f>'[6]Sheet 1'!$J$4</f>
        <v>0.49041476500641568</v>
      </c>
      <c r="E2" s="6">
        <f>'[6]Sheet 1'!$K$4</f>
        <v>0.29816921210417457</v>
      </c>
      <c r="F2" s="6">
        <f>'[6]Sheet 1'!$J$20</f>
        <v>0.10236921892448203</v>
      </c>
      <c r="G2" s="7">
        <f>'[6]Sheet 1'!$Q$16</f>
        <v>5.6175888946547996</v>
      </c>
      <c r="H2" s="7">
        <f>'[6]Sheet 1'!$R$16</f>
        <v>88.979613180439571</v>
      </c>
      <c r="I2" s="6">
        <f>'[6]Sheet 1'!$P$7</f>
        <v>0.14886598764210057</v>
      </c>
      <c r="J2" s="6">
        <f>'[6]Sheet 1'!$S$7</f>
        <v>0.2237103668100211</v>
      </c>
      <c r="K2" s="6">
        <f>'[6]Sheet 1'!$R$13</f>
        <v>0.25415925643671916</v>
      </c>
      <c r="L2" s="8">
        <f>'[6]Sheet 1'!$R$101</f>
        <v>50196870000</v>
      </c>
      <c r="M2" s="42" cm="1">
        <f t="array" ref="M2">_FV(A2,"Beta")</f>
        <v>1.3224</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5.8177375917232821E-2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0.96340000000000003</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1307.5784955755373</v>
      </c>
      <c r="C4" s="6" cm="1">
        <f t="array" ref="C4">(B4/_FV(A4,"Price"))-1</f>
        <v>6.6871049408085304E-2</v>
      </c>
      <c r="D4" s="6">
        <f>'[2]Sheet 1'!$V$4</f>
        <v>0.49050649071230712</v>
      </c>
      <c r="E4" s="6">
        <f>'[2]Sheet 1'!$W$4</f>
        <v>0.24627503084369362</v>
      </c>
      <c r="F4" s="6">
        <f>'[2]Sheet 1'!$V$20</f>
        <v>1.2624978939514286</v>
      </c>
      <c r="G4" s="7">
        <f>'[2]Sheet 1'!$AC$16</f>
        <v>5.8510424882793961</v>
      </c>
      <c r="H4" s="7">
        <f>'[2]Sheet 1'!$AD$16</f>
        <v>127.90961555809129</v>
      </c>
      <c r="I4" s="6">
        <f>'[2]Sheet 1'!$AB$7</f>
        <v>0.48998766252253961</v>
      </c>
      <c r="J4" s="6">
        <f>'[2]Sheet 1'!$AE$7</f>
        <v>0.23593053051153079</v>
      </c>
      <c r="K4" s="6">
        <f>'[2]Sheet 1'!$AD$13</f>
        <v>0.41643173580346354</v>
      </c>
      <c r="L4" s="8">
        <f>'[2]Sheet 1'!$AD$101</f>
        <v>61652434699</v>
      </c>
      <c r="M4" s="42" cm="1">
        <f t="array" ref="M4">_FV(A4,"Beta")</f>
        <v>1.5649</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168.44297527233888</v>
      </c>
      <c r="C5" s="6" cm="1">
        <f t="array" ref="C5">(B5/_FV(A5,"Price"))-1</f>
        <v>5.6267481484535642E-2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275195400000</v>
      </c>
      <c r="M5" s="42" cm="1">
        <f t="array" ref="M5">_FV(A5,"Beta")</f>
        <v>0.47210000000000002</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452.45878544257232</v>
      </c>
      <c r="C6" s="6" cm="1">
        <f t="array" ref="C6">(B6/_FV(A6,"Price"))-1</f>
        <v>-4.2939516239248743E-3</v>
      </c>
      <c r="D6" s="6">
        <f>'[17]Sheet 1'!$V$4</f>
        <v>0.18272868530692499</v>
      </c>
      <c r="E6" s="6">
        <f>'[17]Sheet 1'!$W$4</f>
        <v>8.6598746081504752E-2</v>
      </c>
      <c r="F6" s="6">
        <f>'[17]Sheet 1'!$V$20</f>
        <v>0.12058803578079469</v>
      </c>
      <c r="G6" s="7">
        <f>'[17]Sheet 1'!$AC$16</f>
        <v>2.2221910490791537</v>
      </c>
      <c r="H6" s="7">
        <f>'[17]Sheet 1'!$AD$16</f>
        <v>18.258193949974565</v>
      </c>
      <c r="I6" s="6">
        <f>'[17]Sheet 1'!$AB$7</f>
        <v>0.39620983542319749</v>
      </c>
      <c r="J6" s="6">
        <f>'[17]Sheet 1'!$AE$7</f>
        <v>0.11461598746081504</v>
      </c>
      <c r="K6" s="6">
        <f>'[17]Sheet 1'!$AD$13</f>
        <v>0.42418211606717809</v>
      </c>
      <c r="L6" s="8">
        <f>'[17]Sheet 1'!$AD$101</f>
        <v>22684126229</v>
      </c>
      <c r="M6" s="42" cm="1">
        <f t="array" ref="M6">_FV(A6,"Beta")</f>
        <v>1.3364</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242.67185396780769</v>
      </c>
      <c r="C7" s="6" cm="1">
        <f t="array" ref="C7">(B7/_FV(A7,"Price"))-1</f>
        <v>-0.27664285809047429</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42" cm="1">
        <f t="array" ref="M7">_FV(A7,"Beta")</f>
        <v>0.92120000000000002</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R7" s="10"/>
      <c r="S7" s="10"/>
      <c r="T7" s="10"/>
    </row>
    <row r="8" spans="1:20" ht="50" customHeight="1">
      <c r="A8" s="22" t="e" vm="13">
        <v>#VALUE!</v>
      </c>
      <c r="B8" s="19">
        <f>'[13]Sheet 1'!$J$116</f>
        <v>106.17336255742055</v>
      </c>
      <c r="C8" s="6" cm="1">
        <f t="array" ref="C8">(B8/_FV(A8,"Price"))-1</f>
        <v>-0.14863793956041571</v>
      </c>
      <c r="D8" s="6">
        <f>'[13]Sheet 1'!$H$5</f>
        <v>0.13263483748065252</v>
      </c>
      <c r="E8" s="6">
        <f>'[13]Sheet 1'!$I$5</f>
        <v>0.13076842215915074</v>
      </c>
      <c r="F8" s="6">
        <f>'[13]Sheet 1'!$H$21</f>
        <v>0.55444126074498556</v>
      </c>
      <c r="G8" s="7">
        <f>'[13]Sheet 1'!$O$17</f>
        <v>8.6013493333333333</v>
      </c>
      <c r="H8" s="7">
        <f>'[13]Sheet 1'!$P$17</f>
        <v>35.935281602108034</v>
      </c>
      <c r="I8" s="6">
        <f>'[13]Sheet 1'!$N$8</f>
        <v>0.82150000000000001</v>
      </c>
      <c r="J8" s="6">
        <f>'[13]Sheet 1'!$Q$8</f>
        <v>0.35235992851886894</v>
      </c>
      <c r="K8" s="6">
        <f>'[13]Sheet 1'!$P$14</f>
        <v>0.11803217358772915</v>
      </c>
      <c r="L8" s="8">
        <f>'[13]Sheet 1'!$P$101</f>
        <v>81824636208</v>
      </c>
      <c r="M8" s="42" cm="1">
        <f t="array" ref="M8">_FV(A8,"Beta")</f>
        <v>1.6120000000000001</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1768.5296117523142</v>
      </c>
      <c r="C9" s="6" cm="1">
        <f t="array" ref="C9">(B9/_FV(A9,"Price"))-1</f>
        <v>-6.9880292546379508E-2</v>
      </c>
      <c r="D9" s="6">
        <f>'[8]Sheet 1'!$W$4</f>
        <v>0.2916945001113338</v>
      </c>
      <c r="E9" s="6">
        <f>'[8]Sheet 1'!$X$4</f>
        <v>0.18065850715393905</v>
      </c>
      <c r="F9" s="6">
        <f>'[8]Sheet 1'!$W$20</f>
        <v>0.30801479654747221</v>
      </c>
      <c r="G9" s="7">
        <f>'[8]Sheet 1'!$AD$16</f>
        <v>17.339519048439925</v>
      </c>
      <c r="H9" s="7">
        <f>'[8]Sheet 1'!$AE$16</f>
        <v>59.748470448470449</v>
      </c>
      <c r="I9" s="6">
        <f>'[8]Sheet 1'!$AC$7</f>
        <v>0.70789999999999997</v>
      </c>
      <c r="J9" s="6">
        <f>'[8]Sheet 1'!$AF$7</f>
        <v>0.36062747802103085</v>
      </c>
      <c r="K9" s="6">
        <f>'[8]Sheet 1'!$AE$13</f>
        <v>0.32674782608695652</v>
      </c>
      <c r="L9" s="8">
        <f>'[8]Sheet 1'!$AE$101</f>
        <v>201173100000</v>
      </c>
      <c r="M9" s="42" cm="1">
        <f t="array" ref="M9">_FV(A9,"Beta")</f>
        <v>0.72970000000000002</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33">
        <v>#VALUE!</v>
      </c>
      <c r="B10" s="19">
        <f>'[29]Sheet 1'!$AC$115</f>
        <v>79.817854451768753</v>
      </c>
      <c r="C10" s="6" cm="1">
        <f t="array" ref="C10">(B10/_FV(A10,"Price"))-1</f>
        <v>-0.21415915672178043</v>
      </c>
      <c r="D10" s="6">
        <f>'[29]Sheet 1'!$AA$4</f>
        <v>0.42614961556996755</v>
      </c>
      <c r="E10" s="6">
        <f>'[29]Sheet 1'!$AB$4</f>
        <v>-3.7506788554757198E-2</v>
      </c>
      <c r="F10" s="6">
        <f>'[29]Sheet 1'!$AA$20</f>
        <v>0.4608732333342842</v>
      </c>
      <c r="G10" s="7">
        <f>'[29]Sheet 1'!$AH$16</f>
        <v>6.6551472914097856</v>
      </c>
      <c r="H10" s="7">
        <f>'[29]Sheet 1'!$AI$16</f>
        <v>14.821526476778754</v>
      </c>
      <c r="I10" s="6">
        <f>'[29]Sheet 1'!$AG$7</f>
        <v>0.59560000000000002</v>
      </c>
      <c r="J10" s="6">
        <f>'[29]Sheet 1'!$AJ$7</f>
        <v>0.23012268028989794</v>
      </c>
      <c r="K10" s="6">
        <f>'[29]Sheet 1'!$AI$13</f>
        <v>0.2924698104329268</v>
      </c>
      <c r="L10" s="8">
        <f>'[29]Sheet 1'!$AJ$102</f>
        <v>497195490000</v>
      </c>
      <c r="M10" s="42" cm="1">
        <f t="array" ref="M10">_FV(A10,"Beta")</f>
        <v>1.0931999999999999</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794.26617725006088</v>
      </c>
      <c r="C11" s="6" cm="1">
        <f t="array" ref="C11">(B11/_FV(A11,"Price"))-1</f>
        <v>-4.3168079448185903E-2</v>
      </c>
      <c r="D11" s="6">
        <f>'[18]Sheet 1'!$W$4</f>
        <v>0.23310752939344392</v>
      </c>
      <c r="E11" s="6">
        <f>'[18]Sheet 1'!$X$4</f>
        <v>0.11333097595473829</v>
      </c>
      <c r="F11" s="6">
        <f>'[18]Sheet 1'!$W$20</f>
        <v>0.15191440445662741</v>
      </c>
      <c r="G11" s="7">
        <f>'[18]Sheet 1'!$AD$16</f>
        <v>5.3207592442917759</v>
      </c>
      <c r="H11" s="7">
        <f>'[18]Sheet 1'!$AE$16</f>
        <v>29.914725930133486</v>
      </c>
      <c r="I11" s="6">
        <f>'[18]Sheet 1'!$AC$7</f>
        <v>0.68440000000000001</v>
      </c>
      <c r="J11" s="6">
        <f>'[18]Sheet 1'!$AF$7</f>
        <v>0.16105526368963427</v>
      </c>
      <c r="K11" s="6">
        <f>'[18]Sheet 1'!$AE$13</f>
        <v>0.2326800137385466</v>
      </c>
      <c r="L11" s="8">
        <f>'[18]Sheet 1'!$AE$101</f>
        <v>421319000000</v>
      </c>
      <c r="M11" s="42" cm="1">
        <f t="array" ref="M11">_FV(A11,"Beta")</f>
        <v>1.0127999999999999</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1731.9772504516318</v>
      </c>
      <c r="C12" s="6" cm="1">
        <f t="array" ref="C12">(B12/_FV(A12,"Price"))-1</f>
        <v>-0.3510714765747095</v>
      </c>
      <c r="D12" s="6">
        <f>'[7]Sheet 1'!$F$4</f>
        <v>0.29690560125342724</v>
      </c>
      <c r="E12" s="6">
        <f>'[7]Sheet 1'!$G$4</f>
        <v>0.24388402295379041</v>
      </c>
      <c r="F12" s="6">
        <f>'[7]Sheet 1'!$F$20</f>
        <v>0.10344827586206895</v>
      </c>
      <c r="G12" s="7">
        <f>'[7]Sheet 1'!$M$16</f>
        <v>8.4811562422228928</v>
      </c>
      <c r="H12" s="7">
        <f>'[7]Sheet 1'!$N$16</f>
        <v>36.659410336814624</v>
      </c>
      <c r="I12" s="6">
        <f>'[7]Sheet 1'!$L$7</f>
        <v>0.57762005436424047</v>
      </c>
      <c r="J12" s="6">
        <f>'[7]Sheet 1'!$O$7</f>
        <v>0.20084566596194503</v>
      </c>
      <c r="K12" s="6">
        <f>'[7]Sheet 1'!$N$13</f>
        <v>0.61547310900201324</v>
      </c>
      <c r="L12" s="8">
        <f>'[7]Sheet 1'!$N$101</f>
        <v>56162216636</v>
      </c>
      <c r="M12" s="42" cm="1">
        <f t="array" ref="M12">_FV(A12,"Beta")</f>
        <v>0.84799999999999998</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393.36089074028121</v>
      </c>
      <c r="C13" s="6" cm="1">
        <f t="array" ref="C13">(B13/_FV(A13,"Price"))-1</f>
        <v>-0.43691352880281664</v>
      </c>
      <c r="D13" s="6">
        <f>'[9]Sheet 1'!$AC$5</f>
        <v>0.137682016012036</v>
      </c>
      <c r="E13" s="6">
        <f>'[9]Sheet 1'!$AD$5</f>
        <v>0.25473471431135297</v>
      </c>
      <c r="F13" s="6">
        <f>'[9]Sheet 1'!$AC$21</f>
        <v>-5.8558316061478877E-2</v>
      </c>
      <c r="G13" s="7">
        <f>'[9]Sheet 1'!$AJ$17</f>
        <v>12.412073639566627</v>
      </c>
      <c r="H13" s="7">
        <f>'[9]Sheet 1'!$AK$17</f>
        <v>40.706587568346215</v>
      </c>
      <c r="I13" s="6">
        <f>'[9]Sheet 1'!$AI$8</f>
        <v>0.50539999999999996</v>
      </c>
      <c r="J13" s="6">
        <f>'[9]Sheet 1'!$AL$8</f>
        <v>0.33851436236032001</v>
      </c>
      <c r="K13" s="6">
        <f>'[9]Sheet 1'!$AK$14</f>
        <v>0.2216504501327809</v>
      </c>
      <c r="L13" s="8">
        <f>'[9]Sheet 1'!$AK$101</f>
        <v>262805800000</v>
      </c>
      <c r="M13" s="42" cm="1">
        <f t="array" ref="M13">_FV(A13,"Beta")</f>
        <v>1.4414</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5 C2">
    <cfRule type="colorScale" priority="492">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2:D3 D5:D6">
    <cfRule type="colorScale" priority="493">
      <colorScale>
        <cfvo type="min"/>
        <cfvo type="max"/>
        <color rgb="FFFCFCFF"/>
        <color rgb="FF63BE7B"/>
      </colorScale>
    </cfRule>
  </conditionalFormatting>
  <conditionalFormatting sqref="D2:D13">
    <cfRule type="colorScale" priority="11">
      <colorScale>
        <cfvo type="min"/>
        <cfvo type="max"/>
        <color rgb="FFFCFCFF"/>
        <color rgb="FF63BE7B"/>
      </colorScale>
    </cfRule>
    <cfRule type="colorScale" priority="3415">
      <colorScale>
        <cfvo type="min"/>
        <cfvo type="percentile" val="50"/>
        <cfvo type="max"/>
        <color rgb="FFF8696B"/>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5">
    <cfRule type="colorScale" priority="33">
      <colorScale>
        <cfvo type="min"/>
        <cfvo type="max"/>
        <color rgb="FFFCFCFF"/>
        <color rgb="FF63BE7B"/>
      </colorScale>
    </cfRule>
  </conditionalFormatting>
  <conditionalFormatting sqref="D7">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D8">
    <cfRule type="colorScale" priority="25">
      <colorScale>
        <cfvo type="min"/>
        <cfvo type="max"/>
        <color rgb="FFFCFCFF"/>
        <color rgb="FF63BE7B"/>
      </colorScale>
    </cfRule>
    <cfRule type="colorScale" priority="26">
      <colorScale>
        <cfvo type="min"/>
        <cfvo type="percentile" val="50"/>
        <cfvo type="max"/>
        <color rgb="FFF8696B"/>
        <color rgb="FFFFEB84"/>
        <color rgb="FF63BE7B"/>
      </colorScale>
    </cfRule>
    <cfRule type="colorScale" priority="27">
      <colorScale>
        <cfvo type="min"/>
        <cfvo type="max"/>
        <color rgb="FFFFEF9C"/>
        <color rgb="FF63BE7B"/>
      </colorScale>
    </cfRule>
  </conditionalFormatting>
  <conditionalFormatting sqref="D9">
    <cfRule type="colorScale" priority="31">
      <colorScale>
        <cfvo type="min"/>
        <cfvo type="max"/>
        <color rgb="FFFCFCFF"/>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D11">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onditionalFormatting>
  <conditionalFormatting sqref="D12">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fRule type="colorScale" priority="18">
      <colorScale>
        <cfvo type="min"/>
        <cfvo type="max"/>
        <color rgb="FFFFEF9C"/>
        <color rgb="FF63BE7B"/>
      </colorScale>
    </cfRule>
  </conditionalFormatting>
  <conditionalFormatting sqref="D13">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fRule type="colorScale" priority="15">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6">
      <colorScale>
        <cfvo type="min"/>
        <cfvo type="max"/>
        <color rgb="FFFFEF9C"/>
        <color rgb="FF63BE7B"/>
      </colorScale>
    </cfRule>
  </conditionalFormatting>
  <conditionalFormatting sqref="D14:D15">
    <cfRule type="colorScale" priority="456">
      <colorScale>
        <cfvo type="min"/>
        <cfvo type="max"/>
        <color rgb="FFFCFCFF"/>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4:E21">
    <cfRule type="colorScale" priority="476">
      <colorScale>
        <cfvo type="min"/>
        <cfvo type="max"/>
        <color rgb="FFFFEF9C"/>
        <color rgb="FF63BE7B"/>
      </colorScale>
    </cfRule>
  </conditionalFormatting>
  <conditionalFormatting sqref="D15:E17">
    <cfRule type="colorScale" priority="470">
      <colorScale>
        <cfvo type="min"/>
        <cfvo type="max"/>
        <color rgb="FFFCFCFF"/>
        <color rgb="FF63BE7B"/>
      </colorScale>
    </cfRule>
    <cfRule type="colorScale" priority="471">
      <colorScale>
        <cfvo type="min"/>
        <cfvo type="percentile" val="50"/>
        <cfvo type="max"/>
        <color rgb="FFF8696B"/>
        <color rgb="FFFFEB84"/>
        <color rgb="FF63BE7B"/>
      </colorScale>
    </cfRule>
  </conditionalFormatting>
  <conditionalFormatting sqref="D18:E18">
    <cfRule type="colorScale" priority="466">
      <colorScale>
        <cfvo type="min"/>
        <cfvo type="max"/>
        <color rgb="FFFCFCFF"/>
        <color rgb="FF63BE7B"/>
      </colorScale>
    </cfRule>
    <cfRule type="colorScale" priority="467">
      <colorScale>
        <cfvo type="min"/>
        <cfvo type="percentile" val="50"/>
        <cfvo type="max"/>
        <color rgb="FFF8696B"/>
        <color rgb="FFFFEB84"/>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D3:F3">
    <cfRule type="colorScale" priority="436">
      <colorScale>
        <cfvo type="min"/>
        <cfvo type="max"/>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D7:F7">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fRule type="colorScale" priority="194">
      <colorScale>
        <cfvo type="min"/>
        <cfvo type="max"/>
        <color rgb="FFFFEF9C"/>
        <color rgb="FF63BE7B"/>
      </colorScale>
    </cfRule>
  </conditionalFormatting>
  <conditionalFormatting sqref="D8:F8">
    <cfRule type="colorScale" priority="427">
      <colorScale>
        <cfvo type="min"/>
        <cfvo type="max"/>
        <color rgb="FFFCFCFF"/>
        <color rgb="FF63BE7B"/>
      </colorScale>
    </cfRule>
  </conditionalFormatting>
  <conditionalFormatting sqref="D9:F9">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fRule type="colorScale" priority="136">
      <colorScale>
        <cfvo type="min"/>
        <cfvo type="max"/>
        <color rgb="FFFFEF9C"/>
        <color rgb="FF63BE7B"/>
      </colorScale>
    </cfRule>
  </conditionalFormatting>
  <conditionalFormatting sqref="D10:F10">
    <cfRule type="colorScale" priority="419">
      <colorScale>
        <cfvo type="min"/>
        <cfvo type="max"/>
        <color rgb="FFFCFCFF"/>
        <color rgb="FF63BE7B"/>
      </colorScale>
    </cfRule>
    <cfRule type="colorScale" priority="420">
      <colorScale>
        <cfvo type="min"/>
        <cfvo type="percentile" val="50"/>
        <cfvo type="max"/>
        <color rgb="FFF8696B"/>
        <color rgb="FFFFEB84"/>
        <color rgb="FF63BE7B"/>
      </colorScale>
    </cfRule>
    <cfRule type="colorScale" priority="421">
      <colorScale>
        <cfvo type="min"/>
        <cfvo type="max"/>
        <color rgb="FFFFEF9C"/>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fRule type="colorScale" priority="68">
      <colorScale>
        <cfvo type="min"/>
        <cfvo type="max"/>
        <color rgb="FFFFEF9C"/>
        <color rgb="FF63BE7B"/>
      </colorScale>
    </cfRule>
  </conditionalFormatting>
  <conditionalFormatting sqref="E2 E5">
    <cfRule type="colorScale" priority="253">
      <colorScale>
        <cfvo type="min"/>
        <cfvo type="max"/>
        <color rgb="FFFCFCFF"/>
        <color rgb="FF63BE7B"/>
      </colorScale>
    </cfRule>
  </conditionalFormatting>
  <conditionalFormatting sqref="E2:E12">
    <cfRule type="colorScale" priority="63">
      <colorScale>
        <cfvo type="min"/>
        <cfvo type="max"/>
        <color rgb="FFFCFCFF"/>
        <color rgb="FF63BE7B"/>
      </colorScale>
    </cfRule>
    <cfRule type="colorScale" priority="3429">
      <colorScale>
        <cfvo type="min"/>
        <cfvo type="percentile" val="50"/>
        <cfvo type="max"/>
        <color rgb="FFF8696B"/>
        <color rgb="FFFCFCFF"/>
        <color rgb="FF63BE7B"/>
      </colorScale>
    </cfRule>
  </conditionalFormatting>
  <conditionalFormatting sqref="E2:E13">
    <cfRule type="colorScale" priority="10">
      <colorScale>
        <cfvo type="min"/>
        <cfvo type="max"/>
        <color rgb="FFFCFCFF"/>
        <color rgb="FF63BE7B"/>
      </colorScale>
    </cfRule>
  </conditionalFormatting>
  <conditionalFormatting sqref="E13">
    <cfRule type="colorScale" priority="42">
      <colorScale>
        <cfvo type="min"/>
        <cfvo type="max"/>
        <color rgb="FFFCFCFF"/>
        <color rgb="FF63BE7B"/>
      </colorScale>
    </cfRule>
    <cfRule type="colorScale" priority="43">
      <colorScale>
        <cfvo type="min"/>
        <cfvo type="max"/>
        <color rgb="FFFFEF9C"/>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E14:E15">
    <cfRule type="colorScale" priority="457">
      <colorScale>
        <cfvo type="min"/>
        <cfvo type="max"/>
        <color rgb="FFFCFCFF"/>
        <color rgb="FF63BE7B"/>
      </colorScale>
    </cfRule>
  </conditionalFormatting>
  <conditionalFormatting sqref="F2 F5">
    <cfRule type="colorScale" priority="251">
      <colorScale>
        <cfvo type="min"/>
        <cfvo type="max"/>
        <color rgb="FFFCFCFF"/>
        <color rgb="FF63BE7B"/>
      </colorScale>
    </cfRule>
  </conditionalFormatting>
  <conditionalFormatting sqref="F2:F12">
    <cfRule type="colorScale" priority="62">
      <colorScale>
        <cfvo type="min"/>
        <cfvo type="max"/>
        <color rgb="FFFCFCFF"/>
        <color rgb="FF63BE7B"/>
      </colorScale>
    </cfRule>
    <cfRule type="colorScale" priority="3433">
      <colorScale>
        <cfvo type="min"/>
        <cfvo type="percentile" val="50"/>
        <cfvo type="max"/>
        <color rgb="FFF8696B"/>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F13">
    <cfRule type="colorScale" priority="46">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2:G12">
    <cfRule type="colorScale" priority="61">
      <colorScale>
        <cfvo type="min"/>
        <cfvo type="max"/>
        <color rgb="FF63BE7B"/>
        <color rgb="FFFCFCFF"/>
      </colorScale>
    </cfRule>
    <cfRule type="colorScale" priority="3419">
      <colorScale>
        <cfvo type="min"/>
        <cfvo type="percentile" val="50"/>
        <cfvo type="max"/>
        <color rgb="FF63BE7B"/>
        <color rgb="FFFFEB84"/>
        <color rgb="FFF8696B"/>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G2 G5">
    <cfRule type="colorScale" priority="494">
      <colorScale>
        <cfvo type="min"/>
        <cfvo type="percentile" val="50"/>
        <cfvo type="max"/>
        <color rgb="FF63BE7B"/>
        <color rgb="FFFCFCFF"/>
        <color rgb="FFF8696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G13">
    <cfRule type="colorScale" priority="49">
      <colorScale>
        <cfvo type="min"/>
        <cfvo type="percentile" val="50"/>
        <cfvo type="max"/>
        <color rgb="FF63BE7B"/>
        <color rgb="FFFCFCFF"/>
        <color rgb="FFF8696B"/>
      </colorScale>
    </cfRule>
    <cfRule type="colorScale" priority="51">
      <colorScale>
        <cfvo type="min"/>
        <cfvo type="percentile" val="50"/>
        <cfvo type="max"/>
        <color rgb="FF63BE7B"/>
        <color rgb="FFFCFCFF"/>
        <color rgb="FFF8696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H2:H12">
    <cfRule type="colorScale" priority="118">
      <colorScale>
        <cfvo type="min"/>
        <cfvo type="max"/>
        <color rgb="FF63BE7B"/>
        <color rgb="FFFCFCFF"/>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2 I5">
    <cfRule type="colorScale" priority="495">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I2:I12">
    <cfRule type="colorScale" priority="60">
      <colorScale>
        <cfvo type="min"/>
        <cfvo type="max"/>
        <color rgb="FFFCFCFF"/>
        <color rgb="FF63BE7B"/>
      </colorScale>
    </cfRule>
  </conditionalFormatting>
  <conditionalFormatting sqref="I2:I13">
    <cfRule type="colorScale" priority="5">
      <colorScale>
        <cfvo type="min"/>
        <cfvo type="max"/>
        <color rgb="FFFCFCFF"/>
        <color rgb="FF63BE7B"/>
      </colorScale>
    </cfRule>
  </conditionalFormatting>
  <conditionalFormatting sqref="I3">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fRule type="colorScale" priority="450">
      <colorScale>
        <cfvo type="min"/>
        <cfvo type="percentile" val="50"/>
        <cfvo type="max"/>
        <color rgb="FFF8696B"/>
        <color rgb="FFFFEB84"/>
        <color rgb="FF63BE7B"/>
      </colorScale>
    </cfRule>
  </conditionalFormatting>
  <conditionalFormatting sqref="I8">
    <cfRule type="colorScale" priority="431">
      <colorScale>
        <cfvo type="min"/>
        <cfvo type="max"/>
        <color rgb="FFFFEF9C"/>
        <color rgb="FF63BE7B"/>
      </colorScale>
    </cfRule>
    <cfRule type="colorScale" priority="432">
      <colorScale>
        <cfvo type="min"/>
        <cfvo type="percentile" val="50"/>
        <cfvo type="max"/>
        <color rgb="FFF8696B"/>
        <color rgb="FFFFEB84"/>
        <color rgb="FF63BE7B"/>
      </colorScale>
    </cfRule>
  </conditionalFormatting>
  <conditionalFormatting sqref="I9:I12 I6:I7">
    <cfRule type="colorScale" priority="3400">
      <colorScale>
        <cfvo type="min"/>
        <cfvo type="max"/>
        <color rgb="FFFFEF9C"/>
        <color rgb="FF63BE7B"/>
      </colorScale>
    </cfRule>
  </conditionalFormatting>
  <conditionalFormatting sqref="I13">
    <cfRule type="colorScale" priority="40">
      <colorScale>
        <cfvo type="min"/>
        <cfvo type="max"/>
        <color rgb="FFFFEF9C"/>
        <color rgb="FF63BE7B"/>
      </colorScale>
    </cfRule>
    <cfRule type="colorScale" priority="47">
      <colorScale>
        <cfvo type="min"/>
        <cfvo type="max"/>
        <color rgb="FFFFEF9C"/>
        <color rgb="FF63BE7B"/>
      </colorScale>
    </cfRule>
    <cfRule type="colorScale" priority="53">
      <colorScale>
        <cfvo type="min"/>
        <cfvo type="max"/>
        <color rgb="FFFFEF9C"/>
        <color rgb="FF63BE7B"/>
      </colorScale>
    </cfRule>
  </conditionalFormatting>
  <conditionalFormatting sqref="I14:I21">
    <cfRule type="colorScale" priority="477">
      <colorScale>
        <cfvo type="min"/>
        <cfvo type="max"/>
        <color rgb="FFFFEF9C"/>
        <color rgb="FF63BE7B"/>
      </colorScale>
    </cfRule>
  </conditionalFormatting>
  <conditionalFormatting sqref="J2 J5">
    <cfRule type="colorScale" priority="496">
      <colorScale>
        <cfvo type="min"/>
        <cfvo type="percentile" val="50"/>
        <cfvo type="max"/>
        <color rgb="FFF8696B"/>
        <color rgb="FFFFEB84"/>
        <color rgb="FF63BE7B"/>
      </colorScale>
    </cfRule>
    <cfRule type="colorScale" priority="499">
      <colorScale>
        <cfvo type="min"/>
        <cfvo type="max"/>
        <color rgb="FFFFEF9C"/>
        <color rgb="FF63BE7B"/>
      </colorScale>
    </cfRule>
  </conditionalFormatting>
  <conditionalFormatting sqref="J2:J12">
    <cfRule type="colorScale" priority="59">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J3">
    <cfRule type="colorScale" priority="439">
      <colorScale>
        <cfvo type="min"/>
        <cfvo type="max"/>
        <color rgb="FFFFEF9C"/>
        <color rgb="FF63BE7B"/>
      </colorScale>
    </cfRule>
    <cfRule type="colorScale" priority="442">
      <colorScale>
        <cfvo type="min"/>
        <cfvo type="percentile" val="50"/>
        <cfvo type="max"/>
        <color rgb="FFF8696B"/>
        <color rgb="FFFFEB84"/>
        <color rgb="FF63BE7B"/>
      </colorScale>
    </cfRule>
  </conditionalFormatting>
  <conditionalFormatting sqref="J4">
    <cfRule type="colorScale" priority="448">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J8">
    <cfRule type="colorScale" priority="430">
      <colorScale>
        <cfvo type="min"/>
        <cfvo type="max"/>
        <color rgb="FFFFEF9C"/>
        <color rgb="FF63BE7B"/>
      </colorScale>
    </cfRule>
    <cfRule type="colorScale" priority="433">
      <colorScale>
        <cfvo type="min"/>
        <cfvo type="percentile" val="50"/>
        <cfvo type="max"/>
        <color rgb="FFF8696B"/>
        <color rgb="FFFFEB84"/>
        <color rgb="FF63BE7B"/>
      </colorScale>
    </cfRule>
  </conditionalFormatting>
  <conditionalFormatting sqref="J9:J12 J6:J7">
    <cfRule type="colorScale" priority="3402">
      <colorScale>
        <cfvo type="min"/>
        <cfvo type="max"/>
        <color rgb="FFFFEF9C"/>
        <color rgb="FF63BE7B"/>
      </colorScale>
    </cfRule>
  </conditionalFormatting>
  <conditionalFormatting sqref="J13">
    <cfRule type="colorScale" priority="39">
      <colorScale>
        <cfvo type="min"/>
        <cfvo type="max"/>
        <color rgb="FFFFEF9C"/>
        <color rgb="FF63BE7B"/>
      </colorScale>
    </cfRule>
    <cfRule type="colorScale" priority="54">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2 K5">
    <cfRule type="colorScale" priority="497">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K2:K12">
    <cfRule type="colorScale" priority="58">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K3">
    <cfRule type="colorScale" priority="438">
      <colorScale>
        <cfvo type="min"/>
        <cfvo type="max"/>
        <color rgb="FFFFEF9C"/>
        <color rgb="FF63BE7B"/>
      </colorScale>
    </cfRule>
    <cfRule type="colorScale" priority="443">
      <colorScale>
        <cfvo type="min"/>
        <cfvo type="percentile" val="50"/>
        <cfvo type="max"/>
        <color rgb="FFF8696B"/>
        <color rgb="FFFFEB84"/>
        <color rgb="FF63BE7B"/>
      </colorScale>
    </cfRule>
  </conditionalFormatting>
  <conditionalFormatting sqref="K4">
    <cfRule type="colorScale" priority="447">
      <colorScale>
        <cfvo type="min"/>
        <cfvo type="max"/>
        <color rgb="FFFFEF9C"/>
        <color rgb="FF63BE7B"/>
      </colorScale>
    </cfRule>
    <cfRule type="colorScale" priority="452">
      <colorScale>
        <cfvo type="min"/>
        <cfvo type="percentile" val="50"/>
        <cfvo type="max"/>
        <color rgb="FFF8696B"/>
        <color rgb="FFFFEB84"/>
        <color rgb="FF63BE7B"/>
      </colorScale>
    </cfRule>
  </conditionalFormatting>
  <conditionalFormatting sqref="K8">
    <cfRule type="colorScale" priority="429">
      <colorScale>
        <cfvo type="min"/>
        <cfvo type="max"/>
        <color rgb="FFFFEF9C"/>
        <color rgb="FF63BE7B"/>
      </colorScale>
    </cfRule>
    <cfRule type="colorScale" priority="434">
      <colorScale>
        <cfvo type="min"/>
        <cfvo type="percentile" val="50"/>
        <cfvo type="max"/>
        <color rgb="FFF8696B"/>
        <color rgb="FFFFEB84"/>
        <color rgb="FF63BE7B"/>
      </colorScale>
    </cfRule>
  </conditionalFormatting>
  <conditionalFormatting sqref="K9:K12 K6:K7">
    <cfRule type="colorScale" priority="3404">
      <colorScale>
        <cfvo type="min"/>
        <cfvo type="percentile" val="50"/>
        <cfvo type="max"/>
        <color rgb="FFF8696B"/>
        <color rgb="FFFFEB84"/>
        <color rgb="FF63BE7B"/>
      </colorScale>
    </cfRule>
    <cfRule type="colorScale" priority="3406">
      <colorScale>
        <cfvo type="min"/>
        <cfvo type="max"/>
        <color rgb="FFFFEF9C"/>
        <color rgb="FF63BE7B"/>
      </colorScale>
    </cfRule>
  </conditionalFormatting>
  <conditionalFormatting sqref="K13">
    <cfRule type="colorScale" priority="38">
      <colorScale>
        <cfvo type="min"/>
        <cfvo type="max"/>
        <color rgb="FFFFEF9C"/>
        <color rgb="FF63BE7B"/>
      </colorScale>
    </cfRule>
    <cfRule type="colorScale" priority="55">
      <colorScale>
        <cfvo type="min"/>
        <cfvo type="percentile" val="50"/>
        <cfvo type="max"/>
        <color rgb="FFF8696B"/>
        <color rgb="FFFFEB84"/>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4"/>
  <sheetViews>
    <sheetView zoomScale="80" zoomScaleNormal="80" workbookViewId="0">
      <pane ySplit="1" topLeftCell="A2" activePane="bottomLeft" state="frozen"/>
      <selection pane="bottomLeft" activeCell="A9" sqref="A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452.45878544257232</v>
      </c>
      <c r="C2" s="6" cm="1">
        <f t="array" ref="C2">(B2/_FV(A2,"Price"))-1</f>
        <v>-4.2939516239248743E-3</v>
      </c>
      <c r="D2" s="6">
        <f>'[17]Sheet 1'!$V$4</f>
        <v>0.18272868530692499</v>
      </c>
      <c r="E2" s="6">
        <f>'[17]Sheet 1'!$W$4</f>
        <v>8.6598746081504752E-2</v>
      </c>
      <c r="F2" s="6">
        <f>'[17]Sheet 1'!$V$20</f>
        <v>0.12058803578079469</v>
      </c>
      <c r="G2" s="7">
        <f>'[17]Sheet 1'!$AC$16</f>
        <v>2.2221910490791537</v>
      </c>
      <c r="H2" s="7">
        <f>'[17]Sheet 1'!$AD$16</f>
        <v>18.258193949974565</v>
      </c>
      <c r="I2" s="6">
        <f>'[17]Sheet 1'!$AB$7</f>
        <v>0.39620983542319749</v>
      </c>
      <c r="J2" s="6">
        <f>'[17]Sheet 1'!$AE$7</f>
        <v>0.11461598746081504</v>
      </c>
      <c r="K2" s="6">
        <f>'[17]Sheet 1'!$AD$13</f>
        <v>0.42418211606717809</v>
      </c>
      <c r="L2" s="8">
        <f>'[17]Sheet 1'!$AD$101</f>
        <v>22684126229</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0"/>
      <c r="Q2" s="10"/>
      <c r="R2" s="10"/>
    </row>
    <row r="3" spans="1:18" ht="50" customHeight="1">
      <c r="A3" s="2" t="e" vm="3">
        <v>#VALUE!</v>
      </c>
      <c r="B3" s="19">
        <f>'[3]Sheet 1'!$AO$115</f>
        <v>168.44297527233888</v>
      </c>
      <c r="C3" s="6" cm="1">
        <f t="array" ref="C3">(B3/_FV(A3,"Price"))-1</f>
        <v>5.6267481484535642E-2</v>
      </c>
      <c r="D3" s="6">
        <f>'[3]Sheet 1'!$AM$4</f>
        <v>0.25677556818181824</v>
      </c>
      <c r="E3" s="6">
        <f>'[3]Sheet 1'!$AN$4</f>
        <v>0.25750194965923345</v>
      </c>
      <c r="F3" s="6">
        <f>'[3]Sheet 1'!$AM$20</f>
        <v>0.17445025537511083</v>
      </c>
      <c r="G3" s="7">
        <f>'[3]Sheet 1'!$AT$16</f>
        <v>4.4019880872995243</v>
      </c>
      <c r="H3" s="7">
        <f>'[3]Sheet 1'!$AU$16</f>
        <v>14.028805042773525</v>
      </c>
      <c r="I3" s="6">
        <f>'[3]Sheet 1'!$AS$7</f>
        <v>0.83919999999999995</v>
      </c>
      <c r="J3" s="6">
        <f>'[3]Sheet 1'!$AV$7</f>
        <v>0.36243317472337444</v>
      </c>
      <c r="K3" s="6">
        <f>'[3]Sheet 1'!$AU$13</f>
        <v>0.68462524023062143</v>
      </c>
      <c r="L3" s="8" cm="1">
        <f t="array" ref="L3">_FV(A3,"Market cap",TRUE)</f>
        <v>275195400000</v>
      </c>
      <c r="M3" s="16" t="str" cm="1">
        <f t="array" ref="M3">_FV(A3,"Industry")</f>
        <v>Pharmaceuticals</v>
      </c>
      <c r="N3" s="25" cm="1">
        <f t="array" ref="N3">_FV(A3,"Year incorporated",TRUE)</f>
        <v>1931</v>
      </c>
      <c r="O3" s="14" t="str" cm="1">
        <f t="array" ref="O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3" s="10"/>
      <c r="Q3" s="10"/>
      <c r="R3" s="10"/>
    </row>
    <row r="4" spans="1:18" ht="50" customHeight="1">
      <c r="A4" s="2" t="e" vm="134">
        <v>#VALUE!</v>
      </c>
      <c r="B4" s="19">
        <f>'[132]Sheet 1'!$AB$115</f>
        <v>592.34583883942207</v>
      </c>
      <c r="C4" s="6" cm="1">
        <f t="array" ref="C4">(B4/_FV(A4,"Price"))-1</f>
        <v>-0.12873661311806361</v>
      </c>
      <c r="D4" s="6">
        <f>'[132]Sheet 1'!$Z$4</f>
        <v>-7.7474966449881277E-2</v>
      </c>
      <c r="E4" s="6">
        <f>'[132]Sheet 1'!$AA$4</f>
        <v>1.7792200525933E-2</v>
      </c>
      <c r="F4" s="6">
        <f>'[132]Sheet 1'!$Z$20</f>
        <v>-0.19460478265991288</v>
      </c>
      <c r="G4" s="7">
        <f>'[132]Sheet 1'!$AG$16</f>
        <v>5.6441051926369381</v>
      </c>
      <c r="H4" s="7">
        <f>'[132]Sheet 1'!$AH$16</f>
        <v>19.481864061027423</v>
      </c>
      <c r="I4" s="6">
        <f>'[132]Sheet 1'!$AF$7</f>
        <v>0.49159999999999998</v>
      </c>
      <c r="J4" s="6">
        <f>'[132]Sheet 1'!$AI$7</f>
        <v>0.24746824819560231</v>
      </c>
      <c r="K4" s="6">
        <f>'[132]Sheet 1'!$AH$13</f>
        <v>0.13786143746414839</v>
      </c>
      <c r="L4" s="8">
        <f>'[132]Sheet 1'!$AH$100</f>
        <v>100877092108</v>
      </c>
      <c r="M4" s="16" t="str" cm="1">
        <f t="array" ref="M4">_FV(A4,"Industry")</f>
        <v>Investment Banking &amp; Investment Services</v>
      </c>
      <c r="N4" s="25" cm="1">
        <f t="array" ref="N4">_FV(A4,"Year incorporated",TRUE)</f>
        <v>2006</v>
      </c>
      <c r="O4" s="14" t="str" cm="1">
        <f t="array" ref="O4">_FV(A4,"Description")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4" s="10"/>
      <c r="Q4" s="10"/>
      <c r="R4" s="10"/>
    </row>
    <row r="5" spans="1:18" ht="50" customHeight="1">
      <c r="A5" s="2" t="e" vm="8">
        <v>#VALUE!</v>
      </c>
      <c r="B5" s="19">
        <f>'[8]Sheet 1'!$Y$115</f>
        <v>1768.5296117523142</v>
      </c>
      <c r="C5" s="6" cm="1">
        <f t="array" ref="C5">(B5/_FV(A5,"Price"))-1</f>
        <v>-6.9880292546379508E-2</v>
      </c>
      <c r="D5" s="6">
        <f>'[8]Sheet 1'!$W$4</f>
        <v>0.2916945001113338</v>
      </c>
      <c r="E5" s="6">
        <f>'[8]Sheet 1'!$X$4</f>
        <v>0.18065850715393905</v>
      </c>
      <c r="F5" s="6">
        <f>'[8]Sheet 1'!$W$20</f>
        <v>0.30801479654747221</v>
      </c>
      <c r="G5" s="7">
        <f>'[8]Sheet 1'!$AD$16</f>
        <v>17.339519048439925</v>
      </c>
      <c r="H5" s="7">
        <f>'[8]Sheet 1'!$AE$16</f>
        <v>59.748470448470449</v>
      </c>
      <c r="I5" s="6">
        <f>'[8]Sheet 1'!$AC$7</f>
        <v>0.70789999999999997</v>
      </c>
      <c r="J5" s="6">
        <f>'[8]Sheet 1'!$AF$7</f>
        <v>0.36062747802103085</v>
      </c>
      <c r="K5" s="6">
        <f>'[8]Sheet 1'!$AE$13</f>
        <v>0.32674782608695652</v>
      </c>
      <c r="L5" s="8">
        <f>'[8]Sheet 1'!$AE$101</f>
        <v>201173100000</v>
      </c>
      <c r="M5" s="16" t="str" cm="1">
        <f t="array" ref="M5">_FV(A5,"Industry")</f>
        <v>Textiles &amp; Apparel</v>
      </c>
      <c r="N5" s="25" cm="1">
        <f t="array" ref="N5">_FV(A5,"Year incorporated",TRUE)</f>
        <v>1957</v>
      </c>
      <c r="O5" s="14" t="str" cm="1">
        <f t="array" ref="O5">_FV(A5,"Description")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5" s="10"/>
      <c r="Q5" s="10"/>
      <c r="R5" s="10"/>
    </row>
    <row r="6" spans="1:18" ht="50" customHeight="1">
      <c r="A6" s="2" t="e" vm="33">
        <v>#VALUE!</v>
      </c>
      <c r="B6" s="19">
        <f>'[29]Sheet 1'!$AC$115</f>
        <v>79.817854451768753</v>
      </c>
      <c r="C6" s="6" cm="1">
        <f t="array" ref="C6">(B6/_FV(A6,"Price"))-1</f>
        <v>-0.21415915672178043</v>
      </c>
      <c r="D6" s="6">
        <f>'[29]Sheet 1'!$AA$4</f>
        <v>0.42614961556996755</v>
      </c>
      <c r="E6" s="6">
        <f>'[29]Sheet 1'!$AB$4</f>
        <v>-3.7506788554757198E-2</v>
      </c>
      <c r="F6" s="6">
        <f>'[29]Sheet 1'!$AA$20</f>
        <v>0.4608732333342842</v>
      </c>
      <c r="G6" s="7">
        <f>'[29]Sheet 1'!$AH$16</f>
        <v>6.6551472914097856</v>
      </c>
      <c r="H6" s="7">
        <f>'[29]Sheet 1'!$AI$16</f>
        <v>14.821526476778754</v>
      </c>
      <c r="I6" s="6">
        <f>'[29]Sheet 1'!$AG$7</f>
        <v>0.59560000000000002</v>
      </c>
      <c r="J6" s="6">
        <f>'[29]Sheet 1'!$AJ$7</f>
        <v>0.23012268028989794</v>
      </c>
      <c r="K6" s="6">
        <f>'[29]Sheet 1'!$AI$13</f>
        <v>0.2924698104329268</v>
      </c>
      <c r="L6" s="8">
        <f>'[29]Sheet 1'!$AJ$102</f>
        <v>497195490000</v>
      </c>
      <c r="M6" s="16" t="str" cm="1">
        <f t="array" ref="M6">_FV(A6,"Industry")</f>
        <v>Semiconductors &amp; Semiconductor Equipment</v>
      </c>
      <c r="N6" s="25" cm="1">
        <f t="array" ref="N6">_FV(A6,"Year incorporated",TRUE)</f>
        <v>1987</v>
      </c>
      <c r="O6" s="14" t="str" cm="1">
        <f t="array" ref="O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6" s="10"/>
      <c r="Q6" s="10"/>
      <c r="R6" s="10"/>
    </row>
    <row r="7" spans="1:18" ht="50" customHeight="1">
      <c r="A7" s="2" t="e" vm="18">
        <v>#VALUE!</v>
      </c>
      <c r="B7" s="19">
        <f>'[18]Sheet 1'!$Y$115</f>
        <v>794.26617725006088</v>
      </c>
      <c r="C7" s="6" cm="1">
        <f t="array" ref="C7">(B7/_FV(A7,"Price"))-1</f>
        <v>-4.3168079448185903E-2</v>
      </c>
      <c r="D7" s="6">
        <f>'[18]Sheet 1'!$W$4</f>
        <v>0.23310752939344392</v>
      </c>
      <c r="E7" s="6">
        <f>'[18]Sheet 1'!$X$4</f>
        <v>0.11333097595473829</v>
      </c>
      <c r="F7" s="6">
        <f>'[18]Sheet 1'!$W$20</f>
        <v>0.15191440445662741</v>
      </c>
      <c r="G7" s="7">
        <f>'[18]Sheet 1'!$AD$16</f>
        <v>5.3207592442917759</v>
      </c>
      <c r="H7" s="7">
        <f>'[18]Sheet 1'!$AE$16</f>
        <v>29.914725930133486</v>
      </c>
      <c r="I7" s="6">
        <f>'[18]Sheet 1'!$AC$7</f>
        <v>0.68440000000000001</v>
      </c>
      <c r="J7" s="6">
        <f>'[18]Sheet 1'!$AF$7</f>
        <v>0.16105526368963427</v>
      </c>
      <c r="K7" s="6">
        <f>'[18]Sheet 1'!$AE$13</f>
        <v>0.2326800137385466</v>
      </c>
      <c r="L7" s="8">
        <f>'[18]Sheet 1'!$AE$101</f>
        <v>421319000000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2" t="e" vm="7">
        <v>#VALUE!</v>
      </c>
      <c r="B8" s="19">
        <f>'[7]Sheet 1'!$H$115</f>
        <v>1731.9772504516318</v>
      </c>
      <c r="C8" s="6" cm="1">
        <f t="array" ref="C8">(B8/_FV(A8,"Price"))-1</f>
        <v>-0.3510714765747095</v>
      </c>
      <c r="D8" s="6">
        <f>'[7]Sheet 1'!$F$4</f>
        <v>0.29690560125342724</v>
      </c>
      <c r="E8" s="6">
        <f>'[7]Sheet 1'!$G$4</f>
        <v>0.24388402295379041</v>
      </c>
      <c r="F8" s="6">
        <f>'[7]Sheet 1'!$F$20</f>
        <v>0.10344827586206895</v>
      </c>
      <c r="G8" s="7">
        <f>'[7]Sheet 1'!$M$16</f>
        <v>8.4811562422228928</v>
      </c>
      <c r="H8" s="7">
        <f>'[7]Sheet 1'!$N$16</f>
        <v>36.659410336814624</v>
      </c>
      <c r="I8" s="6">
        <f>'[7]Sheet 1'!$L$7</f>
        <v>0.57762005436424047</v>
      </c>
      <c r="J8" s="6">
        <f>'[7]Sheet 1'!$O$7</f>
        <v>0.20084566596194503</v>
      </c>
      <c r="K8" s="6">
        <f>'[7]Sheet 1'!$N$13</f>
        <v>0.61547310900201324</v>
      </c>
      <c r="L8" s="8">
        <f>'[7]Sheet 1'!$N$101</f>
        <v>56162216636</v>
      </c>
      <c r="M8" s="16" t="str" cm="1">
        <f t="array" ref="M8">_FV(A8,"Industry")</f>
        <v>Software &amp; IT Services</v>
      </c>
      <c r="N8" s="25" cm="1">
        <f t="array" ref="N8">_FV(A8,"Year incorporated",TRUE)</f>
        <v>2002</v>
      </c>
      <c r="O8" s="14" t="str" cm="1">
        <f t="array" ref="O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8" s="10"/>
      <c r="Q8" s="10"/>
      <c r="R8" s="10"/>
    </row>
    <row r="9" spans="1:18" ht="50" customHeight="1">
      <c r="A9" s="2" t="e" vm="39">
        <v>#VALUE!</v>
      </c>
      <c r="B9" s="19">
        <f>'[9]Sheet 1'!$AE$116</f>
        <v>393.36089074028121</v>
      </c>
      <c r="C9" s="6" cm="1">
        <f t="array" ref="C9">(B9/_FV(A9,"Price"))-1</f>
        <v>-0.38614093205324407</v>
      </c>
      <c r="D9" s="6">
        <f>'[9]Sheet 1'!$AC$5</f>
        <v>0.137682016012036</v>
      </c>
      <c r="E9" s="6">
        <f>'[9]Sheet 1'!$AD$5</f>
        <v>0.25473471431135297</v>
      </c>
      <c r="F9" s="6">
        <f>'[9]Sheet 1'!$AC$21</f>
        <v>-5.8558316061478877E-2</v>
      </c>
      <c r="G9" s="7">
        <f>'[9]Sheet 1'!$AJ$17</f>
        <v>12.412073639566627</v>
      </c>
      <c r="H9" s="7">
        <f>'[9]Sheet 1'!$AK$17</f>
        <v>40.706587568346215</v>
      </c>
      <c r="I9" s="6">
        <f>'[9]Sheet 1'!$AI$8</f>
        <v>0.50539999999999996</v>
      </c>
      <c r="J9" s="6">
        <f>'[9]Sheet 1'!$AL$8</f>
        <v>0.33851436236032001</v>
      </c>
      <c r="K9" s="6">
        <f>'[9]Sheet 1'!$AK$14</f>
        <v>0.2216504501327809</v>
      </c>
      <c r="L9" s="8">
        <f>'[9]Sheet 1'!$AK$101</f>
        <v>262805800000</v>
      </c>
      <c r="M9" s="16" t="str" cm="1">
        <f t="array" ref="M9">_FV(A9,"Industry")</f>
        <v>Semiconductors &amp; Semiconductor Equipment</v>
      </c>
      <c r="N9" s="25" cm="1">
        <f t="array" ref="N9">_FV(A9,"Year incorporated",TRUE)</f>
        <v>1994</v>
      </c>
      <c r="O9" s="14" t="str" cm="1">
        <f t="array" ref="O9">_FV(A9,"Description")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9" s="10"/>
      <c r="Q9" s="10"/>
      <c r="R9" s="10"/>
    </row>
    <row r="10" spans="1:18" ht="50" customHeight="1">
      <c r="A10" s="2" t="e" vm="45">
        <v>#VALUE!</v>
      </c>
      <c r="B10" s="19">
        <f>'[41]Sheet 1'!$AB$115</f>
        <v>168.91941438586917</v>
      </c>
      <c r="C10" s="6" cm="1">
        <f t="array" ref="C10">(B10/_FV(A10,"Price"))-1</f>
        <v>-0.60193374717598869</v>
      </c>
      <c r="D10" s="6">
        <f>'[41]Sheet 1'!$Z$4</f>
        <v>2.2293230289069932E-3</v>
      </c>
      <c r="E10" s="6">
        <f>'[41]Sheet 1'!$AA$4</f>
        <v>0.57611032846444732</v>
      </c>
      <c r="F10" s="6">
        <f>'[41]Sheet 1'!$Z$20</f>
        <v>-0.43960884503567965</v>
      </c>
      <c r="G10" s="7">
        <f>'[41]Sheet 1'!$AG$16</f>
        <v>39.416178542299996</v>
      </c>
      <c r="H10" s="7">
        <f>'[41]Sheet 1'!$AH$16</f>
        <v>243.40934065934067</v>
      </c>
      <c r="I10" s="6">
        <f>'[41]Sheet 1'!$AF$7</f>
        <v>0.56930000000000003</v>
      </c>
      <c r="J10" s="6">
        <f>'[41]Sheet 1'!$AI$7</f>
        <v>0.14117298138948617</v>
      </c>
      <c r="K10" s="6">
        <f>'[41]Sheet 1'!$AH$13</f>
        <v>0.12439627753563436</v>
      </c>
      <c r="L10" s="8">
        <f>'[41]Sheet 1'!$AH$101</f>
        <v>1063212000000</v>
      </c>
      <c r="M10" s="16" t="str" cm="1">
        <f t="array" ref="M10">_FV(A10,"Industry")</f>
        <v>Semiconductors &amp; Semiconductor Equipment</v>
      </c>
      <c r="N10" s="25" cm="1">
        <f t="array" ref="N10">_FV(A10,"Year incorporated",TRUE)</f>
        <v>1998</v>
      </c>
      <c r="O10" s="14" t="str" cm="1">
        <f t="array" ref="O10">_FV(A10,"Description")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10" s="14"/>
      <c r="Q10" s="14"/>
      <c r="R10" s="14"/>
    </row>
    <row r="11" spans="1:18" ht="50" customHeight="1">
      <c r="A11" s="2" t="e" vm="50">
        <v>#VALUE!</v>
      </c>
      <c r="B11" s="19">
        <f>'[31]Sheet 1'!$S$117</f>
        <v>51.789660384219843</v>
      </c>
      <c r="C11" s="6" cm="1">
        <f t="array" ref="C11">(B11/_FV(A11,"Price"))-1</f>
        <v>-0.79867182248398438</v>
      </c>
      <c r="D11" s="6">
        <f>'[31]Sheet 1'!$Q$6</f>
        <v>0.51351652639206291</v>
      </c>
      <c r="E11" s="6">
        <f>'[31]Sheet 1'!$R$6</f>
        <v>0.22447276030541841</v>
      </c>
      <c r="F11" s="6">
        <f>'[31]Sheet 1'!$Q$22</f>
        <v>0.85536842105263156</v>
      </c>
      <c r="G11" s="7">
        <f>'[31]Sheet 1'!$X$18</f>
        <v>10.295382551864673</v>
      </c>
      <c r="H11" s="7">
        <f>'[31]Sheet 1'!$Y$18</f>
        <v>66.795353093341831</v>
      </c>
      <c r="I11" s="6">
        <f>'[31]Sheet 1'!$W$9</f>
        <v>0.25600000000000001</v>
      </c>
      <c r="J11" s="6">
        <f>'[31]Sheet 1'!$Z$9</f>
        <v>9.281628243843755E-2</v>
      </c>
      <c r="K11" s="6">
        <f>'[31]Sheet 1'!$Y$15</f>
        <v>0.28567244733594127</v>
      </c>
      <c r="L11" s="8">
        <f>'[31]Sheet 1'!$Y$102</f>
        <v>838682453440</v>
      </c>
      <c r="M11" s="16" t="str" cm="1">
        <f t="array" ref="M11">_FV(A11,"Industry")</f>
        <v>Automobiles &amp; Auto Parts</v>
      </c>
      <c r="N11" s="25" cm="1">
        <f t="array" ref="N11">_FV(A11,"Year incorporated",TRUE)</f>
        <v>2003</v>
      </c>
      <c r="O11" s="14" t="str" cm="1">
        <f t="array" ref="O11">_FV(A11,"Description")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2"/>
      <c r="B13" s="19"/>
      <c r="C13" s="6"/>
      <c r="D13" s="6"/>
      <c r="E13" s="6"/>
      <c r="F13" s="6"/>
      <c r="G13" s="7"/>
      <c r="H13" s="7"/>
      <c r="I13" s="6"/>
      <c r="J13" s="6"/>
      <c r="K13" s="6"/>
      <c r="L13" s="8"/>
      <c r="M13" s="16"/>
      <c r="N13" s="25"/>
      <c r="O13" s="14"/>
      <c r="P13" s="14"/>
      <c r="Q13" s="14"/>
      <c r="R13" s="14"/>
    </row>
    <row r="14" spans="1:18" ht="50" customHeight="1">
      <c r="A14" s="2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0"/>
      <c r="Q17" s="10"/>
      <c r="R17" s="10"/>
    </row>
    <row r="18" spans="1:18" ht="50" customHeight="1">
      <c r="A18" s="22"/>
      <c r="B18" s="19"/>
      <c r="C18" s="6"/>
      <c r="D18" s="6"/>
      <c r="E18" s="6"/>
      <c r="F18" s="6"/>
      <c r="G18" s="7"/>
      <c r="H18" s="7"/>
      <c r="I18" s="6"/>
      <c r="J18" s="6"/>
      <c r="K18" s="6"/>
      <c r="L18" s="8"/>
      <c r="M18" s="16"/>
      <c r="N18" s="25"/>
      <c r="O18" s="14"/>
      <c r="P18" s="14"/>
      <c r="Q18" s="14"/>
      <c r="R18" s="14"/>
    </row>
    <row r="19" spans="1:18" ht="50" customHeight="1">
      <c r="A19" s="2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4"/>
      <c r="Q24" s="14"/>
      <c r="R24" s="14"/>
    </row>
    <row r="25" spans="1:18" ht="50" customHeight="1">
      <c r="A25" s="22"/>
      <c r="B25" s="19"/>
      <c r="C25" s="6"/>
      <c r="D25" s="6"/>
      <c r="E25" s="6"/>
      <c r="F25" s="6"/>
      <c r="G25" s="7"/>
      <c r="H25" s="7"/>
      <c r="I25" s="6"/>
      <c r="J25" s="6"/>
      <c r="K25" s="6"/>
      <c r="L25" s="8"/>
      <c r="M25" s="16"/>
      <c r="N25" s="10"/>
      <c r="O25" s="14"/>
      <c r="P25" s="10"/>
      <c r="Q25" s="10"/>
      <c r="R25" s="10"/>
    </row>
    <row r="26" spans="1:18" ht="50" customHeight="1">
      <c r="A26" s="22"/>
      <c r="B26" s="19"/>
      <c r="C26" s="6"/>
      <c r="D26" s="6"/>
      <c r="E26" s="6"/>
      <c r="F26" s="6"/>
      <c r="G26" s="7"/>
      <c r="H26" s="7"/>
      <c r="I26" s="6"/>
      <c r="J26" s="6"/>
      <c r="K26" s="6"/>
      <c r="L26" s="8"/>
      <c r="M26" s="16"/>
      <c r="N26" s="10"/>
      <c r="O26" s="14"/>
      <c r="P26" s="10"/>
      <c r="Q26" s="10"/>
      <c r="R26" s="10"/>
    </row>
    <row r="27" spans="1:18" ht="50" customHeight="1">
      <c r="A27" s="22"/>
      <c r="B27" s="19"/>
      <c r="C27" s="6"/>
      <c r="D27" s="6"/>
      <c r="E27" s="6"/>
      <c r="F27" s="6"/>
      <c r="G27" s="7"/>
      <c r="H27" s="7"/>
      <c r="I27" s="6"/>
      <c r="J27" s="6"/>
      <c r="K27" s="6"/>
      <c r="L27" s="8"/>
      <c r="M27" s="16"/>
      <c r="N27" s="10"/>
      <c r="O27" s="14"/>
      <c r="P27" s="10"/>
      <c r="Q27" s="10"/>
      <c r="R27" s="10"/>
    </row>
    <row r="28" spans="1:18" ht="50" customHeight="1">
      <c r="A28" s="11"/>
      <c r="B28" s="5"/>
      <c r="C28" s="6"/>
      <c r="D28" s="6"/>
      <c r="E28" s="6"/>
      <c r="F28" s="6"/>
      <c r="G28" s="7"/>
      <c r="H28" s="7"/>
      <c r="I28" s="6"/>
      <c r="J28" s="6"/>
      <c r="K28" s="6"/>
      <c r="L28" s="8"/>
      <c r="M28" s="13"/>
      <c r="N28" s="10"/>
      <c r="O28" s="9"/>
      <c r="P28" s="10"/>
      <c r="Q28" s="10"/>
      <c r="R28" s="10"/>
    </row>
    <row r="29" spans="1:18" ht="50" customHeight="1">
      <c r="A29" s="4"/>
      <c r="B29" s="5"/>
      <c r="C29" s="6"/>
      <c r="D29" s="6"/>
      <c r="E29" s="6"/>
      <c r="F29" s="6"/>
      <c r="G29" s="7"/>
      <c r="H29" s="7"/>
      <c r="I29" s="6"/>
      <c r="J29" s="6"/>
      <c r="K29" s="6"/>
      <c r="L29" s="8"/>
      <c r="M29" s="13"/>
      <c r="N29" s="10"/>
      <c r="O29" s="9"/>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11"/>
      <c r="B31" s="5"/>
      <c r="C31" s="6"/>
      <c r="D31" s="6"/>
      <c r="E31" s="6"/>
      <c r="F31" s="6"/>
      <c r="G31" s="7"/>
      <c r="H31" s="7"/>
      <c r="I31" s="6"/>
      <c r="J31" s="6"/>
      <c r="K31" s="6"/>
      <c r="L31" s="8"/>
      <c r="M31" s="13"/>
      <c r="N31" s="10"/>
      <c r="O31" s="9"/>
      <c r="P31" s="10"/>
      <c r="Q31" s="10"/>
      <c r="R31" s="10"/>
    </row>
    <row r="32" spans="1:18" ht="50" customHeight="1">
      <c r="A32" s="4"/>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23"/>
      <c r="B34" s="5"/>
      <c r="C34" s="6"/>
      <c r="D34" s="6"/>
      <c r="E34" s="6"/>
      <c r="F34" s="6"/>
      <c r="G34" s="7"/>
      <c r="H34" s="7"/>
      <c r="I34" s="6"/>
      <c r="J34" s="6"/>
      <c r="K34" s="6"/>
      <c r="L34" s="8"/>
      <c r="M34" s="13"/>
      <c r="N34" s="10"/>
      <c r="O34" s="9"/>
      <c r="P34" s="10"/>
      <c r="Q34" s="10"/>
      <c r="R34" s="10"/>
    </row>
  </sheetData>
  <autoFilter ref="A1:L1" xr:uid="{FAB1ACF9-D4B9-FB4D-8299-9FC1FBDA430F}">
    <sortState xmlns:xlrd2="http://schemas.microsoft.com/office/spreadsheetml/2017/richdata2" ref="A2:L13">
      <sortCondition descending="1" ref="C1:C13"/>
    </sortState>
  </autoFilter>
  <conditionalFormatting sqref="C2:C11">
    <cfRule type="colorScale" priority="9">
      <colorScale>
        <cfvo type="min"/>
        <cfvo type="percentile" val="50"/>
        <cfvo type="max"/>
        <color rgb="FFF8696B"/>
        <color rgb="FFFCFCFF"/>
        <color rgb="FF63BE7B"/>
      </colorScale>
    </cfRule>
    <cfRule type="colorScale" priority="4336">
      <colorScale>
        <cfvo type="min"/>
        <cfvo type="max"/>
        <color rgb="FFFFEF9C"/>
        <color rgb="FF63BE7B"/>
      </colorScale>
    </cfRule>
  </conditionalFormatting>
  <conditionalFormatting sqref="C3">
    <cfRule type="colorScale" priority="540">
      <colorScale>
        <cfvo type="min"/>
        <cfvo type="percentile" val="50"/>
        <cfvo type="max"/>
        <color rgb="FFF8696B"/>
        <color rgb="FFFCFCFF"/>
        <color rgb="FF63BE7B"/>
      </colorScale>
    </cfRule>
  </conditionalFormatting>
  <conditionalFormatting sqref="C4">
    <cfRule type="colorScale" priority="514">
      <colorScale>
        <cfvo type="min"/>
        <cfvo type="percentile" val="50"/>
        <cfvo type="max"/>
        <color rgb="FFF8696B"/>
        <color rgb="FFFCFCFF"/>
        <color rgb="FF63BE7B"/>
      </colorScale>
    </cfRule>
  </conditionalFormatting>
  <conditionalFormatting sqref="C5:C6">
    <cfRule type="colorScale" priority="3148">
      <colorScale>
        <cfvo type="min"/>
        <cfvo type="percentile" val="50"/>
        <cfvo type="max"/>
        <color rgb="FFF8696B"/>
        <color rgb="FFFCFCFF"/>
        <color rgb="FF63BE7B"/>
      </colorScale>
    </cfRule>
  </conditionalFormatting>
  <conditionalFormatting sqref="C7">
    <cfRule type="colorScale" priority="176">
      <colorScale>
        <cfvo type="min"/>
        <cfvo type="percentile" val="50"/>
        <cfvo type="max"/>
        <color rgb="FFF8696B"/>
        <color rgb="FFFCFCFF"/>
        <color rgb="FF63BE7B"/>
      </colorScale>
    </cfRule>
  </conditionalFormatting>
  <conditionalFormatting sqref="C8">
    <cfRule type="colorScale" priority="472">
      <colorScale>
        <cfvo type="min"/>
        <cfvo type="percentile" val="50"/>
        <cfvo type="max"/>
        <color rgb="FFF8696B"/>
        <color rgb="FFFCFCFF"/>
        <color rgb="FF63BE7B"/>
      </colorScale>
    </cfRule>
  </conditionalFormatting>
  <conditionalFormatting sqref="C9">
    <cfRule type="colorScale" priority="444">
      <colorScale>
        <cfvo type="min"/>
        <cfvo type="percentile" val="50"/>
        <cfvo type="max"/>
        <color rgb="FFF8696B"/>
        <color rgb="FFFCFCFF"/>
        <color rgb="FF63BE7B"/>
      </colorScale>
    </cfRule>
  </conditionalFormatting>
  <conditionalFormatting sqref="C10:C11 C2">
    <cfRule type="colorScale" priority="150">
      <colorScale>
        <cfvo type="min"/>
        <cfvo type="percentile" val="50"/>
        <cfvo type="max"/>
        <color rgb="FFF8696B"/>
        <color rgb="FFFCFCFF"/>
        <color rgb="FF63BE7B"/>
      </colorScale>
    </cfRule>
  </conditionalFormatting>
  <conditionalFormatting sqref="C12">
    <cfRule type="colorScale" priority="384">
      <colorScale>
        <cfvo type="min"/>
        <cfvo type="percentile" val="50"/>
        <cfvo type="max"/>
        <color rgb="FFF8696B"/>
        <color rgb="FFFCFCFF"/>
        <color rgb="FF63BE7B"/>
      </colorScale>
    </cfRule>
  </conditionalFormatting>
  <conditionalFormatting sqref="C12:C19 C3:C6 C8:C9">
    <cfRule type="colorScale" priority="204">
      <colorScale>
        <cfvo type="min"/>
        <cfvo type="max"/>
        <color rgb="FFFFEF9C"/>
        <color rgb="FF63BE7B"/>
      </colorScale>
    </cfRule>
    <cfRule type="colorScale" priority="260">
      <colorScale>
        <cfvo type="min"/>
        <cfvo type="percentile" val="50"/>
        <cfvo type="max"/>
        <color rgb="FFF8696B"/>
        <color rgb="FFFCFCFF"/>
        <color rgb="FF63BE7B"/>
      </colorScale>
    </cfRule>
  </conditionalFormatting>
  <conditionalFormatting sqref="C12:C19 C5:C6 C8:C9">
    <cfRule type="colorScale" priority="205">
      <colorScale>
        <cfvo type="min"/>
        <cfvo type="percentile" val="50"/>
        <cfvo type="max"/>
        <color rgb="FFF8696B"/>
        <color rgb="FFFFEB84"/>
        <color rgb="FF63BE7B"/>
      </colorScale>
    </cfRule>
  </conditionalFormatting>
  <conditionalFormatting sqref="C13:C14">
    <cfRule type="colorScale" priority="360">
      <colorScale>
        <cfvo type="min"/>
        <cfvo type="percentile" val="50"/>
        <cfvo type="max"/>
        <color rgb="FFF8696B"/>
        <color rgb="FFFCFCFF"/>
        <color rgb="FF63BE7B"/>
      </colorScale>
    </cfRule>
  </conditionalFormatting>
  <conditionalFormatting sqref="C15">
    <cfRule type="colorScale" priority="339">
      <colorScale>
        <cfvo type="min"/>
        <cfvo type="percentile" val="50"/>
        <cfvo type="max"/>
        <color rgb="FFF8696B"/>
        <color rgb="FFFCFCFF"/>
        <color rgb="FF63BE7B"/>
      </colorScale>
    </cfRule>
  </conditionalFormatting>
  <conditionalFormatting sqref="C16">
    <cfRule type="colorScale" priority="318">
      <colorScale>
        <cfvo type="min"/>
        <cfvo type="percentile" val="50"/>
        <cfvo type="max"/>
        <color rgb="FFF8696B"/>
        <color rgb="FFFCFCFF"/>
        <color rgb="FF63BE7B"/>
      </colorScale>
    </cfRule>
  </conditionalFormatting>
  <conditionalFormatting sqref="C17">
    <cfRule type="colorScale" priority="304">
      <colorScale>
        <cfvo type="min"/>
        <cfvo type="percentile" val="50"/>
        <cfvo type="max"/>
        <color rgb="FFF8696B"/>
        <color rgb="FFFCFCFF"/>
        <color rgb="FF63BE7B"/>
      </colorScale>
    </cfRule>
  </conditionalFormatting>
  <conditionalFormatting sqref="C18:C19">
    <cfRule type="colorScale" priority="277">
      <colorScale>
        <cfvo type="min"/>
        <cfvo type="percentile" val="50"/>
        <cfvo type="max"/>
        <color rgb="FFF8696B"/>
        <color rgb="FFFCFCFF"/>
        <color rgb="FF63BE7B"/>
      </colorScale>
    </cfRule>
  </conditionalFormatting>
  <conditionalFormatting sqref="C20:C24">
    <cfRule type="colorScale" priority="777">
      <colorScale>
        <cfvo type="min"/>
        <cfvo type="percentile" val="50"/>
        <cfvo type="max"/>
        <color rgb="FFF8696B"/>
        <color rgb="FFFCFCFF"/>
        <color rgb="FF63BE7B"/>
      </colorScale>
    </cfRule>
  </conditionalFormatting>
  <conditionalFormatting sqref="C25:C27">
    <cfRule type="colorScale" priority="753">
      <colorScale>
        <cfvo type="min"/>
        <cfvo type="percentile" val="50"/>
        <cfvo type="max"/>
        <color rgb="FFF8696B"/>
        <color rgb="FFFCFCFF"/>
        <color rgb="FF63BE7B"/>
      </colorScale>
    </cfRule>
  </conditionalFormatting>
  <conditionalFormatting sqref="C25:C34">
    <cfRule type="colorScale" priority="770">
      <colorScale>
        <cfvo type="min"/>
        <cfvo type="percentile" val="50"/>
        <cfvo type="max"/>
        <color rgb="FFF8696B"/>
        <color rgb="FFFFEB84"/>
        <color rgb="FF63BE7B"/>
      </colorScale>
    </cfRule>
    <cfRule type="colorScale" priority="775">
      <colorScale>
        <cfvo type="min"/>
        <cfvo type="percentile" val="50"/>
        <cfvo type="max"/>
        <color rgb="FFF8696B"/>
        <color rgb="FFFFEB84"/>
        <color rgb="FF63BE7B"/>
      </colorScale>
    </cfRule>
    <cfRule type="colorScale" priority="776">
      <colorScale>
        <cfvo type="min"/>
        <cfvo type="max"/>
        <color rgb="FFFFEF9C"/>
        <color rgb="FF63BE7B"/>
      </colorScale>
    </cfRule>
  </conditionalFormatting>
  <conditionalFormatting sqref="D2:D11">
    <cfRule type="colorScale" priority="8">
      <colorScale>
        <cfvo type="min"/>
        <cfvo type="max"/>
        <color rgb="FFFCFCFF"/>
        <color rgb="FF63BE7B"/>
      </colorScale>
    </cfRule>
  </conditionalFormatting>
  <conditionalFormatting sqref="D5:D6">
    <cfRule type="colorScale" priority="3149">
      <colorScale>
        <cfvo type="min"/>
        <cfvo type="max"/>
        <color rgb="FFFCFCFF"/>
        <color rgb="FF63BE7B"/>
      </colorScale>
    </cfRule>
  </conditionalFormatting>
  <conditionalFormatting sqref="D7">
    <cfRule type="colorScale" priority="187">
      <colorScale>
        <cfvo type="min"/>
        <cfvo type="max"/>
        <color rgb="FFFCFCFF"/>
        <color rgb="FF63BE7B"/>
      </colorScale>
    </cfRule>
    <cfRule type="colorScale" priority="188">
      <colorScale>
        <cfvo type="min"/>
        <cfvo type="max"/>
        <color rgb="FFFCFCFF"/>
        <color rgb="FF63BE7B"/>
      </colorScale>
    </cfRule>
  </conditionalFormatting>
  <conditionalFormatting sqref="D10:D11 D2">
    <cfRule type="colorScale" priority="161">
      <colorScale>
        <cfvo type="min"/>
        <cfvo type="max"/>
        <color rgb="FFFCFCFF"/>
        <color rgb="FF63BE7B"/>
      </colorScale>
    </cfRule>
  </conditionalFormatting>
  <conditionalFormatting sqref="D12:D19 D3:D6 D8:D9">
    <cfRule type="colorScale" priority="247">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D13:D14">
    <cfRule type="colorScale" priority="375">
      <colorScale>
        <cfvo type="min"/>
        <cfvo type="max"/>
        <color rgb="FFFFEF9C"/>
        <color rgb="FF63BE7B"/>
      </colorScale>
    </cfRule>
  </conditionalFormatting>
  <conditionalFormatting sqref="D20:D24">
    <cfRule type="colorScale" priority="778">
      <colorScale>
        <cfvo type="min"/>
        <cfvo type="max"/>
        <color rgb="FFFCFCFF"/>
        <color rgb="FF63BE7B"/>
      </colorScale>
    </cfRule>
  </conditionalFormatting>
  <conditionalFormatting sqref="D25:D27">
    <cfRule type="colorScale" priority="751">
      <colorScale>
        <cfvo type="min"/>
        <cfvo type="max"/>
        <color rgb="FFFCFCFF"/>
        <color rgb="FF63BE7B"/>
      </colorScale>
    </cfRule>
  </conditionalFormatting>
  <conditionalFormatting sqref="D2:E2">
    <cfRule type="colorScale" priority="21">
      <colorScale>
        <cfvo type="min"/>
        <cfvo type="max"/>
        <color rgb="FFFCFCFF"/>
        <color rgb="FF63BE7B"/>
      </colorScale>
    </cfRule>
    <cfRule type="colorScale" priority="22">
      <colorScale>
        <cfvo type="min"/>
        <cfvo type="max"/>
        <color rgb="FFFFEF9C"/>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onditionalFormatting>
  <conditionalFormatting sqref="D7:E7">
    <cfRule type="colorScale" priority="195">
      <colorScale>
        <cfvo type="min"/>
        <cfvo type="max"/>
        <color rgb="FFFCFCFF"/>
        <color rgb="FF63BE7B"/>
      </colorScale>
    </cfRule>
    <cfRule type="colorScale" priority="197">
      <colorScale>
        <cfvo type="min"/>
        <cfvo type="max"/>
        <color rgb="FFFFEF9C"/>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onditionalFormatting>
  <conditionalFormatting sqref="D10:E10">
    <cfRule type="colorScale" priority="168">
      <colorScale>
        <cfvo type="min"/>
        <cfvo type="max"/>
        <color rgb="FFFCFCFF"/>
        <color rgb="FF63BE7B"/>
      </colorScale>
    </cfRule>
    <cfRule type="colorScale" priority="170">
      <colorScale>
        <cfvo type="min"/>
        <cfvo type="max"/>
        <color rgb="FFFFEF9C"/>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1:E11">
    <cfRule type="colorScale" priority="116">
      <colorScale>
        <cfvo type="min"/>
        <cfvo type="max"/>
        <color rgb="FFFCFCFF"/>
        <color rgb="FF63BE7B"/>
      </colorScale>
    </cfRule>
    <cfRule type="colorScale" priority="117">
      <colorScale>
        <cfvo type="min"/>
        <cfvo type="max"/>
        <color rgb="FFFFEF9C"/>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D25:E25">
    <cfRule type="colorScale" priority="767">
      <colorScale>
        <cfvo type="min"/>
        <cfvo type="max"/>
        <color rgb="FFFCFCFF"/>
        <color rgb="FF63BE7B"/>
      </colorScale>
    </cfRule>
    <cfRule type="colorScale" priority="768">
      <colorScale>
        <cfvo type="min"/>
        <cfvo type="percentile" val="50"/>
        <cfvo type="max"/>
        <color rgb="FFF8696B"/>
        <color rgb="FFFFEB84"/>
        <color rgb="FF63BE7B"/>
      </colorScale>
    </cfRule>
  </conditionalFormatting>
  <conditionalFormatting sqref="D25:E33">
    <cfRule type="colorScale" priority="771">
      <colorScale>
        <cfvo type="min"/>
        <cfvo type="max"/>
        <color rgb="FFFFEF9C"/>
        <color rgb="FF63BE7B"/>
      </colorScale>
    </cfRule>
  </conditionalFormatting>
  <conditionalFormatting sqref="D26:E26">
    <cfRule type="colorScale" priority="763">
      <colorScale>
        <cfvo type="min"/>
        <cfvo type="max"/>
        <color rgb="FFFCFCFF"/>
        <color rgb="FF63BE7B"/>
      </colorScale>
    </cfRule>
    <cfRule type="colorScale" priority="764">
      <colorScale>
        <cfvo type="min"/>
        <cfvo type="percentile" val="50"/>
        <cfvo type="max"/>
        <color rgb="FFF8696B"/>
        <color rgb="FFFFEB84"/>
        <color rgb="FF63BE7B"/>
      </colorScale>
    </cfRule>
  </conditionalFormatting>
  <conditionalFormatting sqref="D27:E29">
    <cfRule type="colorScale" priority="765">
      <colorScale>
        <cfvo type="min"/>
        <cfvo type="max"/>
        <color rgb="FFFCFCFF"/>
        <color rgb="FF63BE7B"/>
      </colorScale>
    </cfRule>
    <cfRule type="colorScale" priority="766">
      <colorScale>
        <cfvo type="min"/>
        <cfvo type="percentile" val="50"/>
        <cfvo type="max"/>
        <color rgb="FFF8696B"/>
        <color rgb="FFFFEB84"/>
        <color rgb="FF63BE7B"/>
      </colorScale>
    </cfRule>
  </conditionalFormatting>
  <conditionalFormatting sqref="D30:E30">
    <cfRule type="colorScale" priority="761">
      <colorScale>
        <cfvo type="min"/>
        <cfvo type="max"/>
        <color rgb="FFFCFCFF"/>
        <color rgb="FF63BE7B"/>
      </colorScale>
    </cfRule>
    <cfRule type="colorScale" priority="762">
      <colorScale>
        <cfvo type="min"/>
        <cfvo type="percentile" val="50"/>
        <cfvo type="max"/>
        <color rgb="FFF8696B"/>
        <color rgb="FFFFEB84"/>
        <color rgb="FF63BE7B"/>
      </colorScale>
    </cfRule>
  </conditionalFormatting>
  <conditionalFormatting sqref="D31:E31">
    <cfRule type="colorScale" priority="759">
      <colorScale>
        <cfvo type="min"/>
        <cfvo type="max"/>
        <color rgb="FFFCFCFF"/>
        <color rgb="FF63BE7B"/>
      </colorScale>
    </cfRule>
    <cfRule type="colorScale" priority="760">
      <colorScale>
        <cfvo type="min"/>
        <cfvo type="percentile" val="50"/>
        <cfvo type="max"/>
        <color rgb="FFF8696B"/>
        <color rgb="FFFFEB84"/>
        <color rgb="FF63BE7B"/>
      </colorScale>
    </cfRule>
  </conditionalFormatting>
  <conditionalFormatting sqref="D32:E32">
    <cfRule type="colorScale" priority="757">
      <colorScale>
        <cfvo type="min"/>
        <cfvo type="max"/>
        <color rgb="FFFCFCFF"/>
        <color rgb="FF63BE7B"/>
      </colorScale>
    </cfRule>
    <cfRule type="colorScale" priority="758">
      <colorScale>
        <cfvo type="min"/>
        <cfvo type="percentile" val="50"/>
        <cfvo type="max"/>
        <color rgb="FFF8696B"/>
        <color rgb="FFFFEB84"/>
        <color rgb="FF63BE7B"/>
      </colorScale>
    </cfRule>
  </conditionalFormatting>
  <conditionalFormatting sqref="D33:E33">
    <cfRule type="colorScale" priority="755">
      <colorScale>
        <cfvo type="min"/>
        <cfvo type="max"/>
        <color rgb="FFFCFCFF"/>
        <color rgb="FF63BE7B"/>
      </colorScale>
    </cfRule>
    <cfRule type="colorScale" priority="756">
      <colorScale>
        <cfvo type="min"/>
        <cfvo type="percentile" val="50"/>
        <cfvo type="max"/>
        <color rgb="FFF8696B"/>
        <color rgb="FFFFEB84"/>
        <color rgb="FF63BE7B"/>
      </colorScale>
    </cfRule>
  </conditionalFormatting>
  <conditionalFormatting sqref="D3:F3">
    <cfRule type="colorScale" priority="539">
      <colorScale>
        <cfvo type="min"/>
        <cfvo type="max"/>
        <color rgb="FFFCFCFF"/>
        <color rgb="FF63BE7B"/>
      </colorScale>
    </cfRule>
  </conditionalFormatting>
  <conditionalFormatting sqref="D4:F4">
    <cfRule type="colorScale" priority="513">
      <colorScale>
        <cfvo type="min"/>
        <cfvo type="max"/>
        <color rgb="FFFCFCFF"/>
        <color rgb="FF63BE7B"/>
      </colorScale>
    </cfRule>
  </conditionalFormatting>
  <conditionalFormatting sqref="D8:F8">
    <cfRule type="colorScale" priority="476">
      <colorScale>
        <cfvo type="min"/>
        <cfvo type="max"/>
        <color rgb="FFFCFCFF"/>
        <color rgb="FF63BE7B"/>
      </colorScale>
    </cfRule>
    <cfRule type="colorScale" priority="477">
      <colorScale>
        <cfvo type="min"/>
        <cfvo type="percentile" val="50"/>
        <cfvo type="max"/>
        <color rgb="FFF8696B"/>
        <color rgb="FFFFEB84"/>
        <color rgb="FF63BE7B"/>
      </colorScale>
    </cfRule>
    <cfRule type="colorScale" priority="479">
      <colorScale>
        <cfvo type="min"/>
        <cfvo type="max"/>
        <color rgb="FFFFEF9C"/>
        <color rgb="FF63BE7B"/>
      </colorScale>
    </cfRule>
  </conditionalFormatting>
  <conditionalFormatting sqref="D9:F9">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1">
      <colorScale>
        <cfvo type="min"/>
        <cfvo type="max"/>
        <color rgb="FFFFEF9C"/>
        <color rgb="FF63BE7B"/>
      </colorScale>
    </cfRule>
    <cfRule type="colorScale" priority="456">
      <colorScale>
        <cfvo type="min"/>
        <cfvo type="max"/>
        <color rgb="FFFCFCFF"/>
        <color rgb="FF63BE7B"/>
      </colorScale>
    </cfRule>
  </conditionalFormatting>
  <conditionalFormatting sqref="D12:F12">
    <cfRule type="colorScale" priority="383">
      <colorScale>
        <cfvo type="min"/>
        <cfvo type="max"/>
        <color rgb="FFFCFCFF"/>
        <color rgb="FF63BE7B"/>
      </colorScale>
    </cfRule>
  </conditionalFormatting>
  <conditionalFormatting sqref="D13:F13">
    <cfRule type="colorScale" priority="370">
      <colorScale>
        <cfvo type="min"/>
        <cfvo type="max"/>
        <color rgb="FFFCFCFF"/>
        <color rgb="FF63BE7B"/>
      </colorScale>
    </cfRule>
    <cfRule type="colorScale" priority="371">
      <colorScale>
        <cfvo type="min"/>
        <cfvo type="percentile" val="50"/>
        <cfvo type="max"/>
        <color rgb="FFF8696B"/>
        <color rgb="FFFFEB84"/>
        <color rgb="FF63BE7B"/>
      </colorScale>
    </cfRule>
  </conditionalFormatting>
  <conditionalFormatting sqref="D14:F14">
    <cfRule type="colorScale" priority="372">
      <colorScale>
        <cfvo type="min"/>
        <cfvo type="max"/>
        <color rgb="FFFCFCFF"/>
        <color rgb="FF63BE7B"/>
      </colorScale>
    </cfRule>
    <cfRule type="colorScale" priority="373">
      <colorScale>
        <cfvo type="min"/>
        <cfvo type="percentile" val="50"/>
        <cfvo type="max"/>
        <color rgb="FFF8696B"/>
        <color rgb="FFFFEB84"/>
        <color rgb="FF63BE7B"/>
      </colorScale>
    </cfRule>
  </conditionalFormatting>
  <conditionalFormatting sqref="D15:F15">
    <cfRule type="colorScale" priority="343">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6">
      <colorScale>
        <cfvo type="min"/>
        <cfvo type="max"/>
        <color rgb="FFFFEF9C"/>
        <color rgb="FF63BE7B"/>
      </colorScale>
    </cfRule>
  </conditionalFormatting>
  <conditionalFormatting sqref="D16:F16">
    <cfRule type="colorScale" priority="322">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5">
      <colorScale>
        <cfvo type="min"/>
        <cfvo type="max"/>
        <color rgb="FFFFEF9C"/>
        <color rgb="FF63BE7B"/>
      </colorScale>
    </cfRule>
  </conditionalFormatting>
  <conditionalFormatting sqref="D17:F17">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fRule type="colorScale" priority="310">
      <colorScale>
        <cfvo type="min"/>
        <cfvo type="max"/>
        <color rgb="FFFCFCFF"/>
        <color rgb="FF63BE7B"/>
      </colorScale>
    </cfRule>
    <cfRule type="colorScale" priority="314">
      <colorScale>
        <cfvo type="min"/>
        <cfvo type="max"/>
        <color rgb="FFFFEF9C"/>
        <color rgb="FF63BE7B"/>
      </colorScale>
    </cfRule>
  </conditionalFormatting>
  <conditionalFormatting sqref="D18:F18">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6">
      <colorScale>
        <cfvo type="min"/>
        <cfvo type="max"/>
        <color rgb="FFFCFCFF"/>
        <color rgb="FF63BE7B"/>
      </colorScale>
    </cfRule>
    <cfRule type="colorScale" priority="298">
      <colorScale>
        <cfvo type="min"/>
        <cfvo type="max"/>
        <color rgb="FFFFEF9C"/>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FEB84"/>
        <color rgb="FF63BE7B"/>
      </colorScale>
    </cfRule>
  </conditionalFormatting>
  <conditionalFormatting sqref="D19:F19">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onditionalFormatting>
  <conditionalFormatting sqref="E2:E11">
    <cfRule type="colorScale" priority="7">
      <colorScale>
        <cfvo type="min"/>
        <cfvo type="max"/>
        <color rgb="FFFCFCFF"/>
        <color rgb="FF63BE7B"/>
      </colorScale>
    </cfRule>
  </conditionalFormatting>
  <conditionalFormatting sqref="E5:E6">
    <cfRule type="colorScale" priority="257">
      <colorScale>
        <cfvo type="min"/>
        <cfvo type="max"/>
        <color rgb="FFFCFCFF"/>
        <color rgb="FF63BE7B"/>
      </colorScale>
    </cfRule>
  </conditionalFormatting>
  <conditionalFormatting sqref="E7">
    <cfRule type="colorScale" priority="186">
      <colorScale>
        <cfvo type="min"/>
        <cfvo type="max"/>
        <color rgb="FFFCFCFF"/>
        <color rgb="FF63BE7B"/>
      </colorScale>
    </cfRule>
    <cfRule type="colorScale" priority="189">
      <colorScale>
        <cfvo type="min"/>
        <cfvo type="max"/>
        <color rgb="FFFCFCFF"/>
        <color rgb="FF63BE7B"/>
      </colorScale>
    </cfRule>
  </conditionalFormatting>
  <conditionalFormatting sqref="E10:E11 E2">
    <cfRule type="colorScale" priority="162">
      <colorScale>
        <cfvo type="min"/>
        <cfvo type="max"/>
        <color rgb="FFFCFCFF"/>
        <color rgb="FF63BE7B"/>
      </colorScale>
    </cfRule>
  </conditionalFormatting>
  <conditionalFormatting sqref="E12:E19 E3:E6 E8:E9">
    <cfRule type="colorScale" priority="246">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E13:E14">
    <cfRule type="colorScale" priority="256">
      <colorScale>
        <cfvo type="min"/>
        <cfvo type="max"/>
        <color rgb="FFFFEF9C"/>
        <color rgb="FF63BE7B"/>
      </colorScale>
    </cfRule>
  </conditionalFormatting>
  <conditionalFormatting sqref="E20:E24">
    <cfRule type="colorScale" priority="779">
      <colorScale>
        <cfvo type="min"/>
        <cfvo type="max"/>
        <color rgb="FFFCFCFF"/>
        <color rgb="FF63BE7B"/>
      </colorScale>
    </cfRule>
  </conditionalFormatting>
  <conditionalFormatting sqref="E25:E27">
    <cfRule type="colorScale" priority="752">
      <colorScale>
        <cfvo type="min"/>
        <cfvo type="max"/>
        <color rgb="FFFCFCFF"/>
        <color rgb="FF63BE7B"/>
      </colorScale>
    </cfRule>
  </conditionalFormatting>
  <conditionalFormatting sqref="F2:F11">
    <cfRule type="colorScale" priority="6">
      <colorScale>
        <cfvo type="min"/>
        <cfvo type="max"/>
        <color rgb="FFFCFCFF"/>
        <color rgb="FF63BE7B"/>
      </colorScale>
    </cfRule>
  </conditionalFormatting>
  <conditionalFormatting sqref="F5:F6">
    <cfRule type="colorScale" priority="253">
      <colorScale>
        <cfvo type="min"/>
        <cfvo type="max"/>
        <color rgb="FFFCFCFF"/>
        <color rgb="FF63BE7B"/>
      </colorScale>
    </cfRule>
  </conditionalFormatting>
  <conditionalFormatting sqref="F7">
    <cfRule type="colorScale" priority="185">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F10:F11 F2">
    <cfRule type="colorScale" priority="163">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F12:F19 F3:F6 F8:F9">
    <cfRule type="colorScale" priority="203">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F13:F14">
    <cfRule type="colorScale" priority="252">
      <colorScale>
        <cfvo type="min"/>
        <cfvo type="max"/>
        <color rgb="FFFFEF9C"/>
        <color rgb="FF63BE7B"/>
      </colorScale>
    </cfRule>
  </conditionalFormatting>
  <conditionalFormatting sqref="F20:F24">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F36:F1048576 F1 F25:F33">
    <cfRule type="colorScale" priority="754">
      <colorScale>
        <cfvo type="min"/>
        <cfvo type="percentile" val="50"/>
        <cfvo type="max"/>
        <color rgb="FFF8696B"/>
        <color rgb="FFFCFCFF"/>
        <color rgb="FF63BE7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536">
      <colorScale>
        <cfvo type="min"/>
        <cfvo type="percentile" val="50"/>
        <cfvo type="max"/>
        <color rgb="FF63BE7B"/>
        <color rgb="FFFCFCFF"/>
        <color rgb="FFF8696B"/>
      </colorScale>
    </cfRule>
  </conditionalFormatting>
  <conditionalFormatting sqref="G4">
    <cfRule type="colorScale" priority="510">
      <colorScale>
        <cfvo type="min"/>
        <cfvo type="percentile" val="50"/>
        <cfvo type="max"/>
        <color rgb="FF63BE7B"/>
        <color rgb="FFFCFCFF"/>
        <color rgb="FFF8696B"/>
      </colorScale>
    </cfRule>
  </conditionalFormatting>
  <conditionalFormatting sqref="G5:G6">
    <cfRule type="colorScale" priority="3153">
      <colorScale>
        <cfvo type="min"/>
        <cfvo type="percentile" val="50"/>
        <cfvo type="max"/>
        <color rgb="FF63BE7B"/>
        <color rgb="FFFCFCFF"/>
        <color rgb="FFF8696B"/>
      </colorScale>
    </cfRule>
  </conditionalFormatting>
  <conditionalFormatting sqref="G7">
    <cfRule type="colorScale" priority="184">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onditionalFormatting>
  <conditionalFormatting sqref="G8">
    <cfRule type="colorScale" priority="480">
      <colorScale>
        <cfvo type="min"/>
        <cfvo type="percentile" val="50"/>
        <cfvo type="max"/>
        <color rgb="FF63BE7B"/>
        <color rgb="FFFCFCFF"/>
        <color rgb="FFF8696B"/>
      </colorScale>
    </cfRule>
  </conditionalFormatting>
  <conditionalFormatting sqref="G9">
    <cfRule type="colorScale" priority="452">
      <colorScale>
        <cfvo type="min"/>
        <cfvo type="percentile" val="50"/>
        <cfvo type="max"/>
        <color rgb="FF63BE7B"/>
        <color rgb="FFFCFCFF"/>
        <color rgb="FFF8696B"/>
      </colorScale>
    </cfRule>
  </conditionalFormatting>
  <conditionalFormatting sqref="G10:G11 G2">
    <cfRule type="colorScale" priority="166">
      <colorScale>
        <cfvo type="min"/>
        <cfvo type="percentile" val="50"/>
        <cfvo type="max"/>
        <color rgb="FF63BE7B"/>
        <color rgb="FFFCFCFF"/>
        <color rgb="FFF8696B"/>
      </colorScale>
    </cfRule>
  </conditionalFormatting>
  <conditionalFormatting sqref="G12">
    <cfRule type="colorScale" priority="380">
      <colorScale>
        <cfvo type="min"/>
        <cfvo type="percentile" val="50"/>
        <cfvo type="max"/>
        <color rgb="FF63BE7B"/>
        <color rgb="FFFCFCFF"/>
        <color rgb="FFF8696B"/>
      </colorScale>
    </cfRule>
  </conditionalFormatting>
  <conditionalFormatting sqref="G12:G19 G3:G6 G8:G9">
    <cfRule type="colorScale" priority="244">
      <colorScale>
        <cfvo type="min"/>
        <cfvo type="percentile" val="50"/>
        <cfvo type="max"/>
        <color rgb="FF63BE7B"/>
        <color rgb="FFFCFCFF"/>
        <color rgb="FFF8696B"/>
      </colorScale>
    </cfRule>
  </conditionalFormatting>
  <conditionalFormatting sqref="G13:G14">
    <cfRule type="colorScale" priority="374">
      <colorScale>
        <cfvo type="min"/>
        <cfvo type="percentile" val="50"/>
        <cfvo type="max"/>
        <color rgb="FF63BE7B"/>
        <color rgb="FFFCFCFF"/>
        <color rgb="FFF8696B"/>
      </colorScale>
    </cfRule>
  </conditionalFormatting>
  <conditionalFormatting sqref="G15">
    <cfRule type="colorScale" priority="351">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6">
    <cfRule type="colorScale" priority="330">
      <colorScale>
        <cfvo type="min"/>
        <cfvo type="percentile" val="50"/>
        <cfvo type="max"/>
        <color rgb="FF63BE7B"/>
        <color rgb="FFFCFCFF"/>
        <color rgb="FFF8696B"/>
      </colorScale>
    </cfRule>
    <cfRule type="colorScale" priority="334">
      <colorScale>
        <cfvo type="min"/>
        <cfvo type="percentile" val="50"/>
        <cfvo type="max"/>
        <color rgb="FF63BE7B"/>
        <color rgb="FFFCFCFF"/>
        <color rgb="FFF8696B"/>
      </colorScale>
    </cfRule>
  </conditionalFormatting>
  <conditionalFormatting sqref="G17">
    <cfRule type="colorScale" priority="313">
      <colorScale>
        <cfvo type="min"/>
        <cfvo type="percentile" val="50"/>
        <cfvo type="max"/>
        <color rgb="FF63BE7B"/>
        <color rgb="FFFCFCFF"/>
        <color rgb="FFF8696B"/>
      </colorScale>
    </cfRule>
  </conditionalFormatting>
  <conditionalFormatting sqref="G18:G19">
    <cfRule type="colorScale" priority="285">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onditionalFormatting>
  <conditionalFormatting sqref="G20:G24">
    <cfRule type="colorScale" priority="782">
      <colorScale>
        <cfvo type="min"/>
        <cfvo type="percentile" val="50"/>
        <cfvo type="max"/>
        <color rgb="FF63BE7B"/>
        <color rgb="FFFCFCFF"/>
        <color rgb="FFF8696B"/>
      </colorScale>
    </cfRule>
  </conditionalFormatting>
  <conditionalFormatting sqref="G25:G33">
    <cfRule type="colorScale" priority="769">
      <colorScale>
        <cfvo type="min"/>
        <cfvo type="percentile" val="50"/>
        <cfvo type="max"/>
        <color rgb="FF63BE7B"/>
        <color rgb="FFFCFCFF"/>
        <color rgb="FFF8696B"/>
      </colorScale>
    </cfRule>
  </conditionalFormatting>
  <conditionalFormatting sqref="H2:H11">
    <cfRule type="colorScale" priority="4">
      <colorScale>
        <cfvo type="min"/>
        <cfvo type="percentile" val="50"/>
        <cfvo type="max"/>
        <color rgb="FF63BE7B"/>
        <color rgb="FFFCFCFF"/>
        <color rgb="FFF8696B"/>
      </colorScale>
    </cfRule>
    <cfRule type="colorScale" priority="4325">
      <colorScale>
        <cfvo type="min"/>
        <cfvo type="max"/>
        <color rgb="FFFCFCFF"/>
        <color rgb="FFF8696B"/>
      </colorScale>
    </cfRule>
  </conditionalFormatting>
  <conditionalFormatting sqref="H7">
    <cfRule type="colorScale" priority="183">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H10:H11 H2">
    <cfRule type="colorScale" priority="165">
      <colorScale>
        <cfvo type="min"/>
        <cfvo type="percentile" val="50"/>
        <cfvo type="max"/>
        <color rgb="FF63BE7B"/>
        <color rgb="FFFCFCFF"/>
        <color rgb="FFF8696B"/>
      </colorScale>
    </cfRule>
  </conditionalFormatting>
  <conditionalFormatting sqref="H20:H24">
    <cfRule type="colorScale" priority="783">
      <colorScale>
        <cfvo type="min"/>
        <cfvo type="percentile" val="50"/>
        <cfvo type="max"/>
        <color rgb="FF63BE7B"/>
        <color rgb="FFFCFCFF"/>
        <color rgb="FFF8696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543">
      <colorScale>
        <cfvo type="min"/>
        <cfvo type="max"/>
        <color rgb="FFFFEF9C"/>
        <color rgb="FF63BE7B"/>
      </colorScale>
    </cfRule>
    <cfRule type="colorScale" priority="545">
      <colorScale>
        <cfvo type="min"/>
        <cfvo type="percentile" val="50"/>
        <cfvo type="max"/>
        <color rgb="FFF8696B"/>
        <color rgb="FFFFEB84"/>
        <color rgb="FF63BE7B"/>
      </colorScale>
    </cfRule>
  </conditionalFormatting>
  <conditionalFormatting sqref="I4">
    <cfRule type="colorScale" priority="517">
      <colorScale>
        <cfvo type="min"/>
        <cfvo type="max"/>
        <color rgb="FFFFEF9C"/>
        <color rgb="FF63BE7B"/>
      </colorScale>
    </cfRule>
    <cfRule type="colorScale" priority="519">
      <colorScale>
        <cfvo type="min"/>
        <cfvo type="percentile" val="50"/>
        <cfvo type="max"/>
        <color rgb="FFF8696B"/>
        <color rgb="FFFFEB84"/>
        <color rgb="FF63BE7B"/>
      </colorScale>
    </cfRule>
  </conditionalFormatting>
  <conditionalFormatting sqref="I5:I6">
    <cfRule type="colorScale" priority="3154">
      <colorScale>
        <cfvo type="min"/>
        <cfvo type="percentile" val="50"/>
        <cfvo type="max"/>
        <color rgb="FFF8696B"/>
        <color rgb="FFFFEB84"/>
        <color rgb="FF63BE7B"/>
      </colorScale>
    </cfRule>
    <cfRule type="colorScale" priority="3157">
      <colorScale>
        <cfvo type="min"/>
        <cfvo type="max"/>
        <color rgb="FFFFEF9C"/>
        <color rgb="FF63BE7B"/>
      </colorScale>
    </cfRule>
  </conditionalFormatting>
  <conditionalFormatting sqref="I7">
    <cfRule type="colorScale" priority="179">
      <colorScale>
        <cfvo type="min"/>
        <cfvo type="max"/>
        <color rgb="FFFFEF9C"/>
        <color rgb="FF63BE7B"/>
      </colorScale>
    </cfRule>
    <cfRule type="colorScale" priority="182">
      <colorScale>
        <cfvo type="min"/>
        <cfvo type="max"/>
        <color rgb="FFFFEF9C"/>
        <color rgb="FF63BE7B"/>
      </colorScale>
    </cfRule>
    <cfRule type="colorScale" priority="191">
      <colorScale>
        <cfvo type="min"/>
        <cfvo type="max"/>
        <color rgb="FFFFEF9C"/>
        <color rgb="FF63BE7B"/>
      </colorScale>
    </cfRule>
    <cfRule type="colorScale" priority="198">
      <colorScale>
        <cfvo type="min"/>
        <cfvo type="max"/>
        <color rgb="FFFFEF9C"/>
        <color rgb="FF63BE7B"/>
      </colorScale>
    </cfRule>
  </conditionalFormatting>
  <conditionalFormatting sqref="I8">
    <cfRule type="colorScale" priority="475">
      <colorScale>
        <cfvo type="min"/>
        <cfvo type="max"/>
        <color rgb="FFFFEF9C"/>
        <color rgb="FF63BE7B"/>
      </colorScale>
    </cfRule>
    <cfRule type="colorScale" priority="481">
      <colorScale>
        <cfvo type="min"/>
        <cfvo type="max"/>
        <color rgb="FFFFEF9C"/>
        <color rgb="FF63BE7B"/>
      </colorScale>
    </cfRule>
  </conditionalFormatting>
  <conditionalFormatting sqref="I9">
    <cfRule type="colorScale" priority="447">
      <colorScale>
        <cfvo type="min"/>
        <cfvo type="max"/>
        <color rgb="FFFFEF9C"/>
        <color rgb="FF63BE7B"/>
      </colorScale>
    </cfRule>
    <cfRule type="colorScale" priority="453">
      <colorScale>
        <cfvo type="min"/>
        <cfvo type="max"/>
        <color rgb="FFFFEF9C"/>
        <color rgb="FF63BE7B"/>
      </colorScale>
    </cfRule>
  </conditionalFormatting>
  <conditionalFormatting sqref="I10:I11 I2">
    <cfRule type="colorScale" priority="164">
      <colorScale>
        <cfvo type="min"/>
        <cfvo type="max"/>
        <color rgb="FFFFEF9C"/>
        <color rgb="FF63BE7B"/>
      </colorScale>
    </cfRule>
  </conditionalFormatting>
  <conditionalFormatting sqref="I12">
    <cfRule type="colorScale" priority="387">
      <colorScale>
        <cfvo type="min"/>
        <cfvo type="max"/>
        <color rgb="FFFFEF9C"/>
        <color rgb="FF63BE7B"/>
      </colorScale>
    </cfRule>
    <cfRule type="colorScale" priority="389">
      <colorScale>
        <cfvo type="min"/>
        <cfvo type="percentile" val="50"/>
        <cfvo type="max"/>
        <color rgb="FFF8696B"/>
        <color rgb="FFFFEB84"/>
        <color rgb="FF63BE7B"/>
      </colorScale>
    </cfRule>
  </conditionalFormatting>
  <conditionalFormatting sqref="I12:I19 I3:I6 I8:I9">
    <cfRule type="colorScale" priority="243">
      <colorScale>
        <cfvo type="min"/>
        <cfvo type="max"/>
        <color rgb="FFFFEF9C"/>
        <color rgb="FF63BE7B"/>
      </colorScale>
    </cfRule>
  </conditionalFormatting>
  <conditionalFormatting sqref="I13:I14">
    <cfRule type="colorScale" priority="363">
      <colorScale>
        <cfvo type="min"/>
        <cfvo type="max"/>
        <color rgb="FFFFEF9C"/>
        <color rgb="FF63BE7B"/>
      </colorScale>
    </cfRule>
    <cfRule type="colorScale" priority="376">
      <colorScale>
        <cfvo type="min"/>
        <cfvo type="max"/>
        <color rgb="FFFFEF9C"/>
        <color rgb="FF63BE7B"/>
      </colorScale>
    </cfRule>
  </conditionalFormatting>
  <conditionalFormatting sqref="I15">
    <cfRule type="colorScale" priority="342">
      <colorScale>
        <cfvo type="min"/>
        <cfvo type="max"/>
        <color rgb="FFFFEF9C"/>
        <color rgb="FF63BE7B"/>
      </colorScale>
    </cfRule>
    <cfRule type="colorScale" priority="349">
      <colorScale>
        <cfvo type="min"/>
        <cfvo type="max"/>
        <color rgb="FFFFEF9C"/>
        <color rgb="FF63BE7B"/>
      </colorScale>
    </cfRule>
    <cfRule type="colorScale" priority="357">
      <colorScale>
        <cfvo type="min"/>
        <cfvo type="max"/>
        <color rgb="FFFFEF9C"/>
        <color rgb="FF63BE7B"/>
      </colorScale>
    </cfRule>
  </conditionalFormatting>
  <conditionalFormatting sqref="I16">
    <cfRule type="colorScale" priority="321">
      <colorScale>
        <cfvo type="min"/>
        <cfvo type="max"/>
        <color rgb="FFFFEF9C"/>
        <color rgb="FF63BE7B"/>
      </colorScale>
    </cfRule>
    <cfRule type="colorScale" priority="328">
      <colorScale>
        <cfvo type="min"/>
        <cfvo type="max"/>
        <color rgb="FFFFEF9C"/>
        <color rgb="FF63BE7B"/>
      </colorScale>
    </cfRule>
    <cfRule type="colorScale" priority="336">
      <colorScale>
        <cfvo type="min"/>
        <cfvo type="max"/>
        <color rgb="FFFFEF9C"/>
        <color rgb="FF63BE7B"/>
      </colorScale>
    </cfRule>
  </conditionalFormatting>
  <conditionalFormatting sqref="I17">
    <cfRule type="colorScale" priority="307">
      <colorScale>
        <cfvo type="min"/>
        <cfvo type="max"/>
        <color rgb="FFFFEF9C"/>
        <color rgb="FF63BE7B"/>
      </colorScale>
    </cfRule>
    <cfRule type="colorScale" priority="315">
      <colorScale>
        <cfvo type="min"/>
        <cfvo type="max"/>
        <color rgb="FFFFEF9C"/>
        <color rgb="FF63BE7B"/>
      </colorScale>
    </cfRule>
  </conditionalFormatting>
  <conditionalFormatting sqref="I18:I19">
    <cfRule type="colorScale" priority="280">
      <colorScale>
        <cfvo type="min"/>
        <cfvo type="max"/>
        <color rgb="FFFFEF9C"/>
        <color rgb="FF63BE7B"/>
      </colorScale>
    </cfRule>
    <cfRule type="colorScale" priority="283">
      <colorScale>
        <cfvo type="min"/>
        <cfvo type="percentile" val="50"/>
        <cfvo type="max"/>
        <color rgb="FFF8696B"/>
        <color rgb="FFFFEB84"/>
        <color rgb="FF63BE7B"/>
      </colorScale>
    </cfRule>
    <cfRule type="colorScale" priority="292">
      <colorScale>
        <cfvo type="min"/>
        <cfvo type="max"/>
        <color rgb="FFFFEF9C"/>
        <color rgb="FF63BE7B"/>
      </colorScale>
    </cfRule>
    <cfRule type="colorScale" priority="299">
      <colorScale>
        <cfvo type="min"/>
        <cfvo type="max"/>
        <color rgb="FFFFEF9C"/>
        <color rgb="FF63BE7B"/>
      </colorScale>
    </cfRule>
  </conditionalFormatting>
  <conditionalFormatting sqref="I20:I24">
    <cfRule type="colorScale" priority="750">
      <colorScale>
        <cfvo type="min"/>
        <cfvo type="max"/>
        <color rgb="FFFFEF9C"/>
        <color rgb="FF63BE7B"/>
      </colorScale>
    </cfRule>
    <cfRule type="colorScale" priority="784">
      <colorScale>
        <cfvo type="min"/>
        <cfvo type="percentile" val="50"/>
        <cfvo type="max"/>
        <color rgb="FFF8696B"/>
        <color rgb="FFFFEB84"/>
        <color rgb="FF63BE7B"/>
      </colorScale>
    </cfRule>
  </conditionalFormatting>
  <conditionalFormatting sqref="I25:I33">
    <cfRule type="colorScale" priority="772">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542">
      <colorScale>
        <cfvo type="min"/>
        <cfvo type="max"/>
        <color rgb="FFFFEF9C"/>
        <color rgb="FF63BE7B"/>
      </colorScale>
    </cfRule>
    <cfRule type="colorScale" priority="546">
      <colorScale>
        <cfvo type="min"/>
        <cfvo type="percentile" val="50"/>
        <cfvo type="max"/>
        <color rgb="FFF8696B"/>
        <color rgb="FFFFEB84"/>
        <color rgb="FF63BE7B"/>
      </colorScale>
    </cfRule>
  </conditionalFormatting>
  <conditionalFormatting sqref="J4">
    <cfRule type="colorScale" priority="516">
      <colorScale>
        <cfvo type="min"/>
        <cfvo type="max"/>
        <color rgb="FFFFEF9C"/>
        <color rgb="FF63BE7B"/>
      </colorScale>
    </cfRule>
    <cfRule type="colorScale" priority="520">
      <colorScale>
        <cfvo type="min"/>
        <cfvo type="percentile" val="50"/>
        <cfvo type="max"/>
        <color rgb="FFF8696B"/>
        <color rgb="FFFFEB84"/>
        <color rgb="FF63BE7B"/>
      </colorScale>
    </cfRule>
  </conditionalFormatting>
  <conditionalFormatting sqref="J5:J6">
    <cfRule type="colorScale" priority="3155">
      <colorScale>
        <cfvo type="min"/>
        <cfvo type="percentile" val="50"/>
        <cfvo type="max"/>
        <color rgb="FFF8696B"/>
        <color rgb="FFFFEB84"/>
        <color rgb="FF63BE7B"/>
      </colorScale>
    </cfRule>
    <cfRule type="colorScale" priority="3158">
      <colorScale>
        <cfvo type="min"/>
        <cfvo type="max"/>
        <color rgb="FFFFEF9C"/>
        <color rgb="FF63BE7B"/>
      </colorScale>
    </cfRule>
  </conditionalFormatting>
  <conditionalFormatting sqref="J7">
    <cfRule type="colorScale" priority="178">
      <colorScale>
        <cfvo type="min"/>
        <cfvo type="max"/>
        <color rgb="FFFFEF9C"/>
        <color rgb="FF63BE7B"/>
      </colorScale>
    </cfRule>
    <cfRule type="colorScale" priority="181">
      <colorScale>
        <cfvo type="min"/>
        <cfvo type="max"/>
        <color rgb="FFFFEF9C"/>
        <color rgb="FF63BE7B"/>
      </colorScale>
    </cfRule>
    <cfRule type="colorScale" priority="199">
      <colorScale>
        <cfvo type="min"/>
        <cfvo type="max"/>
        <color rgb="FFFFEF9C"/>
        <color rgb="FF63BE7B"/>
      </colorScale>
    </cfRule>
  </conditionalFormatting>
  <conditionalFormatting sqref="J8">
    <cfRule type="colorScale" priority="474">
      <colorScale>
        <cfvo type="min"/>
        <cfvo type="max"/>
        <color rgb="FFFFEF9C"/>
        <color rgb="FF63BE7B"/>
      </colorScale>
    </cfRule>
    <cfRule type="colorScale" priority="482">
      <colorScale>
        <cfvo type="min"/>
        <cfvo type="max"/>
        <color rgb="FFFFEF9C"/>
        <color rgb="FF63BE7B"/>
      </colorScale>
    </cfRule>
  </conditionalFormatting>
  <conditionalFormatting sqref="J9">
    <cfRule type="colorScale" priority="446">
      <colorScale>
        <cfvo type="min"/>
        <cfvo type="max"/>
        <color rgb="FFFFEF9C"/>
        <color rgb="FF63BE7B"/>
      </colorScale>
    </cfRule>
    <cfRule type="colorScale" priority="454">
      <colorScale>
        <cfvo type="min"/>
        <cfvo type="max"/>
        <color rgb="FFFFEF9C"/>
        <color rgb="FF63BE7B"/>
      </colorScale>
    </cfRule>
  </conditionalFormatting>
  <conditionalFormatting sqref="J10:J11 J2">
    <cfRule type="colorScale" priority="172">
      <colorScale>
        <cfvo type="min"/>
        <cfvo type="max"/>
        <color rgb="FFFFEF9C"/>
        <color rgb="FF63BE7B"/>
      </colorScale>
    </cfRule>
  </conditionalFormatting>
  <conditionalFormatting sqref="J12">
    <cfRule type="colorScale" priority="386">
      <colorScale>
        <cfvo type="min"/>
        <cfvo type="max"/>
        <color rgb="FFFFEF9C"/>
        <color rgb="FF63BE7B"/>
      </colorScale>
    </cfRule>
    <cfRule type="colorScale" priority="390">
      <colorScale>
        <cfvo type="min"/>
        <cfvo type="percentile" val="50"/>
        <cfvo type="max"/>
        <color rgb="FFF8696B"/>
        <color rgb="FFFFEB84"/>
        <color rgb="FF63BE7B"/>
      </colorScale>
    </cfRule>
  </conditionalFormatting>
  <conditionalFormatting sqref="J12:J19 J3:J6 J8:J9">
    <cfRule type="colorScale" priority="242">
      <colorScale>
        <cfvo type="min"/>
        <cfvo type="max"/>
        <color rgb="FFFFEF9C"/>
        <color rgb="FF63BE7B"/>
      </colorScale>
    </cfRule>
  </conditionalFormatting>
  <conditionalFormatting sqref="J13:J14">
    <cfRule type="colorScale" priority="362">
      <colorScale>
        <cfvo type="min"/>
        <cfvo type="max"/>
        <color rgb="FFFFEF9C"/>
        <color rgb="FF63BE7B"/>
      </colorScale>
    </cfRule>
    <cfRule type="colorScale" priority="377">
      <colorScale>
        <cfvo type="min"/>
        <cfvo type="max"/>
        <color rgb="FFFFEF9C"/>
        <color rgb="FF63BE7B"/>
      </colorScale>
    </cfRule>
  </conditionalFormatting>
  <conditionalFormatting sqref="J15">
    <cfRule type="colorScale" priority="341">
      <colorScale>
        <cfvo type="min"/>
        <cfvo type="max"/>
        <color rgb="FFFFEF9C"/>
        <color rgb="FF63BE7B"/>
      </colorScale>
    </cfRule>
    <cfRule type="colorScale" priority="358">
      <colorScale>
        <cfvo type="min"/>
        <cfvo type="max"/>
        <color rgb="FFFFEF9C"/>
        <color rgb="FF63BE7B"/>
      </colorScale>
    </cfRule>
  </conditionalFormatting>
  <conditionalFormatting sqref="J16">
    <cfRule type="colorScale" priority="320">
      <colorScale>
        <cfvo type="min"/>
        <cfvo type="max"/>
        <color rgb="FFFFEF9C"/>
        <color rgb="FF63BE7B"/>
      </colorScale>
    </cfRule>
    <cfRule type="colorScale" priority="337">
      <colorScale>
        <cfvo type="min"/>
        <cfvo type="max"/>
        <color rgb="FFFFEF9C"/>
        <color rgb="FF63BE7B"/>
      </colorScale>
    </cfRule>
  </conditionalFormatting>
  <conditionalFormatting sqref="J17">
    <cfRule type="colorScale" priority="306">
      <colorScale>
        <cfvo type="min"/>
        <cfvo type="max"/>
        <color rgb="FFFFEF9C"/>
        <color rgb="FF63BE7B"/>
      </colorScale>
    </cfRule>
    <cfRule type="colorScale" priority="316">
      <colorScale>
        <cfvo type="min"/>
        <cfvo type="max"/>
        <color rgb="FFFFEF9C"/>
        <color rgb="FF63BE7B"/>
      </colorScale>
    </cfRule>
  </conditionalFormatting>
  <conditionalFormatting sqref="J18:J19">
    <cfRule type="colorScale" priority="279">
      <colorScale>
        <cfvo type="min"/>
        <cfvo type="max"/>
        <color rgb="FFFFEF9C"/>
        <color rgb="FF63BE7B"/>
      </colorScale>
    </cfRule>
    <cfRule type="colorScale" priority="282">
      <colorScale>
        <cfvo type="min"/>
        <cfvo type="max"/>
        <color rgb="FFFFEF9C"/>
        <color rgb="FF63BE7B"/>
      </colorScale>
    </cfRule>
    <cfRule type="colorScale" priority="300">
      <colorScale>
        <cfvo type="min"/>
        <cfvo type="max"/>
        <color rgb="FFFFEF9C"/>
        <color rgb="FF63BE7B"/>
      </colorScale>
    </cfRule>
  </conditionalFormatting>
  <conditionalFormatting sqref="J20:J24">
    <cfRule type="colorScale" priority="749">
      <colorScale>
        <cfvo type="min"/>
        <cfvo type="max"/>
        <color rgb="FFFFEF9C"/>
        <color rgb="FF63BE7B"/>
      </colorScale>
    </cfRule>
    <cfRule type="colorScale" priority="785">
      <colorScale>
        <cfvo type="min"/>
        <cfvo type="percentile" val="50"/>
        <cfvo type="max"/>
        <color rgb="FFF8696B"/>
        <color rgb="FFFFEB84"/>
        <color rgb="FF63BE7B"/>
      </colorScale>
    </cfRule>
  </conditionalFormatting>
  <conditionalFormatting sqref="J25:J33">
    <cfRule type="colorScale" priority="773">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541">
      <colorScale>
        <cfvo type="min"/>
        <cfvo type="max"/>
        <color rgb="FFFFEF9C"/>
        <color rgb="FF63BE7B"/>
      </colorScale>
    </cfRule>
    <cfRule type="colorScale" priority="547">
      <colorScale>
        <cfvo type="min"/>
        <cfvo type="percentile" val="50"/>
        <cfvo type="max"/>
        <color rgb="FFF8696B"/>
        <color rgb="FFFFEB84"/>
        <color rgb="FF63BE7B"/>
      </colorScale>
    </cfRule>
  </conditionalFormatting>
  <conditionalFormatting sqref="K4">
    <cfRule type="colorScale" priority="515">
      <colorScale>
        <cfvo type="min"/>
        <cfvo type="max"/>
        <color rgb="FFFFEF9C"/>
        <color rgb="FF63BE7B"/>
      </colorScale>
    </cfRule>
    <cfRule type="colorScale" priority="521">
      <colorScale>
        <cfvo type="min"/>
        <cfvo type="percentile" val="50"/>
        <cfvo type="max"/>
        <color rgb="FFF8696B"/>
        <color rgb="FFFFEB84"/>
        <color rgb="FF63BE7B"/>
      </colorScale>
    </cfRule>
  </conditionalFormatting>
  <conditionalFormatting sqref="K5:K6">
    <cfRule type="colorScale" priority="3156">
      <colorScale>
        <cfvo type="min"/>
        <cfvo type="percentile" val="50"/>
        <cfvo type="max"/>
        <color rgb="FFF8696B"/>
        <color rgb="FFFFEB84"/>
        <color rgb="FF63BE7B"/>
      </colorScale>
    </cfRule>
    <cfRule type="colorScale" priority="3159">
      <colorScale>
        <cfvo type="min"/>
        <cfvo type="max"/>
        <color rgb="FFFFEF9C"/>
        <color rgb="FF63BE7B"/>
      </colorScale>
    </cfRule>
  </conditionalFormatting>
  <conditionalFormatting sqref="K7">
    <cfRule type="colorScale" priority="177">
      <colorScale>
        <cfvo type="min"/>
        <cfvo type="max"/>
        <color rgb="FFFFEF9C"/>
        <color rgb="FF63BE7B"/>
      </colorScale>
    </cfRule>
    <cfRule type="colorScale" priority="180">
      <colorScale>
        <cfvo type="min"/>
        <cfvo type="percentile" val="50"/>
        <cfvo type="max"/>
        <color rgb="FFF8696B"/>
        <color rgb="FFFFEB84"/>
        <color rgb="FF63BE7B"/>
      </colorScale>
    </cfRule>
    <cfRule type="colorScale" priority="200">
      <colorScale>
        <cfvo type="min"/>
        <cfvo type="percentile" val="50"/>
        <cfvo type="max"/>
        <color rgb="FFF8696B"/>
        <color rgb="FFFFEB84"/>
        <color rgb="FF63BE7B"/>
      </colorScale>
    </cfRule>
  </conditionalFormatting>
  <conditionalFormatting sqref="K8">
    <cfRule type="colorScale" priority="473">
      <colorScale>
        <cfvo type="min"/>
        <cfvo type="max"/>
        <color rgb="FFFFEF9C"/>
        <color rgb="FF63BE7B"/>
      </colorScale>
    </cfRule>
    <cfRule type="colorScale" priority="483">
      <colorScale>
        <cfvo type="min"/>
        <cfvo type="percentile" val="50"/>
        <cfvo type="max"/>
        <color rgb="FFF8696B"/>
        <color rgb="FFFFEB84"/>
        <color rgb="FF63BE7B"/>
      </colorScale>
    </cfRule>
  </conditionalFormatting>
  <conditionalFormatting sqref="K9">
    <cfRule type="colorScale" priority="445">
      <colorScale>
        <cfvo type="min"/>
        <cfvo type="max"/>
        <color rgb="FFFFEF9C"/>
        <color rgb="FF63BE7B"/>
      </colorScale>
    </cfRule>
    <cfRule type="colorScale" priority="455">
      <colorScale>
        <cfvo type="min"/>
        <cfvo type="percentile" val="50"/>
        <cfvo type="max"/>
        <color rgb="FFF8696B"/>
        <color rgb="FFFFEB84"/>
        <color rgb="FF63BE7B"/>
      </colorScale>
    </cfRule>
  </conditionalFormatting>
  <conditionalFormatting sqref="K10:K11 K2">
    <cfRule type="colorScale" priority="173">
      <colorScale>
        <cfvo type="min"/>
        <cfvo type="percentile" val="50"/>
        <cfvo type="max"/>
        <color rgb="FFF8696B"/>
        <color rgb="FFFFEB84"/>
        <color rgb="FF63BE7B"/>
      </colorScale>
    </cfRule>
  </conditionalFormatting>
  <conditionalFormatting sqref="K12">
    <cfRule type="colorScale" priority="385">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K12:K19 K3:K6 K8:K9">
    <cfRule type="colorScale" priority="241">
      <colorScale>
        <cfvo type="min"/>
        <cfvo type="max"/>
        <color rgb="FFFFEF9C"/>
        <color rgb="FF63BE7B"/>
      </colorScale>
    </cfRule>
  </conditionalFormatting>
  <conditionalFormatting sqref="K13:K14">
    <cfRule type="colorScale" priority="361">
      <colorScale>
        <cfvo type="min"/>
        <cfvo type="max"/>
        <color rgb="FFFFEF9C"/>
        <color rgb="FF63BE7B"/>
      </colorScale>
    </cfRule>
    <cfRule type="colorScale" priority="378">
      <colorScale>
        <cfvo type="min"/>
        <cfvo type="percentile" val="50"/>
        <cfvo type="max"/>
        <color rgb="FFF8696B"/>
        <color rgb="FFFFEB84"/>
        <color rgb="FF63BE7B"/>
      </colorScale>
    </cfRule>
  </conditionalFormatting>
  <conditionalFormatting sqref="K15">
    <cfRule type="colorScale" priority="340">
      <colorScale>
        <cfvo type="min"/>
        <cfvo type="max"/>
        <color rgb="FFFFEF9C"/>
        <color rgb="FF63BE7B"/>
      </colorScale>
    </cfRule>
    <cfRule type="colorScale" priority="359">
      <colorScale>
        <cfvo type="min"/>
        <cfvo type="percentile" val="50"/>
        <cfvo type="max"/>
        <color rgb="FFF8696B"/>
        <color rgb="FFFFEB84"/>
        <color rgb="FF63BE7B"/>
      </colorScale>
    </cfRule>
  </conditionalFormatting>
  <conditionalFormatting sqref="K16">
    <cfRule type="colorScale" priority="319">
      <colorScale>
        <cfvo type="min"/>
        <cfvo type="max"/>
        <color rgb="FFFFEF9C"/>
        <color rgb="FF63BE7B"/>
      </colorScale>
    </cfRule>
    <cfRule type="colorScale" priority="338">
      <colorScale>
        <cfvo type="min"/>
        <cfvo type="percentile" val="50"/>
        <cfvo type="max"/>
        <color rgb="FFF8696B"/>
        <color rgb="FFFFEB84"/>
        <color rgb="FF63BE7B"/>
      </colorScale>
    </cfRule>
  </conditionalFormatting>
  <conditionalFormatting sqref="K17">
    <cfRule type="colorScale" priority="305">
      <colorScale>
        <cfvo type="min"/>
        <cfvo type="max"/>
        <color rgb="FFFFEF9C"/>
        <color rgb="FF63BE7B"/>
      </colorScale>
    </cfRule>
    <cfRule type="colorScale" priority="317">
      <colorScale>
        <cfvo type="min"/>
        <cfvo type="percentile" val="50"/>
        <cfvo type="max"/>
        <color rgb="FFF8696B"/>
        <color rgb="FFFFEB84"/>
        <color rgb="FF63BE7B"/>
      </colorScale>
    </cfRule>
  </conditionalFormatting>
  <conditionalFormatting sqref="K18:K19">
    <cfRule type="colorScale" priority="278">
      <colorScale>
        <cfvo type="min"/>
        <cfvo type="max"/>
        <color rgb="FFFFEF9C"/>
        <color rgb="FF63BE7B"/>
      </colorScale>
    </cfRule>
    <cfRule type="colorScale" priority="281">
      <colorScale>
        <cfvo type="min"/>
        <cfvo type="max"/>
        <color rgb="FFFFEF9C"/>
        <color rgb="FF63BE7B"/>
      </colorScale>
    </cfRule>
    <cfRule type="colorScale" priority="301">
      <colorScale>
        <cfvo type="min"/>
        <cfvo type="percentile" val="50"/>
        <cfvo type="max"/>
        <color rgb="FFF8696B"/>
        <color rgb="FFFFEB84"/>
        <color rgb="FF63BE7B"/>
      </colorScale>
    </cfRule>
  </conditionalFormatting>
  <conditionalFormatting sqref="K20:K24">
    <cfRule type="colorScale" priority="748">
      <colorScale>
        <cfvo type="min"/>
        <cfvo type="max"/>
        <color rgb="FFFFEF9C"/>
        <color rgb="FF63BE7B"/>
      </colorScale>
    </cfRule>
    <cfRule type="colorScale" priority="786">
      <colorScale>
        <cfvo type="min"/>
        <cfvo type="percentile" val="50"/>
        <cfvo type="max"/>
        <color rgb="FFF8696B"/>
        <color rgb="FFFFEB84"/>
        <color rgb="FF63BE7B"/>
      </colorScale>
    </cfRule>
  </conditionalFormatting>
  <conditionalFormatting sqref="K25:K33">
    <cfRule type="colorScale" priority="774">
      <colorScale>
        <cfvo type="min"/>
        <cfvo type="percentile" val="50"/>
        <cfvo type="max"/>
        <color rgb="FFF8696B"/>
        <color rgb="FFFFEB84"/>
        <color rgb="FF63BE7B"/>
      </colorScale>
    </cfRule>
  </conditionalFormatting>
  <hyperlinks>
    <hyperlink ref="A8" r:id="rId1" display="Technology/Software/Constellation Software.xlsx" xr:uid="{871311F8-DF68-DA43-A52A-BB612EEA8177}"/>
    <hyperlink ref="A9" r:id="rId2" display="Technology/Hardware/ASML.xlsx" xr:uid="{BDC24C03-E375-8D4C-8D3B-EA1CCC3572C9}"/>
    <hyperlink ref="A7" r:id="rId3" display="Consumer/Louis Vuitton Moet Hennessy.xlsx" xr:uid="{E2C33C0A-FB89-5249-A1D8-713B4B087838}"/>
    <hyperlink ref="A11" r:id="rId4" display="Technology/Hardware/Tesla.xlsx" xr:uid="{E68CBF42-EDFE-A44B-879A-72F863DC5C6B}"/>
    <hyperlink ref="A3" r:id="rId5" display="Healthcare/Novo Nordisk.xlsx" xr:uid="{E879AD65-A1C8-D04A-8B87-2F4824AF75C0}"/>
    <hyperlink ref="A5" r:id="rId6" display="Consumer/Hermes International.xlsx" xr:uid="{5ADD4D23-84D3-374E-B8C2-88CEE8362A82}"/>
    <hyperlink ref="A2" r:id="rId7" display="Consumer/Ulta Beauty.xlsx" xr:uid="{93FC4ADB-EEAB-684F-B61E-81C7E846C79D}"/>
    <hyperlink ref="A6" r:id="rId8" display="Technology/Hardware/Taiwan Semiconductor.xlsx" xr:uid="{7DFB86A7-BC0D-7D49-91B5-71AD3BB0D76F}"/>
    <hyperlink ref="A10" r:id="rId9" display="Technology/Hardware/Nvidia.xlsx" xr:uid="{F14A4FF7-7CBF-F14C-927B-50DC476D4B25}"/>
    <hyperlink ref="A4" r:id="rId10" display="Financial Services/BlackRock.xlsx" xr:uid="{8AE66872-B87B-A648-9CA5-A4E552E4D8E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2"/>
  <sheetViews>
    <sheetView zoomScale="80" zoomScaleNormal="80" workbookViewId="0">
      <pane ySplit="1" topLeftCell="A2" activePane="bottomLeft" state="frozen"/>
      <selection pane="bottomLeft" activeCell="A9" sqref="A9:XFD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4"/>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10"/>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11"/>
      <c r="B46" s="5"/>
      <c r="C46" s="6"/>
      <c r="D46" s="6"/>
      <c r="E46" s="6"/>
      <c r="F46" s="6"/>
      <c r="G46" s="7"/>
      <c r="H46" s="7"/>
      <c r="I46" s="6"/>
      <c r="J46" s="6"/>
      <c r="K46" s="6"/>
      <c r="L46" s="8"/>
      <c r="M46" s="13"/>
      <c r="N46" s="10"/>
      <c r="O46" s="9"/>
      <c r="P46" s="10"/>
      <c r="Q46" s="10"/>
      <c r="R46" s="10"/>
    </row>
    <row r="47" spans="1:18" ht="50" customHeight="1">
      <c r="A47" s="4"/>
      <c r="B47" s="5"/>
      <c r="C47" s="6"/>
      <c r="D47" s="6"/>
      <c r="E47" s="6"/>
      <c r="F47" s="6"/>
      <c r="G47" s="7"/>
      <c r="H47" s="7"/>
      <c r="I47" s="6"/>
      <c r="J47" s="6"/>
      <c r="K47" s="6"/>
      <c r="L47" s="8"/>
      <c r="M47" s="13"/>
      <c r="N47" s="10"/>
      <c r="O47" s="9"/>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4"/>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23"/>
      <c r="B52" s="5"/>
      <c r="C52" s="6"/>
      <c r="D52" s="6"/>
      <c r="E52" s="6"/>
      <c r="F52" s="6"/>
      <c r="G52" s="7"/>
      <c r="H52" s="7"/>
      <c r="I52" s="6"/>
      <c r="J52" s="6"/>
      <c r="K52" s="6"/>
      <c r="L52" s="8"/>
      <c r="M52" s="13"/>
      <c r="N52" s="10"/>
      <c r="O52" s="9"/>
      <c r="P52" s="10"/>
      <c r="Q52" s="10"/>
      <c r="R52" s="10"/>
    </row>
  </sheetData>
  <autoFilter ref="A1:L1" xr:uid="{FAB1ACF9-D4B9-FB4D-8299-9FC1FBDA430F}">
    <sortState xmlns:xlrd2="http://schemas.microsoft.com/office/spreadsheetml/2017/richdata2" ref="A2:L6">
      <sortCondition descending="1" ref="C1:C6"/>
    </sortState>
  </autoFilter>
  <conditionalFormatting sqref="C10:C31">
    <cfRule type="colorScale" priority="4398">
      <colorScale>
        <cfvo type="min"/>
        <cfvo type="percentile" val="50"/>
        <cfvo type="max"/>
        <color rgb="FFF8696B"/>
        <color rgb="FFFCFCFF"/>
        <color rgb="FF63BE7B"/>
      </colorScale>
    </cfRule>
  </conditionalFormatting>
  <conditionalFormatting sqref="C19">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0:C25 C10:C18">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0:C45 C10:C18">
    <cfRule type="colorScale" priority="20">
      <colorScale>
        <cfvo type="min"/>
        <cfvo type="percentile" val="50"/>
        <cfvo type="max"/>
        <color rgb="FFF8696B"/>
        <color rgb="FFFCFCFF"/>
        <color rgb="FF63BE7B"/>
      </colorScale>
    </cfRule>
  </conditionalFormatting>
  <conditionalFormatting sqref="C20:C52 C10:C18">
    <cfRule type="colorScale" priority="92">
      <colorScale>
        <cfvo type="min"/>
        <cfvo type="percentile" val="50"/>
        <cfvo type="max"/>
        <color rgb="FFF8696B"/>
        <color rgb="FFFFEB84"/>
        <color rgb="FF63BE7B"/>
      </colorScale>
    </cfRule>
    <cfRule type="colorScale" priority="97">
      <colorScale>
        <cfvo type="min"/>
        <cfvo type="percentile" val="50"/>
        <cfvo type="max"/>
        <color rgb="FFF8696B"/>
        <color rgb="FFFFEB84"/>
        <color rgb="FF63BE7B"/>
      </colorScale>
    </cfRule>
    <cfRule type="colorScale" priority="110">
      <colorScale>
        <cfvo type="min"/>
        <cfvo type="max"/>
        <color rgb="FFFFEF9C"/>
        <color rgb="FF63BE7B"/>
      </colorScale>
    </cfRule>
  </conditionalFormatting>
  <conditionalFormatting sqref="D10:D31">
    <cfRule type="colorScale" priority="4400">
      <colorScale>
        <cfvo type="min"/>
        <cfvo type="max"/>
        <color rgb="FFFCFCFF"/>
        <color rgb="FF63BE7B"/>
      </colorScale>
    </cfRule>
  </conditionalFormatting>
  <conditionalFormatting sqref="D20:D45 D10:D18">
    <cfRule type="colorScale" priority="18">
      <colorScale>
        <cfvo type="min"/>
        <cfvo type="max"/>
        <color rgb="FFFCFCFF"/>
        <color rgb="FF63BE7B"/>
      </colorScale>
    </cfRule>
  </conditionalFormatting>
  <conditionalFormatting sqref="D10:E11">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12:E12">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3:E13">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4:E14">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5:E15">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6:E16">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7:E17">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8:E18 D20:E20">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5 D10:E18">
    <cfRule type="colorScale" priority="28">
      <colorScale>
        <cfvo type="min"/>
        <cfvo type="max"/>
        <color rgb="FFFCFCFF"/>
        <color rgb="FF63BE7B"/>
      </colorScale>
    </cfRule>
  </conditionalFormatting>
  <conditionalFormatting sqref="D20:E51 D10:E18">
    <cfRule type="colorScale" priority="93">
      <colorScale>
        <cfvo type="min"/>
        <cfvo type="max"/>
        <color rgb="FFFFEF9C"/>
        <color rgb="FF63BE7B"/>
      </colorScale>
    </cfRule>
  </conditionalFormatting>
  <conditionalFormatting sqref="D21:E21">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2:E22">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3:E25">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6:E26">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7:E29">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0:E3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1:E31">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2:E32">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3:E33">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4:E34">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5:E35">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6:E38">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39:E39">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0:E40">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1:E41">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2:E42">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3:E43">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4:E44">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5:E47">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8:E48">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49:E49">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0:E50">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1:E51">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10:E31">
    <cfRule type="colorScale" priority="4402">
      <colorScale>
        <cfvo type="min"/>
        <cfvo type="max"/>
        <color rgb="FFFCFCFF"/>
        <color rgb="FF63BE7B"/>
      </colorScale>
    </cfRule>
  </conditionalFormatting>
  <conditionalFormatting sqref="E20:E45 E10:E18">
    <cfRule type="colorScale" priority="19">
      <colorScale>
        <cfvo type="min"/>
        <cfvo type="max"/>
        <color rgb="FFFCFCFF"/>
        <color rgb="FF63BE7B"/>
      </colorScale>
    </cfRule>
  </conditionalFormatting>
  <conditionalFormatting sqref="F10:F31">
    <cfRule type="colorScale" priority="4404">
      <colorScale>
        <cfvo type="min"/>
        <cfvo type="percentile" val="50"/>
        <cfvo type="max"/>
        <color rgb="FFF8696B"/>
        <color rgb="FFFCFCFF"/>
        <color rgb="FF63BE7B"/>
      </colorScale>
    </cfRule>
  </conditionalFormatting>
  <conditionalFormatting sqref="F20:F25 F10:F18">
    <cfRule type="colorScale" priority="25">
      <colorScale>
        <cfvo type="min"/>
        <cfvo type="max"/>
        <color rgb="FFFCFCFF"/>
        <color rgb="FF63BE7B"/>
      </colorScale>
    </cfRule>
  </conditionalFormatting>
  <conditionalFormatting sqref="F54:F1048576 F1 F20:F51 F10:F18">
    <cfRule type="colorScale" priority="21">
      <colorScale>
        <cfvo type="min"/>
        <cfvo type="percentile" val="50"/>
        <cfvo type="max"/>
        <color rgb="FFF8696B"/>
        <color rgb="FFFCFCFF"/>
        <color rgb="FF63BE7B"/>
      </colorScale>
    </cfRule>
  </conditionalFormatting>
  <conditionalFormatting sqref="G10:G31">
    <cfRule type="colorScale" priority="4406">
      <colorScale>
        <cfvo type="min"/>
        <cfvo type="percentile" val="50"/>
        <cfvo type="max"/>
        <color rgb="FF63BE7B"/>
        <color rgb="FFFCFCFF"/>
        <color rgb="FFF8696B"/>
      </colorScale>
    </cfRule>
  </conditionalFormatting>
  <conditionalFormatting sqref="G20:G25 G10:G18">
    <cfRule type="colorScale" priority="24">
      <colorScale>
        <cfvo type="min"/>
        <cfvo type="percentile" val="50"/>
        <cfvo type="max"/>
        <color rgb="FF63BE7B"/>
        <color rgb="FFFCFCFF"/>
        <color rgb="FFF8696B"/>
      </colorScale>
    </cfRule>
  </conditionalFormatting>
  <conditionalFormatting sqref="G20:G51 G10:G18">
    <cfRule type="colorScale" priority="91">
      <colorScale>
        <cfvo type="min"/>
        <cfvo type="percentile" val="50"/>
        <cfvo type="max"/>
        <color rgb="FF63BE7B"/>
        <color rgb="FFFCFCFF"/>
        <color rgb="FFF8696B"/>
      </colorScale>
    </cfRule>
  </conditionalFormatting>
  <conditionalFormatting sqref="H10:H31">
    <cfRule type="colorScale" priority="4408">
      <colorScale>
        <cfvo type="min"/>
        <cfvo type="percentile" val="50"/>
        <cfvo type="max"/>
        <color rgb="FF63BE7B"/>
        <color rgb="FFFCFCFF"/>
        <color rgb="FFF8696B"/>
      </colorScale>
    </cfRule>
  </conditionalFormatting>
  <conditionalFormatting sqref="H20:H25 H10:H18">
    <cfRule type="colorScale" priority="23">
      <colorScale>
        <cfvo type="min"/>
        <cfvo type="percentile" val="50"/>
        <cfvo type="max"/>
        <color rgb="FF63BE7B"/>
        <color rgb="FFFCFCFF"/>
        <color rgb="FFF8696B"/>
      </colorScale>
    </cfRule>
  </conditionalFormatting>
  <conditionalFormatting sqref="I10:I31">
    <cfRule type="colorScale" priority="4410">
      <colorScale>
        <cfvo type="min"/>
        <cfvo type="max"/>
        <color rgb="FFFFEF9C"/>
        <color rgb="FF63BE7B"/>
      </colorScale>
    </cfRule>
  </conditionalFormatting>
  <conditionalFormatting sqref="I20:I25 I10:I18">
    <cfRule type="colorScale" priority="22">
      <colorScale>
        <cfvo type="min"/>
        <cfvo type="max"/>
        <color rgb="FFFFEF9C"/>
        <color rgb="FF63BE7B"/>
      </colorScale>
    </cfRule>
  </conditionalFormatting>
  <conditionalFormatting sqref="I20:I51 I10:I18">
    <cfRule type="colorScale" priority="94">
      <colorScale>
        <cfvo type="min"/>
        <cfvo type="max"/>
        <color rgb="FFFFEF9C"/>
        <color rgb="FF63BE7B"/>
      </colorScale>
    </cfRule>
  </conditionalFormatting>
  <conditionalFormatting sqref="J10:J31">
    <cfRule type="colorScale" priority="4412">
      <colorScale>
        <cfvo type="min"/>
        <cfvo type="max"/>
        <color rgb="FFFFEF9C"/>
        <color rgb="FF63BE7B"/>
      </colorScale>
    </cfRule>
  </conditionalFormatting>
  <conditionalFormatting sqref="J20:J51 J10:J18">
    <cfRule type="colorScale" priority="95">
      <colorScale>
        <cfvo type="min"/>
        <cfvo type="max"/>
        <color rgb="FFFFEF9C"/>
        <color rgb="FF63BE7B"/>
      </colorScale>
    </cfRule>
  </conditionalFormatting>
  <conditionalFormatting sqref="K10">
    <cfRule type="colorScale" priority="1">
      <colorScale>
        <cfvo type="min"/>
        <cfvo type="max"/>
        <color rgb="FFFFEF9C"/>
        <color rgb="FF63BE7B"/>
      </colorScale>
    </cfRule>
  </conditionalFormatting>
  <conditionalFormatting sqref="K10:K31">
    <cfRule type="colorScale" priority="4414">
      <colorScale>
        <cfvo type="min"/>
        <cfvo type="percentile" val="50"/>
        <cfvo type="max"/>
        <color rgb="FFF8696B"/>
        <color rgb="FFFFEB84"/>
        <color rgb="FF63BE7B"/>
      </colorScale>
    </cfRule>
  </conditionalFormatting>
  <conditionalFormatting sqref="K20:K51 K10:K18">
    <cfRule type="colorScale" priority="96">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88BA2-F316-DF47-9281-60CBEFC4B6E1}">
  <dimension ref="A1:R21"/>
  <sheetViews>
    <sheetView zoomScale="80" zoomScaleNormal="80" workbookViewId="0">
      <pane ySplit="1" topLeftCell="A2" activePane="bottomLeft" state="frozen"/>
      <selection pane="bottomLeft" activeCell="C14" sqref="C14"/>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5.6267481484535642E-2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275195400000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1731.9772504516318</v>
      </c>
      <c r="C3" s="6" cm="1">
        <f t="array" ref="C3">(B3/_FV(A3,"Price"))-1</f>
        <v>-0.3510714765747095</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 t="e" vm="141">
        <v>#VALUE!</v>
      </c>
      <c r="B4" s="19">
        <f>'[127]Sheet 1'!$AN$115</f>
        <v>463.94397640054348</v>
      </c>
      <c r="C4" s="6" cm="1">
        <f t="array" ref="C4">(B4/_FV(A4,"Price"))-1</f>
        <v>-0.4049864356428674</v>
      </c>
      <c r="D4" s="6">
        <f>'[127]Sheet 1'!$AL$4</f>
        <v>4.6131666737559751E-2</v>
      </c>
      <c r="E4" s="6">
        <f>'[127]Sheet 1'!$AM$4</f>
        <v>6.8054920240766092E-2</v>
      </c>
      <c r="F4" s="6">
        <f>'[127]Sheet 1'!$AL$20</f>
        <v>4.0671756745220167E-2</v>
      </c>
      <c r="G4" s="7">
        <f>'[127]Sheet 1'!$AS$16</f>
        <v>14.343456242421603</v>
      </c>
      <c r="H4" s="7">
        <f>'[127]Sheet 1'!$AT$16</f>
        <v>52.885257519254914</v>
      </c>
      <c r="I4" s="6">
        <f>'[127]Sheet 1'!$AR$7</f>
        <v>0.78059999999999996</v>
      </c>
      <c r="J4" s="6">
        <f>'[127]Sheet 1'!$AU$7</f>
        <v>0.36552092182360757</v>
      </c>
      <c r="K4" s="6">
        <f>'[127]Sheet 1'!$AT$13</f>
        <v>0.48853670640728536</v>
      </c>
      <c r="L4" s="8">
        <f>'[127]Sheet 1'!$AT$101</f>
        <v>19754811979</v>
      </c>
      <c r="M4" s="16" t="str" cm="1">
        <f t="array" ref="M4">_FV(A4,"Industry")</f>
        <v>Software &amp; IT Services</v>
      </c>
      <c r="N4" s="25" cm="1">
        <f t="array" ref="N4">_FV(A4,"Year incorporated",TRUE)</f>
        <v>1987</v>
      </c>
      <c r="O4" s="14" t="str" cm="1">
        <f t="array" ref="O4">_FV(A4,"Description")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4" s="10"/>
      <c r="Q4" s="10"/>
      <c r="R4" s="10"/>
    </row>
    <row r="5" spans="1:18" ht="50" customHeight="1">
      <c r="A5" s="22" t="e" vm="12">
        <v>#VALUE!</v>
      </c>
      <c r="B5" s="19">
        <f>'[12]Sheet 1'!$AN$115</f>
        <v>242.67185396780769</v>
      </c>
      <c r="C5" s="6" cm="1">
        <f t="array" ref="C5">(B5/_FV(A5,"Price"))-1</f>
        <v>-0.27664285809047429</v>
      </c>
      <c r="D5" s="6">
        <f>'[12]Sheet 1'!$AL$4</f>
        <v>0.17956070629670173</v>
      </c>
      <c r="E5" s="6">
        <f>'[12]Sheet 1'!$AM$4</f>
        <v>6.4709739244464659E-2</v>
      </c>
      <c r="F5" s="6">
        <f>'[12]Sheet 1'!$AL$20</f>
        <v>0.17742617520614568</v>
      </c>
      <c r="G5" s="7">
        <f>'[12]Sheet 1'!$AS$16</f>
        <v>12.739746953548192</v>
      </c>
      <c r="H5" s="7">
        <f>'[12]Sheet 1'!$AT$16</f>
        <v>34.726135286645217</v>
      </c>
      <c r="I5" s="6">
        <f>'[12]Sheet 1'!$AR$7</f>
        <v>0.68400000000000005</v>
      </c>
      <c r="J5" s="6">
        <f>'[12]Sheet 1'!$AU$7</f>
        <v>0.32858727997175569</v>
      </c>
      <c r="K5" s="6">
        <f>'[12]Sheet 1'!$AT$13</f>
        <v>0.36601671553737292</v>
      </c>
      <c r="L5" s="8">
        <f>'[12]Sheet 1'!$AT$101</f>
        <v>2525909628480</v>
      </c>
      <c r="M5" s="16" t="str" cm="1">
        <f t="array" ref="M5">_FV(A5,"Industry")</f>
        <v>Software &amp; IT Services</v>
      </c>
      <c r="N5" s="25" cm="1">
        <f t="array" ref="N5">_FV(A5,"Year incorporated",TRUE)</f>
        <v>1993</v>
      </c>
      <c r="O5" s="14" t="str" cm="1">
        <f t="array" ref="O5">_FV(A5,"Description")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5" s="10"/>
      <c r="Q5" s="10"/>
      <c r="R5" s="10"/>
    </row>
    <row r="6" spans="1:18" ht="50" customHeight="1">
      <c r="A6" s="2" t="e" vm="19">
        <v>#VALUE!</v>
      </c>
      <c r="B6" s="19">
        <f>'[19]Sheet 1'!$AH$115</f>
        <v>498.51203271440846</v>
      </c>
      <c r="C6" s="6" cm="1">
        <f t="array" ref="C6">(B6/_FV(A6,"Price"))-1</f>
        <v>8.5934519869308668E-2</v>
      </c>
      <c r="D6" s="6">
        <f>'[19]Sheet 1'!$AF$4</f>
        <v>-1.5810512499254248E-2</v>
      </c>
      <c r="E6" s="6">
        <f>'[19]Sheet 1'!$AG$4</f>
        <v>-3.2583656644035175E-3</v>
      </c>
      <c r="F6" s="6">
        <f>'[19]Sheet 1'!$AF$20</f>
        <v>-8.1830644310872058E-2</v>
      </c>
      <c r="G6" s="7">
        <f>'[19]Sheet 1'!$AM$16</f>
        <v>1.7543883167434529</v>
      </c>
      <c r="H6" s="7">
        <f>'[19]Sheet 1'!$AN$16</f>
        <v>20.19566620586183</v>
      </c>
      <c r="I6" s="6">
        <f>'[19]Sheet 1'!$AL$7</f>
        <v>0.12559999999999999</v>
      </c>
      <c r="J6" s="6">
        <f>'[19]Sheet 1'!$AO$7</f>
        <v>9.2931619786614933E-2</v>
      </c>
      <c r="K6" s="6">
        <f>'[19]Sheet 1'!$AN$13</f>
        <v>0.33804413848957277</v>
      </c>
      <c r="L6" s="8">
        <f>'[19]Sheet 1'!$AN$101</f>
        <v>115761558692</v>
      </c>
      <c r="M6" s="16" t="str" cm="1">
        <f t="array" ref="M6">_FV(A6,"Industry")</f>
        <v>Aerospace &amp; Defense</v>
      </c>
      <c r="N6" s="25" cm="1">
        <f t="array" ref="N6">_FV(A6,"Year incorporated",TRUE)</f>
        <v>1994</v>
      </c>
      <c r="O6" s="14" t="str" cm="1">
        <f t="array" ref="O6">_FV(A6,"Description")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6" s="10" t="s">
        <v>9</v>
      </c>
      <c r="Q6" s="10"/>
      <c r="R6" s="10"/>
    </row>
    <row r="7" spans="1:18" ht="50" customHeight="1">
      <c r="A7" s="2" t="e" vm="8">
        <v>#VALUE!</v>
      </c>
      <c r="B7" s="19">
        <f>'[8]Sheet 1'!$Y$115</f>
        <v>1768.5296117523142</v>
      </c>
      <c r="C7" s="6" cm="1">
        <f t="array" ref="C7">(B7/_FV(A7,"Price"))-1</f>
        <v>-6.9880292546379508E-2</v>
      </c>
      <c r="D7" s="6">
        <f>'[8]Sheet 1'!$W$4</f>
        <v>0.2916945001113338</v>
      </c>
      <c r="E7" s="6">
        <f>'[8]Sheet 1'!$X$4</f>
        <v>0.18065850715393905</v>
      </c>
      <c r="F7" s="6">
        <f>'[8]Sheet 1'!$W$20</f>
        <v>0.30801479654747221</v>
      </c>
      <c r="G7" s="7">
        <f>'[8]Sheet 1'!$AD$16</f>
        <v>17.339519048439925</v>
      </c>
      <c r="H7" s="7">
        <f>'[8]Sheet 1'!$AE$16</f>
        <v>59.748470448470449</v>
      </c>
      <c r="I7" s="6">
        <f>'[8]Sheet 1'!$AC$7</f>
        <v>0.70789999999999997</v>
      </c>
      <c r="J7" s="6">
        <f>'[8]Sheet 1'!$AF$7</f>
        <v>0.36062747802103085</v>
      </c>
      <c r="K7" s="6">
        <f>'[8]Sheet 1'!$AE$13</f>
        <v>0.32674782608695652</v>
      </c>
      <c r="L7" s="8">
        <f>'[8]Sheet 1'!$AE$101</f>
        <v>201173100000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4">
        <v>#VALUE!</v>
      </c>
      <c r="B8" s="19">
        <f>'[4]Sheet 1'!$V$115</f>
        <v>242.89403486804162</v>
      </c>
      <c r="C8" s="6" cm="1">
        <f t="array" ref="C8">(B8/_FV(A8,"Price"))-1</f>
        <v>5.8177375917232821E-2</v>
      </c>
      <c r="D8" s="6">
        <f>'[4]Sheet 1'!$T$4</f>
        <v>0.21593030491599263</v>
      </c>
      <c r="E8" s="6">
        <f>'[4]Sheet 1'!$U$4</f>
        <v>0.1027976799727055</v>
      </c>
      <c r="F8" s="6">
        <f>'[4]Sheet 1'!$T$20</f>
        <v>0.12399309551208293</v>
      </c>
      <c r="G8" s="7">
        <f>'[4]Sheet 1'!$AA$16</f>
        <v>16.165943307744797</v>
      </c>
      <c r="H8" s="7">
        <f>'[4]Sheet 1'!$AB$16</f>
        <v>31.679066547435983</v>
      </c>
      <c r="I8" s="6">
        <f>'[4]Sheet 1'!$Z$7</f>
        <v>0.8044</v>
      </c>
      <c r="J8" s="6">
        <f>'[4]Sheet 1'!$AC$7</f>
        <v>0.60999658819515523</v>
      </c>
      <c r="K8" s="6">
        <f>'[4]Sheet 1'!$AB$13</f>
        <v>0.32418879564370767</v>
      </c>
      <c r="L8" s="8">
        <f>'[4]Sheet 1'!$AB$101</f>
        <v>473823798350</v>
      </c>
      <c r="M8" s="16" t="str" cm="1">
        <f t="array" ref="M8">_FV(A8,"Industry")</f>
        <v>Software &amp; IT Services</v>
      </c>
      <c r="N8" s="25" cm="1">
        <f t="array" ref="N8">_FV(A8,"Year incorporated",TRUE)</f>
        <v>2007</v>
      </c>
      <c r="O8" s="14" t="str" cm="1">
        <f t="array" ref="O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8" s="14"/>
      <c r="Q8" s="14"/>
      <c r="R8" s="14"/>
    </row>
    <row r="9" spans="1:18" ht="50" customHeight="1">
      <c r="A9" s="2" t="e" vm="33">
        <v>#VALUE!</v>
      </c>
      <c r="B9" s="19">
        <f>'[29]Sheet 1'!$AC$115</f>
        <v>79.817854451768753</v>
      </c>
      <c r="C9" s="6" cm="1">
        <f t="array" ref="C9">(B9/_FV(A9,"Price"))-1</f>
        <v>-0.21415915672178043</v>
      </c>
      <c r="D9" s="6">
        <f>'[29]Sheet 1'!$AA$4</f>
        <v>0.42614961556996755</v>
      </c>
      <c r="E9" s="6">
        <f>'[29]Sheet 1'!$AB$4</f>
        <v>-3.7506788554757198E-2</v>
      </c>
      <c r="F9" s="6">
        <f>'[29]Sheet 1'!$AA$20</f>
        <v>0.4608732333342842</v>
      </c>
      <c r="G9" s="7">
        <f>'[29]Sheet 1'!$AH$16</f>
        <v>6.6551472914097856</v>
      </c>
      <c r="H9" s="7">
        <f>'[29]Sheet 1'!$AI$16</f>
        <v>14.821526476778754</v>
      </c>
      <c r="I9" s="6">
        <f>'[29]Sheet 1'!$AG$7</f>
        <v>0.59560000000000002</v>
      </c>
      <c r="J9" s="6">
        <f>'[29]Sheet 1'!$AJ$7</f>
        <v>0.23012268028989794</v>
      </c>
      <c r="K9" s="6">
        <f>'[29]Sheet 1'!$AI$13</f>
        <v>0.2924698104329268</v>
      </c>
      <c r="L9" s="8">
        <f>'[29]Sheet 1'!$AJ$102</f>
        <v>497195490000</v>
      </c>
      <c r="M9" s="16" t="str" cm="1">
        <f t="array" ref="M9">_FV(A9,"Industry")</f>
        <v>Semiconductors &amp; Semiconductor Equipment</v>
      </c>
      <c r="N9" s="25" cm="1">
        <f t="array" ref="N9">_FV(A9,"Year incorporated",TRUE)</f>
        <v>1987</v>
      </c>
      <c r="O9" s="14" t="str" cm="1">
        <f t="array" ref="O9">_FV(A9,"Description")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9" s="10"/>
      <c r="Q9" s="10"/>
      <c r="R9" s="10"/>
    </row>
    <row r="10" spans="1:18" ht="50" customHeight="1">
      <c r="A10" s="2" t="e" vm="18">
        <v>#VALUE!</v>
      </c>
      <c r="B10" s="19">
        <f>'[18]Sheet 1'!$Y$115</f>
        <v>794.26617725006088</v>
      </c>
      <c r="C10" s="6" cm="1">
        <f t="array" ref="C10">(B10/_FV(A10,"Price"))-1</f>
        <v>-4.3168079448185903E-2</v>
      </c>
      <c r="D10" s="6">
        <f>'[18]Sheet 1'!$W$4</f>
        <v>0.23310752939344392</v>
      </c>
      <c r="E10" s="6">
        <f>'[18]Sheet 1'!$X$4</f>
        <v>0.11333097595473829</v>
      </c>
      <c r="F10" s="6">
        <f>'[18]Sheet 1'!$W$20</f>
        <v>0.15191440445662741</v>
      </c>
      <c r="G10" s="7">
        <f>'[18]Sheet 1'!$AD$16</f>
        <v>5.3207592442917759</v>
      </c>
      <c r="H10" s="7">
        <f>'[18]Sheet 1'!$AE$16</f>
        <v>29.914725930133486</v>
      </c>
      <c r="I10" s="6">
        <f>'[18]Sheet 1'!$AC$7</f>
        <v>0.68440000000000001</v>
      </c>
      <c r="J10" s="6">
        <f>'[18]Sheet 1'!$AF$7</f>
        <v>0.16105526368963427</v>
      </c>
      <c r="K10" s="6">
        <f>'[18]Sheet 1'!$AE$13</f>
        <v>0.2326800137385466</v>
      </c>
      <c r="L10" s="8">
        <f>'[18]Sheet 1'!$AE$101</f>
        <v>421319000000</v>
      </c>
      <c r="M10" s="16" t="str" cm="1">
        <f t="array" ref="M10">_FV(A10,"Industry")</f>
        <v>Textiles &amp; Apparel</v>
      </c>
      <c r="N10" s="25" cm="1">
        <f t="array" ref="N10">_FV(A10,"Year incorporated",TRUE)</f>
        <v>1971</v>
      </c>
      <c r="O10" s="14" t="str" cm="1">
        <f t="array" ref="O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0" s="10"/>
      <c r="Q10" s="10"/>
      <c r="R10" s="10"/>
    </row>
    <row r="11" spans="1:18" ht="50" customHeight="1">
      <c r="A11" s="2" t="e" vm="142">
        <v>#VALUE!</v>
      </c>
      <c r="B11" s="19">
        <f>'[130]Sheet 1'!$AC$115</f>
        <v>187.76526467240964</v>
      </c>
      <c r="C11" s="6" cm="1">
        <f t="array" ref="C11">(B11/_FV(A11,"Price"))-1</f>
        <v>-0.44085862638870299</v>
      </c>
      <c r="D11" s="6">
        <f>'[130]Sheet 1'!$AA$4</f>
        <v>-0.12061756191701511</v>
      </c>
      <c r="E11" s="6">
        <f>'[130]Sheet 1'!$AB$4</f>
        <v>7.8639356254571968E-2</v>
      </c>
      <c r="F11" s="6">
        <f>'[130]Sheet 1'!$AA$20</f>
        <v>-0.41394335511982572</v>
      </c>
      <c r="G11" s="7">
        <f>'[130]Sheet 1'!$AH$16</f>
        <v>11.472105888807608</v>
      </c>
      <c r="H11" s="7">
        <f>'[130]Sheet 1'!$AI$16</f>
        <v>45.654639737991268</v>
      </c>
      <c r="I11" s="6">
        <f>'[130]Sheet 1'!$AG$7</f>
        <v>0.70499999999999996</v>
      </c>
      <c r="J11" s="6">
        <f>'[130]Sheet 1'!$AJ$7</f>
        <v>0.26956839795171911</v>
      </c>
      <c r="K11" s="6">
        <f>'[130]Sheet 1'!$AI$13</f>
        <v>0.18137160470044308</v>
      </c>
      <c r="L11" s="8">
        <f>'[130]Sheet 1'!$AI$101</f>
        <v>62729475000</v>
      </c>
      <c r="M11" s="16" t="str" cm="1">
        <f t="array" ref="M11">_FV(A11,"Industry")</f>
        <v>Professional &amp; Commercial Services</v>
      </c>
      <c r="N11" s="25" cm="1">
        <f t="array" ref="N11">_FV(A11,"Year incorporated",TRUE)</f>
        <v>2000</v>
      </c>
      <c r="O11" s="14" t="str" cm="1">
        <f t="array" ref="O11">_FV(A11,"Description")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1" s="10"/>
      <c r="Q11" s="10"/>
      <c r="R11" s="10"/>
    </row>
    <row r="12" spans="1:18" ht="50" customHeight="1">
      <c r="A12" s="2" t="e" vm="164">
        <v>#VALUE!</v>
      </c>
      <c r="B12" s="19">
        <f>'[162]Sheet 1'!$AB$115</f>
        <v>161.64822763099554</v>
      </c>
      <c r="C12" s="6" cm="1">
        <f t="array" ref="C12">(B12/_FV(A12,"Price"))-1</f>
        <v>0.10407914507885763</v>
      </c>
      <c r="D12" s="6">
        <f>'[162]Sheet 1'!$Z$4</f>
        <v>0.19621956617972547</v>
      </c>
      <c r="E12" s="6">
        <f>'[162]Sheet 1'!$AA$4</f>
        <v>8.9828513910578556E-2</v>
      </c>
      <c r="F12" s="6">
        <f>'[162]Sheet 1'!$Z$20</f>
        <v>0.45106803797468364</v>
      </c>
      <c r="G12" s="7">
        <f>'[162]Sheet 1'!$AG$16</f>
        <v>3.4113534285375944</v>
      </c>
      <c r="H12" s="7">
        <f>'[162]Sheet 1'!$AH$16</f>
        <v>30.984014237026081</v>
      </c>
      <c r="I12" s="6">
        <f>'[162]Sheet 1'!$AF$7</f>
        <v>0.54852604856675524</v>
      </c>
      <c r="J12" s="6">
        <f>'[162]Sheet 1'!$AI$7</f>
        <v>0.12848504585051032</v>
      </c>
      <c r="K12" s="6">
        <f>'[162]Sheet 1'!$AH$13</f>
        <v>0.11138951633560766</v>
      </c>
      <c r="L12" s="8">
        <f>'[162]Sheet 1'!$AH$101</f>
        <v>46091819579</v>
      </c>
      <c r="M12" s="16" t="str" cm="1">
        <f t="array" ref="M12">_FV(A12,"Industry")</f>
        <v>Professional &amp; Commercial Services</v>
      </c>
      <c r="N12" s="25" cm="1">
        <f t="array" ref="N12">_FV(A12,"Year incorporated",TRUE)</f>
        <v>1996</v>
      </c>
      <c r="O12" s="14" t="str" cm="1">
        <f t="array" ref="O12">_FV(A12,"Description")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12" s="10"/>
      <c r="Q12" s="10"/>
      <c r="R12" s="10"/>
    </row>
    <row r="13" spans="1:18" ht="50" customHeight="1">
      <c r="A13" s="2" t="e" vm="163">
        <v>#VALUE!</v>
      </c>
      <c r="B13" s="19">
        <f>'[161]Sheet 1'!$AO$115</f>
        <v>121.11838788245787</v>
      </c>
      <c r="C13" s="6" cm="1">
        <f t="array" ref="C13">(B13/_FV(A13,"Price"))-1</f>
        <v>0.25368375822852562</v>
      </c>
      <c r="D13" s="6">
        <f>'[161]Sheet 1'!$AM$4</f>
        <v>4.1715847673479578E-2</v>
      </c>
      <c r="E13" s="6">
        <f>'[161]Sheet 1'!$AN$4</f>
        <v>8.3325878880042836E-2</v>
      </c>
      <c r="F13" s="6">
        <f>'[161]Sheet 1'!$AM$20</f>
        <v>7.3701206192420932E-2</v>
      </c>
      <c r="G13" s="7">
        <f>'[161]Sheet 1'!$AT$16</f>
        <v>2.1291710510779138</v>
      </c>
      <c r="H13" s="7">
        <f>'[161]Sheet 1'!$AU$16</f>
        <v>27.479703498172022</v>
      </c>
      <c r="I13" s="6">
        <f>'[161]Sheet 1'!$AS$7</f>
        <v>0.20380000000000001</v>
      </c>
      <c r="J13" s="6">
        <f>'[161]Sheet 1'!$AV$7</f>
        <v>6.5494826609416468E-2</v>
      </c>
      <c r="K13" s="6">
        <f>'[161]Sheet 1'!$AU$13</f>
        <v>5.1011947386273696E-2</v>
      </c>
      <c r="L13" s="8">
        <f>'[161]Sheet 1'!$AU$101</f>
        <v>142812019080</v>
      </c>
      <c r="M13" s="16" t="str" cm="1">
        <f t="array" ref="M13">_FV(A13,"Industry")</f>
        <v>Aerospace &amp; Defense</v>
      </c>
      <c r="N13" s="25" cm="1">
        <f t="array" ref="N13">_FV(A13,"Year incorporated",TRUE)</f>
        <v>1934</v>
      </c>
      <c r="O13" s="14" t="str" cm="1">
        <f t="array" ref="O13">_FV(A13,"Description")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13" s="10" t="s">
        <v>9</v>
      </c>
      <c r="Q13" s="10"/>
      <c r="R13" s="10"/>
    </row>
    <row r="14" spans="1:18" ht="50" customHeight="1">
      <c r="A14" s="22"/>
      <c r="B14" s="19"/>
      <c r="C14" s="6"/>
      <c r="D14" s="6"/>
      <c r="E14" s="6"/>
      <c r="F14" s="6"/>
      <c r="G14" s="7"/>
      <c r="H14" s="7"/>
      <c r="I14" s="6"/>
      <c r="J14" s="6"/>
      <c r="K14" s="6"/>
      <c r="L14" s="8"/>
      <c r="M14" s="16"/>
      <c r="N14" s="25"/>
      <c r="O14" s="14"/>
      <c r="P14" s="14"/>
      <c r="Q14" s="14"/>
      <c r="R14" s="14"/>
    </row>
    <row r="15" spans="1:18" ht="50" customHeight="1">
      <c r="A15" s="2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13">
      <sortCondition descending="1" ref="K1:K13"/>
    </sortState>
  </autoFilter>
  <conditionalFormatting sqref="C2">
    <cfRule type="colorScale" priority="321">
      <colorScale>
        <cfvo type="min"/>
        <cfvo type="percentile" val="50"/>
        <cfvo type="max"/>
        <color rgb="FFF8696B"/>
        <color rgb="FFFCFCFF"/>
        <color rgb="FF63BE7B"/>
      </colorScale>
    </cfRule>
  </conditionalFormatting>
  <conditionalFormatting sqref="C2:C13">
    <cfRule type="colorScale" priority="8">
      <colorScale>
        <cfvo type="min"/>
        <cfvo type="percentile" val="50"/>
        <cfvo type="max"/>
        <color rgb="FFF8696B"/>
        <color rgb="FFFCFCFF"/>
        <color rgb="FF63BE7B"/>
      </colorScale>
    </cfRule>
  </conditionalFormatting>
  <conditionalFormatting sqref="C3">
    <cfRule type="colorScale" priority="286">
      <colorScale>
        <cfvo type="min"/>
        <cfvo type="percentile" val="50"/>
        <cfvo type="max"/>
        <color rgb="FFF8696B"/>
        <color rgb="FFFCFCFF"/>
        <color rgb="FF63BE7B"/>
      </colorScale>
    </cfRule>
  </conditionalFormatting>
  <conditionalFormatting sqref="C4">
    <cfRule type="colorScale" priority="244">
      <colorScale>
        <cfvo type="min"/>
        <cfvo type="percentile" val="50"/>
        <cfvo type="max"/>
        <color rgb="FFF8696B"/>
        <color rgb="FFFCFCFF"/>
        <color rgb="FF63BE7B"/>
      </colorScale>
    </cfRule>
  </conditionalFormatting>
  <conditionalFormatting sqref="C5">
    <cfRule type="colorScale" priority="224">
      <colorScale>
        <cfvo type="min"/>
        <cfvo type="percentile" val="50"/>
        <cfvo type="max"/>
        <color rgb="FFF8696B"/>
        <color rgb="FFFCFCFF"/>
        <color rgb="FF63BE7B"/>
      </colorScale>
    </cfRule>
  </conditionalFormatting>
  <conditionalFormatting sqref="C6">
    <cfRule type="colorScale" priority="182">
      <colorScale>
        <cfvo type="min"/>
        <cfvo type="percentile" val="50"/>
        <cfvo type="max"/>
        <color rgb="FFF8696B"/>
        <color rgb="FFFCFCFF"/>
        <color rgb="FF63BE7B"/>
      </colorScale>
    </cfRule>
  </conditionalFormatting>
  <conditionalFormatting sqref="C7">
    <cfRule type="colorScale" priority="155">
      <colorScale>
        <cfvo type="min"/>
        <cfvo type="percentile" val="50"/>
        <cfvo type="max"/>
        <color rgb="FFF8696B"/>
        <color rgb="FFFCFCFF"/>
        <color rgb="FF63BE7B"/>
      </colorScale>
    </cfRule>
  </conditionalFormatting>
  <conditionalFormatting sqref="C8">
    <cfRule type="colorScale" priority="128">
      <colorScale>
        <cfvo type="min"/>
        <cfvo type="percentile" val="50"/>
        <cfvo type="max"/>
        <color rgb="FFF8696B"/>
        <color rgb="FFFCFCFF"/>
        <color rgb="FF63BE7B"/>
      </colorScale>
    </cfRule>
  </conditionalFormatting>
  <conditionalFormatting sqref="C9">
    <cfRule type="colorScale" priority="107">
      <colorScale>
        <cfvo type="min"/>
        <cfvo type="percentile" val="50"/>
        <cfvo type="max"/>
        <color rgb="FFF8696B"/>
        <color rgb="FFFCFCFF"/>
        <color rgb="FF63BE7B"/>
      </colorScale>
    </cfRule>
  </conditionalFormatting>
  <conditionalFormatting sqref="C10">
    <cfRule type="colorScale" priority="84">
      <colorScale>
        <cfvo type="min"/>
        <cfvo type="percentile" val="50"/>
        <cfvo type="max"/>
        <color rgb="FFF8696B"/>
        <color rgb="FFFCFCFF"/>
        <color rgb="FF63BE7B"/>
      </colorScale>
    </cfRule>
  </conditionalFormatting>
  <conditionalFormatting sqref="C11">
    <cfRule type="colorScale" priority="63">
      <colorScale>
        <cfvo type="min"/>
        <cfvo type="percentile" val="50"/>
        <cfvo type="max"/>
        <color rgb="FFF8696B"/>
        <color rgb="FFFCFCFF"/>
        <color rgb="FF63BE7B"/>
      </colorScale>
    </cfRule>
  </conditionalFormatting>
  <conditionalFormatting sqref="C12">
    <cfRule type="colorScale" priority="36">
      <colorScale>
        <cfvo type="min"/>
        <cfvo type="percentile" val="50"/>
        <cfvo type="max"/>
        <color rgb="FFF8696B"/>
        <color rgb="FFFCFCFF"/>
        <color rgb="FF63BE7B"/>
      </colorScale>
    </cfRule>
  </conditionalFormatting>
  <conditionalFormatting sqref="C13">
    <cfRule type="colorScale" priority="9">
      <colorScale>
        <cfvo type="min"/>
        <cfvo type="percentile" val="50"/>
        <cfvo type="max"/>
        <color rgb="FFF8696B"/>
        <color rgb="FFFCFCFF"/>
        <color rgb="FF63BE7B"/>
      </colorScale>
    </cfRule>
  </conditionalFormatting>
  <conditionalFormatting sqref="C14">
    <cfRule type="colorScale" priority="443">
      <colorScale>
        <cfvo type="min"/>
        <cfvo type="percentile" val="50"/>
        <cfvo type="max"/>
        <color rgb="FFF8696B"/>
        <color rgb="FFFCFCFF"/>
        <color rgb="FF63BE7B"/>
      </colorScale>
    </cfRule>
  </conditionalFormatting>
  <conditionalFormatting sqref="C14:C20">
    <cfRule type="colorScale" priority="348">
      <colorScale>
        <cfvo type="min"/>
        <cfvo type="percentile" val="50"/>
        <cfvo type="max"/>
        <color rgb="FFF8696B"/>
        <color rgb="FFFCFCFF"/>
        <color rgb="FF63BE7B"/>
      </colorScale>
    </cfRule>
  </conditionalFormatting>
  <conditionalFormatting sqref="C15">
    <cfRule type="colorScale" priority="416">
      <colorScale>
        <cfvo type="min"/>
        <cfvo type="percentile" val="50"/>
        <cfvo type="max"/>
        <color rgb="FFF8696B"/>
        <color rgb="FFFCFCFF"/>
        <color rgb="FF63BE7B"/>
      </colorScale>
    </cfRule>
  </conditionalFormatting>
  <conditionalFormatting sqref="C16">
    <cfRule type="colorScale" priority="389">
      <colorScale>
        <cfvo type="min"/>
        <cfvo type="percentile" val="50"/>
        <cfvo type="max"/>
        <color rgb="FFF8696B"/>
        <color rgb="FFFCFCFF"/>
        <color rgb="FF63BE7B"/>
      </colorScale>
    </cfRule>
  </conditionalFormatting>
  <conditionalFormatting sqref="C17">
    <cfRule type="colorScale" priority="385">
      <colorScale>
        <cfvo type="min"/>
        <cfvo type="percentile" val="50"/>
        <cfvo type="max"/>
        <color rgb="FFF8696B"/>
        <color rgb="FFFCFCFF"/>
        <color rgb="FF63BE7B"/>
      </colorScale>
    </cfRule>
  </conditionalFormatting>
  <conditionalFormatting sqref="C18:C20">
    <cfRule type="colorScale" priority="349">
      <colorScale>
        <cfvo type="min"/>
        <cfvo type="percentile" val="50"/>
        <cfvo type="max"/>
        <color rgb="FFF8696B"/>
        <color rgb="FFFCFCFF"/>
        <color rgb="FF63BE7B"/>
      </colorScale>
    </cfRule>
  </conditionalFormatting>
  <conditionalFormatting sqref="C21">
    <cfRule type="colorScale" priority="771">
      <colorScale>
        <cfvo type="min"/>
        <cfvo type="percentile" val="50"/>
        <cfvo type="max"/>
        <color rgb="FFF8696B"/>
        <color rgb="FFFFEB84"/>
        <color rgb="FF63BE7B"/>
      </colorScale>
    </cfRule>
    <cfRule type="colorScale" priority="772">
      <colorScale>
        <cfvo type="min"/>
        <cfvo type="percentile" val="50"/>
        <cfvo type="max"/>
        <color rgb="FFF8696B"/>
        <color rgb="FFFFEB84"/>
        <color rgb="FF63BE7B"/>
      </colorScale>
    </cfRule>
    <cfRule type="colorScale" priority="773">
      <colorScale>
        <cfvo type="min"/>
        <cfvo type="max"/>
        <color rgb="FFFFEF9C"/>
        <color rgb="FF63BE7B"/>
      </colorScale>
    </cfRule>
  </conditionalFormatting>
  <conditionalFormatting sqref="D2:D13">
    <cfRule type="colorScale" priority="7">
      <colorScale>
        <cfvo type="min"/>
        <cfvo type="max"/>
        <color rgb="FFFCFCFF"/>
        <color rgb="FF63BE7B"/>
      </colorScale>
    </cfRule>
  </conditionalFormatting>
  <conditionalFormatting sqref="D14">
    <cfRule type="colorScale" priority="454">
      <colorScale>
        <cfvo type="min"/>
        <cfvo type="max"/>
        <color rgb="FFFCFCFF"/>
        <color rgb="FF63BE7B"/>
      </colorScale>
    </cfRule>
    <cfRule type="colorScale" priority="455">
      <colorScale>
        <cfvo type="min"/>
        <cfvo type="max"/>
        <color rgb="FFFCFCFF"/>
        <color rgb="FF63BE7B"/>
      </colorScale>
    </cfRule>
  </conditionalFormatting>
  <conditionalFormatting sqref="D14:D20">
    <cfRule type="colorScale" priority="347">
      <colorScale>
        <cfvo type="min"/>
        <cfvo type="max"/>
        <color rgb="FFFCFCFF"/>
        <color rgb="FF63BE7B"/>
      </colorScale>
    </cfRule>
  </conditionalFormatting>
  <conditionalFormatting sqref="D15">
    <cfRule type="colorScale" priority="427">
      <colorScale>
        <cfvo type="min"/>
        <cfvo type="max"/>
        <color rgb="FFFCFCFF"/>
        <color rgb="FF63BE7B"/>
      </colorScale>
    </cfRule>
    <cfRule type="colorScale" priority="428">
      <colorScale>
        <cfvo type="min"/>
        <cfvo type="max"/>
        <color rgb="FFFCFCFF"/>
        <color rgb="FF63BE7B"/>
      </colorScale>
    </cfRule>
  </conditionalFormatting>
  <conditionalFormatting sqref="D16">
    <cfRule type="colorScale" priority="400">
      <colorScale>
        <cfvo type="min"/>
        <cfvo type="max"/>
        <color rgb="FFFCFCFF"/>
        <color rgb="FF63BE7B"/>
      </colorScale>
    </cfRule>
    <cfRule type="colorScale" priority="405">
      <colorScale>
        <cfvo type="min"/>
        <cfvo type="max"/>
        <color rgb="FFFCFCFF"/>
        <color rgb="FF63BE7B"/>
      </colorScale>
    </cfRule>
  </conditionalFormatting>
  <conditionalFormatting sqref="D17">
    <cfRule type="colorScale" priority="377">
      <colorScale>
        <cfvo type="min"/>
        <cfvo type="max"/>
        <color rgb="FFFCFCFF"/>
        <color rgb="FF63BE7B"/>
      </colorScale>
    </cfRule>
    <cfRule type="colorScale" priority="386">
      <colorScale>
        <cfvo type="min"/>
        <cfvo type="max"/>
        <color rgb="FFFCFCFF"/>
        <color rgb="FF63BE7B"/>
      </colorScale>
    </cfRule>
  </conditionalFormatting>
  <conditionalFormatting sqref="D18:D20">
    <cfRule type="colorScale" priority="353">
      <colorScale>
        <cfvo type="min"/>
        <cfvo type="max"/>
        <color rgb="FFFCFCFF"/>
        <color rgb="FF63BE7B"/>
      </colorScale>
    </cfRule>
    <cfRule type="colorScale" priority="364">
      <colorScale>
        <cfvo type="min"/>
        <cfvo type="max"/>
        <color rgb="FFFFEF9C"/>
        <color rgb="FF63BE7B"/>
      </colorScale>
    </cfRule>
    <cfRule type="colorScale" priority="368">
      <colorScale>
        <cfvo type="min"/>
        <cfvo type="max"/>
        <color rgb="FFFCFCFF"/>
        <color rgb="FF63BE7B"/>
      </colorScale>
    </cfRule>
    <cfRule type="colorScale" priority="369">
      <colorScale>
        <cfvo type="min"/>
        <cfvo type="percentile" val="50"/>
        <cfvo type="max"/>
        <color rgb="FFF8696B"/>
        <color rgb="FFFFEB84"/>
        <color rgb="FF63BE7B"/>
      </colorScale>
    </cfRule>
  </conditionalFormatting>
  <conditionalFormatting sqref="D14:E14">
    <cfRule type="colorScale" priority="462">
      <colorScale>
        <cfvo type="min"/>
        <cfvo type="max"/>
        <color rgb="FFFCFCFF"/>
        <color rgb="FF63BE7B"/>
      </colorScale>
    </cfRule>
    <cfRule type="colorScale" priority="464">
      <colorScale>
        <cfvo type="min"/>
        <cfvo type="max"/>
        <color rgb="FFFFEF9C"/>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5:E15">
    <cfRule type="colorScale" priority="435">
      <colorScale>
        <cfvo type="min"/>
        <cfvo type="max"/>
        <color rgb="FFFCFCFF"/>
        <color rgb="FF63BE7B"/>
      </colorScale>
    </cfRule>
    <cfRule type="colorScale" priority="437">
      <colorScale>
        <cfvo type="min"/>
        <cfvo type="max"/>
        <color rgb="FFFFEF9C"/>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FEB84"/>
        <color rgb="FF63BE7B"/>
      </colorScale>
    </cfRule>
  </conditionalFormatting>
  <conditionalFormatting sqref="D16:E16">
    <cfRule type="colorScale" priority="401">
      <colorScale>
        <cfvo type="min"/>
        <cfvo type="max"/>
        <color rgb="FFFCFCFF"/>
        <color rgb="FF63BE7B"/>
      </colorScale>
    </cfRule>
    <cfRule type="colorScale" priority="402">
      <colorScale>
        <cfvo type="min"/>
        <cfvo type="percentile" val="50"/>
        <cfvo type="max"/>
        <color rgb="FFF8696B"/>
        <color rgb="FFFFEB84"/>
        <color rgb="FF63BE7B"/>
      </colorScale>
    </cfRule>
    <cfRule type="colorScale" priority="403">
      <colorScale>
        <cfvo type="min"/>
        <cfvo type="max"/>
        <color rgb="FFFCFCFF"/>
        <color rgb="FF63BE7B"/>
      </colorScale>
    </cfRule>
    <cfRule type="colorScale" priority="404">
      <colorScale>
        <cfvo type="min"/>
        <cfvo type="max"/>
        <color rgb="FFFFEF9C"/>
        <color rgb="FF63BE7B"/>
      </colorScale>
    </cfRule>
  </conditionalFormatting>
  <conditionalFormatting sqref="D17:E17">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FEB84"/>
        <color rgb="FF63BE7B"/>
      </colorScale>
    </cfRule>
    <cfRule type="colorScale" priority="379">
      <colorScale>
        <cfvo type="min"/>
        <cfvo type="max"/>
        <color rgb="FFFFEF9C"/>
        <color rgb="FF63BE7B"/>
      </colorScale>
    </cfRule>
  </conditionalFormatting>
  <conditionalFormatting sqref="D2:F2">
    <cfRule type="colorScale" priority="319">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max"/>
        <color rgb="FFFCFCFF"/>
        <color rgb="FF63BE7B"/>
      </colorScale>
    </cfRule>
    <cfRule type="colorScale" priority="335">
      <colorScale>
        <cfvo type="min"/>
        <cfvo type="max"/>
        <color rgb="FFFCFCFF"/>
        <color rgb="FF63BE7B"/>
      </colorScale>
    </cfRule>
    <cfRule type="colorScale" priority="337">
      <colorScale>
        <cfvo type="min"/>
        <cfvo type="max"/>
        <color rgb="FFFFEF9C"/>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onditionalFormatting>
  <conditionalFormatting sqref="D3:F3">
    <cfRule type="colorScale" priority="284">
      <colorScale>
        <cfvo type="min"/>
        <cfvo type="max"/>
        <color rgb="FFFCFCFF"/>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300">
      <colorScale>
        <cfvo type="min"/>
        <cfvo type="max"/>
        <color rgb="FFFCFCFF"/>
        <color rgb="FF63BE7B"/>
      </colorScale>
    </cfRule>
    <cfRule type="colorScale" priority="302">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onditionalFormatting>
  <conditionalFormatting sqref="D4:F4">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63">
      <colorScale>
        <cfvo type="min"/>
        <cfvo type="max"/>
        <color rgb="FFFCFCFF"/>
        <color rgb="FF63BE7B"/>
      </colorScale>
    </cfRule>
    <cfRule type="colorScale" priority="265">
      <colorScale>
        <cfvo type="min"/>
        <cfvo type="max"/>
        <color rgb="FFFFEF9C"/>
        <color rgb="FF63BE7B"/>
      </colorScale>
    </cfRule>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onditionalFormatting>
  <conditionalFormatting sqref="D5:F5">
    <cfRule type="colorScale" priority="222">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8">
      <colorScale>
        <cfvo type="min"/>
        <cfvo type="max"/>
        <color rgb="FFFCFCFF"/>
        <color rgb="FF63BE7B"/>
      </colorScale>
    </cfRule>
    <cfRule type="colorScale" priority="240">
      <colorScale>
        <cfvo type="min"/>
        <cfvo type="max"/>
        <color rgb="FFFFEF9C"/>
        <color rgb="FF63BE7B"/>
      </colorScale>
    </cfRule>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6:F6">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201">
      <colorScale>
        <cfvo type="min"/>
        <cfvo type="max"/>
        <color rgb="FFFCFCFF"/>
        <color rgb="FF63BE7B"/>
      </colorScale>
    </cfRule>
    <cfRule type="colorScale" priority="203">
      <colorScale>
        <cfvo type="min"/>
        <cfvo type="max"/>
        <color rgb="FFFFEF9C"/>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onditionalFormatting>
  <conditionalFormatting sqref="D7:F7">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74">
      <colorScale>
        <cfvo type="min"/>
        <cfvo type="max"/>
        <color rgb="FFFCFCFF"/>
        <color rgb="FF63BE7B"/>
      </colorScale>
    </cfRule>
    <cfRule type="colorScale" priority="176">
      <colorScale>
        <cfvo type="min"/>
        <cfvo type="max"/>
        <color rgb="FFFFEF9C"/>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8:F8">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FEB84"/>
        <color rgb="FF63BE7B"/>
      </colorScale>
    </cfRule>
    <cfRule type="colorScale" priority="151">
      <colorScale>
        <cfvo type="min"/>
        <cfvo type="max"/>
        <color rgb="FFFFEF9C"/>
        <color rgb="FF63BE7B"/>
      </colorScale>
    </cfRule>
  </conditionalFormatting>
  <conditionalFormatting sqref="D9:F9">
    <cfRule type="colorScale" priority="111">
      <colorScale>
        <cfvo type="min"/>
        <cfvo type="max"/>
        <color rgb="FFFCFCFF"/>
        <color rgb="FF63BE7B"/>
      </colorScale>
    </cfRule>
    <cfRule type="colorScale" priority="122">
      <colorScale>
        <cfvo type="min"/>
        <cfvo type="max"/>
        <color rgb="FFFFEF9C"/>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FEB84"/>
        <color rgb="FF63BE7B"/>
      </colorScale>
    </cfRule>
  </conditionalFormatting>
  <conditionalFormatting sqref="D10:F10">
    <cfRule type="colorScale" priority="98">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fRule type="colorScale" priority="104">
      <colorScale>
        <cfvo type="min"/>
        <cfvo type="max"/>
        <color rgb="FFFCFCFF"/>
        <color rgb="FF63BE7B"/>
      </colorScale>
    </cfRule>
    <cfRule type="colorScale" priority="105">
      <colorScale>
        <cfvo type="min"/>
        <cfvo type="max"/>
        <color rgb="FFFFEF9C"/>
        <color rgb="FF63BE7B"/>
      </colorScale>
    </cfRule>
  </conditionalFormatting>
  <conditionalFormatting sqref="D11:F11">
    <cfRule type="colorScale" priority="75">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fRule type="colorScale" priority="81">
      <colorScale>
        <cfvo type="min"/>
        <cfvo type="max"/>
        <color rgb="FFFCFCFF"/>
        <color rgb="FF63BE7B"/>
      </colorScale>
    </cfRule>
    <cfRule type="colorScale" priority="82">
      <colorScale>
        <cfvo type="min"/>
        <cfvo type="max"/>
        <color rgb="FFFFEF9C"/>
        <color rgb="FF63BE7B"/>
      </colorScale>
    </cfRule>
  </conditionalFormatting>
  <conditionalFormatting sqref="D12:F12">
    <cfRule type="colorScale" priority="47">
      <colorScale>
        <cfvo type="min"/>
        <cfvo type="max"/>
        <color rgb="FFFCFCFF"/>
        <color rgb="FF63BE7B"/>
      </colorScale>
    </cfRule>
    <cfRule type="colorScale" priority="48">
      <colorScale>
        <cfvo type="min"/>
        <cfvo type="max"/>
        <color rgb="FFFCFCFF"/>
        <color rgb="FF63BE7B"/>
      </colorScale>
    </cfRule>
    <cfRule type="colorScale" priority="55">
      <colorScale>
        <cfvo type="min"/>
        <cfvo type="max"/>
        <color rgb="FFFCFCFF"/>
        <color rgb="FF63BE7B"/>
      </colorScale>
    </cfRule>
    <cfRule type="colorScale" priority="57">
      <colorScale>
        <cfvo type="min"/>
        <cfvo type="max"/>
        <color rgb="FFFFEF9C"/>
        <color rgb="FF63BE7B"/>
      </colorScale>
    </cfRule>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3:F13">
    <cfRule type="colorScale" priority="20">
      <colorScale>
        <cfvo type="min"/>
        <cfvo type="max"/>
        <color rgb="FFFCFCFF"/>
        <color rgb="FF63BE7B"/>
      </colorScale>
    </cfRule>
    <cfRule type="colorScale" priority="21">
      <colorScale>
        <cfvo type="min"/>
        <cfvo type="max"/>
        <color rgb="FFFCFCFF"/>
        <color rgb="FF63BE7B"/>
      </colorScale>
    </cfRule>
    <cfRule type="colorScale" priority="28">
      <colorScale>
        <cfvo type="min"/>
        <cfvo type="max"/>
        <color rgb="FFFCFCFF"/>
        <color rgb="FF63BE7B"/>
      </colorScale>
    </cfRule>
    <cfRule type="colorScale" priority="30">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E2:E13">
    <cfRule type="colorScale" priority="6">
      <colorScale>
        <cfvo type="min"/>
        <cfvo type="max"/>
        <color rgb="FFFCFCFF"/>
        <color rgb="FF63BE7B"/>
      </colorScale>
    </cfRule>
  </conditionalFormatting>
  <conditionalFormatting sqref="E14">
    <cfRule type="colorScale" priority="453">
      <colorScale>
        <cfvo type="min"/>
        <cfvo type="max"/>
        <color rgb="FFFCFCFF"/>
        <color rgb="FF63BE7B"/>
      </colorScale>
    </cfRule>
    <cfRule type="colorScale" priority="456">
      <colorScale>
        <cfvo type="min"/>
        <cfvo type="max"/>
        <color rgb="FFFCFCFF"/>
        <color rgb="FF63BE7B"/>
      </colorScale>
    </cfRule>
  </conditionalFormatting>
  <conditionalFormatting sqref="E14:E20">
    <cfRule type="colorScale" priority="346">
      <colorScale>
        <cfvo type="min"/>
        <cfvo type="max"/>
        <color rgb="FFFCFCFF"/>
        <color rgb="FF63BE7B"/>
      </colorScale>
    </cfRule>
  </conditionalFormatting>
  <conditionalFormatting sqref="E15">
    <cfRule type="colorScale" priority="426">
      <colorScale>
        <cfvo type="min"/>
        <cfvo type="max"/>
        <color rgb="FFFCFCFF"/>
        <color rgb="FF63BE7B"/>
      </colorScale>
    </cfRule>
    <cfRule type="colorScale" priority="429">
      <colorScale>
        <cfvo type="min"/>
        <cfvo type="max"/>
        <color rgb="FFFCFCFF"/>
        <color rgb="FF63BE7B"/>
      </colorScale>
    </cfRule>
  </conditionalFormatting>
  <conditionalFormatting sqref="E16">
    <cfRule type="colorScale" priority="399">
      <colorScale>
        <cfvo type="min"/>
        <cfvo type="max"/>
        <color rgb="FFFCFCFF"/>
        <color rgb="FF63BE7B"/>
      </colorScale>
    </cfRule>
    <cfRule type="colorScale" priority="406">
      <colorScale>
        <cfvo type="min"/>
        <cfvo type="max"/>
        <color rgb="FFFCFCFF"/>
        <color rgb="FF63BE7B"/>
      </colorScale>
    </cfRule>
  </conditionalFormatting>
  <conditionalFormatting sqref="E17">
    <cfRule type="colorScale" priority="378">
      <colorScale>
        <cfvo type="min"/>
        <cfvo type="max"/>
        <color rgb="FFFCFCFF"/>
        <color rgb="FF63BE7B"/>
      </colorScale>
    </cfRule>
    <cfRule type="colorScale" priority="387">
      <colorScale>
        <cfvo type="min"/>
        <cfvo type="max"/>
        <color rgb="FFFCFCFF"/>
        <color rgb="FF63BE7B"/>
      </colorScale>
    </cfRule>
  </conditionalFormatting>
  <conditionalFormatting sqref="E18:E20">
    <cfRule type="colorScale" priority="354">
      <colorScale>
        <cfvo type="min"/>
        <cfvo type="max"/>
        <color rgb="FFFCFCFF"/>
        <color rgb="FF63BE7B"/>
      </colorScale>
    </cfRule>
    <cfRule type="colorScale" priority="355">
      <colorScale>
        <cfvo type="min"/>
        <cfvo type="max"/>
        <color rgb="FFFFEF9C"/>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FEB84"/>
        <color rgb="FF63BE7B"/>
      </colorScale>
    </cfRule>
  </conditionalFormatting>
  <conditionalFormatting sqref="F2:F13">
    <cfRule type="colorScale" priority="5">
      <colorScale>
        <cfvo type="min"/>
        <cfvo type="max"/>
        <color rgb="FFFCFCFF"/>
        <color rgb="FF63BE7B"/>
      </colorScale>
    </cfRule>
  </conditionalFormatting>
  <conditionalFormatting sqref="F14">
    <cfRule type="colorScale" priority="452">
      <colorScale>
        <cfvo type="min"/>
        <cfvo type="percentile" val="50"/>
        <cfvo type="max"/>
        <color rgb="FFF8696B"/>
        <color rgb="FFFCFCFF"/>
        <color rgb="FF63BE7B"/>
      </colorScale>
    </cfRule>
    <cfRule type="colorScale" priority="457">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F14:F20">
    <cfRule type="colorScale" priority="345">
      <colorScale>
        <cfvo type="min"/>
        <cfvo type="max"/>
        <color rgb="FFFCFCFF"/>
        <color rgb="FF63BE7B"/>
      </colorScale>
    </cfRule>
  </conditionalFormatting>
  <conditionalFormatting sqref="F15">
    <cfRule type="colorScale" priority="425">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F16">
    <cfRule type="colorScale" priority="398">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F17">
    <cfRule type="colorScale" priority="370">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88">
      <colorScale>
        <cfvo type="min"/>
        <cfvo type="percentile" val="50"/>
        <cfvo type="max"/>
        <color rgb="FFF8696B"/>
        <color rgb="FFFCFCFF"/>
        <color rgb="FF63BE7B"/>
      </colorScale>
    </cfRule>
  </conditionalFormatting>
  <conditionalFormatting sqref="F18:F20">
    <cfRule type="colorScale" priority="358">
      <colorScale>
        <cfvo type="min"/>
        <cfvo type="percentile" val="50"/>
        <cfvo type="max"/>
        <color rgb="FFF8696B"/>
        <color rgb="FFFCFCFF"/>
        <color rgb="FF63BE7B"/>
      </colorScale>
    </cfRule>
    <cfRule type="colorScale" priority="362">
      <colorScale>
        <cfvo type="min"/>
        <cfvo type="max"/>
        <color rgb="FFFCFCFF"/>
        <color rgb="FF63BE7B"/>
      </colorScale>
    </cfRule>
  </conditionalFormatting>
  <conditionalFormatting sqref="F23:F1048576 F1">
    <cfRule type="colorScale" priority="770">
      <colorScale>
        <cfvo type="min"/>
        <cfvo type="percentile" val="50"/>
        <cfvo type="max"/>
        <color rgb="FFF8696B"/>
        <color rgb="FFFCFCFF"/>
        <color rgb="FF63BE7B"/>
      </colorScale>
    </cfRule>
  </conditionalFormatting>
  <conditionalFormatting sqref="G2">
    <cfRule type="colorScale" priority="316">
      <colorScale>
        <cfvo type="min"/>
        <cfvo type="percentile" val="50"/>
        <cfvo type="max"/>
        <color rgb="FF63BE7B"/>
        <color rgb="FFFCFCFF"/>
        <color rgb="FFF8696B"/>
      </colorScale>
    </cfRule>
    <cfRule type="colorScale" priority="324">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36">
      <colorScale>
        <cfvo type="min"/>
        <cfvo type="percentile" val="50"/>
        <cfvo type="max"/>
        <color rgb="FF63BE7B"/>
        <color rgb="FFFCFCFF"/>
        <color rgb="FFF8696B"/>
      </colorScale>
    </cfRule>
  </conditionalFormatting>
  <conditionalFormatting sqref="G2:G13">
    <cfRule type="colorScale" priority="4">
      <colorScale>
        <cfvo type="min"/>
        <cfvo type="percentile" val="50"/>
        <cfvo type="max"/>
        <color rgb="FF63BE7B"/>
        <color rgb="FFFCFCFF"/>
        <color rgb="FFF8696B"/>
      </colorScale>
    </cfRule>
  </conditionalFormatting>
  <conditionalFormatting sqref="G3">
    <cfRule type="colorScale" priority="281">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G4">
    <cfRule type="colorScale" priority="252">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onditionalFormatting>
  <conditionalFormatting sqref="G5">
    <cfRule type="colorScale" priority="219">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fRule type="colorScale" priority="239">
      <colorScale>
        <cfvo type="min"/>
        <cfvo type="percentile" val="50"/>
        <cfvo type="max"/>
        <color rgb="FF63BE7B"/>
        <color rgb="FFFCFCFF"/>
        <color rgb="FFF8696B"/>
      </colorScale>
    </cfRule>
  </conditionalFormatting>
  <conditionalFormatting sqref="G6">
    <cfRule type="colorScale" priority="190">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G7">
    <cfRule type="colorScale" priority="163">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onditionalFormatting>
  <conditionalFormatting sqref="G8">
    <cfRule type="colorScale" priority="136">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onditionalFormatting>
  <conditionalFormatting sqref="G9">
    <cfRule type="colorScale" priority="119">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onditionalFormatting>
  <conditionalFormatting sqref="G10">
    <cfRule type="colorScale" priority="88">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onditionalFormatting>
  <conditionalFormatting sqref="G11">
    <cfRule type="colorScale" priority="67">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onditionalFormatting>
  <conditionalFormatting sqref="G12">
    <cfRule type="colorScale" priority="44">
      <colorScale>
        <cfvo type="min"/>
        <cfvo type="percentile" val="50"/>
        <cfvo type="max"/>
        <color rgb="FF63BE7B"/>
        <color rgb="FFFCFCFF"/>
        <color rgb="FFF8696B"/>
      </colorScale>
    </cfRule>
    <cfRule type="colorScale" priority="53">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onditionalFormatting>
  <conditionalFormatting sqref="G13">
    <cfRule type="colorScale" priority="17">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29">
      <colorScale>
        <cfvo type="min"/>
        <cfvo type="percentile" val="50"/>
        <cfvo type="max"/>
        <color rgb="FF63BE7B"/>
        <color rgb="FFFCFCFF"/>
        <color rgb="FFF8696B"/>
      </colorScale>
    </cfRule>
  </conditionalFormatting>
  <conditionalFormatting sqref="G14">
    <cfRule type="colorScale" priority="451">
      <colorScale>
        <cfvo type="min"/>
        <cfvo type="percentile" val="50"/>
        <cfvo type="max"/>
        <color rgb="FF63BE7B"/>
        <color rgb="FFFCFCFF"/>
        <color rgb="FFF8696B"/>
      </colorScale>
    </cfRule>
    <cfRule type="colorScale" priority="460">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onditionalFormatting>
  <conditionalFormatting sqref="G14:G20">
    <cfRule type="colorScale" priority="344">
      <colorScale>
        <cfvo type="min"/>
        <cfvo type="percentile" val="50"/>
        <cfvo type="max"/>
        <color rgb="FF63BE7B"/>
        <color rgb="FFFCFCFF"/>
        <color rgb="FFF8696B"/>
      </colorScale>
    </cfRule>
  </conditionalFormatting>
  <conditionalFormatting sqref="G15">
    <cfRule type="colorScale" priority="424">
      <colorScale>
        <cfvo type="min"/>
        <cfvo type="percentile" val="50"/>
        <cfvo type="max"/>
        <color rgb="FF63BE7B"/>
        <color rgb="FFFCFCFF"/>
        <color rgb="FFF8696B"/>
      </colorScale>
    </cfRule>
    <cfRule type="colorScale" priority="433">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onditionalFormatting>
  <conditionalFormatting sqref="G16">
    <cfRule type="colorScale" priority="397">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G17">
    <cfRule type="colorScale" priority="372">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onditionalFormatting>
  <conditionalFormatting sqref="G18:G20">
    <cfRule type="colorScale" priority="361">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onditionalFormatting>
  <conditionalFormatting sqref="H2">
    <cfRule type="colorScale" priority="315">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32">
      <colorScale>
        <cfvo type="min"/>
        <cfvo type="percentile" val="50"/>
        <cfvo type="max"/>
        <color rgb="FF63BE7B"/>
        <color rgb="FFFCFCFF"/>
        <color rgb="FFF8696B"/>
      </colorScale>
    </cfRule>
  </conditionalFormatting>
  <conditionalFormatting sqref="H3">
    <cfRule type="colorScale" priority="280">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onditionalFormatting>
  <conditionalFormatting sqref="H4">
    <cfRule type="colorScale" priority="251">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onditionalFormatting>
  <conditionalFormatting sqref="H5">
    <cfRule type="colorScale" priority="218">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onditionalFormatting>
  <conditionalFormatting sqref="H6">
    <cfRule type="colorScale" priority="189">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onditionalFormatting>
  <conditionalFormatting sqref="H7">
    <cfRule type="colorScale" priority="162">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H8">
    <cfRule type="colorScale" priority="135">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onditionalFormatting>
  <conditionalFormatting sqref="H9">
    <cfRule type="colorScale" priority="118">
      <colorScale>
        <cfvo type="min"/>
        <cfvo type="percentile" val="50"/>
        <cfvo type="max"/>
        <color rgb="FF63BE7B"/>
        <color rgb="FFFCFCFF"/>
        <color rgb="FFF8696B"/>
      </colorScale>
    </cfRule>
  </conditionalFormatting>
  <conditionalFormatting sqref="H12">
    <cfRule type="colorScale" priority="43">
      <colorScale>
        <cfvo type="min"/>
        <cfvo type="percentile" val="50"/>
        <cfvo type="max"/>
        <color rgb="FF63BE7B"/>
        <color rgb="FFFCFCFF"/>
        <color rgb="FFF8696B"/>
      </colorScale>
    </cfRule>
    <cfRule type="colorScale" priority="52">
      <colorScale>
        <cfvo type="min"/>
        <cfvo type="percentile" val="50"/>
        <cfvo type="max"/>
        <color rgb="FF63BE7B"/>
        <color rgb="FFFCFCFF"/>
        <color rgb="FFF8696B"/>
      </colorScale>
    </cfRule>
  </conditionalFormatting>
  <conditionalFormatting sqref="H13">
    <cfRule type="colorScale" priority="16">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onditionalFormatting>
  <conditionalFormatting sqref="H14">
    <cfRule type="colorScale" priority="450">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onditionalFormatting>
  <conditionalFormatting sqref="H15">
    <cfRule type="colorScale" priority="423">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H16">
    <cfRule type="colorScale" priority="396">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onditionalFormatting>
  <conditionalFormatting sqref="H18:H20">
    <cfRule type="colorScale" priority="360">
      <colorScale>
        <cfvo type="min"/>
        <cfvo type="percentile" val="50"/>
        <cfvo type="max"/>
        <color rgb="FF63BE7B"/>
        <color rgb="FFFCFCFF"/>
        <color rgb="FFF8696B"/>
      </colorScale>
    </cfRule>
  </conditionalFormatting>
  <conditionalFormatting sqref="I2">
    <cfRule type="colorScale" priority="314">
      <colorScale>
        <cfvo type="min"/>
        <cfvo type="max"/>
        <color rgb="FFFFEF9C"/>
        <color rgb="FF63BE7B"/>
      </colorScale>
    </cfRule>
    <cfRule type="colorScale" priority="322">
      <colorScale>
        <cfvo type="min"/>
        <cfvo type="max"/>
        <color rgb="FFFFEF9C"/>
        <color rgb="FF63BE7B"/>
      </colorScale>
    </cfRule>
    <cfRule type="colorScale" priority="331">
      <colorScale>
        <cfvo type="min"/>
        <cfvo type="max"/>
        <color rgb="FFFFEF9C"/>
        <color rgb="FF63BE7B"/>
      </colorScale>
    </cfRule>
    <cfRule type="colorScale" priority="338">
      <colorScale>
        <cfvo type="min"/>
        <cfvo type="max"/>
        <color rgb="FFFFEF9C"/>
        <color rgb="FF63BE7B"/>
      </colorScale>
    </cfRule>
  </conditionalFormatting>
  <conditionalFormatting sqref="I2:I13">
    <cfRule type="colorScale" priority="3">
      <colorScale>
        <cfvo type="min"/>
        <cfvo type="max"/>
        <color rgb="FFFFEF9C"/>
        <color rgb="FF63BE7B"/>
      </colorScale>
    </cfRule>
  </conditionalFormatting>
  <conditionalFormatting sqref="I3">
    <cfRule type="colorScale" priority="279">
      <colorScale>
        <cfvo type="min"/>
        <cfvo type="max"/>
        <color rgb="FFFFEF9C"/>
        <color rgb="FF63BE7B"/>
      </colorScale>
    </cfRule>
    <cfRule type="colorScale" priority="287">
      <colorScale>
        <cfvo type="min"/>
        <cfvo type="max"/>
        <color rgb="FFFFEF9C"/>
        <color rgb="FF63BE7B"/>
      </colorScale>
    </cfRule>
    <cfRule type="colorScale" priority="296">
      <colorScale>
        <cfvo type="min"/>
        <cfvo type="max"/>
        <color rgb="FFFFEF9C"/>
        <color rgb="FF63BE7B"/>
      </colorScale>
    </cfRule>
    <cfRule type="colorScale" priority="303">
      <colorScale>
        <cfvo type="min"/>
        <cfvo type="max"/>
        <color rgb="FFFFEF9C"/>
        <color rgb="FF63BE7B"/>
      </colorScale>
    </cfRule>
  </conditionalFormatting>
  <conditionalFormatting sqref="I4">
    <cfRule type="colorScale" priority="247">
      <colorScale>
        <cfvo type="min"/>
        <cfvo type="max"/>
        <color rgb="FFFFEF9C"/>
        <color rgb="FF63BE7B"/>
      </colorScale>
    </cfRule>
    <cfRule type="colorScale" priority="250">
      <colorScale>
        <cfvo type="min"/>
        <cfvo type="percentile" val="50"/>
        <cfvo type="max"/>
        <color rgb="FFF8696B"/>
        <color rgb="FFFFEB84"/>
        <color rgb="FF63BE7B"/>
      </colorScale>
    </cfRule>
    <cfRule type="colorScale" priority="259">
      <colorScale>
        <cfvo type="min"/>
        <cfvo type="max"/>
        <color rgb="FFFFEF9C"/>
        <color rgb="FF63BE7B"/>
      </colorScale>
    </cfRule>
    <cfRule type="colorScale" priority="266">
      <colorScale>
        <cfvo type="min"/>
        <cfvo type="max"/>
        <color rgb="FFFFEF9C"/>
        <color rgb="FF63BE7B"/>
      </colorScale>
    </cfRule>
  </conditionalFormatting>
  <conditionalFormatting sqref="I5">
    <cfRule type="colorScale" priority="217">
      <colorScale>
        <cfvo type="min"/>
        <cfvo type="max"/>
        <color rgb="FFFFEF9C"/>
        <color rgb="FF63BE7B"/>
      </colorScale>
    </cfRule>
    <cfRule type="colorScale" priority="225">
      <colorScale>
        <cfvo type="min"/>
        <cfvo type="max"/>
        <color rgb="FFFFEF9C"/>
        <color rgb="FF63BE7B"/>
      </colorScale>
    </cfRule>
    <cfRule type="colorScale" priority="234">
      <colorScale>
        <cfvo type="min"/>
        <cfvo type="max"/>
        <color rgb="FFFFEF9C"/>
        <color rgb="FF63BE7B"/>
      </colorScale>
    </cfRule>
    <cfRule type="colorScale" priority="241">
      <colorScale>
        <cfvo type="min"/>
        <cfvo type="max"/>
        <color rgb="FFFFEF9C"/>
        <color rgb="FF63BE7B"/>
      </colorScale>
    </cfRule>
  </conditionalFormatting>
  <conditionalFormatting sqref="I6">
    <cfRule type="colorScale" priority="185">
      <colorScale>
        <cfvo type="min"/>
        <cfvo type="max"/>
        <color rgb="FFFFEF9C"/>
        <color rgb="FF63BE7B"/>
      </colorScale>
    </cfRule>
    <cfRule type="colorScale" priority="188">
      <colorScale>
        <cfvo type="min"/>
        <cfvo type="percentile" val="50"/>
        <cfvo type="max"/>
        <color rgb="FFF8696B"/>
        <color rgb="FFFFEB84"/>
        <color rgb="FF63BE7B"/>
      </colorScale>
    </cfRule>
    <cfRule type="colorScale" priority="197">
      <colorScale>
        <cfvo type="min"/>
        <cfvo type="max"/>
        <color rgb="FFFFEF9C"/>
        <color rgb="FF63BE7B"/>
      </colorScale>
    </cfRule>
    <cfRule type="colorScale" priority="204">
      <colorScale>
        <cfvo type="min"/>
        <cfvo type="max"/>
        <color rgb="FFFFEF9C"/>
        <color rgb="FF63BE7B"/>
      </colorScale>
    </cfRule>
  </conditionalFormatting>
  <conditionalFormatting sqref="I7">
    <cfRule type="colorScale" priority="158">
      <colorScale>
        <cfvo type="min"/>
        <cfvo type="max"/>
        <color rgb="FFFFEF9C"/>
        <color rgb="FF63BE7B"/>
      </colorScale>
    </cfRule>
    <cfRule type="colorScale" priority="161">
      <colorScale>
        <cfvo type="min"/>
        <cfvo type="max"/>
        <color rgb="FFFFEF9C"/>
        <color rgb="FF63BE7B"/>
      </colorScale>
    </cfRule>
    <cfRule type="colorScale" priority="170">
      <colorScale>
        <cfvo type="min"/>
        <cfvo type="max"/>
        <color rgb="FFFFEF9C"/>
        <color rgb="FF63BE7B"/>
      </colorScale>
    </cfRule>
    <cfRule type="colorScale" priority="177">
      <colorScale>
        <cfvo type="min"/>
        <cfvo type="max"/>
        <color rgb="FFFFEF9C"/>
        <color rgb="FF63BE7B"/>
      </colorScale>
    </cfRule>
  </conditionalFormatting>
  <conditionalFormatting sqref="I8">
    <cfRule type="colorScale" priority="131">
      <colorScale>
        <cfvo type="min"/>
        <cfvo type="max"/>
        <color rgb="FFFFEF9C"/>
        <color rgb="FF63BE7B"/>
      </colorScale>
    </cfRule>
    <cfRule type="colorScale" priority="134">
      <colorScale>
        <cfvo type="min"/>
        <cfvo type="max"/>
        <color rgb="FFFFEF9C"/>
        <color rgb="FF63BE7B"/>
      </colorScale>
    </cfRule>
    <cfRule type="colorScale" priority="143">
      <colorScale>
        <cfvo type="min"/>
        <cfvo type="max"/>
        <color rgb="FFFFEF9C"/>
        <color rgb="FF63BE7B"/>
      </colorScale>
    </cfRule>
    <cfRule type="colorScale" priority="152">
      <colorScale>
        <cfvo type="min"/>
        <cfvo type="max"/>
        <color rgb="FFFFEF9C"/>
        <color rgb="FF63BE7B"/>
      </colorScale>
    </cfRule>
  </conditionalFormatting>
  <conditionalFormatting sqref="I9">
    <cfRule type="colorScale" priority="110">
      <colorScale>
        <cfvo type="min"/>
        <cfvo type="max"/>
        <color rgb="FFFFEF9C"/>
        <color rgb="FF63BE7B"/>
      </colorScale>
    </cfRule>
    <cfRule type="colorScale" priority="117">
      <colorScale>
        <cfvo type="min"/>
        <cfvo type="max"/>
        <color rgb="FFFFEF9C"/>
        <color rgb="FF63BE7B"/>
      </colorScale>
    </cfRule>
    <cfRule type="colorScale" priority="123">
      <colorScale>
        <cfvo type="min"/>
        <cfvo type="max"/>
        <color rgb="FFFFEF9C"/>
        <color rgb="FF63BE7B"/>
      </colorScale>
    </cfRule>
  </conditionalFormatting>
  <conditionalFormatting sqref="I10">
    <cfRule type="colorScale" priority="87">
      <colorScale>
        <cfvo type="min"/>
        <cfvo type="max"/>
        <color rgb="FFFFEF9C"/>
        <color rgb="FF63BE7B"/>
      </colorScale>
    </cfRule>
    <cfRule type="colorScale" priority="99">
      <colorScale>
        <cfvo type="min"/>
        <cfvo type="max"/>
        <color rgb="FFFFEF9C"/>
        <color rgb="FF63BE7B"/>
      </colorScale>
    </cfRule>
  </conditionalFormatting>
  <conditionalFormatting sqref="I11">
    <cfRule type="colorScale" priority="66">
      <colorScale>
        <cfvo type="min"/>
        <cfvo type="max"/>
        <color rgb="FFFFEF9C"/>
        <color rgb="FF63BE7B"/>
      </colorScale>
    </cfRule>
    <cfRule type="colorScale" priority="76">
      <colorScale>
        <cfvo type="min"/>
        <cfvo type="max"/>
        <color rgb="FFFFEF9C"/>
        <color rgb="FF63BE7B"/>
      </colorScale>
    </cfRule>
  </conditionalFormatting>
  <conditionalFormatting sqref="I12">
    <cfRule type="colorScale" priority="39">
      <colorScale>
        <cfvo type="min"/>
        <cfvo type="max"/>
        <color rgb="FFFFEF9C"/>
        <color rgb="FF63BE7B"/>
      </colorScale>
    </cfRule>
    <cfRule type="colorScale" priority="42">
      <colorScale>
        <cfvo type="min"/>
        <cfvo type="percentile" val="50"/>
        <cfvo type="max"/>
        <color rgb="FFF8696B"/>
        <color rgb="FFFFEB84"/>
        <color rgb="FF63BE7B"/>
      </colorScale>
    </cfRule>
    <cfRule type="colorScale" priority="51">
      <colorScale>
        <cfvo type="min"/>
        <cfvo type="max"/>
        <color rgb="FFFFEF9C"/>
        <color rgb="FF63BE7B"/>
      </colorScale>
    </cfRule>
    <cfRule type="colorScale" priority="58">
      <colorScale>
        <cfvo type="min"/>
        <cfvo type="max"/>
        <color rgb="FFFFEF9C"/>
        <color rgb="FF63BE7B"/>
      </colorScale>
    </cfRule>
  </conditionalFormatting>
  <conditionalFormatting sqref="I13">
    <cfRule type="colorScale" priority="12">
      <colorScale>
        <cfvo type="min"/>
        <cfvo type="max"/>
        <color rgb="FFFFEF9C"/>
        <color rgb="FF63BE7B"/>
      </colorScale>
    </cfRule>
    <cfRule type="colorScale" priority="15">
      <colorScale>
        <cfvo type="min"/>
        <cfvo type="max"/>
        <color rgb="FFFFEF9C"/>
        <color rgb="FF63BE7B"/>
      </colorScale>
    </cfRule>
    <cfRule type="colorScale" priority="24">
      <colorScale>
        <cfvo type="min"/>
        <cfvo type="max"/>
        <color rgb="FFFFEF9C"/>
        <color rgb="FF63BE7B"/>
      </colorScale>
    </cfRule>
    <cfRule type="colorScale" priority="31">
      <colorScale>
        <cfvo type="min"/>
        <cfvo type="max"/>
        <color rgb="FFFFEF9C"/>
        <color rgb="FF63BE7B"/>
      </colorScale>
    </cfRule>
  </conditionalFormatting>
  <conditionalFormatting sqref="I14">
    <cfRule type="colorScale" priority="446">
      <colorScale>
        <cfvo type="min"/>
        <cfvo type="max"/>
        <color rgb="FFFFEF9C"/>
        <color rgb="FF63BE7B"/>
      </colorScale>
    </cfRule>
    <cfRule type="colorScale" priority="449">
      <colorScale>
        <cfvo type="min"/>
        <cfvo type="max"/>
        <color rgb="FFFFEF9C"/>
        <color rgb="FF63BE7B"/>
      </colorScale>
    </cfRule>
    <cfRule type="colorScale" priority="458">
      <colorScale>
        <cfvo type="min"/>
        <cfvo type="max"/>
        <color rgb="FFFFEF9C"/>
        <color rgb="FF63BE7B"/>
      </colorScale>
    </cfRule>
    <cfRule type="colorScale" priority="465">
      <colorScale>
        <cfvo type="min"/>
        <cfvo type="max"/>
        <color rgb="FFFFEF9C"/>
        <color rgb="FF63BE7B"/>
      </colorScale>
    </cfRule>
  </conditionalFormatting>
  <conditionalFormatting sqref="I14:I20">
    <cfRule type="colorScale" priority="343">
      <colorScale>
        <cfvo type="min"/>
        <cfvo type="max"/>
        <color rgb="FFFFEF9C"/>
        <color rgb="FF63BE7B"/>
      </colorScale>
    </cfRule>
  </conditionalFormatting>
  <conditionalFormatting sqref="I15">
    <cfRule type="colorScale" priority="419">
      <colorScale>
        <cfvo type="min"/>
        <cfvo type="max"/>
        <color rgb="FFFFEF9C"/>
        <color rgb="FF63BE7B"/>
      </colorScale>
    </cfRule>
    <cfRule type="colorScale" priority="422">
      <colorScale>
        <cfvo type="min"/>
        <cfvo type="percentile" val="50"/>
        <cfvo type="max"/>
        <color rgb="FFF8696B"/>
        <color rgb="FFFFEB84"/>
        <color rgb="FF63BE7B"/>
      </colorScale>
    </cfRule>
    <cfRule type="colorScale" priority="431">
      <colorScale>
        <cfvo type="min"/>
        <cfvo type="max"/>
        <color rgb="FFFFEF9C"/>
        <color rgb="FF63BE7B"/>
      </colorScale>
    </cfRule>
    <cfRule type="colorScale" priority="438">
      <colorScale>
        <cfvo type="min"/>
        <cfvo type="max"/>
        <color rgb="FFFFEF9C"/>
        <color rgb="FF63BE7B"/>
      </colorScale>
    </cfRule>
  </conditionalFormatting>
  <conditionalFormatting sqref="I16">
    <cfRule type="colorScale" priority="392">
      <colorScale>
        <cfvo type="min"/>
        <cfvo type="max"/>
        <color rgb="FFFFEF9C"/>
        <color rgb="FF63BE7B"/>
      </colorScale>
    </cfRule>
    <cfRule type="colorScale" priority="395">
      <colorScale>
        <cfvo type="min"/>
        <cfvo type="percentile" val="50"/>
        <cfvo type="max"/>
        <color rgb="FFF8696B"/>
        <color rgb="FFFFEB84"/>
        <color rgb="FF63BE7B"/>
      </colorScale>
    </cfRule>
    <cfRule type="colorScale" priority="408">
      <colorScale>
        <cfvo type="min"/>
        <cfvo type="max"/>
        <color rgb="FFFFEF9C"/>
        <color rgb="FF63BE7B"/>
      </colorScale>
    </cfRule>
    <cfRule type="colorScale" priority="413">
      <colorScale>
        <cfvo type="min"/>
        <cfvo type="max"/>
        <color rgb="FFFFEF9C"/>
        <color rgb="FF63BE7B"/>
      </colorScale>
    </cfRule>
  </conditionalFormatting>
  <conditionalFormatting sqref="I17">
    <cfRule type="colorScale" priority="371">
      <colorScale>
        <cfvo type="min"/>
        <cfvo type="max"/>
        <color rgb="FFFFEF9C"/>
        <color rgb="FF63BE7B"/>
      </colorScale>
    </cfRule>
    <cfRule type="colorScale" priority="381">
      <colorScale>
        <cfvo type="min"/>
        <cfvo type="max"/>
        <color rgb="FFFFEF9C"/>
        <color rgb="FF63BE7B"/>
      </colorScale>
    </cfRule>
  </conditionalFormatting>
  <conditionalFormatting sqref="I18:I20">
    <cfRule type="colorScale" priority="352">
      <colorScale>
        <cfvo type="min"/>
        <cfvo type="max"/>
        <color rgb="FFFFEF9C"/>
        <color rgb="FF63BE7B"/>
      </colorScale>
    </cfRule>
    <cfRule type="colorScale" priority="359">
      <colorScale>
        <cfvo type="min"/>
        <cfvo type="max"/>
        <color rgb="FFFFEF9C"/>
        <color rgb="FF63BE7B"/>
      </colorScale>
    </cfRule>
    <cfRule type="colorScale" priority="365">
      <colorScale>
        <cfvo type="min"/>
        <cfvo type="max"/>
        <color rgb="FFFFEF9C"/>
        <color rgb="FF63BE7B"/>
      </colorScale>
    </cfRule>
  </conditionalFormatting>
  <conditionalFormatting sqref="J2">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FEF9C"/>
        <color rgb="FF63BE7B"/>
      </colorScale>
    </cfRule>
    <cfRule type="colorScale" priority="313">
      <colorScale>
        <cfvo type="min"/>
        <cfvo type="max"/>
        <color rgb="FFFFEF9C"/>
        <color rgb="FF63BE7B"/>
      </colorScale>
    </cfRule>
  </conditionalFormatting>
  <conditionalFormatting sqref="J2:J13">
    <cfRule type="colorScale" priority="2">
      <colorScale>
        <cfvo type="min"/>
        <cfvo type="max"/>
        <color rgb="FFFFEF9C"/>
        <color rgb="FF63BE7B"/>
      </colorScale>
    </cfRule>
  </conditionalFormatting>
  <conditionalFormatting sqref="J3">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77">
      <colorScale>
        <cfvo type="min"/>
        <cfvo type="max"/>
        <color rgb="FFFFEF9C"/>
        <color rgb="FF63BE7B"/>
      </colorScale>
    </cfRule>
    <cfRule type="colorScale" priority="278">
      <colorScale>
        <cfvo type="min"/>
        <cfvo type="max"/>
        <color rgb="FFFFEF9C"/>
        <color rgb="FF63BE7B"/>
      </colorScale>
    </cfRule>
  </conditionalFormatting>
  <conditionalFormatting sqref="J4">
    <cfRule type="colorScale" priority="246">
      <colorScale>
        <cfvo type="min"/>
        <cfvo type="max"/>
        <color rgb="FFFFEF9C"/>
        <color rgb="FF63BE7B"/>
      </colorScale>
    </cfRule>
    <cfRule type="colorScale" priority="249">
      <colorScale>
        <cfvo type="min"/>
        <cfvo type="max"/>
        <color rgb="FFFFEF9C"/>
        <color rgb="FF63BE7B"/>
      </colorScale>
    </cfRule>
    <cfRule type="colorScale" priority="267">
      <colorScale>
        <cfvo type="min"/>
        <cfvo type="max"/>
        <color rgb="FFFFEF9C"/>
        <color rgb="FF63BE7B"/>
      </colorScale>
    </cfRule>
  </conditionalFormatting>
  <conditionalFormatting sqref="J5">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onditionalFormatting>
  <conditionalFormatting sqref="J6">
    <cfRule type="colorScale" priority="184">
      <colorScale>
        <cfvo type="min"/>
        <cfvo type="max"/>
        <color rgb="FFFFEF9C"/>
        <color rgb="FF63BE7B"/>
      </colorScale>
    </cfRule>
    <cfRule type="colorScale" priority="187">
      <colorScale>
        <cfvo type="min"/>
        <cfvo type="max"/>
        <color rgb="FFFFEF9C"/>
        <color rgb="FF63BE7B"/>
      </colorScale>
    </cfRule>
    <cfRule type="colorScale" priority="205">
      <colorScale>
        <cfvo type="min"/>
        <cfvo type="max"/>
        <color rgb="FFFFEF9C"/>
        <color rgb="FF63BE7B"/>
      </colorScale>
    </cfRule>
  </conditionalFormatting>
  <conditionalFormatting sqref="J7">
    <cfRule type="colorScale" priority="157">
      <colorScale>
        <cfvo type="min"/>
        <cfvo type="max"/>
        <color rgb="FFFFEF9C"/>
        <color rgb="FF63BE7B"/>
      </colorScale>
    </cfRule>
    <cfRule type="colorScale" priority="160">
      <colorScale>
        <cfvo type="min"/>
        <cfvo type="max"/>
        <color rgb="FFFFEF9C"/>
        <color rgb="FF63BE7B"/>
      </colorScale>
    </cfRule>
    <cfRule type="colorScale" priority="178">
      <colorScale>
        <cfvo type="min"/>
        <cfvo type="max"/>
        <color rgb="FFFFEF9C"/>
        <color rgb="FF63BE7B"/>
      </colorScale>
    </cfRule>
  </conditionalFormatting>
  <conditionalFormatting sqref="J8">
    <cfRule type="colorScale" priority="130">
      <colorScale>
        <cfvo type="min"/>
        <cfvo type="max"/>
        <color rgb="FFFFEF9C"/>
        <color rgb="FF63BE7B"/>
      </colorScale>
    </cfRule>
    <cfRule type="colorScale" priority="133">
      <colorScale>
        <cfvo type="min"/>
        <cfvo type="max"/>
        <color rgb="FFFFEF9C"/>
        <color rgb="FF63BE7B"/>
      </colorScale>
    </cfRule>
    <cfRule type="colorScale" priority="153">
      <colorScale>
        <cfvo type="min"/>
        <cfvo type="max"/>
        <color rgb="FFFFEF9C"/>
        <color rgb="FF63BE7B"/>
      </colorScale>
    </cfRule>
  </conditionalFormatting>
  <conditionalFormatting sqref="J9">
    <cfRule type="colorScale" priority="109">
      <colorScale>
        <cfvo type="min"/>
        <cfvo type="max"/>
        <color rgb="FFFFEF9C"/>
        <color rgb="FF63BE7B"/>
      </colorScale>
    </cfRule>
    <cfRule type="colorScale" priority="124">
      <colorScale>
        <cfvo type="min"/>
        <cfvo type="max"/>
        <color rgb="FFFFEF9C"/>
        <color rgb="FF63BE7B"/>
      </colorScale>
    </cfRule>
  </conditionalFormatting>
  <conditionalFormatting sqref="J10">
    <cfRule type="colorScale" priority="86">
      <colorScale>
        <cfvo type="min"/>
        <cfvo type="max"/>
        <color rgb="FFFFEF9C"/>
        <color rgb="FF63BE7B"/>
      </colorScale>
    </cfRule>
  </conditionalFormatting>
  <conditionalFormatting sqref="J11">
    <cfRule type="colorScale" priority="65">
      <colorScale>
        <cfvo type="min"/>
        <cfvo type="max"/>
        <color rgb="FFFFEF9C"/>
        <color rgb="FF63BE7B"/>
      </colorScale>
    </cfRule>
  </conditionalFormatting>
  <conditionalFormatting sqref="J12">
    <cfRule type="colorScale" priority="38">
      <colorScale>
        <cfvo type="min"/>
        <cfvo type="max"/>
        <color rgb="FFFFEF9C"/>
        <color rgb="FF63BE7B"/>
      </colorScale>
    </cfRule>
    <cfRule type="colorScale" priority="41">
      <colorScale>
        <cfvo type="min"/>
        <cfvo type="max"/>
        <color rgb="FFFFEF9C"/>
        <color rgb="FF63BE7B"/>
      </colorScale>
    </cfRule>
    <cfRule type="colorScale" priority="59">
      <colorScale>
        <cfvo type="min"/>
        <cfvo type="max"/>
        <color rgb="FFFFEF9C"/>
        <color rgb="FF63BE7B"/>
      </colorScale>
    </cfRule>
  </conditionalFormatting>
  <conditionalFormatting sqref="J13">
    <cfRule type="colorScale" priority="11">
      <colorScale>
        <cfvo type="min"/>
        <cfvo type="max"/>
        <color rgb="FFFFEF9C"/>
        <color rgb="FF63BE7B"/>
      </colorScale>
    </cfRule>
    <cfRule type="colorScale" priority="14">
      <colorScale>
        <cfvo type="min"/>
        <cfvo type="max"/>
        <color rgb="FFFFEF9C"/>
        <color rgb="FF63BE7B"/>
      </colorScale>
    </cfRule>
    <cfRule type="colorScale" priority="32">
      <colorScale>
        <cfvo type="min"/>
        <cfvo type="max"/>
        <color rgb="FFFFEF9C"/>
        <color rgb="FF63BE7B"/>
      </colorScale>
    </cfRule>
  </conditionalFormatting>
  <conditionalFormatting sqref="J14">
    <cfRule type="colorScale" priority="445">
      <colorScale>
        <cfvo type="min"/>
        <cfvo type="max"/>
        <color rgb="FFFFEF9C"/>
        <color rgb="FF63BE7B"/>
      </colorScale>
    </cfRule>
    <cfRule type="colorScale" priority="448">
      <colorScale>
        <cfvo type="min"/>
        <cfvo type="max"/>
        <color rgb="FFFFEF9C"/>
        <color rgb="FF63BE7B"/>
      </colorScale>
    </cfRule>
    <cfRule type="colorScale" priority="466">
      <colorScale>
        <cfvo type="min"/>
        <cfvo type="max"/>
        <color rgb="FFFFEF9C"/>
        <color rgb="FF63BE7B"/>
      </colorScale>
    </cfRule>
  </conditionalFormatting>
  <conditionalFormatting sqref="J14:J20">
    <cfRule type="colorScale" priority="342">
      <colorScale>
        <cfvo type="min"/>
        <cfvo type="max"/>
        <color rgb="FFFFEF9C"/>
        <color rgb="FF63BE7B"/>
      </colorScale>
    </cfRule>
  </conditionalFormatting>
  <conditionalFormatting sqref="J15">
    <cfRule type="colorScale" priority="418">
      <colorScale>
        <cfvo type="min"/>
        <cfvo type="max"/>
        <color rgb="FFFFEF9C"/>
        <color rgb="FF63BE7B"/>
      </colorScale>
    </cfRule>
    <cfRule type="colorScale" priority="421">
      <colorScale>
        <cfvo type="min"/>
        <cfvo type="max"/>
        <color rgb="FFFFEF9C"/>
        <color rgb="FF63BE7B"/>
      </colorScale>
    </cfRule>
    <cfRule type="colorScale" priority="439">
      <colorScale>
        <cfvo type="min"/>
        <cfvo type="max"/>
        <color rgb="FFFFEF9C"/>
        <color rgb="FF63BE7B"/>
      </colorScale>
    </cfRule>
  </conditionalFormatting>
  <conditionalFormatting sqref="J16">
    <cfRule type="colorScale" priority="391">
      <colorScale>
        <cfvo type="min"/>
        <cfvo type="max"/>
        <color rgb="FFFFEF9C"/>
        <color rgb="FF63BE7B"/>
      </colorScale>
    </cfRule>
    <cfRule type="colorScale" priority="394">
      <colorScale>
        <cfvo type="min"/>
        <cfvo type="max"/>
        <color rgb="FFFFEF9C"/>
        <color rgb="FF63BE7B"/>
      </colorScale>
    </cfRule>
    <cfRule type="colorScale" priority="414">
      <colorScale>
        <cfvo type="min"/>
        <cfvo type="max"/>
        <color rgb="FFFFEF9C"/>
        <color rgb="FF63BE7B"/>
      </colorScale>
    </cfRule>
  </conditionalFormatting>
  <conditionalFormatting sqref="J17">
    <cfRule type="colorScale" priority="382">
      <colorScale>
        <cfvo type="min"/>
        <cfvo type="max"/>
        <color rgb="FFFFEF9C"/>
        <color rgb="FF63BE7B"/>
      </colorScale>
    </cfRule>
  </conditionalFormatting>
  <conditionalFormatting sqref="J18:J20">
    <cfRule type="colorScale" priority="351">
      <colorScale>
        <cfvo type="min"/>
        <cfvo type="max"/>
        <color rgb="FFFFEF9C"/>
        <color rgb="FF63BE7B"/>
      </colorScale>
    </cfRule>
    <cfRule type="colorScale" priority="366">
      <colorScale>
        <cfvo type="min"/>
        <cfvo type="max"/>
        <color rgb="FFFFEF9C"/>
        <color rgb="FF63BE7B"/>
      </colorScale>
    </cfRule>
  </conditionalFormatting>
  <conditionalFormatting sqref="K2">
    <cfRule type="colorScale" priority="306">
      <colorScale>
        <cfvo type="min"/>
        <cfvo type="max"/>
        <color rgb="FFFFEF9C"/>
        <color rgb="FF63BE7B"/>
      </colorScale>
    </cfRule>
    <cfRule type="colorScale" priority="307">
      <colorScale>
        <cfvo type="min"/>
        <cfvo type="max"/>
        <color rgb="FFFFEF9C"/>
        <color rgb="FF63BE7B"/>
      </colorScale>
    </cfRule>
    <cfRule type="colorScale" priority="308">
      <colorScale>
        <cfvo type="min"/>
        <cfvo type="max"/>
        <color rgb="FFFFEF9C"/>
        <color rgb="FF63BE7B"/>
      </colorScale>
    </cfRule>
    <cfRule type="colorScale" priority="309">
      <colorScale>
        <cfvo type="min"/>
        <cfvo type="max"/>
        <color rgb="FFFFEF9C"/>
        <color rgb="FF63BE7B"/>
      </colorScale>
    </cfRule>
  </conditionalFormatting>
  <conditionalFormatting sqref="K2:K13">
    <cfRule type="colorScale" priority="1">
      <colorScale>
        <cfvo type="min"/>
        <cfvo type="max"/>
        <color rgb="FFFFEF9C"/>
        <color rgb="FF63BE7B"/>
      </colorScale>
    </cfRule>
  </conditionalFormatting>
  <conditionalFormatting sqref="K3">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FEF9C"/>
        <color rgb="FF63BE7B"/>
      </colorScale>
    </cfRule>
    <cfRule type="colorScale" priority="274">
      <colorScale>
        <cfvo type="min"/>
        <cfvo type="max"/>
        <color rgb="FFFFEF9C"/>
        <color rgb="FF63BE7B"/>
      </colorScale>
    </cfRule>
  </conditionalFormatting>
  <conditionalFormatting sqref="K4">
    <cfRule type="colorScale" priority="245">
      <colorScale>
        <cfvo type="min"/>
        <cfvo type="max"/>
        <color rgb="FFFFEF9C"/>
        <color rgb="FF63BE7B"/>
      </colorScale>
    </cfRule>
    <cfRule type="colorScale" priority="248">
      <colorScale>
        <cfvo type="min"/>
        <cfvo type="max"/>
        <color rgb="FFFFEF9C"/>
        <color rgb="FF63BE7B"/>
      </colorScale>
    </cfRule>
    <cfRule type="colorScale" priority="268">
      <colorScale>
        <cfvo type="min"/>
        <cfvo type="percentile" val="50"/>
        <cfvo type="max"/>
        <color rgb="FFF8696B"/>
        <color rgb="FFFFEB84"/>
        <color rgb="FF63BE7B"/>
      </colorScale>
    </cfRule>
  </conditionalFormatting>
  <conditionalFormatting sqref="K5">
    <cfRule type="colorScale" priority="209">
      <colorScale>
        <cfvo type="min"/>
        <cfvo type="max"/>
        <color rgb="FFFFEF9C"/>
        <color rgb="FF63BE7B"/>
      </colorScale>
    </cfRule>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max"/>
        <color rgb="FFFFEF9C"/>
        <color rgb="FF63BE7B"/>
      </colorScale>
    </cfRule>
  </conditionalFormatting>
  <conditionalFormatting sqref="K6">
    <cfRule type="colorScale" priority="183">
      <colorScale>
        <cfvo type="min"/>
        <cfvo type="max"/>
        <color rgb="FFFFEF9C"/>
        <color rgb="FF63BE7B"/>
      </colorScale>
    </cfRule>
    <cfRule type="colorScale" priority="186">
      <colorScale>
        <cfvo type="min"/>
        <cfvo type="max"/>
        <color rgb="FFFFEF9C"/>
        <color rgb="FF63BE7B"/>
      </colorScale>
    </cfRule>
    <cfRule type="colorScale" priority="206">
      <colorScale>
        <cfvo type="min"/>
        <cfvo type="percentile" val="50"/>
        <cfvo type="max"/>
        <color rgb="FFF8696B"/>
        <color rgb="FFFFEB84"/>
        <color rgb="FF63BE7B"/>
      </colorScale>
    </cfRule>
  </conditionalFormatting>
  <conditionalFormatting sqref="K7">
    <cfRule type="colorScale" priority="156">
      <colorScale>
        <cfvo type="min"/>
        <cfvo type="max"/>
        <color rgb="FFFFEF9C"/>
        <color rgb="FF63BE7B"/>
      </colorScale>
    </cfRule>
    <cfRule type="colorScale" priority="159">
      <colorScale>
        <cfvo type="min"/>
        <cfvo type="percentile" val="50"/>
        <cfvo type="max"/>
        <color rgb="FFF8696B"/>
        <color rgb="FFFFEB84"/>
        <color rgb="FF63BE7B"/>
      </colorScale>
    </cfRule>
    <cfRule type="colorScale" priority="179">
      <colorScale>
        <cfvo type="min"/>
        <cfvo type="percentile" val="50"/>
        <cfvo type="max"/>
        <color rgb="FFF8696B"/>
        <color rgb="FFFFEB84"/>
        <color rgb="FF63BE7B"/>
      </colorScale>
    </cfRule>
  </conditionalFormatting>
  <conditionalFormatting sqref="K8">
    <cfRule type="colorScale" priority="129">
      <colorScale>
        <cfvo type="min"/>
        <cfvo type="max"/>
        <color rgb="FFFFEF9C"/>
        <color rgb="FF63BE7B"/>
      </colorScale>
    </cfRule>
    <cfRule type="colorScale" priority="132">
      <colorScale>
        <cfvo type="min"/>
        <cfvo type="percentile" val="50"/>
        <cfvo type="max"/>
        <color rgb="FFF8696B"/>
        <color rgb="FFFFEB84"/>
        <color rgb="FF63BE7B"/>
      </colorScale>
    </cfRule>
    <cfRule type="colorScale" priority="154">
      <colorScale>
        <cfvo type="min"/>
        <cfvo type="percentile" val="50"/>
        <cfvo type="max"/>
        <color rgb="FFF8696B"/>
        <color rgb="FFFFEB84"/>
        <color rgb="FF63BE7B"/>
      </colorScale>
    </cfRule>
  </conditionalFormatting>
  <conditionalFormatting sqref="K9">
    <cfRule type="colorScale" priority="108">
      <colorScale>
        <cfvo type="min"/>
        <cfvo type="max"/>
        <color rgb="FFFFEF9C"/>
        <color rgb="FF63BE7B"/>
      </colorScale>
    </cfRule>
    <cfRule type="colorScale" priority="125">
      <colorScale>
        <cfvo type="min"/>
        <cfvo type="percentile" val="50"/>
        <cfvo type="max"/>
        <color rgb="FFF8696B"/>
        <color rgb="FFFFEB84"/>
        <color rgb="FF63BE7B"/>
      </colorScale>
    </cfRule>
  </conditionalFormatting>
  <conditionalFormatting sqref="K10">
    <cfRule type="colorScale" priority="85">
      <colorScale>
        <cfvo type="min"/>
        <cfvo type="max"/>
        <color rgb="FFFFEF9C"/>
        <color rgb="FF63BE7B"/>
      </colorScale>
    </cfRule>
    <cfRule type="colorScale" priority="106">
      <colorScale>
        <cfvo type="min"/>
        <cfvo type="percentile" val="50"/>
        <cfvo type="max"/>
        <color rgb="FFF8696B"/>
        <color rgb="FFFFEB84"/>
        <color rgb="FF63BE7B"/>
      </colorScale>
    </cfRule>
  </conditionalFormatting>
  <conditionalFormatting sqref="K11">
    <cfRule type="colorScale" priority="64">
      <colorScale>
        <cfvo type="min"/>
        <cfvo type="max"/>
        <color rgb="FFFFEF9C"/>
        <color rgb="FF63BE7B"/>
      </colorScale>
    </cfRule>
    <cfRule type="colorScale" priority="83">
      <colorScale>
        <cfvo type="min"/>
        <cfvo type="percentile" val="50"/>
        <cfvo type="max"/>
        <color rgb="FFF8696B"/>
        <color rgb="FFFFEB84"/>
        <color rgb="FF63BE7B"/>
      </colorScale>
    </cfRule>
  </conditionalFormatting>
  <conditionalFormatting sqref="K12">
    <cfRule type="colorScale" priority="37">
      <colorScale>
        <cfvo type="min"/>
        <cfvo type="max"/>
        <color rgb="FFFFEF9C"/>
        <color rgb="FF63BE7B"/>
      </colorScale>
    </cfRule>
    <cfRule type="colorScale" priority="40">
      <colorScale>
        <cfvo type="min"/>
        <cfvo type="max"/>
        <color rgb="FFFFEF9C"/>
        <color rgb="FF63BE7B"/>
      </colorScale>
    </cfRule>
    <cfRule type="colorScale" priority="60">
      <colorScale>
        <cfvo type="min"/>
        <cfvo type="percentile" val="50"/>
        <cfvo type="max"/>
        <color rgb="FFF8696B"/>
        <color rgb="FFFFEB84"/>
        <color rgb="FF63BE7B"/>
      </colorScale>
    </cfRule>
  </conditionalFormatting>
  <conditionalFormatting sqref="K13">
    <cfRule type="colorScale" priority="10">
      <colorScale>
        <cfvo type="min"/>
        <cfvo type="max"/>
        <color rgb="FFFFEF9C"/>
        <color rgb="FF63BE7B"/>
      </colorScale>
    </cfRule>
    <cfRule type="colorScale" priority="13">
      <colorScale>
        <cfvo type="min"/>
        <cfvo type="percentile" val="50"/>
        <cfvo type="max"/>
        <color rgb="FFF8696B"/>
        <color rgb="FFFFEB84"/>
        <color rgb="FF63BE7B"/>
      </colorScale>
    </cfRule>
    <cfRule type="colorScale" priority="33">
      <colorScale>
        <cfvo type="min"/>
        <cfvo type="percentile" val="50"/>
        <cfvo type="max"/>
        <color rgb="FFF8696B"/>
        <color rgb="FFFFEB84"/>
        <color rgb="FF63BE7B"/>
      </colorScale>
    </cfRule>
  </conditionalFormatting>
  <conditionalFormatting sqref="K14">
    <cfRule type="colorScale" priority="444">
      <colorScale>
        <cfvo type="min"/>
        <cfvo type="max"/>
        <color rgb="FFFFEF9C"/>
        <color rgb="FF63BE7B"/>
      </colorScale>
    </cfRule>
    <cfRule type="colorScale" priority="447">
      <colorScale>
        <cfvo type="min"/>
        <cfvo type="percentile" val="50"/>
        <cfvo type="max"/>
        <color rgb="FFF8696B"/>
        <color rgb="FFFFEB84"/>
        <color rgb="FF63BE7B"/>
      </colorScale>
    </cfRule>
    <cfRule type="colorScale" priority="467">
      <colorScale>
        <cfvo type="min"/>
        <cfvo type="percentile" val="50"/>
        <cfvo type="max"/>
        <color rgb="FFF8696B"/>
        <color rgb="FFFFEB84"/>
        <color rgb="FF63BE7B"/>
      </colorScale>
    </cfRule>
  </conditionalFormatting>
  <conditionalFormatting sqref="K14:K20">
    <cfRule type="colorScale" priority="341">
      <colorScale>
        <cfvo type="min"/>
        <cfvo type="max"/>
        <color rgb="FFFFEF9C"/>
        <color rgb="FF63BE7B"/>
      </colorScale>
    </cfRule>
  </conditionalFormatting>
  <conditionalFormatting sqref="K15">
    <cfRule type="colorScale" priority="417">
      <colorScale>
        <cfvo type="min"/>
        <cfvo type="max"/>
        <color rgb="FFFFEF9C"/>
        <color rgb="FF63BE7B"/>
      </colorScale>
    </cfRule>
    <cfRule type="colorScale" priority="420">
      <colorScale>
        <cfvo type="min"/>
        <cfvo type="max"/>
        <color rgb="FFFFEF9C"/>
        <color rgb="FF63BE7B"/>
      </colorScale>
    </cfRule>
    <cfRule type="colorScale" priority="440">
      <colorScale>
        <cfvo type="min"/>
        <cfvo type="percentile" val="50"/>
        <cfvo type="max"/>
        <color rgb="FFF8696B"/>
        <color rgb="FFFFEB84"/>
        <color rgb="FF63BE7B"/>
      </colorScale>
    </cfRule>
  </conditionalFormatting>
  <conditionalFormatting sqref="K16">
    <cfRule type="colorScale" priority="390">
      <colorScale>
        <cfvo type="min"/>
        <cfvo type="max"/>
        <color rgb="FFFFEF9C"/>
        <color rgb="FF63BE7B"/>
      </colorScale>
    </cfRule>
    <cfRule type="colorScale" priority="393">
      <colorScale>
        <cfvo type="min"/>
        <cfvo type="max"/>
        <color rgb="FFFFEF9C"/>
        <color rgb="FF63BE7B"/>
      </colorScale>
    </cfRule>
    <cfRule type="colorScale" priority="415">
      <colorScale>
        <cfvo type="min"/>
        <cfvo type="percentile" val="50"/>
        <cfvo type="max"/>
        <color rgb="FFF8696B"/>
        <color rgb="FFFFEB84"/>
        <color rgb="FF63BE7B"/>
      </colorScale>
    </cfRule>
  </conditionalFormatting>
  <conditionalFormatting sqref="K17">
    <cfRule type="colorScale" priority="383">
      <colorScale>
        <cfvo type="min"/>
        <cfvo type="percentile" val="50"/>
        <cfvo type="max"/>
        <color rgb="FFF8696B"/>
        <color rgb="FFFFEB84"/>
        <color rgb="FF63BE7B"/>
      </colorScale>
    </cfRule>
    <cfRule type="colorScale" priority="384">
      <colorScale>
        <cfvo type="min"/>
        <cfvo type="max"/>
        <color rgb="FFFFEF9C"/>
        <color rgb="FF63BE7B"/>
      </colorScale>
    </cfRule>
  </conditionalFormatting>
  <conditionalFormatting sqref="K18:K20">
    <cfRule type="colorScale" priority="350">
      <colorScale>
        <cfvo type="min"/>
        <cfvo type="max"/>
        <color rgb="FFFFEF9C"/>
        <color rgb="FF63BE7B"/>
      </colorScale>
    </cfRule>
    <cfRule type="colorScale" priority="367">
      <colorScale>
        <cfvo type="min"/>
        <cfvo type="percentile" val="50"/>
        <cfvo type="max"/>
        <color rgb="FFF8696B"/>
        <color rgb="FFFFEB84"/>
        <color rgb="FF63BE7B"/>
      </colorScale>
    </cfRule>
  </conditionalFormatting>
  <hyperlinks>
    <hyperlink ref="A6" r:id="rId1" display="Industrials/Lockheed Martin.xlsx" xr:uid="{17688A4B-F442-0E49-9CEC-6FCB6533CE5C}"/>
    <hyperlink ref="A13" r:id="rId2" display="Industrials/Raytheon Technologies.xlsx" xr:uid="{9849A2FA-587A-7846-B34A-A390425EEF80}"/>
    <hyperlink ref="A8" r:id="rId3" display="Financial Services/Visa.xlsx" xr:uid="{B61AD516-65C5-6E49-A285-CA923FD9B86B}"/>
    <hyperlink ref="A12" r:id="rId4" display="Industrials/Republic Services.xlsx" xr:uid="{F27A7263-2924-564B-9FA2-C1F305BEC7A7}"/>
    <hyperlink ref="A4" r:id="rId5" display="Financial Services/Fair Isaac Corporation.xlsx" xr:uid="{80C53A85-39F5-4442-B8E4-75FFB205EBF4}"/>
    <hyperlink ref="A7" r:id="rId6" display="Consumer/Hermes International.xlsx" xr:uid="{F72157E3-F8DE-3043-8633-69BA5A1057A4}"/>
    <hyperlink ref="A10" r:id="rId7" display="Consumer/Louis Vuitton Moet Hennessy.xlsx" xr:uid="{73E450EE-F40E-214A-8B88-1DA87166BC51}"/>
    <hyperlink ref="A9" r:id="rId8" display="Technology/Hardware/Taiwan Semiconductor.xlsx" xr:uid="{1E12667E-A757-9D41-8F3D-BA924B8E6B5C}"/>
    <hyperlink ref="A3" r:id="rId9" display="Technology/Software/Constellation Software.xlsx" xr:uid="{751E528B-5EE7-A743-A1B3-510C42A7F9D7}"/>
    <hyperlink ref="A5" r:id="rId10" display="Technology/Software/Microsoft.xlsx" xr:uid="{AE7F3017-5122-FD4C-A1AF-982250F2D2FB}"/>
    <hyperlink ref="A11" r:id="rId11" display="Financial Services/Moodys.xlsx" xr:uid="{E45B7E69-40EA-C446-A698-C9FF4865D4F3}"/>
    <hyperlink ref="A2" r:id="rId12" display="Healthcare/Novo Nordisk.xlsx" xr:uid="{494FAEC1-9D52-E346-AC87-0E192DE699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5A5-A0C0-144B-BCFE-F2CBACF406E4}">
  <dimension ref="A1:R21"/>
  <sheetViews>
    <sheetView zoomScale="80" zoomScaleNormal="80" workbookViewId="0">
      <pane ySplit="1" topLeftCell="A2" activePane="bottomLeft" state="frozen"/>
      <selection pane="bottomLeft" activeCell="L21" sqref="L21"/>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9">
        <v>#VALUE!</v>
      </c>
      <c r="B2" s="19">
        <f>'[98]Sheet 1'!$AG$115</f>
        <v>1273.637606702157</v>
      </c>
      <c r="C2" s="6" cm="1">
        <f t="array" ref="C2">(B2/_FV(A2,"Price"))-1</f>
        <v>0.37937348087893152</v>
      </c>
      <c r="D2" s="6">
        <f>'[98]Sheet 1'!$AE$4</f>
        <v>8.1207419540991754E-2</v>
      </c>
      <c r="E2" s="6">
        <f>'[98]Sheet 1'!$AF$4</f>
        <v>7.0933374786430914E-2</v>
      </c>
      <c r="F2" s="6">
        <f>'[98]Sheet 1'!$AE$20</f>
        <v>1.8252179253488432E-2</v>
      </c>
      <c r="G2" s="7">
        <f>'[98]Sheet 1'!$AL$16</f>
        <v>3.9062288829315484</v>
      </c>
      <c r="H2" s="7">
        <f>'[98]Sheet 1'!$AM$16</f>
        <v>25.90762954502566</v>
      </c>
      <c r="I2" s="6">
        <f>'[98]Sheet 1'!$AK$7</f>
        <v>0.51229999999999998</v>
      </c>
      <c r="J2" s="6">
        <f>'[98]Sheet 1'!$AN$7</f>
        <v>0.17938467132921485</v>
      </c>
      <c r="K2" s="6">
        <f>'[98]Sheet 1'!$AM$13</f>
        <v>0.53872013781941763</v>
      </c>
      <c r="L2" s="8">
        <f>'[98]Sheet 1'!$AM$101</f>
        <v>56288211331</v>
      </c>
      <c r="M2" s="16" t="str" cm="1">
        <f t="array" ref="M2">_FV(A2,"Industry")</f>
        <v>Specialty Retailers</v>
      </c>
      <c r="N2" s="25" cm="1">
        <f t="array" ref="N2">_FV(A2,"Year incorporated",TRUE)</f>
        <v>2010</v>
      </c>
      <c r="O2" s="14" t="str" cm="1">
        <f t="array" ref="O2">_FV(A2,"Description")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 s="10"/>
      <c r="Q2" s="10"/>
      <c r="R2" s="10"/>
    </row>
    <row r="3" spans="1:18" ht="50" customHeight="1">
      <c r="A3" s="2" t="e" vm="4">
        <v>#VALUE!</v>
      </c>
      <c r="B3" s="19">
        <f>'[4]Sheet 1'!$V$115</f>
        <v>242.89403486804162</v>
      </c>
      <c r="C3" s="6" cm="1">
        <f t="array" ref="C3">(B3/_FV(A3,"Price"))-1</f>
        <v>5.8177375917232821E-2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16" t="str" cm="1">
        <f t="array" ref="M3">_FV(A3,"Industry")</f>
        <v>Software &amp; IT Services</v>
      </c>
      <c r="N3" s="25" cm="1">
        <f t="array" ref="N3">_FV(A3,"Year incorporated",TRUE)</f>
        <v>2007</v>
      </c>
      <c r="O3" s="14" t="str" cm="1">
        <f t="array" ref="O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3" s="14"/>
      <c r="Q3" s="14"/>
      <c r="R3" s="14"/>
    </row>
    <row r="4" spans="1:18" ht="50" customHeight="1">
      <c r="A4" s="2" t="e" vm="3">
        <v>#VALUE!</v>
      </c>
      <c r="B4" s="19">
        <f>'[3]Sheet 1'!$AO$115</f>
        <v>168.44297527233888</v>
      </c>
      <c r="C4" s="6" cm="1">
        <f t="array" ref="C4">(B4/_FV(A4,"Price"))-1</f>
        <v>5.6267481484535642E-2</v>
      </c>
      <c r="D4" s="6">
        <f>'[3]Sheet 1'!$AM$4</f>
        <v>0.25677556818181824</v>
      </c>
      <c r="E4" s="6">
        <f>'[3]Sheet 1'!$AN$4</f>
        <v>0.25750194965923345</v>
      </c>
      <c r="F4" s="6">
        <f>'[3]Sheet 1'!$AM$20</f>
        <v>0.17445025537511083</v>
      </c>
      <c r="G4" s="7">
        <f>'[3]Sheet 1'!$AT$16</f>
        <v>4.4019880872995243</v>
      </c>
      <c r="H4" s="7">
        <f>'[3]Sheet 1'!$AU$16</f>
        <v>14.028805042773525</v>
      </c>
      <c r="I4" s="6">
        <f>'[3]Sheet 1'!$AS$7</f>
        <v>0.83919999999999995</v>
      </c>
      <c r="J4" s="6">
        <f>'[3]Sheet 1'!$AV$7</f>
        <v>0.36243317472337444</v>
      </c>
      <c r="K4" s="6">
        <f>'[3]Sheet 1'!$AU$13</f>
        <v>0.68462524023062143</v>
      </c>
      <c r="L4" s="8" cm="1">
        <f t="array" ref="L4">_FV(A4,"Market cap",TRUE)</f>
        <v>275195400000</v>
      </c>
      <c r="M4" s="16" t="str" cm="1">
        <f t="array" ref="M4">_FV(A4,"Industry")</f>
        <v>Pharmaceuticals</v>
      </c>
      <c r="N4" s="25" cm="1">
        <f t="array" ref="N4">_FV(A4,"Year incorporated",TRUE)</f>
        <v>1931</v>
      </c>
      <c r="O4" s="14" t="str" cm="1">
        <f t="array" ref="O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4" s="10"/>
      <c r="Q4" s="10"/>
      <c r="R4" s="10"/>
    </row>
    <row r="5" spans="1:18" ht="50" customHeight="1">
      <c r="A5" s="2" t="e" vm="20">
        <v>#VALUE!</v>
      </c>
      <c r="B5" s="19">
        <f>'[20]Sheet 1'!$AL$115</f>
        <v>333.07905657385965</v>
      </c>
      <c r="C5" s="6" cm="1">
        <f t="array" ref="C5">(B5/_FV(A5,"Price"))-1</f>
        <v>-5.3778769294683393E-3</v>
      </c>
      <c r="D5" s="6">
        <f>'[20]Sheet 1'!$AJ$4</f>
        <v>-0.14817164642055514</v>
      </c>
      <c r="E5" s="6">
        <f>'[20]Sheet 1'!$AK$4</f>
        <v>0.17779859577806545</v>
      </c>
      <c r="F5" s="6">
        <f>'[20]Sheet 1'!$AJ$20</f>
        <v>-1.0176404064859355</v>
      </c>
      <c r="G5" s="7">
        <f>'[20]Sheet 1'!$AQ$16</f>
        <v>2.4009318445888463</v>
      </c>
      <c r="H5" s="7">
        <f>'[20]Sheet 1'!$AR$16</f>
        <v>-31.784701345370085</v>
      </c>
      <c r="I5" s="6">
        <f>'[20]Sheet 1'!$AQ$7</f>
        <v>-7.3000000000000001E-3</v>
      </c>
      <c r="J5" s="6">
        <f>'[20]Sheet 1'!$AS$7</f>
        <v>7.2031752231958138E-2</v>
      </c>
      <c r="K5" s="6">
        <f>'[20]Sheet 1'!$AR$13</f>
        <v>-5.3649750927818686E-2</v>
      </c>
      <c r="L5" s="8">
        <f>'[20]Sheet 1'!$AR$101</f>
        <v>725295100000</v>
      </c>
      <c r="M5" s="16" t="str" cm="1">
        <f t="array" ref="M5">_FV(A5,"Industry")</f>
        <v>Consumer Goods Conglomerates</v>
      </c>
      <c r="N5" s="25" cm="1">
        <f t="array" ref="N5">_FV(A5,"Year incorporated",TRUE)</f>
        <v>1998</v>
      </c>
      <c r="O5" s="14" t="str" cm="1">
        <f t="array" ref="O5">_FV(A5,"Description")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5" s="14"/>
      <c r="Q5" s="14"/>
      <c r="R5" s="14"/>
    </row>
    <row r="6" spans="1:18" ht="50" customHeight="1">
      <c r="A6" s="2" t="e" vm="29">
        <v>#VALUE!</v>
      </c>
      <c r="B6" s="19">
        <f>'[34]Sheet 1'!$S$115</f>
        <v>702.23702837440374</v>
      </c>
      <c r="C6" s="6" cm="1">
        <f t="array" ref="C6">(B6/_FV(A6,"Price"))-1</f>
        <v>-0.14644344048731628</v>
      </c>
      <c r="D6" s="6">
        <f>'[34]Sheet 1'!$Q$4</f>
        <v>0.20958105646630232</v>
      </c>
      <c r="E6" s="6">
        <f>'[34]Sheet 1'!$R$4</f>
        <v>6.8758847092130315E-2</v>
      </c>
      <c r="F6" s="6">
        <f>'[34]Sheet 1'!$Q$20</f>
        <v>0.30385950581988963</v>
      </c>
      <c r="G6" s="7">
        <f>'[34]Sheet 1'!$X$16</f>
        <v>10.470697271993494</v>
      </c>
      <c r="H6" s="7">
        <f>'[34]Sheet 1'!$Y$16</f>
        <v>30.244328971030882</v>
      </c>
      <c r="I6" s="6">
        <f>'[34]Sheet 1'!$W$7</f>
        <v>0.66549999999999998</v>
      </c>
      <c r="J6" s="6">
        <f>'[34]Sheet 1'!$Z$7</f>
        <v>0.49128090835165494</v>
      </c>
      <c r="K6" s="6">
        <f>'[34]Sheet 1'!$Y$13</f>
        <v>0.22860953972743636</v>
      </c>
      <c r="L6" s="8">
        <f>'[34]Sheet 1'!$Y$101</f>
        <v>347658561522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30">
        <v>#VALUE!</v>
      </c>
      <c r="B7" s="19">
        <f>'[26]Sheet 1'!$AO$115</f>
        <v>143.832846115509</v>
      </c>
      <c r="C7" s="6" cm="1">
        <f t="array" ref="C7">(B7/_FV(A7,"Price"))-1</f>
        <v>-0.14586035146228216</v>
      </c>
      <c r="D7" s="6">
        <f>'[26]Sheet 1'!$AM$4</f>
        <v>9.1801133885739183E-2</v>
      </c>
      <c r="E7" s="6">
        <f>'[26]Sheet 1'!$AN$4</f>
        <v>-9.0373477132015156E-2</v>
      </c>
      <c r="F7" s="6">
        <f>'[26]Sheet 1'!$AM$20</f>
        <v>0.11613801332405282</v>
      </c>
      <c r="G7" s="7">
        <f>'[26]Sheet 1'!$AT$16</f>
        <v>7.8234617913421207</v>
      </c>
      <c r="H7" s="7">
        <f>'[26]Sheet 1'!$AU$16</f>
        <v>17.90928023282661</v>
      </c>
      <c r="I7" s="6">
        <f>'[26]Sheet 1'!$AS$7</f>
        <v>0.68759999999999999</v>
      </c>
      <c r="J7" s="6">
        <f>'[26]Sheet 1'!$AV$7</f>
        <v>0.29573596964250048</v>
      </c>
      <c r="K7" s="6">
        <f>'[26]Sheet 1'!$AU$13</f>
        <v>0.43950794724382819</v>
      </c>
      <c r="L7" s="8">
        <f>'[26]Sheet 1'!$AU$101</f>
        <v>156688292757</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t="s">
        <v>9</v>
      </c>
      <c r="Q7" s="10"/>
      <c r="R7" s="10"/>
    </row>
    <row r="8" spans="1:18" ht="50" customHeight="1">
      <c r="A8" s="22" t="e" vm="62">
        <v>#VALUE!</v>
      </c>
      <c r="B8" s="19">
        <f>'[68]Sheet 1'!$S$115</f>
        <v>425.74466055582326</v>
      </c>
      <c r="C8" s="6" cm="1">
        <f t="array" ref="C8">(B8/_FV(A8,"Price"))-1</f>
        <v>-0.22024787443988414</v>
      </c>
      <c r="D8" s="6">
        <f>'[68]Sheet 1'!$Q$4</f>
        <v>0.22879918588873815</v>
      </c>
      <c r="E8" s="6">
        <f>'[68]Sheet 1'!$R$4</f>
        <v>0.21987577639751543</v>
      </c>
      <c r="F8" s="6">
        <f>'[68]Sheet 1'!$Q$20</f>
        <v>0.14686248331108143</v>
      </c>
      <c r="G8" s="7">
        <f>'[68]Sheet 1'!$X$16</f>
        <v>15.463156492339545</v>
      </c>
      <c r="H8" s="7">
        <f>'[68]Sheet 1'!$Y$16</f>
        <v>344.70944242153848</v>
      </c>
      <c r="I8" s="6">
        <f>'[68]Sheet 1'!$W$7</f>
        <v>0.78290000000000004</v>
      </c>
      <c r="J8" s="6">
        <f>'[68]Sheet 1'!$Z$7</f>
        <v>0.29993098688750863</v>
      </c>
      <c r="K8" s="6">
        <f>'[68]Sheet 1'!$Y$13</f>
        <v>4.8871145374449337E-2</v>
      </c>
      <c r="L8" s="8">
        <f>'[68]Sheet 1'!$Y$101</f>
        <v>112030568787</v>
      </c>
      <c r="M8" s="16" t="str" cm="1">
        <f t="array" ref="M8">_FV(A8,"Industry")</f>
        <v>Software &amp; IT Services</v>
      </c>
      <c r="N8" s="25" cm="1">
        <f t="array" ref="N8">_FV(A8,"Year incorporated",TRUE)</f>
        <v>2012</v>
      </c>
      <c r="O8" s="14" t="str" cm="1">
        <f t="array" ref="O8">_FV(A8,"Description")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8" s="10"/>
      <c r="Q8" s="10"/>
      <c r="R8" s="10"/>
    </row>
    <row r="9" spans="1:18" ht="50" customHeight="1">
      <c r="A9" s="22" t="e" vm="12">
        <v>#VALUE!</v>
      </c>
      <c r="B9" s="19">
        <f>'[12]Sheet 1'!$AN$115</f>
        <v>242.67185396780769</v>
      </c>
      <c r="C9" s="6" cm="1">
        <f t="array" ref="C9">(B9/_FV(A9,"Price"))-1</f>
        <v>-0.27664285809047429</v>
      </c>
      <c r="D9" s="6">
        <f>'[12]Sheet 1'!$AL$4</f>
        <v>0.17956070629670173</v>
      </c>
      <c r="E9" s="6">
        <f>'[12]Sheet 1'!$AM$4</f>
        <v>6.4709739244464659E-2</v>
      </c>
      <c r="F9" s="6">
        <f>'[12]Sheet 1'!$AL$20</f>
        <v>0.17742617520614568</v>
      </c>
      <c r="G9" s="7">
        <f>'[12]Sheet 1'!$AS$16</f>
        <v>12.739746953548192</v>
      </c>
      <c r="H9" s="7">
        <f>'[12]Sheet 1'!$AT$16</f>
        <v>34.726135286645217</v>
      </c>
      <c r="I9" s="6">
        <f>'[12]Sheet 1'!$AR$7</f>
        <v>0.68400000000000005</v>
      </c>
      <c r="J9" s="6">
        <f>'[12]Sheet 1'!$AU$7</f>
        <v>0.32858727997175569</v>
      </c>
      <c r="K9" s="6">
        <f>'[12]Sheet 1'!$AT$13</f>
        <v>0.36601671553737292</v>
      </c>
      <c r="L9" s="8">
        <f>'[12]Sheet 1'!$AT$101</f>
        <v>2525909628480</v>
      </c>
      <c r="M9" s="16" t="str" cm="1">
        <f t="array" ref="M9">_FV(A9,"Industry")</f>
        <v>Software &amp; IT Services</v>
      </c>
      <c r="N9" s="25" cm="1">
        <f t="array" ref="N9">_FV(A9,"Year incorporated",TRUE)</f>
        <v>1993</v>
      </c>
      <c r="O9" s="14" t="str" cm="1">
        <f t="array" ref="O9">_FV(A9,"Description")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9" s="10"/>
      <c r="Q9" s="10"/>
      <c r="R9" s="10"/>
    </row>
    <row r="10" spans="1:18" ht="50" customHeight="1">
      <c r="A10" s="22" t="e" vm="72">
        <v>#VALUE!</v>
      </c>
      <c r="B10" s="19">
        <f>'[63]Sheet 1'!$AG$115</f>
        <v>296.1879534949278</v>
      </c>
      <c r="C10" s="6" cm="1">
        <f t="array" ref="C10">(B10/_FV(A10,"Price"))-1</f>
        <v>-0.34451403543944725</v>
      </c>
      <c r="D10" s="6">
        <f>'[63]Sheet 1'!$AE$4</f>
        <v>0.32108377452507009</v>
      </c>
      <c r="E10" s="6">
        <f>'[63]Sheet 1'!$AF$4</f>
        <v>0.11370422756561371</v>
      </c>
      <c r="F10" s="6">
        <f>'[63]Sheet 1'!$AE$20</f>
        <v>0.14280868385345991</v>
      </c>
      <c r="G10" s="7">
        <f>'[63]Sheet 1'!$AL$16</f>
        <v>9.9215869203206033</v>
      </c>
      <c r="H10" s="7">
        <f>'[63]Sheet 1'!$AM$16</f>
        <v>61.114286131655369</v>
      </c>
      <c r="I10" s="6">
        <f>'[63]Sheet 1'!$AK$7</f>
        <v>0.81089999999999995</v>
      </c>
      <c r="J10" s="6">
        <f>'[63]Sheet 1'!$AN$7</f>
        <v>0.28760018859028758</v>
      </c>
      <c r="K10" s="6">
        <f>'[63]Sheet 1'!$AM$13</f>
        <v>0.10720987448396647</v>
      </c>
      <c r="L10" s="8">
        <f>'[63]Sheet 1'!$AM$101</f>
        <v>126262115148</v>
      </c>
      <c r="M10" s="16" t="str" cm="1">
        <f t="array" ref="M10">_FV(A10,"Industry")</f>
        <v>Financial Technology (Fintech) &amp; Infrastructure</v>
      </c>
      <c r="N10" s="25" cm="1">
        <f t="array" ref="N10">_FV(A10,"Year incorporated",TRUE)</f>
        <v>1993</v>
      </c>
      <c r="O10" s="14" t="str" cm="1">
        <f t="array" ref="O10">_FV(A10,"Description")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0" s="14"/>
      <c r="Q10" s="14"/>
      <c r="R10" s="14"/>
    </row>
    <row r="11" spans="1:18" ht="50" customHeight="1">
      <c r="A11" s="2" t="e" vm="8">
        <v>#VALUE!</v>
      </c>
      <c r="B11" s="19">
        <f>'[8]Sheet 1'!$Y$115</f>
        <v>1768.5296117523142</v>
      </c>
      <c r="C11" s="6" cm="1">
        <f t="array" ref="C11">(B11/_FV(A11,"Price"))-1</f>
        <v>-6.9880292546379508E-2</v>
      </c>
      <c r="D11" s="6">
        <f>'[8]Sheet 1'!$W$4</f>
        <v>0.2916945001113338</v>
      </c>
      <c r="E11" s="6">
        <f>'[8]Sheet 1'!$X$4</f>
        <v>0.18065850715393905</v>
      </c>
      <c r="F11" s="6">
        <f>'[8]Sheet 1'!$W$20</f>
        <v>0.30801479654747221</v>
      </c>
      <c r="G11" s="7">
        <f>'[8]Sheet 1'!$AD$16</f>
        <v>17.339519048439925</v>
      </c>
      <c r="H11" s="7">
        <f>'[8]Sheet 1'!$AE$16</f>
        <v>59.748470448470449</v>
      </c>
      <c r="I11" s="6">
        <f>'[8]Sheet 1'!$AC$7</f>
        <v>0.70789999999999997</v>
      </c>
      <c r="J11" s="6">
        <f>'[8]Sheet 1'!$AF$7</f>
        <v>0.36062747802103085</v>
      </c>
      <c r="K11" s="6">
        <f>'[8]Sheet 1'!$AE$13</f>
        <v>0.32674782608695652</v>
      </c>
      <c r="L11" s="8">
        <f>'[8]Sheet 1'!$AE$101</f>
        <v>201173100000</v>
      </c>
      <c r="M11" s="16" t="str" cm="1">
        <f t="array" ref="M11">_FV(A11,"Industry")</f>
        <v>Textiles &amp; Apparel</v>
      </c>
      <c r="N11" s="25" cm="1">
        <f t="array" ref="N11">_FV(A11,"Year incorporated",TRUE)</f>
        <v>1957</v>
      </c>
      <c r="O11" s="14" t="str" cm="1">
        <f t="array" ref="O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1" s="14"/>
      <c r="Q11" s="14"/>
      <c r="R11" s="14"/>
    </row>
    <row r="12" spans="1:18" ht="50" customHeight="1">
      <c r="A12" s="2" t="e" vm="140">
        <v>#VALUE!</v>
      </c>
      <c r="B12" s="19">
        <f>'[128]Sheet 1'!$W$115</f>
        <v>310.50396287523068</v>
      </c>
      <c r="C12" s="6" cm="1">
        <f t="array" ref="C12">(B12/_FV(A12,"Price"))-1</f>
        <v>-0.33514487902097168</v>
      </c>
      <c r="D12" s="6">
        <f>'[128]Sheet 1'!$U$4</f>
        <v>0.10034234643345097</v>
      </c>
      <c r="E12" s="6">
        <f>'[128]Sheet 1'!$V$4</f>
        <v>0.10024112802733076</v>
      </c>
      <c r="F12" s="6">
        <f>'[128]Sheet 1'!$U$20</f>
        <v>0.15552034725990227</v>
      </c>
      <c r="G12" s="7">
        <f>'[128]Sheet 1'!$AB$16</f>
        <v>16.610517635433279</v>
      </c>
      <c r="H12" s="7">
        <f>'[128]Sheet 1'!$AC$16</f>
        <v>42.903210568211968</v>
      </c>
      <c r="I12" s="6">
        <f>'[128]Sheet 1'!$AA$7</f>
        <v>0.77969999999999995</v>
      </c>
      <c r="J12" s="6">
        <f>'[128]Sheet 1'!$AD$7</f>
        <v>0.48107843198295114</v>
      </c>
      <c r="K12" s="6">
        <f>'[128]Sheet 1'!$AC$13</f>
        <v>0.33217112132371146</v>
      </c>
      <c r="L12" s="8">
        <f>'[128]Sheet 1'!$AC$101</f>
        <v>37350376734</v>
      </c>
      <c r="M12" s="16" t="str" cm="1">
        <f t="array" ref="M12">_FV(A12,"Industry")</f>
        <v>Professional &amp; Commercial Services</v>
      </c>
      <c r="N12" s="25" cm="1">
        <f t="array" ref="N12">_FV(A12,"Year incorporated",TRUE)</f>
        <v>1998</v>
      </c>
      <c r="O12" s="14" t="str" cm="1">
        <f t="array" ref="O12">_FV(A12,"Description")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2" s="14"/>
      <c r="Q12" s="14"/>
      <c r="R12" s="14"/>
    </row>
    <row r="13" spans="1:18" ht="50" customHeight="1">
      <c r="A13" s="2" t="e" vm="18">
        <v>#VALUE!</v>
      </c>
      <c r="B13" s="19">
        <f>'[18]Sheet 1'!$Y$115</f>
        <v>794.26617725006088</v>
      </c>
      <c r="C13" s="6" cm="1">
        <f t="array" ref="C13">(B13/_FV(A13,"Price"))-1</f>
        <v>-4.3168079448185903E-2</v>
      </c>
      <c r="D13" s="6">
        <f>'[18]Sheet 1'!$W$4</f>
        <v>0.23310752939344392</v>
      </c>
      <c r="E13" s="6">
        <f>'[18]Sheet 1'!$X$4</f>
        <v>0.11333097595473829</v>
      </c>
      <c r="F13" s="6">
        <f>'[18]Sheet 1'!$W$20</f>
        <v>0.15191440445662741</v>
      </c>
      <c r="G13" s="7">
        <f>'[18]Sheet 1'!$AD$16</f>
        <v>5.3207592442917759</v>
      </c>
      <c r="H13" s="7">
        <f>'[18]Sheet 1'!$AE$16</f>
        <v>29.914725930133486</v>
      </c>
      <c r="I13" s="6">
        <f>'[18]Sheet 1'!$AC$7</f>
        <v>0.68440000000000001</v>
      </c>
      <c r="J13" s="6">
        <f>'[18]Sheet 1'!$AF$7</f>
        <v>0.16105526368963427</v>
      </c>
      <c r="K13" s="6">
        <f>'[18]Sheet 1'!$AE$13</f>
        <v>0.2326800137385466</v>
      </c>
      <c r="L13" s="8">
        <f>'[18]Sheet 1'!$AE$101</f>
        <v>421319000000</v>
      </c>
      <c r="M13" s="16" t="str" cm="1">
        <f t="array" ref="M13">_FV(A13,"Industry")</f>
        <v>Textiles &amp; Apparel</v>
      </c>
      <c r="N13" s="25" cm="1">
        <f t="array" ref="N13">_FV(A13,"Year incorporated",TRUE)</f>
        <v>1971</v>
      </c>
      <c r="O13" s="14" t="str" cm="1">
        <f t="array" ref="O13">_FV(A13,"Description")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3" s="10"/>
      <c r="Q13" s="10"/>
      <c r="R13" s="10"/>
    </row>
    <row r="14" spans="1:18" ht="50" customHeight="1">
      <c r="A14" s="22" t="e" vm="7">
        <v>#VALUE!</v>
      </c>
      <c r="B14" s="19">
        <f>'[7]Sheet 1'!$H$115</f>
        <v>1731.9772504516318</v>
      </c>
      <c r="C14" s="6" cm="1">
        <f t="array" ref="C14">(B14/_FV(A14,"Price"))-1</f>
        <v>-0.3510714765747095</v>
      </c>
      <c r="D14" s="6">
        <f>'[7]Sheet 1'!$F$4</f>
        <v>0.29690560125342724</v>
      </c>
      <c r="E14" s="6">
        <f>'[7]Sheet 1'!$G$4</f>
        <v>0.24388402295379041</v>
      </c>
      <c r="F14" s="6">
        <f>'[7]Sheet 1'!$F$20</f>
        <v>0.10344827586206895</v>
      </c>
      <c r="G14" s="7">
        <f>'[7]Sheet 1'!$M$16</f>
        <v>8.4811562422228928</v>
      </c>
      <c r="H14" s="7">
        <f>'[7]Sheet 1'!$N$16</f>
        <v>36.659410336814624</v>
      </c>
      <c r="I14" s="6">
        <f>'[7]Sheet 1'!$L$7</f>
        <v>0.57762005436424047</v>
      </c>
      <c r="J14" s="6">
        <f>'[7]Sheet 1'!$O$7</f>
        <v>0.20084566596194503</v>
      </c>
      <c r="K14" s="6">
        <f>'[7]Sheet 1'!$N$13</f>
        <v>0.61547310900201324</v>
      </c>
      <c r="L14" s="8">
        <f>'[7]Sheet 1'!$N$101</f>
        <v>56162216636</v>
      </c>
      <c r="M14" s="16" t="str" cm="1">
        <f t="array" ref="M14">_FV(A14,"Industry")</f>
        <v>Software &amp; IT Services</v>
      </c>
      <c r="N14" s="25" cm="1">
        <f t="array" ref="N14">_FV(A14,"Year incorporated",TRUE)</f>
        <v>2002</v>
      </c>
      <c r="O14" s="14" t="str" cm="1">
        <f t="array" ref="O14">_FV(A14,"Description")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4" s="14"/>
      <c r="Q14" s="14"/>
      <c r="R14" s="14"/>
    </row>
    <row r="15" spans="1:18" ht="50" customHeight="1">
      <c r="A15" s="22" t="e" vm="76">
        <v>#VALUE!</v>
      </c>
      <c r="B15" s="19">
        <f>'[57]Sheet 1'!$AM$115</f>
        <v>138.65303977325496</v>
      </c>
      <c r="C15" s="6">
        <f>'[57]Sheet 1'!$AM$117</f>
        <v>-0.39275154481121644</v>
      </c>
      <c r="D15" s="6">
        <f>'[57]Sheet 1'!$AK$4</f>
        <v>0.327567165419691</v>
      </c>
      <c r="E15" s="6">
        <f>'[57]Sheet 1'!$AL$4</f>
        <v>0.13793399702053888</v>
      </c>
      <c r="F15" s="6">
        <f>'[57]Sheet 1'!$AK$20</f>
        <v>0.49785660867585069</v>
      </c>
      <c r="G15" s="7">
        <f>'[57]Sheet 1'!$AR$16</f>
        <v>17.480872994436954</v>
      </c>
      <c r="H15" s="7">
        <f>'[57]Sheet 1'!$AS$16</f>
        <v>73.339764792355751</v>
      </c>
      <c r="I15" s="6">
        <f>'[57]Sheet 1'!$AQ$7</f>
        <v>0.89566832635261973</v>
      </c>
      <c r="J15" s="6">
        <f>'[57]Sheet 1'!$AT$7</f>
        <v>0.31408410211027377</v>
      </c>
      <c r="K15" s="6">
        <f>'[57]Sheet 1'!$AS$13</f>
        <v>0.30736538597517282</v>
      </c>
      <c r="L15" s="8">
        <f>'[57]Sheet 1'!$AS$101</f>
        <v>62261940000</v>
      </c>
      <c r="M15" s="16" t="str" cm="1">
        <f t="array" ref="M15">_FV(A15,"Industry")</f>
        <v>Software &amp; IT Services</v>
      </c>
      <c r="N15" s="25" cm="1">
        <f t="array" ref="N15">_FV(A15,"Year incorporated",TRUE)</f>
        <v>1987</v>
      </c>
      <c r="O15" s="14" t="str" cm="1">
        <f t="array" ref="O15">_FV(A15,"Description")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5" s="10"/>
      <c r="Q15" s="10"/>
      <c r="R15" s="10"/>
    </row>
    <row r="16" spans="1:18" ht="50" customHeight="1">
      <c r="A16" s="2" t="e" vm="14">
        <v>#VALUE!</v>
      </c>
      <c r="B16" s="19">
        <f>'[14]Sheet 1'!$O$115</f>
        <v>161.39293688308157</v>
      </c>
      <c r="C16" s="6" cm="1">
        <f t="array" ref="C16">(B16/_FV(A16,"Price"))-1</f>
        <v>-0.42889972794380193</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c r="Q16" s="10"/>
      <c r="R16" s="10"/>
    </row>
    <row r="17" spans="1:18" ht="50" customHeight="1">
      <c r="A17" s="2" t="e" vm="141">
        <v>#VALUE!</v>
      </c>
      <c r="B17" s="19">
        <f>'[127]Sheet 1'!$AN$115</f>
        <v>463.94397640054348</v>
      </c>
      <c r="C17" s="6" cm="1">
        <f t="array" ref="C17">(B17/_FV(A17,"Price"))-1</f>
        <v>-0.4049864356428674</v>
      </c>
      <c r="D17" s="6">
        <f>'[127]Sheet 1'!$AL$4</f>
        <v>4.6131666737559751E-2</v>
      </c>
      <c r="E17" s="6">
        <f>'[127]Sheet 1'!$AM$4</f>
        <v>6.8054920240766092E-2</v>
      </c>
      <c r="F17" s="6">
        <f>'[127]Sheet 1'!$AL$20</f>
        <v>4.0671756745220167E-2</v>
      </c>
      <c r="G17" s="7">
        <f>'[127]Sheet 1'!$AS$16</f>
        <v>14.343456242421603</v>
      </c>
      <c r="H17" s="7">
        <f>'[127]Sheet 1'!$AT$16</f>
        <v>52.885257519254914</v>
      </c>
      <c r="I17" s="6">
        <f>'[127]Sheet 1'!$AR$7</f>
        <v>0.78059999999999996</v>
      </c>
      <c r="J17" s="6">
        <f>'[127]Sheet 1'!$AU$7</f>
        <v>0.36552092182360757</v>
      </c>
      <c r="K17" s="6">
        <f>'[127]Sheet 1'!$AT$13</f>
        <v>0.48853670640728536</v>
      </c>
      <c r="L17" s="8">
        <f>'[127]Sheet 1'!$AT$101</f>
        <v>19754811979</v>
      </c>
      <c r="M17" s="16" t="str" cm="1">
        <f t="array" ref="M17">_FV(A17,"Industry")</f>
        <v>Software &amp; IT Services</v>
      </c>
      <c r="N17" s="25" cm="1">
        <f t="array" ref="N17">_FV(A17,"Year incorporated",TRUE)</f>
        <v>1987</v>
      </c>
      <c r="O17" s="14" t="str" cm="1">
        <f t="array" ref="O17">_FV(A17,"Description")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7" s="10"/>
      <c r="Q17" s="10"/>
      <c r="R17" s="10"/>
    </row>
    <row r="18" spans="1:18" ht="50" customHeight="1">
      <c r="A18" s="2" t="e" vm="39">
        <v>#VALUE!</v>
      </c>
      <c r="B18" s="19">
        <f>'[9]Sheet 1'!$AE$116</f>
        <v>393.36089074028121</v>
      </c>
      <c r="C18" s="6" cm="1">
        <f t="array" ref="C18">(B18/_FV(A18,"Price"))-1</f>
        <v>-0.38614093205324407</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76">
        <v>#VALUE!</v>
      </c>
      <c r="B19" s="19">
        <f>'[174]Sheet 1'!$AF$115</f>
        <v>43.210020573711951</v>
      </c>
      <c r="C19" s="6" cm="1">
        <f t="array" ref="C19">(B19/_FV(A19,"Price"))-1</f>
        <v>-0.5159083511795659</v>
      </c>
      <c r="D19" s="6">
        <f>'[174]Sheet 1'!$AD$4</f>
        <v>0.30024389872501911</v>
      </c>
      <c r="E19" s="6">
        <f>'[174]Sheet 1'!$AE$4</f>
        <v>9.0570167107455468E-2</v>
      </c>
      <c r="F19" s="6">
        <f>'[174]Sheet 1'!$AD$20</f>
        <v>0.18263847667164357</v>
      </c>
      <c r="G19" s="7">
        <f>'[174]Sheet 1'!$AK$16</f>
        <v>12.082867988166543</v>
      </c>
      <c r="H19" s="7">
        <f>'[174]Sheet 1'!$AL$16</f>
        <v>38.803781457257394</v>
      </c>
      <c r="I19" s="6">
        <f>'[174]Sheet 1'!$AJ$7</f>
        <v>0.45879999999999999</v>
      </c>
      <c r="J19" s="6">
        <f>'[174]Sheet 1'!$AM$7</f>
        <v>0.23971834840032094</v>
      </c>
      <c r="K19" s="6">
        <f>'[174]Sheet 1'!$AL$13</f>
        <v>0.28977368520435515</v>
      </c>
      <c r="L19" s="8">
        <f>'[174]Sheet 1'!$AL$101</f>
        <v>42301166280</v>
      </c>
      <c r="M19" s="16" t="str" cm="1">
        <f t="array" ref="M19">_FV(A19,"Industry")</f>
        <v>Software &amp; IT Services</v>
      </c>
      <c r="N19" s="25" cm="1">
        <f t="array" ref="N19">_FV(A19,"Year incorporated",TRUE)</f>
        <v>2012</v>
      </c>
      <c r="O19" s="14" t="str" cm="1">
        <f t="array" ref="O19">_FV(A19,"Description")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9" s="10"/>
      <c r="Q19" s="10"/>
      <c r="R19" s="10"/>
    </row>
    <row r="20" spans="1:18" ht="50" customHeight="1">
      <c r="A20" s="2" t="e" vm="142">
        <v>#VALUE!</v>
      </c>
      <c r="B20" s="19">
        <f>'[130]Sheet 1'!$AC$115</f>
        <v>187.76526467240964</v>
      </c>
      <c r="C20" s="6" cm="1">
        <f t="array" ref="C20">(B20/_FV(A20,"Price"))-1</f>
        <v>-0.44085862638870299</v>
      </c>
      <c r="D20" s="6">
        <f>'[130]Sheet 1'!$AA$4</f>
        <v>-0.12061756191701511</v>
      </c>
      <c r="E20" s="6">
        <f>'[130]Sheet 1'!$AB$4</f>
        <v>7.8639356254571968E-2</v>
      </c>
      <c r="F20" s="6">
        <f>'[130]Sheet 1'!$AA$20</f>
        <v>-0.41394335511982572</v>
      </c>
      <c r="G20" s="7">
        <f>'[130]Sheet 1'!$AH$16</f>
        <v>11.472105888807608</v>
      </c>
      <c r="H20" s="7">
        <f>'[130]Sheet 1'!$AI$16</f>
        <v>45.654639737991268</v>
      </c>
      <c r="I20" s="6">
        <f>'[130]Sheet 1'!$AG$7</f>
        <v>0.70499999999999996</v>
      </c>
      <c r="J20" s="6">
        <f>'[130]Sheet 1'!$AJ$7</f>
        <v>0.26956839795171911</v>
      </c>
      <c r="K20" s="6">
        <f>'[130]Sheet 1'!$AI$13</f>
        <v>0.18137160470044308</v>
      </c>
      <c r="L20" s="8">
        <f>'[130]Sheet 1'!$AI$101</f>
        <v>62729475000</v>
      </c>
      <c r="M20" s="16" t="str" cm="1">
        <f t="array" ref="M20">_FV(A20,"Industry")</f>
        <v>Professional &amp; Commercial Services</v>
      </c>
      <c r="N20" s="25" cm="1">
        <f t="array" ref="N20">_FV(A20,"Year incorporated",TRUE)</f>
        <v>2000</v>
      </c>
      <c r="O20" s="14" t="str" cm="1">
        <f t="array" ref="O20">_FV(A20,"Description")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20">
      <sortCondition descending="1" ref="C1:C20"/>
    </sortState>
  </autoFilter>
  <conditionalFormatting sqref="C2">
    <cfRule type="colorScale" priority="548">
      <colorScale>
        <cfvo type="min"/>
        <cfvo type="percentile" val="50"/>
        <cfvo type="max"/>
        <color rgb="FFF8696B"/>
        <color rgb="FFFCFCFF"/>
        <color rgb="FF63BE7B"/>
      </colorScale>
    </cfRule>
  </conditionalFormatting>
  <conditionalFormatting sqref="C2:C20">
    <cfRule type="colorScale" priority="27">
      <colorScale>
        <cfvo type="min"/>
        <cfvo type="percentile" val="50"/>
        <cfvo type="max"/>
        <color rgb="FFF8696B"/>
        <color rgb="FFFCFCFF"/>
        <color rgb="FF63BE7B"/>
      </colorScale>
    </cfRule>
  </conditionalFormatting>
  <conditionalFormatting sqref="C3">
    <cfRule type="colorScale" priority="506">
      <colorScale>
        <cfvo type="min"/>
        <cfvo type="percentile" val="50"/>
        <cfvo type="max"/>
        <color rgb="FFF8696B"/>
        <color rgb="FFFCFCFF"/>
        <color rgb="FF63BE7B"/>
      </colorScale>
    </cfRule>
  </conditionalFormatting>
  <conditionalFormatting sqref="C4">
    <cfRule type="colorScale" priority="485">
      <colorScale>
        <cfvo type="min"/>
        <cfvo type="percentile" val="50"/>
        <cfvo type="max"/>
        <color rgb="FFF8696B"/>
        <color rgb="FFFCFCFF"/>
        <color rgb="FF63BE7B"/>
      </colorScale>
    </cfRule>
  </conditionalFormatting>
  <conditionalFormatting sqref="C5">
    <cfRule type="colorScale" priority="458">
      <colorScale>
        <cfvo type="min"/>
        <cfvo type="percentile" val="50"/>
        <cfvo type="max"/>
        <color rgb="FFF8696B"/>
        <color rgb="FFFCFCFF"/>
        <color rgb="FF63BE7B"/>
      </colorScale>
    </cfRule>
  </conditionalFormatting>
  <conditionalFormatting sqref="C6">
    <cfRule type="colorScale" priority="431">
      <colorScale>
        <cfvo type="min"/>
        <cfvo type="percentile" val="50"/>
        <cfvo type="max"/>
        <color rgb="FFF8696B"/>
        <color rgb="FFFCFCFF"/>
        <color rgb="FF63BE7B"/>
      </colorScale>
    </cfRule>
  </conditionalFormatting>
  <conditionalFormatting sqref="C7">
    <cfRule type="colorScale" priority="404">
      <colorScale>
        <cfvo type="min"/>
        <cfvo type="percentile" val="50"/>
        <cfvo type="max"/>
        <color rgb="FFF8696B"/>
        <color rgb="FFFCFCFF"/>
        <color rgb="FF63BE7B"/>
      </colorScale>
    </cfRule>
  </conditionalFormatting>
  <conditionalFormatting sqref="C8">
    <cfRule type="colorScale" priority="400">
      <colorScale>
        <cfvo type="min"/>
        <cfvo type="percentile" val="50"/>
        <cfvo type="max"/>
        <color rgb="FFF8696B"/>
        <color rgb="FFFCFCFF"/>
        <color rgb="FF63BE7B"/>
      </colorScale>
    </cfRule>
  </conditionalFormatting>
  <conditionalFormatting sqref="C9">
    <cfRule type="colorScale" priority="358">
      <colorScale>
        <cfvo type="min"/>
        <cfvo type="percentile" val="50"/>
        <cfvo type="max"/>
        <color rgb="FFF8696B"/>
        <color rgb="FFFCFCFF"/>
        <color rgb="FF63BE7B"/>
      </colorScale>
    </cfRule>
  </conditionalFormatting>
  <conditionalFormatting sqref="C10">
    <cfRule type="colorScale" priority="332">
      <colorScale>
        <cfvo type="min"/>
        <cfvo type="percentile" val="50"/>
        <cfvo type="max"/>
        <color rgb="FFF8696B"/>
        <color rgb="FFFCFCFF"/>
        <color rgb="FF63BE7B"/>
      </colorScale>
    </cfRule>
  </conditionalFormatting>
  <conditionalFormatting sqref="C11">
    <cfRule type="colorScale" priority="306">
      <colorScale>
        <cfvo type="min"/>
        <cfvo type="percentile" val="50"/>
        <cfvo type="max"/>
        <color rgb="FFF8696B"/>
        <color rgb="FFFCFCFF"/>
        <color rgb="FF63BE7B"/>
      </colorScale>
    </cfRule>
  </conditionalFormatting>
  <conditionalFormatting sqref="C12">
    <cfRule type="colorScale" priority="279">
      <colorScale>
        <cfvo type="min"/>
        <cfvo type="percentile" val="50"/>
        <cfvo type="max"/>
        <color rgb="FFF8696B"/>
        <color rgb="FFFCFCFF"/>
        <color rgb="FF63BE7B"/>
      </colorScale>
    </cfRule>
  </conditionalFormatting>
  <conditionalFormatting sqref="C13">
    <cfRule type="colorScale" priority="252">
      <colorScale>
        <cfvo type="min"/>
        <cfvo type="percentile" val="50"/>
        <cfvo type="max"/>
        <color rgb="FFF8696B"/>
        <color rgb="FFFCFCFF"/>
        <color rgb="FF63BE7B"/>
      </colorScale>
    </cfRule>
  </conditionalFormatting>
  <conditionalFormatting sqref="C14">
    <cfRule type="colorScale" priority="225">
      <colorScale>
        <cfvo type="min"/>
        <cfvo type="percentile" val="50"/>
        <cfvo type="max"/>
        <color rgb="FFF8696B"/>
        <color rgb="FFFCFCFF"/>
        <color rgb="FF63BE7B"/>
      </colorScale>
    </cfRule>
  </conditionalFormatting>
  <conditionalFormatting sqref="C15">
    <cfRule type="colorScale" priority="198">
      <colorScale>
        <cfvo type="min"/>
        <cfvo type="percentile" val="50"/>
        <cfvo type="max"/>
        <color rgb="FFF8696B"/>
        <color rgb="FFFCFCFF"/>
        <color rgb="FF63BE7B"/>
      </colorScale>
    </cfRule>
  </conditionalFormatting>
  <conditionalFormatting sqref="C16">
    <cfRule type="colorScale" priority="117">
      <colorScale>
        <cfvo type="min"/>
        <cfvo type="percentile" val="50"/>
        <cfvo type="max"/>
        <color rgb="FFF8696B"/>
        <color rgb="FFFCFCFF"/>
        <color rgb="FF63BE7B"/>
      </colorScale>
    </cfRule>
  </conditionalFormatting>
  <conditionalFormatting sqref="C17">
    <cfRule type="colorScale" priority="92">
      <colorScale>
        <cfvo type="min"/>
        <cfvo type="percentile" val="50"/>
        <cfvo type="max"/>
        <color rgb="FFF8696B"/>
        <color rgb="FFFCFCFF"/>
        <color rgb="FF63BE7B"/>
      </colorScale>
    </cfRule>
  </conditionalFormatting>
  <conditionalFormatting sqref="C18:C20">
    <cfRule type="colorScale" priority="56">
      <colorScale>
        <cfvo type="min"/>
        <cfvo type="percentile" val="50"/>
        <cfvo type="max"/>
        <color rgb="FFF8696B"/>
        <color rgb="FFFCFCFF"/>
        <color rgb="FF63BE7B"/>
      </colorScale>
    </cfRule>
  </conditionalFormatting>
  <conditionalFormatting sqref="C21">
    <cfRule type="colorScale" priority="680">
      <colorScale>
        <cfvo type="min"/>
        <cfvo type="percentile" val="50"/>
        <cfvo type="max"/>
        <color rgb="FFF8696B"/>
        <color rgb="FFFFEB84"/>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D2">
    <cfRule type="colorScale" priority="540">
      <colorScale>
        <cfvo type="min"/>
        <cfvo type="max"/>
        <color rgb="FFFCFCFF"/>
        <color rgb="FF63BE7B"/>
      </colorScale>
    </cfRule>
    <cfRule type="colorScale" priority="549">
      <colorScale>
        <cfvo type="min"/>
        <cfvo type="max"/>
        <color rgb="FFFCFCFF"/>
        <color rgb="FF63BE7B"/>
      </colorScale>
    </cfRule>
  </conditionalFormatting>
  <conditionalFormatting sqref="D2:D20">
    <cfRule type="colorScale" priority="26">
      <colorScale>
        <cfvo type="min"/>
        <cfvo type="max"/>
        <color rgb="FFFCFCFF"/>
        <color rgb="FF63BE7B"/>
      </colorScale>
    </cfRule>
  </conditionalFormatting>
  <conditionalFormatting sqref="D3">
    <cfRule type="colorScale" priority="517">
      <colorScale>
        <cfvo type="min"/>
        <cfvo type="max"/>
        <color rgb="FFFCFCFF"/>
        <color rgb="FF63BE7B"/>
      </colorScale>
    </cfRule>
    <cfRule type="colorScale" priority="518">
      <colorScale>
        <cfvo type="min"/>
        <cfvo type="max"/>
        <color rgb="FFFCFCFF"/>
        <color rgb="FF63BE7B"/>
      </colorScale>
    </cfRule>
  </conditionalFormatting>
  <conditionalFormatting sqref="D4">
    <cfRule type="colorScale" priority="489">
      <colorScale>
        <cfvo type="min"/>
        <cfvo type="max"/>
        <color rgb="FFFCFCFF"/>
        <color rgb="FF63BE7B"/>
      </colorScale>
    </cfRule>
    <cfRule type="colorScale" priority="500">
      <colorScale>
        <cfvo type="min"/>
        <cfvo type="max"/>
        <color rgb="FFFFEF9C"/>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onditionalFormatting>
  <conditionalFormatting sqref="D5">
    <cfRule type="colorScale" priority="469">
      <colorScale>
        <cfvo type="min"/>
        <cfvo type="max"/>
        <color rgb="FFFCFCFF"/>
        <color rgb="FF63BE7B"/>
      </colorScale>
    </cfRule>
    <cfRule type="colorScale" priority="470">
      <colorScale>
        <cfvo type="min"/>
        <cfvo type="max"/>
        <color rgb="FFFCFCFF"/>
        <color rgb="FF63BE7B"/>
      </colorScale>
    </cfRule>
  </conditionalFormatting>
  <conditionalFormatting sqref="D6">
    <cfRule type="colorScale" priority="442">
      <colorScale>
        <cfvo type="min"/>
        <cfvo type="max"/>
        <color rgb="FFFCFCFF"/>
        <color rgb="FF63BE7B"/>
      </colorScale>
    </cfRule>
    <cfRule type="colorScale" priority="443">
      <colorScale>
        <cfvo type="min"/>
        <cfvo type="max"/>
        <color rgb="FFFCFCFF"/>
        <color rgb="FF63BE7B"/>
      </colorScale>
    </cfRule>
  </conditionalFormatting>
  <conditionalFormatting sqref="D7">
    <cfRule type="colorScale" priority="415">
      <colorScale>
        <cfvo type="min"/>
        <cfvo type="max"/>
        <color rgb="FFFCFCFF"/>
        <color rgb="FF63BE7B"/>
      </colorScale>
    </cfRule>
    <cfRule type="colorScale" priority="416">
      <colorScale>
        <cfvo type="min"/>
        <cfvo type="max"/>
        <color rgb="FFFCFCFF"/>
        <color rgb="FF63BE7B"/>
      </colorScale>
    </cfRule>
  </conditionalFormatting>
  <conditionalFormatting sqref="D8">
    <cfRule type="colorScale" priority="392">
      <colorScale>
        <cfvo type="min"/>
        <cfvo type="max"/>
        <color rgb="FFFCFCFF"/>
        <color rgb="FF63BE7B"/>
      </colorScale>
    </cfRule>
    <cfRule type="colorScale" priority="401">
      <colorScale>
        <cfvo type="min"/>
        <cfvo type="max"/>
        <color rgb="FFFCFCFF"/>
        <color rgb="FF63BE7B"/>
      </colorScale>
    </cfRule>
  </conditionalFormatting>
  <conditionalFormatting sqref="D9">
    <cfRule type="colorScale" priority="369">
      <colorScale>
        <cfvo type="min"/>
        <cfvo type="max"/>
        <color rgb="FFFCFCFF"/>
        <color rgb="FF63BE7B"/>
      </colorScale>
    </cfRule>
    <cfRule type="colorScale" priority="370">
      <colorScale>
        <cfvo type="min"/>
        <cfvo type="max"/>
        <color rgb="FFFCFCFF"/>
        <color rgb="FF63BE7B"/>
      </colorScale>
    </cfRule>
  </conditionalFormatting>
  <conditionalFormatting sqref="D10">
    <cfRule type="colorScale" priority="351">
      <colorScale>
        <cfvo type="min"/>
        <cfvo type="max"/>
        <color rgb="FFFCFCFF"/>
        <color rgb="FF63BE7B"/>
      </colorScale>
    </cfRule>
    <cfRule type="colorScale" priority="353">
      <colorScale>
        <cfvo type="min"/>
        <cfvo type="max"/>
        <color rgb="FFFCFCFF"/>
        <color rgb="FF63BE7B"/>
      </colorScale>
    </cfRule>
  </conditionalFormatting>
  <conditionalFormatting sqref="D11">
    <cfRule type="colorScale" priority="325">
      <colorScale>
        <cfvo type="min"/>
        <cfvo type="max"/>
        <color rgb="FFFCFCFF"/>
        <color rgb="FF63BE7B"/>
      </colorScale>
    </cfRule>
    <cfRule type="colorScale" priority="327">
      <colorScale>
        <cfvo type="min"/>
        <cfvo type="max"/>
        <color rgb="FFFCFCFF"/>
        <color rgb="FF63BE7B"/>
      </colorScale>
    </cfRule>
  </conditionalFormatting>
  <conditionalFormatting sqref="D12">
    <cfRule type="colorScale" priority="290">
      <colorScale>
        <cfvo type="min"/>
        <cfvo type="max"/>
        <color rgb="FFFCFCFF"/>
        <color rgb="FF63BE7B"/>
      </colorScale>
    </cfRule>
    <cfRule type="colorScale" priority="291">
      <colorScale>
        <cfvo type="min"/>
        <cfvo type="max"/>
        <color rgb="FFFCFCFF"/>
        <color rgb="FF63BE7B"/>
      </colorScale>
    </cfRule>
  </conditionalFormatting>
  <conditionalFormatting sqref="D13">
    <cfRule type="colorScale" priority="263">
      <colorScale>
        <cfvo type="min"/>
        <cfvo type="max"/>
        <color rgb="FFFCFCFF"/>
        <color rgb="FF63BE7B"/>
      </colorScale>
    </cfRule>
    <cfRule type="colorScale" priority="264">
      <colorScale>
        <cfvo type="min"/>
        <cfvo type="max"/>
        <color rgb="FFFCFCFF"/>
        <color rgb="FF63BE7B"/>
      </colorScale>
    </cfRule>
  </conditionalFormatting>
  <conditionalFormatting sqref="D14">
    <cfRule type="colorScale" priority="236">
      <colorScale>
        <cfvo type="min"/>
        <cfvo type="max"/>
        <color rgb="FFFCFCFF"/>
        <color rgb="FF63BE7B"/>
      </colorScale>
    </cfRule>
    <cfRule type="colorScale" priority="237">
      <colorScale>
        <cfvo type="min"/>
        <cfvo type="max"/>
        <color rgb="FFFCFCFF"/>
        <color rgb="FF63BE7B"/>
      </colorScale>
    </cfRule>
  </conditionalFormatting>
  <conditionalFormatting sqref="D15">
    <cfRule type="colorScale" priority="209">
      <colorScale>
        <cfvo type="min"/>
        <cfvo type="max"/>
        <color rgb="FFFCFCFF"/>
        <color rgb="FF63BE7B"/>
      </colorScale>
    </cfRule>
    <cfRule type="colorScale" priority="210">
      <colorScale>
        <cfvo type="min"/>
        <cfvo type="max"/>
        <color rgb="FFFCFCFF"/>
        <color rgb="FF63BE7B"/>
      </colorScale>
    </cfRule>
  </conditionalFormatting>
  <conditionalFormatting sqref="D16">
    <cfRule type="colorScale" priority="128">
      <colorScale>
        <cfvo type="min"/>
        <cfvo type="max"/>
        <color rgb="FFFCFCFF"/>
        <color rgb="FF63BE7B"/>
      </colorScale>
    </cfRule>
    <cfRule type="colorScale" priority="133">
      <colorScale>
        <cfvo type="min"/>
        <cfvo type="max"/>
        <color rgb="FFFCFCFF"/>
        <color rgb="FF63BE7B"/>
      </colorScale>
    </cfRule>
  </conditionalFormatting>
  <conditionalFormatting sqref="D17">
    <cfRule type="colorScale" priority="84">
      <colorScale>
        <cfvo type="min"/>
        <cfvo type="max"/>
        <color rgb="FFFCFCFF"/>
        <color rgb="FF63BE7B"/>
      </colorScale>
    </cfRule>
    <cfRule type="colorScale" priority="93">
      <colorScale>
        <cfvo type="min"/>
        <cfvo type="max"/>
        <color rgb="FFFCFCFF"/>
        <color rgb="FF63BE7B"/>
      </colorScale>
    </cfRule>
  </conditionalFormatting>
  <conditionalFormatting sqref="D18:D20">
    <cfRule type="colorScale" priority="60">
      <colorScale>
        <cfvo type="min"/>
        <cfvo type="max"/>
        <color rgb="FFFCFCFF"/>
        <color rgb="FF63BE7B"/>
      </colorScale>
    </cfRule>
    <cfRule type="colorScale" priority="71">
      <colorScale>
        <cfvo type="min"/>
        <cfvo type="max"/>
        <color rgb="FFFFEF9C"/>
        <color rgb="FF63BE7B"/>
      </colorScale>
    </cfRule>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2:E2">
    <cfRule type="colorScale" priority="537">
      <colorScale>
        <cfvo type="min"/>
        <cfvo type="max"/>
        <color rgb="FFFCFCFF"/>
        <color rgb="FF63BE7B"/>
      </colorScale>
    </cfRule>
    <cfRule type="colorScale" priority="538">
      <colorScale>
        <cfvo type="min"/>
        <cfvo type="max"/>
        <color rgb="FFFCFCFF"/>
        <color rgb="FF63BE7B"/>
      </colorScale>
    </cfRule>
    <cfRule type="colorScale" priority="539">
      <colorScale>
        <cfvo type="min"/>
        <cfvo type="percentile" val="50"/>
        <cfvo type="max"/>
        <color rgb="FFF8696B"/>
        <color rgb="FFFFEB84"/>
        <color rgb="FF63BE7B"/>
      </colorScale>
    </cfRule>
    <cfRule type="colorScale" priority="542">
      <colorScale>
        <cfvo type="min"/>
        <cfvo type="max"/>
        <color rgb="FFFFEF9C"/>
        <color rgb="FF63BE7B"/>
      </colorScale>
    </cfRule>
  </conditionalFormatting>
  <conditionalFormatting sqref="D3:E3">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9">
      <colorScale>
        <cfvo type="min"/>
        <cfvo type="max"/>
        <color rgb="FFFFEF9C"/>
        <color rgb="FF63BE7B"/>
      </colorScale>
    </cfRule>
  </conditionalFormatting>
  <conditionalFormatting sqref="D5:E5">
    <cfRule type="colorScale" priority="477">
      <colorScale>
        <cfvo type="min"/>
        <cfvo type="max"/>
        <color rgb="FFFCFCFF"/>
        <color rgb="FF63BE7B"/>
      </colorScale>
    </cfRule>
    <cfRule type="colorScale" priority="479">
      <colorScale>
        <cfvo type="min"/>
        <cfvo type="max"/>
        <color rgb="FFFFEF9C"/>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onditionalFormatting>
  <conditionalFormatting sqref="D6:E6">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FEB84"/>
        <color rgb="FF63BE7B"/>
      </colorScale>
    </cfRule>
    <cfRule type="colorScale" priority="454">
      <colorScale>
        <cfvo type="min"/>
        <cfvo type="max"/>
        <color rgb="FFFFEF9C"/>
        <color rgb="FF63BE7B"/>
      </colorScale>
    </cfRule>
  </conditionalFormatting>
  <conditionalFormatting sqref="D7:E7">
    <cfRule type="colorScale" priority="423">
      <colorScale>
        <cfvo type="min"/>
        <cfvo type="max"/>
        <color rgb="FFFCFCFF"/>
        <color rgb="FF63BE7B"/>
      </colorScale>
    </cfRule>
    <cfRule type="colorScale" priority="425">
      <colorScale>
        <cfvo type="min"/>
        <cfvo type="max"/>
        <color rgb="FFFFEF9C"/>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onditionalFormatting>
  <conditionalFormatting sqref="D8:E8">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D9:E9">
    <cfRule type="colorScale" priority="377">
      <colorScale>
        <cfvo type="min"/>
        <cfvo type="max"/>
        <color rgb="FFFCFCFF"/>
        <color rgb="FF63BE7B"/>
      </colorScale>
    </cfRule>
    <cfRule type="colorScale" priority="379">
      <colorScale>
        <cfvo type="min"/>
        <cfvo type="max"/>
        <color rgb="FFFFEF9C"/>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FEB84"/>
        <color rgb="FF63BE7B"/>
      </colorScale>
    </cfRule>
  </conditionalFormatting>
  <conditionalFormatting sqref="D10:E10">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CFCFF"/>
        <color rgb="FF63BE7B"/>
      </colorScale>
    </cfRule>
    <cfRule type="colorScale" priority="346">
      <colorScale>
        <cfvo type="min"/>
        <cfvo type="max"/>
        <color rgb="FFFFEF9C"/>
        <color rgb="FF63BE7B"/>
      </colorScale>
    </cfRule>
  </conditionalFormatting>
  <conditionalFormatting sqref="D11:E11">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CFCFF"/>
        <color rgb="FF63BE7B"/>
      </colorScale>
    </cfRule>
    <cfRule type="colorScale" priority="320">
      <colorScale>
        <cfvo type="min"/>
        <cfvo type="max"/>
        <color rgb="FFFFEF9C"/>
        <color rgb="FF63BE7B"/>
      </colorScale>
    </cfRule>
  </conditionalFormatting>
  <conditionalFormatting sqref="D12:E12">
    <cfRule type="colorScale" priority="298">
      <colorScale>
        <cfvo type="min"/>
        <cfvo type="max"/>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FEB84"/>
        <color rgb="FF63BE7B"/>
      </colorScale>
    </cfRule>
    <cfRule type="colorScale" priority="302">
      <colorScale>
        <cfvo type="min"/>
        <cfvo type="max"/>
        <color rgb="FFFFEF9C"/>
        <color rgb="FF63BE7B"/>
      </colorScale>
    </cfRule>
  </conditionalFormatting>
  <conditionalFormatting sqref="D13:E13">
    <cfRule type="colorScale" priority="271">
      <colorScale>
        <cfvo type="min"/>
        <cfvo type="max"/>
        <color rgb="FFFCFCFF"/>
        <color rgb="FF63BE7B"/>
      </colorScale>
    </cfRule>
    <cfRule type="colorScale" priority="273">
      <colorScale>
        <cfvo type="min"/>
        <cfvo type="max"/>
        <color rgb="FFFFEF9C"/>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FEB84"/>
        <color rgb="FF63BE7B"/>
      </colorScale>
    </cfRule>
  </conditionalFormatting>
  <conditionalFormatting sqref="D14:E14">
    <cfRule type="colorScale" priority="244">
      <colorScale>
        <cfvo type="min"/>
        <cfvo type="max"/>
        <color rgb="FFFCFCFF"/>
        <color rgb="FF63BE7B"/>
      </colorScale>
    </cfRule>
    <cfRule type="colorScale" priority="246">
      <colorScale>
        <cfvo type="min"/>
        <cfvo type="max"/>
        <color rgb="FFFFEF9C"/>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onditionalFormatting>
  <conditionalFormatting sqref="D15:E15">
    <cfRule type="colorScale" priority="217">
      <colorScale>
        <cfvo type="min"/>
        <cfvo type="max"/>
        <color rgb="FFFCFCFF"/>
        <color rgb="FF63BE7B"/>
      </colorScale>
    </cfRule>
    <cfRule type="colorScale" priority="219">
      <colorScale>
        <cfvo type="min"/>
        <cfvo type="max"/>
        <color rgb="FFFFEF9C"/>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16:E16">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onditionalFormatting>
  <conditionalFormatting sqref="D17:E17">
    <cfRule type="colorScale" priority="81">
      <colorScale>
        <cfvo type="min"/>
        <cfvo type="max"/>
        <color rgb="FFFCFCFF"/>
        <color rgb="FF63BE7B"/>
      </colorScale>
    </cfRule>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fRule type="colorScale" priority="86">
      <colorScale>
        <cfvo type="min"/>
        <cfvo type="max"/>
        <color rgb="FFFFEF9C"/>
        <color rgb="FF63BE7B"/>
      </colorScale>
    </cfRule>
  </conditionalFormatting>
  <conditionalFormatting sqref="E2">
    <cfRule type="colorScale" priority="541">
      <colorScale>
        <cfvo type="min"/>
        <cfvo type="max"/>
        <color rgb="FFFCFCFF"/>
        <color rgb="FF63BE7B"/>
      </colorScale>
    </cfRule>
    <cfRule type="colorScale" priority="550">
      <colorScale>
        <cfvo type="min"/>
        <cfvo type="max"/>
        <color rgb="FFFCFCFF"/>
        <color rgb="FF63BE7B"/>
      </colorScale>
    </cfRule>
  </conditionalFormatting>
  <conditionalFormatting sqref="E2:E20">
    <cfRule type="colorScale" priority="25">
      <colorScale>
        <cfvo type="min"/>
        <cfvo type="max"/>
        <color rgb="FFFCFCFF"/>
        <color rgb="FF63BE7B"/>
      </colorScale>
    </cfRule>
  </conditionalFormatting>
  <conditionalFormatting sqref="E3">
    <cfRule type="colorScale" priority="516">
      <colorScale>
        <cfvo type="min"/>
        <cfvo type="max"/>
        <color rgb="FFFCFCFF"/>
        <color rgb="FF63BE7B"/>
      </colorScale>
    </cfRule>
    <cfRule type="colorScale" priority="519">
      <colorScale>
        <cfvo type="min"/>
        <cfvo type="max"/>
        <color rgb="FFFCFCFF"/>
        <color rgb="FF63BE7B"/>
      </colorScale>
    </cfRule>
  </conditionalFormatting>
  <conditionalFormatting sqref="E4">
    <cfRule type="colorScale" priority="490">
      <colorScale>
        <cfvo type="min"/>
        <cfvo type="max"/>
        <color rgb="FFFCFCFF"/>
        <color rgb="FF63BE7B"/>
      </colorScale>
    </cfRule>
    <cfRule type="colorScale" priority="491">
      <colorScale>
        <cfvo type="min"/>
        <cfvo type="max"/>
        <color rgb="FFFFEF9C"/>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5">
    <cfRule type="colorScale" priority="468">
      <colorScale>
        <cfvo type="min"/>
        <cfvo type="max"/>
        <color rgb="FFFCFCFF"/>
        <color rgb="FF63BE7B"/>
      </colorScale>
    </cfRule>
    <cfRule type="colorScale" priority="471">
      <colorScale>
        <cfvo type="min"/>
        <cfvo type="max"/>
        <color rgb="FFFCFCFF"/>
        <color rgb="FF63BE7B"/>
      </colorScale>
    </cfRule>
  </conditionalFormatting>
  <conditionalFormatting sqref="E6">
    <cfRule type="colorScale" priority="441">
      <colorScale>
        <cfvo type="min"/>
        <cfvo type="max"/>
        <color rgb="FFFCFCFF"/>
        <color rgb="FF63BE7B"/>
      </colorScale>
    </cfRule>
    <cfRule type="colorScale" priority="444">
      <colorScale>
        <cfvo type="min"/>
        <cfvo type="max"/>
        <color rgb="FFFCFCFF"/>
        <color rgb="FF63BE7B"/>
      </colorScale>
    </cfRule>
  </conditionalFormatting>
  <conditionalFormatting sqref="E7">
    <cfRule type="colorScale" priority="414">
      <colorScale>
        <cfvo type="min"/>
        <cfvo type="max"/>
        <color rgb="FFFCFCFF"/>
        <color rgb="FF63BE7B"/>
      </colorScale>
    </cfRule>
    <cfRule type="colorScale" priority="417">
      <colorScale>
        <cfvo type="min"/>
        <cfvo type="max"/>
        <color rgb="FFFCFCFF"/>
        <color rgb="FF63BE7B"/>
      </colorScale>
    </cfRule>
  </conditionalFormatting>
  <conditionalFormatting sqref="E8">
    <cfRule type="colorScale" priority="393">
      <colorScale>
        <cfvo type="min"/>
        <cfvo type="max"/>
        <color rgb="FFFCFCFF"/>
        <color rgb="FF63BE7B"/>
      </colorScale>
    </cfRule>
    <cfRule type="colorScale" priority="402">
      <colorScale>
        <cfvo type="min"/>
        <cfvo type="max"/>
        <color rgb="FFFCFCFF"/>
        <color rgb="FF63BE7B"/>
      </colorScale>
    </cfRule>
  </conditionalFormatting>
  <conditionalFormatting sqref="E9">
    <cfRule type="colorScale" priority="368">
      <colorScale>
        <cfvo type="min"/>
        <cfvo type="max"/>
        <color rgb="FFFCFCFF"/>
        <color rgb="FF63BE7B"/>
      </colorScale>
    </cfRule>
    <cfRule type="colorScale" priority="371">
      <colorScale>
        <cfvo type="min"/>
        <cfvo type="max"/>
        <color rgb="FFFCFCFF"/>
        <color rgb="FF63BE7B"/>
      </colorScale>
    </cfRule>
  </conditionalFormatting>
  <conditionalFormatting sqref="E10">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E11">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fRule type="colorScale" priority="326">
      <colorScale>
        <cfvo type="min"/>
        <cfvo type="max"/>
        <color rgb="FFFCFCFF"/>
        <color rgb="FF63BE7B"/>
      </colorScale>
    </cfRule>
  </conditionalFormatting>
  <conditionalFormatting sqref="E12">
    <cfRule type="colorScale" priority="289">
      <colorScale>
        <cfvo type="min"/>
        <cfvo type="max"/>
        <color rgb="FFFCFCFF"/>
        <color rgb="FF63BE7B"/>
      </colorScale>
    </cfRule>
    <cfRule type="colorScale" priority="292">
      <colorScale>
        <cfvo type="min"/>
        <cfvo type="max"/>
        <color rgb="FFFCFCFF"/>
        <color rgb="FF63BE7B"/>
      </colorScale>
    </cfRule>
  </conditionalFormatting>
  <conditionalFormatting sqref="E13">
    <cfRule type="colorScale" priority="262">
      <colorScale>
        <cfvo type="min"/>
        <cfvo type="max"/>
        <color rgb="FFFCFCFF"/>
        <color rgb="FF63BE7B"/>
      </colorScale>
    </cfRule>
    <cfRule type="colorScale" priority="265">
      <colorScale>
        <cfvo type="min"/>
        <cfvo type="max"/>
        <color rgb="FFFCFCFF"/>
        <color rgb="FF63BE7B"/>
      </colorScale>
    </cfRule>
  </conditionalFormatting>
  <conditionalFormatting sqref="E14">
    <cfRule type="colorScale" priority="235">
      <colorScale>
        <cfvo type="min"/>
        <cfvo type="max"/>
        <color rgb="FFFCFCFF"/>
        <color rgb="FF63BE7B"/>
      </colorScale>
    </cfRule>
    <cfRule type="colorScale" priority="238">
      <colorScale>
        <cfvo type="min"/>
        <cfvo type="max"/>
        <color rgb="FFFCFCFF"/>
        <color rgb="FF63BE7B"/>
      </colorScale>
    </cfRule>
  </conditionalFormatting>
  <conditionalFormatting sqref="E15">
    <cfRule type="colorScale" priority="208">
      <colorScale>
        <cfvo type="min"/>
        <cfvo type="max"/>
        <color rgb="FFFCFCFF"/>
        <color rgb="FF63BE7B"/>
      </colorScale>
    </cfRule>
    <cfRule type="colorScale" priority="211">
      <colorScale>
        <cfvo type="min"/>
        <cfvo type="max"/>
        <color rgb="FFFCFCFF"/>
        <color rgb="FF63BE7B"/>
      </colorScale>
    </cfRule>
  </conditionalFormatting>
  <conditionalFormatting sqref="E16">
    <cfRule type="colorScale" priority="127">
      <colorScale>
        <cfvo type="min"/>
        <cfvo type="max"/>
        <color rgb="FFFCFCFF"/>
        <color rgb="FF63BE7B"/>
      </colorScale>
    </cfRule>
    <cfRule type="colorScale" priority="134">
      <colorScale>
        <cfvo type="min"/>
        <cfvo type="max"/>
        <color rgb="FFFCFCFF"/>
        <color rgb="FF63BE7B"/>
      </colorScale>
    </cfRule>
  </conditionalFormatting>
  <conditionalFormatting sqref="E17">
    <cfRule type="colorScale" priority="85">
      <colorScale>
        <cfvo type="min"/>
        <cfvo type="max"/>
        <color rgb="FFFCFCFF"/>
        <color rgb="FF63BE7B"/>
      </colorScale>
    </cfRule>
    <cfRule type="colorScale" priority="94">
      <colorScale>
        <cfvo type="min"/>
        <cfvo type="max"/>
        <color rgb="FFFCFCFF"/>
        <color rgb="FF63BE7B"/>
      </colorScale>
    </cfRule>
  </conditionalFormatting>
  <conditionalFormatting sqref="E18:E20">
    <cfRule type="colorScale" priority="61">
      <colorScale>
        <cfvo type="min"/>
        <cfvo type="max"/>
        <color rgb="FFFCFCFF"/>
        <color rgb="FF63BE7B"/>
      </colorScale>
    </cfRule>
    <cfRule type="colorScale" priority="62">
      <colorScale>
        <cfvo type="min"/>
        <cfvo type="max"/>
        <color rgb="FFFFEF9C"/>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F2">
    <cfRule type="colorScale" priority="533">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51">
      <colorScale>
        <cfvo type="min"/>
        <cfvo type="percentile" val="50"/>
        <cfvo type="max"/>
        <color rgb="FFF8696B"/>
        <color rgb="FFFCFCFF"/>
        <color rgb="FF63BE7B"/>
      </colorScale>
    </cfRule>
  </conditionalFormatting>
  <conditionalFormatting sqref="F2:F20">
    <cfRule type="colorScale" priority="24">
      <colorScale>
        <cfvo type="min"/>
        <cfvo type="max"/>
        <color rgb="FFFCFCFF"/>
        <color rgb="FF63BE7B"/>
      </colorScale>
    </cfRule>
  </conditionalFormatting>
  <conditionalFormatting sqref="F3">
    <cfRule type="colorScale" priority="515">
      <colorScale>
        <cfvo type="min"/>
        <cfvo type="percentile" val="50"/>
        <cfvo type="max"/>
        <color rgb="FFF8696B"/>
        <color rgb="FFFCFCFF"/>
        <color rgb="FF63BE7B"/>
      </colorScale>
    </cfRule>
    <cfRule type="colorScale" priority="520">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F4">
    <cfRule type="colorScale" priority="494">
      <colorScale>
        <cfvo type="min"/>
        <cfvo type="percentile" val="50"/>
        <cfvo type="max"/>
        <color rgb="FFF8696B"/>
        <color rgb="FFFCFCFF"/>
        <color rgb="FF63BE7B"/>
      </colorScale>
    </cfRule>
    <cfRule type="colorScale" priority="498">
      <colorScale>
        <cfvo type="min"/>
        <cfvo type="max"/>
        <color rgb="FFFCFCFF"/>
        <color rgb="FF63BE7B"/>
      </colorScale>
    </cfRule>
  </conditionalFormatting>
  <conditionalFormatting sqref="F5">
    <cfRule type="colorScale" priority="467">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6">
      <colorScale>
        <cfvo type="min"/>
        <cfvo type="max"/>
        <color rgb="FFFCFCFF"/>
        <color rgb="FF63BE7B"/>
      </colorScale>
    </cfRule>
  </conditionalFormatting>
  <conditionalFormatting sqref="F6">
    <cfRule type="colorScale" priority="440">
      <colorScale>
        <cfvo type="min"/>
        <cfvo type="percentile" val="50"/>
        <cfvo type="max"/>
        <color rgb="FFF8696B"/>
        <color rgb="FFFCFCFF"/>
        <color rgb="FF63BE7B"/>
      </colorScale>
    </cfRule>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F7">
    <cfRule type="colorScale" priority="413">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F8">
    <cfRule type="colorScale" priority="385">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403">
      <colorScale>
        <cfvo type="min"/>
        <cfvo type="percentile" val="50"/>
        <cfvo type="max"/>
        <color rgb="FFF8696B"/>
        <color rgb="FFFCFCFF"/>
        <color rgb="FF63BE7B"/>
      </colorScale>
    </cfRule>
  </conditionalFormatting>
  <conditionalFormatting sqref="F9">
    <cfRule type="colorScale" priority="367">
      <colorScale>
        <cfvo type="min"/>
        <cfvo type="percentile" val="50"/>
        <cfvo type="max"/>
        <color rgb="FFF8696B"/>
        <color rgb="FFFCFCFF"/>
        <color rgb="FF63BE7B"/>
      </colorScale>
    </cfRule>
    <cfRule type="colorScale" priority="372">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F10">
    <cfRule type="colorScale" priority="338">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F11">
    <cfRule type="colorScale" priority="312">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28">
      <colorScale>
        <cfvo type="min"/>
        <cfvo type="percentile" val="50"/>
        <cfvo type="max"/>
        <color rgb="FFF8696B"/>
        <color rgb="FFFCFCFF"/>
        <color rgb="FF63BE7B"/>
      </colorScale>
    </cfRule>
  </conditionalFormatting>
  <conditionalFormatting sqref="F12">
    <cfRule type="colorScale" priority="288">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F13">
    <cfRule type="colorScale" priority="261">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F14">
    <cfRule type="colorScale" priority="234">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fRule type="colorScale" priority="243">
      <colorScale>
        <cfvo type="min"/>
        <cfvo type="max"/>
        <color rgb="FFFCFCFF"/>
        <color rgb="FF63BE7B"/>
      </colorScale>
    </cfRule>
  </conditionalFormatting>
  <conditionalFormatting sqref="F15">
    <cfRule type="colorScale" priority="207">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16">
    <cfRule type="colorScale" priority="126">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9">
      <colorScale>
        <cfvo type="min"/>
        <cfvo type="max"/>
        <color rgb="FFFCFCFF"/>
        <color rgb="FF63BE7B"/>
      </colorScale>
    </cfRule>
  </conditionalFormatting>
  <conditionalFormatting sqref="F17">
    <cfRule type="colorScale" priority="77">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F18:F20">
    <cfRule type="colorScale" priority="65">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F23:F1048576 F1">
    <cfRule type="colorScale" priority="664">
      <colorScale>
        <cfvo type="min"/>
        <cfvo type="percentile" val="50"/>
        <cfvo type="max"/>
        <color rgb="FFF8696B"/>
        <color rgb="FFFCFCFF"/>
        <color rgb="FF63BE7B"/>
      </colorScale>
    </cfRule>
  </conditionalFormatting>
  <conditionalFormatting sqref="G2">
    <cfRule type="colorScale" priority="535">
      <colorScale>
        <cfvo type="min"/>
        <cfvo type="percentile" val="50"/>
        <cfvo type="max"/>
        <color rgb="FF63BE7B"/>
        <color rgb="FFFCFCFF"/>
        <color rgb="FFF8696B"/>
      </colorScale>
    </cfRule>
    <cfRule type="colorScale" priority="543">
      <colorScale>
        <cfvo type="min"/>
        <cfvo type="percentile" val="50"/>
        <cfvo type="max"/>
        <color rgb="FF63BE7B"/>
        <color rgb="FFFCFCFF"/>
        <color rgb="FFF8696B"/>
      </colorScale>
    </cfRule>
  </conditionalFormatting>
  <conditionalFormatting sqref="G2:G20">
    <cfRule type="colorScale" priority="23">
      <colorScale>
        <cfvo type="min"/>
        <cfvo type="percentile" val="50"/>
        <cfvo type="max"/>
        <color rgb="FF63BE7B"/>
        <color rgb="FFFCFCFF"/>
        <color rgb="FFF8696B"/>
      </colorScale>
    </cfRule>
  </conditionalFormatting>
  <conditionalFormatting sqref="G3">
    <cfRule type="colorScale" priority="514">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8">
      <colorScale>
        <cfvo type="min"/>
        <cfvo type="percentile" val="50"/>
        <cfvo type="max"/>
        <color rgb="FF63BE7B"/>
        <color rgb="FFFCFCFF"/>
        <color rgb="FFF8696B"/>
      </colorScale>
    </cfRule>
  </conditionalFormatting>
  <conditionalFormatting sqref="G4">
    <cfRule type="colorScale" priority="497">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G5">
    <cfRule type="colorScale" priority="466">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onditionalFormatting>
  <conditionalFormatting sqref="G6">
    <cfRule type="colorScale" priority="439">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onditionalFormatting>
  <conditionalFormatting sqref="G7">
    <cfRule type="colorScale" priority="412">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onditionalFormatting>
  <conditionalFormatting sqref="G8">
    <cfRule type="colorScale" priority="387">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onditionalFormatting>
  <conditionalFormatting sqref="G9">
    <cfRule type="colorScale" priority="366">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G10">
    <cfRule type="colorScale" priority="343">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1">
    <cfRule type="colorScale" priority="317">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onditionalFormatting>
  <conditionalFormatting sqref="G12">
    <cfRule type="colorScale" priority="287">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G13">
    <cfRule type="colorScale" priority="260">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onditionalFormatting>
  <conditionalFormatting sqref="G14">
    <cfRule type="colorScale" priority="233">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45">
      <colorScale>
        <cfvo type="min"/>
        <cfvo type="percentile" val="50"/>
        <cfvo type="max"/>
        <color rgb="FF63BE7B"/>
        <color rgb="FFFCFCFF"/>
        <color rgb="FFF8696B"/>
      </colorScale>
    </cfRule>
  </conditionalFormatting>
  <conditionalFormatting sqref="G15">
    <cfRule type="colorScale" priority="206">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onditionalFormatting>
  <conditionalFormatting sqref="G16">
    <cfRule type="colorScale" priority="125">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onditionalFormatting>
  <conditionalFormatting sqref="G17">
    <cfRule type="colorScale" priority="79">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onditionalFormatting>
  <conditionalFormatting sqref="G18:G20">
    <cfRule type="colorScale" priority="68">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H3">
    <cfRule type="colorScale" priority="513">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onditionalFormatting>
  <conditionalFormatting sqref="H4">
    <cfRule type="colorScale" priority="496">
      <colorScale>
        <cfvo type="min"/>
        <cfvo type="percentile" val="50"/>
        <cfvo type="max"/>
        <color rgb="FF63BE7B"/>
        <color rgb="FFFCFCFF"/>
        <color rgb="FFF8696B"/>
      </colorScale>
    </cfRule>
  </conditionalFormatting>
  <conditionalFormatting sqref="H5">
    <cfRule type="colorScale" priority="465">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H6">
    <cfRule type="colorScale" priority="438">
      <colorScale>
        <cfvo type="min"/>
        <cfvo type="percentile" val="50"/>
        <cfvo type="max"/>
        <color rgb="FF63BE7B"/>
        <color rgb="FFFCFCFF"/>
        <color rgb="FFF8696B"/>
      </colorScale>
    </cfRule>
    <cfRule type="colorScale" priority="447">
      <colorScale>
        <cfvo type="min"/>
        <cfvo type="percentile" val="50"/>
        <cfvo type="max"/>
        <color rgb="FF63BE7B"/>
        <color rgb="FFFCFCFF"/>
        <color rgb="FFF8696B"/>
      </colorScale>
    </cfRule>
  </conditionalFormatting>
  <conditionalFormatting sqref="H7">
    <cfRule type="colorScale" priority="411">
      <colorScale>
        <cfvo type="min"/>
        <cfvo type="percentile" val="50"/>
        <cfvo type="max"/>
        <color rgb="FF63BE7B"/>
        <color rgb="FFFCFCFF"/>
        <color rgb="FFF8696B"/>
      </colorScale>
    </cfRule>
    <cfRule type="colorScale" priority="420">
      <colorScale>
        <cfvo type="min"/>
        <cfvo type="percentile" val="50"/>
        <cfvo type="max"/>
        <color rgb="FF63BE7B"/>
        <color rgb="FFFCFCFF"/>
        <color rgb="FFF8696B"/>
      </colorScale>
    </cfRule>
  </conditionalFormatting>
  <conditionalFormatting sqref="H9">
    <cfRule type="colorScale" priority="365">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H10">
    <cfRule type="colorScale" priority="344">
      <colorScale>
        <cfvo type="min"/>
        <cfvo type="percentile" val="50"/>
        <cfvo type="max"/>
        <color rgb="FF63BE7B"/>
        <color rgb="FFFCFCFF"/>
        <color rgb="FFF8696B"/>
      </colorScale>
    </cfRule>
    <cfRule type="colorScale" priority="356">
      <colorScale>
        <cfvo type="min"/>
        <cfvo type="percentile" val="50"/>
        <cfvo type="max"/>
        <color rgb="FF63BE7B"/>
        <color rgb="FFFCFCFF"/>
        <color rgb="FFF8696B"/>
      </colorScale>
    </cfRule>
  </conditionalFormatting>
  <conditionalFormatting sqref="H11">
    <cfRule type="colorScale" priority="31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H12">
    <cfRule type="colorScale" priority="286">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onditionalFormatting>
  <conditionalFormatting sqref="H13">
    <cfRule type="colorScale" priority="259">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onditionalFormatting>
  <conditionalFormatting sqref="H14">
    <cfRule type="colorScale" priority="23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H15">
    <cfRule type="colorScale" priority="205">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onditionalFormatting>
  <conditionalFormatting sqref="H16">
    <cfRule type="colorScale" priority="124">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H18:H20">
    <cfRule type="colorScale" priority="67">
      <colorScale>
        <cfvo type="min"/>
        <cfvo type="percentile" val="50"/>
        <cfvo type="max"/>
        <color rgb="FF63BE7B"/>
        <color rgb="FFFCFCFF"/>
        <color rgb="FFF8696B"/>
      </colorScale>
    </cfRule>
  </conditionalFormatting>
  <conditionalFormatting sqref="I2">
    <cfRule type="colorScale" priority="534">
      <colorScale>
        <cfvo type="min"/>
        <cfvo type="max"/>
        <color rgb="FFFFEF9C"/>
        <color rgb="FF63BE7B"/>
      </colorScale>
    </cfRule>
    <cfRule type="colorScale" priority="544">
      <colorScale>
        <cfvo type="min"/>
        <cfvo type="max"/>
        <color rgb="FFFFEF9C"/>
        <color rgb="FF63BE7B"/>
      </colorScale>
    </cfRule>
  </conditionalFormatting>
  <conditionalFormatting sqref="I2:I20">
    <cfRule type="colorScale" priority="22">
      <colorScale>
        <cfvo type="min"/>
        <cfvo type="max"/>
        <color rgb="FFFFEF9C"/>
        <color rgb="FF63BE7B"/>
      </colorScale>
    </cfRule>
  </conditionalFormatting>
  <conditionalFormatting sqref="I3">
    <cfRule type="colorScale" priority="509">
      <colorScale>
        <cfvo type="min"/>
        <cfvo type="max"/>
        <color rgb="FFFFEF9C"/>
        <color rgb="FF63BE7B"/>
      </colorScale>
    </cfRule>
    <cfRule type="colorScale" priority="512">
      <colorScale>
        <cfvo type="min"/>
        <cfvo type="max"/>
        <color rgb="FFFFEF9C"/>
        <color rgb="FF63BE7B"/>
      </colorScale>
    </cfRule>
    <cfRule type="colorScale" priority="521">
      <colorScale>
        <cfvo type="min"/>
        <cfvo type="max"/>
        <color rgb="FFFFEF9C"/>
        <color rgb="FF63BE7B"/>
      </colorScale>
    </cfRule>
    <cfRule type="colorScale" priority="530">
      <colorScale>
        <cfvo type="min"/>
        <cfvo type="max"/>
        <color rgb="FFFFEF9C"/>
        <color rgb="FF63BE7B"/>
      </colorScale>
    </cfRule>
  </conditionalFormatting>
  <conditionalFormatting sqref="I4">
    <cfRule type="colorScale" priority="488">
      <colorScale>
        <cfvo type="min"/>
        <cfvo type="max"/>
        <color rgb="FFFFEF9C"/>
        <color rgb="FF63BE7B"/>
      </colorScale>
    </cfRule>
    <cfRule type="colorScale" priority="495">
      <colorScale>
        <cfvo type="min"/>
        <cfvo type="max"/>
        <color rgb="FFFFEF9C"/>
        <color rgb="FF63BE7B"/>
      </colorScale>
    </cfRule>
    <cfRule type="colorScale" priority="501">
      <colorScale>
        <cfvo type="min"/>
        <cfvo type="max"/>
        <color rgb="FFFFEF9C"/>
        <color rgb="FF63BE7B"/>
      </colorScale>
    </cfRule>
  </conditionalFormatting>
  <conditionalFormatting sqref="I5">
    <cfRule type="colorScale" priority="461">
      <colorScale>
        <cfvo type="min"/>
        <cfvo type="max"/>
        <color rgb="FFFFEF9C"/>
        <color rgb="FF63BE7B"/>
      </colorScale>
    </cfRule>
    <cfRule type="colorScale" priority="464">
      <colorScale>
        <cfvo type="min"/>
        <cfvo type="max"/>
        <color rgb="FFFFEF9C"/>
        <color rgb="FF63BE7B"/>
      </colorScale>
    </cfRule>
    <cfRule type="colorScale" priority="473">
      <colorScale>
        <cfvo type="min"/>
        <cfvo type="max"/>
        <color rgb="FFFFEF9C"/>
        <color rgb="FF63BE7B"/>
      </colorScale>
    </cfRule>
    <cfRule type="colorScale" priority="480">
      <colorScale>
        <cfvo type="min"/>
        <cfvo type="max"/>
        <color rgb="FFFFEF9C"/>
        <color rgb="FF63BE7B"/>
      </colorScale>
    </cfRule>
  </conditionalFormatting>
  <conditionalFormatting sqref="I6">
    <cfRule type="colorScale" priority="434">
      <colorScale>
        <cfvo type="min"/>
        <cfvo type="max"/>
        <color rgb="FFFFEF9C"/>
        <color rgb="FF63BE7B"/>
      </colorScale>
    </cfRule>
    <cfRule type="colorScale" priority="437">
      <colorScale>
        <cfvo type="min"/>
        <cfvo type="max"/>
        <color rgb="FFFFEF9C"/>
        <color rgb="FF63BE7B"/>
      </colorScale>
    </cfRule>
    <cfRule type="colorScale" priority="446">
      <colorScale>
        <cfvo type="min"/>
        <cfvo type="max"/>
        <color rgb="FFFFEF9C"/>
        <color rgb="FF63BE7B"/>
      </colorScale>
    </cfRule>
    <cfRule type="colorScale" priority="455">
      <colorScale>
        <cfvo type="min"/>
        <cfvo type="max"/>
        <color rgb="FFFFEF9C"/>
        <color rgb="FF63BE7B"/>
      </colorScale>
    </cfRule>
  </conditionalFormatting>
  <conditionalFormatting sqref="I7">
    <cfRule type="colorScale" priority="407">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419">
      <colorScale>
        <cfvo type="min"/>
        <cfvo type="max"/>
        <color rgb="FFFFEF9C"/>
        <color rgb="FF63BE7B"/>
      </colorScale>
    </cfRule>
    <cfRule type="colorScale" priority="426">
      <colorScale>
        <cfvo type="min"/>
        <cfvo type="max"/>
        <color rgb="FFFFEF9C"/>
        <color rgb="FF63BE7B"/>
      </colorScale>
    </cfRule>
  </conditionalFormatting>
  <conditionalFormatting sqref="I8">
    <cfRule type="colorScale" priority="386">
      <colorScale>
        <cfvo type="min"/>
        <cfvo type="max"/>
        <color rgb="FFFFEF9C"/>
        <color rgb="FF63BE7B"/>
      </colorScale>
    </cfRule>
    <cfRule type="colorScale" priority="396">
      <colorScale>
        <cfvo type="min"/>
        <cfvo type="max"/>
        <color rgb="FFFFEF9C"/>
        <color rgb="FF63BE7B"/>
      </colorScale>
    </cfRule>
  </conditionalFormatting>
  <conditionalFormatting sqref="I9">
    <cfRule type="colorScale" priority="361">
      <colorScale>
        <cfvo type="min"/>
        <cfvo type="max"/>
        <color rgb="FFFFEF9C"/>
        <color rgb="FF63BE7B"/>
      </colorScale>
    </cfRule>
    <cfRule type="colorScale" priority="364">
      <colorScale>
        <cfvo type="min"/>
        <cfvo type="percentile" val="50"/>
        <cfvo type="max"/>
        <color rgb="FFF8696B"/>
        <color rgb="FFFFEB84"/>
        <color rgb="FF63BE7B"/>
      </colorScale>
    </cfRule>
    <cfRule type="colorScale" priority="373">
      <colorScale>
        <cfvo type="min"/>
        <cfvo type="max"/>
        <color rgb="FFFFEF9C"/>
        <color rgb="FF63BE7B"/>
      </colorScale>
    </cfRule>
    <cfRule type="colorScale" priority="380">
      <colorScale>
        <cfvo type="min"/>
        <cfvo type="max"/>
        <color rgb="FFFFEF9C"/>
        <color rgb="FF63BE7B"/>
      </colorScale>
    </cfRule>
  </conditionalFormatting>
  <conditionalFormatting sqref="I10">
    <cfRule type="colorScale" priority="335">
      <colorScale>
        <cfvo type="min"/>
        <cfvo type="max"/>
        <color rgb="FFFFEF9C"/>
        <color rgb="FF63BE7B"/>
      </colorScale>
    </cfRule>
    <cfRule type="colorScale" priority="345">
      <colorScale>
        <cfvo type="min"/>
        <cfvo type="max"/>
        <color rgb="FFFFEF9C"/>
        <color rgb="FF63BE7B"/>
      </colorScale>
    </cfRule>
    <cfRule type="colorScale" priority="348">
      <colorScale>
        <cfvo type="min"/>
        <cfvo type="max"/>
        <color rgb="FFFFEF9C"/>
        <color rgb="FF63BE7B"/>
      </colorScale>
    </cfRule>
  </conditionalFormatting>
  <conditionalFormatting sqref="I11">
    <cfRule type="colorScale" priority="309">
      <colorScale>
        <cfvo type="min"/>
        <cfvo type="max"/>
        <color rgb="FFFFEF9C"/>
        <color rgb="FF63BE7B"/>
      </colorScale>
    </cfRule>
    <cfRule type="colorScale" priority="319">
      <colorScale>
        <cfvo type="min"/>
        <cfvo type="max"/>
        <color rgb="FFFFEF9C"/>
        <color rgb="FF63BE7B"/>
      </colorScale>
    </cfRule>
    <cfRule type="colorScale" priority="322">
      <colorScale>
        <cfvo type="min"/>
        <cfvo type="max"/>
        <color rgb="FFFFEF9C"/>
        <color rgb="FF63BE7B"/>
      </colorScale>
    </cfRule>
  </conditionalFormatting>
  <conditionalFormatting sqref="I12">
    <cfRule type="colorScale" priority="282">
      <colorScale>
        <cfvo type="min"/>
        <cfvo type="max"/>
        <color rgb="FFFFEF9C"/>
        <color rgb="FF63BE7B"/>
      </colorScale>
    </cfRule>
    <cfRule type="colorScale" priority="285">
      <colorScale>
        <cfvo type="min"/>
        <cfvo type="max"/>
        <color rgb="FFFFEF9C"/>
        <color rgb="FF63BE7B"/>
      </colorScale>
    </cfRule>
    <cfRule type="colorScale" priority="294">
      <colorScale>
        <cfvo type="min"/>
        <cfvo type="max"/>
        <color rgb="FFFFEF9C"/>
        <color rgb="FF63BE7B"/>
      </colorScale>
    </cfRule>
    <cfRule type="colorScale" priority="303">
      <colorScale>
        <cfvo type="min"/>
        <cfvo type="max"/>
        <color rgb="FFFFEF9C"/>
        <color rgb="FF63BE7B"/>
      </colorScale>
    </cfRule>
  </conditionalFormatting>
  <conditionalFormatting sqref="I13">
    <cfRule type="colorScale" priority="255">
      <colorScale>
        <cfvo type="min"/>
        <cfvo type="max"/>
        <color rgb="FFFFEF9C"/>
        <color rgb="FF63BE7B"/>
      </colorScale>
    </cfRule>
    <cfRule type="colorScale" priority="258">
      <colorScale>
        <cfvo type="min"/>
        <cfvo type="percentile" val="50"/>
        <cfvo type="max"/>
        <color rgb="FFF8696B"/>
        <color rgb="FFFFEB84"/>
        <color rgb="FF63BE7B"/>
      </colorScale>
    </cfRule>
    <cfRule type="colorScale" priority="267">
      <colorScale>
        <cfvo type="min"/>
        <cfvo type="max"/>
        <color rgb="FFFFEF9C"/>
        <color rgb="FF63BE7B"/>
      </colorScale>
    </cfRule>
    <cfRule type="colorScale" priority="274">
      <colorScale>
        <cfvo type="min"/>
        <cfvo type="max"/>
        <color rgb="FFFFEF9C"/>
        <color rgb="FF63BE7B"/>
      </colorScale>
    </cfRule>
  </conditionalFormatting>
  <conditionalFormatting sqref="I14">
    <cfRule type="colorScale" priority="228">
      <colorScale>
        <cfvo type="min"/>
        <cfvo type="max"/>
        <color rgb="FFFFEF9C"/>
        <color rgb="FF63BE7B"/>
      </colorScale>
    </cfRule>
    <cfRule type="colorScale" priority="231">
      <colorScale>
        <cfvo type="min"/>
        <cfvo type="max"/>
        <color rgb="FFFFEF9C"/>
        <color rgb="FF63BE7B"/>
      </colorScale>
    </cfRule>
    <cfRule type="colorScale" priority="240">
      <colorScale>
        <cfvo type="min"/>
        <cfvo type="max"/>
        <color rgb="FFFFEF9C"/>
        <color rgb="FF63BE7B"/>
      </colorScale>
    </cfRule>
    <cfRule type="colorScale" priority="247">
      <colorScale>
        <cfvo type="min"/>
        <cfvo type="max"/>
        <color rgb="FFFFEF9C"/>
        <color rgb="FF63BE7B"/>
      </colorScale>
    </cfRule>
  </conditionalFormatting>
  <conditionalFormatting sqref="I15">
    <cfRule type="colorScale" priority="201">
      <colorScale>
        <cfvo type="min"/>
        <cfvo type="max"/>
        <color rgb="FFFFEF9C"/>
        <color rgb="FF63BE7B"/>
      </colorScale>
    </cfRule>
    <cfRule type="colorScale" priority="204">
      <colorScale>
        <cfvo type="min"/>
        <cfvo type="percentile" val="50"/>
        <cfvo type="max"/>
        <color rgb="FFF8696B"/>
        <color rgb="FFFFEB84"/>
        <color rgb="FF63BE7B"/>
      </colorScale>
    </cfRule>
    <cfRule type="colorScale" priority="213">
      <colorScale>
        <cfvo type="min"/>
        <cfvo type="max"/>
        <color rgb="FFFFEF9C"/>
        <color rgb="FF63BE7B"/>
      </colorScale>
    </cfRule>
    <cfRule type="colorScale" priority="220">
      <colorScale>
        <cfvo type="min"/>
        <cfvo type="max"/>
        <color rgb="FFFFEF9C"/>
        <color rgb="FF63BE7B"/>
      </colorScale>
    </cfRule>
  </conditionalFormatting>
  <conditionalFormatting sqref="I16">
    <cfRule type="colorScale" priority="120">
      <colorScale>
        <cfvo type="min"/>
        <cfvo type="max"/>
        <color rgb="FFFFEF9C"/>
        <color rgb="FF63BE7B"/>
      </colorScale>
    </cfRule>
    <cfRule type="colorScale" priority="123">
      <colorScale>
        <cfvo type="min"/>
        <cfvo type="percentile" val="50"/>
        <cfvo type="max"/>
        <color rgb="FFF8696B"/>
        <color rgb="FFFFEB84"/>
        <color rgb="FF63BE7B"/>
      </colorScale>
    </cfRule>
    <cfRule type="colorScale" priority="136">
      <colorScale>
        <cfvo type="min"/>
        <cfvo type="max"/>
        <color rgb="FFFFEF9C"/>
        <color rgb="FF63BE7B"/>
      </colorScale>
    </cfRule>
    <cfRule type="colorScale" priority="141">
      <colorScale>
        <cfvo type="min"/>
        <cfvo type="max"/>
        <color rgb="FFFFEF9C"/>
        <color rgb="FF63BE7B"/>
      </colorScale>
    </cfRule>
  </conditionalFormatting>
  <conditionalFormatting sqref="I17">
    <cfRule type="colorScale" priority="78">
      <colorScale>
        <cfvo type="min"/>
        <cfvo type="max"/>
        <color rgb="FFFFEF9C"/>
        <color rgb="FF63BE7B"/>
      </colorScale>
    </cfRule>
    <cfRule type="colorScale" priority="88">
      <colorScale>
        <cfvo type="min"/>
        <cfvo type="max"/>
        <color rgb="FFFFEF9C"/>
        <color rgb="FF63BE7B"/>
      </colorScale>
    </cfRule>
  </conditionalFormatting>
  <conditionalFormatting sqref="I18:I20">
    <cfRule type="colorScale" priority="59">
      <colorScale>
        <cfvo type="min"/>
        <cfvo type="max"/>
        <color rgb="FFFFEF9C"/>
        <color rgb="FF63BE7B"/>
      </colorScale>
    </cfRule>
    <cfRule type="colorScale" priority="66">
      <colorScale>
        <cfvo type="min"/>
        <cfvo type="max"/>
        <color rgb="FFFFEF9C"/>
        <color rgb="FF63BE7B"/>
      </colorScale>
    </cfRule>
    <cfRule type="colorScale" priority="72">
      <colorScale>
        <cfvo type="min"/>
        <cfvo type="max"/>
        <color rgb="FFFFEF9C"/>
        <color rgb="FF63BE7B"/>
      </colorScale>
    </cfRule>
  </conditionalFormatting>
  <conditionalFormatting sqref="J2">
    <cfRule type="colorScale" priority="545">
      <colorScale>
        <cfvo type="min"/>
        <cfvo type="max"/>
        <color rgb="FFFFEF9C"/>
        <color rgb="FF63BE7B"/>
      </colorScale>
    </cfRule>
  </conditionalFormatting>
  <conditionalFormatting sqref="J2:J20">
    <cfRule type="colorScale" priority="21">
      <colorScale>
        <cfvo type="min"/>
        <cfvo type="max"/>
        <color rgb="FFFFEF9C"/>
        <color rgb="FF63BE7B"/>
      </colorScale>
    </cfRule>
  </conditionalFormatting>
  <conditionalFormatting sqref="J3">
    <cfRule type="colorScale" priority="508">
      <colorScale>
        <cfvo type="min"/>
        <cfvo type="max"/>
        <color rgb="FFFFEF9C"/>
        <color rgb="FF63BE7B"/>
      </colorScale>
    </cfRule>
    <cfRule type="colorScale" priority="511">
      <colorScale>
        <cfvo type="min"/>
        <cfvo type="max"/>
        <color rgb="FFFFEF9C"/>
        <color rgb="FF63BE7B"/>
      </colorScale>
    </cfRule>
    <cfRule type="colorScale" priority="531">
      <colorScale>
        <cfvo type="min"/>
        <cfvo type="max"/>
        <color rgb="FFFFEF9C"/>
        <color rgb="FF63BE7B"/>
      </colorScale>
    </cfRule>
  </conditionalFormatting>
  <conditionalFormatting sqref="J4">
    <cfRule type="colorScale" priority="487">
      <colorScale>
        <cfvo type="min"/>
        <cfvo type="max"/>
        <color rgb="FFFFEF9C"/>
        <color rgb="FF63BE7B"/>
      </colorScale>
    </cfRule>
    <cfRule type="colorScale" priority="502">
      <colorScale>
        <cfvo type="min"/>
        <cfvo type="max"/>
        <color rgb="FFFFEF9C"/>
        <color rgb="FF63BE7B"/>
      </colorScale>
    </cfRule>
  </conditionalFormatting>
  <conditionalFormatting sqref="J5">
    <cfRule type="colorScale" priority="460">
      <colorScale>
        <cfvo type="min"/>
        <cfvo type="max"/>
        <color rgb="FFFFEF9C"/>
        <color rgb="FF63BE7B"/>
      </colorScale>
    </cfRule>
    <cfRule type="colorScale" priority="463">
      <colorScale>
        <cfvo type="min"/>
        <cfvo type="max"/>
        <color rgb="FFFFEF9C"/>
        <color rgb="FF63BE7B"/>
      </colorScale>
    </cfRule>
    <cfRule type="colorScale" priority="481">
      <colorScale>
        <cfvo type="min"/>
        <cfvo type="max"/>
        <color rgb="FFFFEF9C"/>
        <color rgb="FF63BE7B"/>
      </colorScale>
    </cfRule>
  </conditionalFormatting>
  <conditionalFormatting sqref="J6">
    <cfRule type="colorScale" priority="433">
      <colorScale>
        <cfvo type="min"/>
        <cfvo type="max"/>
        <color rgb="FFFFEF9C"/>
        <color rgb="FF63BE7B"/>
      </colorScale>
    </cfRule>
    <cfRule type="colorScale" priority="436">
      <colorScale>
        <cfvo type="min"/>
        <cfvo type="max"/>
        <color rgb="FFFFEF9C"/>
        <color rgb="FF63BE7B"/>
      </colorScale>
    </cfRule>
    <cfRule type="colorScale" priority="456">
      <colorScale>
        <cfvo type="min"/>
        <cfvo type="max"/>
        <color rgb="FFFFEF9C"/>
        <color rgb="FF63BE7B"/>
      </colorScale>
    </cfRule>
  </conditionalFormatting>
  <conditionalFormatting sqref="J7">
    <cfRule type="colorScale" priority="406">
      <colorScale>
        <cfvo type="min"/>
        <cfvo type="max"/>
        <color rgb="FFFFEF9C"/>
        <color rgb="FF63BE7B"/>
      </colorScale>
    </cfRule>
    <cfRule type="colorScale" priority="409">
      <colorScale>
        <cfvo type="min"/>
        <cfvo type="max"/>
        <color rgb="FFFFEF9C"/>
        <color rgb="FF63BE7B"/>
      </colorScale>
    </cfRule>
    <cfRule type="colorScale" priority="427">
      <colorScale>
        <cfvo type="min"/>
        <cfvo type="max"/>
        <color rgb="FFFFEF9C"/>
        <color rgb="FF63BE7B"/>
      </colorScale>
    </cfRule>
  </conditionalFormatting>
  <conditionalFormatting sqref="J8">
    <cfRule type="colorScale" priority="397">
      <colorScale>
        <cfvo type="min"/>
        <cfvo type="max"/>
        <color rgb="FFFFEF9C"/>
        <color rgb="FF63BE7B"/>
      </colorScale>
    </cfRule>
  </conditionalFormatting>
  <conditionalFormatting sqref="J9">
    <cfRule type="colorScale" priority="360">
      <colorScale>
        <cfvo type="min"/>
        <cfvo type="max"/>
        <color rgb="FFFFEF9C"/>
        <color rgb="FF63BE7B"/>
      </colorScale>
    </cfRule>
    <cfRule type="colorScale" priority="363">
      <colorScale>
        <cfvo type="min"/>
        <cfvo type="max"/>
        <color rgb="FFFFEF9C"/>
        <color rgb="FF63BE7B"/>
      </colorScale>
    </cfRule>
    <cfRule type="colorScale" priority="381">
      <colorScale>
        <cfvo type="min"/>
        <cfvo type="max"/>
        <color rgb="FFFFEF9C"/>
        <color rgb="FF63BE7B"/>
      </colorScale>
    </cfRule>
  </conditionalFormatting>
  <conditionalFormatting sqref="J10">
    <cfRule type="colorScale" priority="334">
      <colorScale>
        <cfvo type="min"/>
        <cfvo type="max"/>
        <color rgb="FFFFEF9C"/>
        <color rgb="FF63BE7B"/>
      </colorScale>
    </cfRule>
    <cfRule type="colorScale" priority="349">
      <colorScale>
        <cfvo type="min"/>
        <cfvo type="max"/>
        <color rgb="FFFFEF9C"/>
        <color rgb="FF63BE7B"/>
      </colorScale>
    </cfRule>
  </conditionalFormatting>
  <conditionalFormatting sqref="J11">
    <cfRule type="colorScale" priority="308">
      <colorScale>
        <cfvo type="min"/>
        <cfvo type="max"/>
        <color rgb="FFFFEF9C"/>
        <color rgb="FF63BE7B"/>
      </colorScale>
    </cfRule>
    <cfRule type="colorScale" priority="323">
      <colorScale>
        <cfvo type="min"/>
        <cfvo type="max"/>
        <color rgb="FFFFEF9C"/>
        <color rgb="FF63BE7B"/>
      </colorScale>
    </cfRule>
  </conditionalFormatting>
  <conditionalFormatting sqref="J12">
    <cfRule type="colorScale" priority="281">
      <colorScale>
        <cfvo type="min"/>
        <cfvo type="max"/>
        <color rgb="FFFFEF9C"/>
        <color rgb="FF63BE7B"/>
      </colorScale>
    </cfRule>
    <cfRule type="colorScale" priority="284">
      <colorScale>
        <cfvo type="min"/>
        <cfvo type="max"/>
        <color rgb="FFFFEF9C"/>
        <color rgb="FF63BE7B"/>
      </colorScale>
    </cfRule>
    <cfRule type="colorScale" priority="304">
      <colorScale>
        <cfvo type="min"/>
        <cfvo type="max"/>
        <color rgb="FFFFEF9C"/>
        <color rgb="FF63BE7B"/>
      </colorScale>
    </cfRule>
  </conditionalFormatting>
  <conditionalFormatting sqref="J13">
    <cfRule type="colorScale" priority="254">
      <colorScale>
        <cfvo type="min"/>
        <cfvo type="max"/>
        <color rgb="FFFFEF9C"/>
        <color rgb="FF63BE7B"/>
      </colorScale>
    </cfRule>
    <cfRule type="colorScale" priority="257">
      <colorScale>
        <cfvo type="min"/>
        <cfvo type="max"/>
        <color rgb="FFFFEF9C"/>
        <color rgb="FF63BE7B"/>
      </colorScale>
    </cfRule>
    <cfRule type="colorScale" priority="275">
      <colorScale>
        <cfvo type="min"/>
        <cfvo type="max"/>
        <color rgb="FFFFEF9C"/>
        <color rgb="FF63BE7B"/>
      </colorScale>
    </cfRule>
  </conditionalFormatting>
  <conditionalFormatting sqref="J14">
    <cfRule type="colorScale" priority="227">
      <colorScale>
        <cfvo type="min"/>
        <cfvo type="max"/>
        <color rgb="FFFFEF9C"/>
        <color rgb="FF63BE7B"/>
      </colorScale>
    </cfRule>
    <cfRule type="colorScale" priority="230">
      <colorScale>
        <cfvo type="min"/>
        <cfvo type="max"/>
        <color rgb="FFFFEF9C"/>
        <color rgb="FF63BE7B"/>
      </colorScale>
    </cfRule>
    <cfRule type="colorScale" priority="248">
      <colorScale>
        <cfvo type="min"/>
        <cfvo type="max"/>
        <color rgb="FFFFEF9C"/>
        <color rgb="FF63BE7B"/>
      </colorScale>
    </cfRule>
  </conditionalFormatting>
  <conditionalFormatting sqref="J15">
    <cfRule type="colorScale" priority="200">
      <colorScale>
        <cfvo type="min"/>
        <cfvo type="max"/>
        <color rgb="FFFFEF9C"/>
        <color rgb="FF63BE7B"/>
      </colorScale>
    </cfRule>
    <cfRule type="colorScale" priority="203">
      <colorScale>
        <cfvo type="min"/>
        <cfvo type="max"/>
        <color rgb="FFFFEF9C"/>
        <color rgb="FF63BE7B"/>
      </colorScale>
    </cfRule>
    <cfRule type="colorScale" priority="221">
      <colorScale>
        <cfvo type="min"/>
        <cfvo type="max"/>
        <color rgb="FFFFEF9C"/>
        <color rgb="FF63BE7B"/>
      </colorScale>
    </cfRule>
  </conditionalFormatting>
  <conditionalFormatting sqref="J16">
    <cfRule type="colorScale" priority="119">
      <colorScale>
        <cfvo type="min"/>
        <cfvo type="max"/>
        <color rgb="FFFFEF9C"/>
        <color rgb="FF63BE7B"/>
      </colorScale>
    </cfRule>
    <cfRule type="colorScale" priority="122">
      <colorScale>
        <cfvo type="min"/>
        <cfvo type="max"/>
        <color rgb="FFFFEF9C"/>
        <color rgb="FF63BE7B"/>
      </colorScale>
    </cfRule>
    <cfRule type="colorScale" priority="142">
      <colorScale>
        <cfvo type="min"/>
        <cfvo type="max"/>
        <color rgb="FFFFEF9C"/>
        <color rgb="FF63BE7B"/>
      </colorScale>
    </cfRule>
  </conditionalFormatting>
  <conditionalFormatting sqref="J17">
    <cfRule type="colorScale" priority="89">
      <colorScale>
        <cfvo type="min"/>
        <cfvo type="max"/>
        <color rgb="FFFFEF9C"/>
        <color rgb="FF63BE7B"/>
      </colorScale>
    </cfRule>
  </conditionalFormatting>
  <conditionalFormatting sqref="J18:J20">
    <cfRule type="colorScale" priority="58">
      <colorScale>
        <cfvo type="min"/>
        <cfvo type="max"/>
        <color rgb="FFFFEF9C"/>
        <color rgb="FF63BE7B"/>
      </colorScale>
    </cfRule>
    <cfRule type="colorScale" priority="73">
      <colorScale>
        <cfvo type="min"/>
        <cfvo type="max"/>
        <color rgb="FFFFEF9C"/>
        <color rgb="FF63BE7B"/>
      </colorScale>
    </cfRule>
  </conditionalFormatting>
  <conditionalFormatting sqref="K2">
    <cfRule type="colorScale" priority="546">
      <colorScale>
        <cfvo type="min"/>
        <cfvo type="percentile" val="50"/>
        <cfvo type="max"/>
        <color rgb="FFF8696B"/>
        <color rgb="FFFFEB84"/>
        <color rgb="FF63BE7B"/>
      </colorScale>
    </cfRule>
    <cfRule type="colorScale" priority="547">
      <colorScale>
        <cfvo type="min"/>
        <cfvo type="max"/>
        <color rgb="FFFFEF9C"/>
        <color rgb="FF63BE7B"/>
      </colorScale>
    </cfRule>
  </conditionalFormatting>
  <conditionalFormatting sqref="K2:K20">
    <cfRule type="colorScale" priority="20">
      <colorScale>
        <cfvo type="min"/>
        <cfvo type="max"/>
        <color rgb="FFFFEF9C"/>
        <color rgb="FF63BE7B"/>
      </colorScale>
    </cfRule>
  </conditionalFormatting>
  <conditionalFormatting sqref="K3">
    <cfRule type="colorScale" priority="507">
      <colorScale>
        <cfvo type="min"/>
        <cfvo type="max"/>
        <color rgb="FFFFEF9C"/>
        <color rgb="FF63BE7B"/>
      </colorScale>
    </cfRule>
    <cfRule type="colorScale" priority="510">
      <colorScale>
        <cfvo type="min"/>
        <cfvo type="percentile" val="50"/>
        <cfvo type="max"/>
        <color rgb="FFF8696B"/>
        <color rgb="FFFFEB84"/>
        <color rgb="FF63BE7B"/>
      </colorScale>
    </cfRule>
    <cfRule type="colorScale" priority="532">
      <colorScale>
        <cfvo type="min"/>
        <cfvo type="percentile" val="50"/>
        <cfvo type="max"/>
        <color rgb="FFF8696B"/>
        <color rgb="FFFFEB84"/>
        <color rgb="FF63BE7B"/>
      </colorScale>
    </cfRule>
  </conditionalFormatting>
  <conditionalFormatting sqref="K4">
    <cfRule type="colorScale" priority="486">
      <colorScale>
        <cfvo type="min"/>
        <cfvo type="max"/>
        <color rgb="FFFFEF9C"/>
        <color rgb="FF63BE7B"/>
      </colorScale>
    </cfRule>
    <cfRule type="colorScale" priority="503">
      <colorScale>
        <cfvo type="min"/>
        <cfvo type="percentile" val="50"/>
        <cfvo type="max"/>
        <color rgb="FFF8696B"/>
        <color rgb="FFFFEB84"/>
        <color rgb="FF63BE7B"/>
      </colorScale>
    </cfRule>
  </conditionalFormatting>
  <conditionalFormatting sqref="K5">
    <cfRule type="colorScale" priority="459">
      <colorScale>
        <cfvo type="min"/>
        <cfvo type="max"/>
        <color rgb="FFFFEF9C"/>
        <color rgb="FF63BE7B"/>
      </colorScale>
    </cfRule>
    <cfRule type="colorScale" priority="462">
      <colorScale>
        <cfvo type="min"/>
        <cfvo type="percentile" val="50"/>
        <cfvo type="max"/>
        <color rgb="FFF8696B"/>
        <color rgb="FFFFEB84"/>
        <color rgb="FF63BE7B"/>
      </colorScale>
    </cfRule>
    <cfRule type="colorScale" priority="482">
      <colorScale>
        <cfvo type="min"/>
        <cfvo type="percentile" val="50"/>
        <cfvo type="max"/>
        <color rgb="FFF8696B"/>
        <color rgb="FFFFEB84"/>
        <color rgb="FF63BE7B"/>
      </colorScale>
    </cfRule>
  </conditionalFormatting>
  <conditionalFormatting sqref="K6">
    <cfRule type="colorScale" priority="432">
      <colorScale>
        <cfvo type="min"/>
        <cfvo type="max"/>
        <color rgb="FFFFEF9C"/>
        <color rgb="FF63BE7B"/>
      </colorScale>
    </cfRule>
    <cfRule type="colorScale" priority="435">
      <colorScale>
        <cfvo type="min"/>
        <cfvo type="percentile" val="50"/>
        <cfvo type="max"/>
        <color rgb="FFF8696B"/>
        <color rgb="FFFFEB84"/>
        <color rgb="FF63BE7B"/>
      </colorScale>
    </cfRule>
    <cfRule type="colorScale" priority="457">
      <colorScale>
        <cfvo type="min"/>
        <cfvo type="percentile" val="50"/>
        <cfvo type="max"/>
        <color rgb="FFF8696B"/>
        <color rgb="FFFFEB84"/>
        <color rgb="FF63BE7B"/>
      </colorScale>
    </cfRule>
  </conditionalFormatting>
  <conditionalFormatting sqref="K7">
    <cfRule type="colorScale" priority="405">
      <colorScale>
        <cfvo type="min"/>
        <cfvo type="max"/>
        <color rgb="FFFFEF9C"/>
        <color rgb="FF63BE7B"/>
      </colorScale>
    </cfRule>
    <cfRule type="colorScale" priority="408">
      <colorScale>
        <cfvo type="min"/>
        <cfvo type="max"/>
        <color rgb="FFFFEF9C"/>
        <color rgb="FF63BE7B"/>
      </colorScale>
    </cfRule>
    <cfRule type="colorScale" priority="428">
      <colorScale>
        <cfvo type="min"/>
        <cfvo type="percentile" val="50"/>
        <cfvo type="max"/>
        <color rgb="FFF8696B"/>
        <color rgb="FFFFEB84"/>
        <color rgb="FF63BE7B"/>
      </colorScale>
    </cfRule>
  </conditionalFormatting>
  <conditionalFormatting sqref="K8">
    <cfRule type="colorScale" priority="398">
      <colorScale>
        <cfvo type="min"/>
        <cfvo type="percentile" val="50"/>
        <cfvo type="max"/>
        <color rgb="FFF8696B"/>
        <color rgb="FFFFEB84"/>
        <color rgb="FF63BE7B"/>
      </colorScale>
    </cfRule>
    <cfRule type="colorScale" priority="399">
      <colorScale>
        <cfvo type="min"/>
        <cfvo type="max"/>
        <color rgb="FFFFEF9C"/>
        <color rgb="FF63BE7B"/>
      </colorScale>
    </cfRule>
  </conditionalFormatting>
  <conditionalFormatting sqref="K9">
    <cfRule type="colorScale" priority="359">
      <colorScale>
        <cfvo type="min"/>
        <cfvo type="max"/>
        <color rgb="FFFFEF9C"/>
        <color rgb="FF63BE7B"/>
      </colorScale>
    </cfRule>
    <cfRule type="colorScale" priority="362">
      <colorScale>
        <cfvo type="min"/>
        <cfvo type="max"/>
        <color rgb="FFFFEF9C"/>
        <color rgb="FF63BE7B"/>
      </colorScale>
    </cfRule>
    <cfRule type="colorScale" priority="382">
      <colorScale>
        <cfvo type="min"/>
        <cfvo type="percentile" val="50"/>
        <cfvo type="max"/>
        <color rgb="FFF8696B"/>
        <color rgb="FFFFEB84"/>
        <color rgb="FF63BE7B"/>
      </colorScale>
    </cfRule>
  </conditionalFormatting>
  <conditionalFormatting sqref="K10">
    <cfRule type="colorScale" priority="333">
      <colorScale>
        <cfvo type="min"/>
        <cfvo type="max"/>
        <color rgb="FFFFEF9C"/>
        <color rgb="FF63BE7B"/>
      </colorScale>
    </cfRule>
    <cfRule type="colorScale" priority="350">
      <colorScale>
        <cfvo type="min"/>
        <cfvo type="percentile" val="50"/>
        <cfvo type="max"/>
        <color rgb="FFF8696B"/>
        <color rgb="FFFFEB84"/>
        <color rgb="FF63BE7B"/>
      </colorScale>
    </cfRule>
    <cfRule type="colorScale" priority="357">
      <colorScale>
        <cfvo type="min"/>
        <cfvo type="percentile" val="50"/>
        <cfvo type="max"/>
        <color rgb="FFF8696B"/>
        <color rgb="FFFFEB84"/>
        <color rgb="FF63BE7B"/>
      </colorScale>
    </cfRule>
  </conditionalFormatting>
  <conditionalFormatting sqref="K11">
    <cfRule type="colorScale" priority="307">
      <colorScale>
        <cfvo type="min"/>
        <cfvo type="max"/>
        <color rgb="FFFFEF9C"/>
        <color rgb="FF63BE7B"/>
      </colorScale>
    </cfRule>
    <cfRule type="colorScale" priority="324">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K12">
    <cfRule type="colorScale" priority="280">
      <colorScale>
        <cfvo type="min"/>
        <cfvo type="max"/>
        <color rgb="FFFFEF9C"/>
        <color rgb="FF63BE7B"/>
      </colorScale>
    </cfRule>
    <cfRule type="colorScale" priority="283">
      <colorScale>
        <cfvo type="min"/>
        <cfvo type="percentile" val="50"/>
        <cfvo type="max"/>
        <color rgb="FFF8696B"/>
        <color rgb="FFFFEB84"/>
        <color rgb="FF63BE7B"/>
      </colorScale>
    </cfRule>
    <cfRule type="colorScale" priority="305">
      <colorScale>
        <cfvo type="min"/>
        <cfvo type="percentile" val="50"/>
        <cfvo type="max"/>
        <color rgb="FFF8696B"/>
        <color rgb="FFFFEB84"/>
        <color rgb="FF63BE7B"/>
      </colorScale>
    </cfRule>
  </conditionalFormatting>
  <conditionalFormatting sqref="K13">
    <cfRule type="colorScale" priority="253">
      <colorScale>
        <cfvo type="min"/>
        <cfvo type="max"/>
        <color rgb="FFFFEF9C"/>
        <color rgb="FF63BE7B"/>
      </colorScale>
    </cfRule>
    <cfRule type="colorScale" priority="256">
      <colorScale>
        <cfvo type="min"/>
        <cfvo type="max"/>
        <color rgb="FFFFEF9C"/>
        <color rgb="FF63BE7B"/>
      </colorScale>
    </cfRule>
    <cfRule type="colorScale" priority="276">
      <colorScale>
        <cfvo type="min"/>
        <cfvo type="percentile" val="50"/>
        <cfvo type="max"/>
        <color rgb="FFF8696B"/>
        <color rgb="FFFFEB84"/>
        <color rgb="FF63BE7B"/>
      </colorScale>
    </cfRule>
  </conditionalFormatting>
  <conditionalFormatting sqref="K14">
    <cfRule type="colorScale" priority="226">
      <colorScale>
        <cfvo type="min"/>
        <cfvo type="max"/>
        <color rgb="FFFFEF9C"/>
        <color rgb="FF63BE7B"/>
      </colorScale>
    </cfRule>
    <cfRule type="colorScale" priority="229">
      <colorScale>
        <cfvo type="min"/>
        <cfvo type="percentile" val="50"/>
        <cfvo type="max"/>
        <color rgb="FFF8696B"/>
        <color rgb="FFFFEB84"/>
        <color rgb="FF63BE7B"/>
      </colorScale>
    </cfRule>
    <cfRule type="colorScale" priority="249">
      <colorScale>
        <cfvo type="min"/>
        <cfvo type="percentile" val="50"/>
        <cfvo type="max"/>
        <color rgb="FFF8696B"/>
        <color rgb="FFFFEB84"/>
        <color rgb="FF63BE7B"/>
      </colorScale>
    </cfRule>
  </conditionalFormatting>
  <conditionalFormatting sqref="K15">
    <cfRule type="colorScale" priority="199">
      <colorScale>
        <cfvo type="min"/>
        <cfvo type="max"/>
        <color rgb="FFFFEF9C"/>
        <color rgb="FF63BE7B"/>
      </colorScale>
    </cfRule>
    <cfRule type="colorScale" priority="202">
      <colorScale>
        <cfvo type="min"/>
        <cfvo type="max"/>
        <color rgb="FFFFEF9C"/>
        <color rgb="FF63BE7B"/>
      </colorScale>
    </cfRule>
    <cfRule type="colorScale" priority="222">
      <colorScale>
        <cfvo type="min"/>
        <cfvo type="percentile" val="50"/>
        <cfvo type="max"/>
        <color rgb="FFF8696B"/>
        <color rgb="FFFFEB84"/>
        <color rgb="FF63BE7B"/>
      </colorScale>
    </cfRule>
  </conditionalFormatting>
  <conditionalFormatting sqref="K16">
    <cfRule type="colorScale" priority="118">
      <colorScale>
        <cfvo type="min"/>
        <cfvo type="max"/>
        <color rgb="FFFFEF9C"/>
        <color rgb="FF63BE7B"/>
      </colorScale>
    </cfRule>
    <cfRule type="colorScale" priority="121">
      <colorScale>
        <cfvo type="min"/>
        <cfvo type="max"/>
        <color rgb="FFFFEF9C"/>
        <color rgb="FF63BE7B"/>
      </colorScale>
    </cfRule>
    <cfRule type="colorScale" priority="143">
      <colorScale>
        <cfvo type="min"/>
        <cfvo type="percentile" val="50"/>
        <cfvo type="max"/>
        <color rgb="FFF8696B"/>
        <color rgb="FFFFEB84"/>
        <color rgb="FF63BE7B"/>
      </colorScale>
    </cfRule>
  </conditionalFormatting>
  <conditionalFormatting sqref="K17">
    <cfRule type="colorScale" priority="90">
      <colorScale>
        <cfvo type="min"/>
        <cfvo type="percentile" val="50"/>
        <cfvo type="max"/>
        <color rgb="FFF8696B"/>
        <color rgb="FFFFEB84"/>
        <color rgb="FF63BE7B"/>
      </colorScale>
    </cfRule>
    <cfRule type="colorScale" priority="91">
      <colorScale>
        <cfvo type="min"/>
        <cfvo type="max"/>
        <color rgb="FFFFEF9C"/>
        <color rgb="FF63BE7B"/>
      </colorScale>
    </cfRule>
  </conditionalFormatting>
  <conditionalFormatting sqref="K18:K20">
    <cfRule type="colorScale" priority="57">
      <colorScale>
        <cfvo type="min"/>
        <cfvo type="max"/>
        <color rgb="FFFFEF9C"/>
        <color rgb="FF63BE7B"/>
      </colorScale>
    </cfRule>
    <cfRule type="colorScale" priority="74">
      <colorScale>
        <cfvo type="min"/>
        <cfvo type="percentile" val="50"/>
        <cfvo type="max"/>
        <color rgb="FFF8696B"/>
        <color rgb="FFFFEB84"/>
        <color rgb="FF63BE7B"/>
      </colorScale>
    </cfRule>
  </conditionalFormatting>
  <hyperlinks>
    <hyperlink ref="A14" r:id="rId1" display="Technology/Software/Constellation Software.xlsx" xr:uid="{F816A767-0658-8A47-BA7E-9902B78DECFA}"/>
    <hyperlink ref="A6" r:id="rId2" display="Technology/Hardware/Broadcom.xlsx" xr:uid="{CDB0D5D4-051D-C94E-BA91-06F2DF0B87D5}"/>
    <hyperlink ref="A4" r:id="rId3" display="Healthcare/Novo Nordisk.xlsx" xr:uid="{8A2B2D72-7E07-C440-9BF3-D57FF0BD6023}"/>
    <hyperlink ref="A19" r:id="rId4" display="Industrials/Copart.xlsx" xr:uid="{248EA533-A472-3049-916A-EE280B9A3A0B}"/>
    <hyperlink ref="A17" r:id="rId5" display="Financial Services/Fair Isaac Corporation.xlsx" xr:uid="{82D1CBF4-CCCC-D24F-B2E1-8FFD1C45E85F}"/>
    <hyperlink ref="A9" r:id="rId6" display="Technology/Software/Microsoft.xlsx" xr:uid="{22534253-29DC-A44C-98B2-58985F2686EA}"/>
    <hyperlink ref="A3" r:id="rId7" display="Financial Services/Visa.xlsx" xr:uid="{33FB9484-0190-8644-B55A-2FE91871CE23}"/>
    <hyperlink ref="A11" r:id="rId8" display="Consumer/Hermes International.xlsx" xr:uid="{5BDE3FBC-CC48-F449-917A-7B96BF738084}"/>
    <hyperlink ref="A13" r:id="rId9" display="Consumer/Louis Vuitton Moet Hennessy.xlsx" xr:uid="{5DD75D83-D39D-1343-8A8E-53A81DE97DEE}"/>
    <hyperlink ref="A2" r:id="rId10" display="Consumer/O'Reilly Automotive.xlsx" xr:uid="{888B65BA-C9D8-E84F-807C-F5FA4FCE5DC5}"/>
    <hyperlink ref="A20" r:id="rId11" display="Financial Services/Moodys.xlsx" xr:uid="{69E120AE-80D6-CC41-9229-C833C75788F5}"/>
    <hyperlink ref="A16" r:id="rId12" display="Consumer/Ferrari.xlsx" xr:uid="{B9CE4D55-BCC6-E84B-8F64-9CB2EBBF879E}"/>
    <hyperlink ref="A12" r:id="rId13" display="Financial Services/MSCI.xlsx" xr:uid="{80CBDB54-41A5-3448-82ED-377640245F3D}"/>
    <hyperlink ref="A5" r:id="rId14" display="Financial Services/Berkshire Hathaway.xlsx" xr:uid="{8DCFE525-173E-814B-8FC9-62C412AD2F45}"/>
    <hyperlink ref="A18" r:id="rId15" display="Technology/Hardware/ASML.xlsx" xr:uid="{930A1795-6D32-8043-A4A1-E13302EE6D58}"/>
    <hyperlink ref="A10" r:id="rId16" display="Technology/Software/Intuit.xlsx" xr:uid="{DC319164-EFFA-1D4C-B89A-3F5E83C04DF3}"/>
    <hyperlink ref="A7" r:id="rId17" display="Technology/Hardware/Texas Instruments.xlsx" xr:uid="{5F47ADB8-E32D-DF4A-98BC-B30417325792}"/>
    <hyperlink ref="A15" r:id="rId18" display="To Be Modeled/Cadence Design Systems.xlsx" xr:uid="{7057950A-2FBC-DC44-9E20-1C9BB5DA92EE}"/>
    <hyperlink ref="A8" r:id="rId19" display="Technology/Software/ServiceNow.xlsx" xr:uid="{F38DBC85-7D18-FD49-9D62-398891365BA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16"/>
  <sheetViews>
    <sheetView zoomScale="80" zoomScaleNormal="80" workbookViewId="0">
      <pane ySplit="1" topLeftCell="A2" activePane="bottomLeft" state="frozen"/>
      <selection pane="bottomLeft" activeCell="A4" sqref="A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53">
        <v>#VALUE!</v>
      </c>
      <c r="B2" s="19">
        <f>'[56]Sheet 1'!$G$115</f>
        <v>18.01420539880521</v>
      </c>
      <c r="C2" s="6">
        <f>'[56]Sheet 1'!$G$117</f>
        <v>0.42856505938185641</v>
      </c>
      <c r="D2" s="6">
        <f>'[56]Sheet 1'!$E$4</f>
        <v>0.71606177289857453</v>
      </c>
      <c r="E2" s="6">
        <f>'[56]Sheet 1'!$F$4</f>
        <v>0.51339738616697494</v>
      </c>
      <c r="F2" s="6">
        <f>'[56]Sheet 1'!$E$20</f>
        <v>0.66443613679600055</v>
      </c>
      <c r="G2" s="7">
        <f>'[56]Sheet 1'!$L$16</f>
        <v>8.8435133281613663</v>
      </c>
      <c r="H2" s="7">
        <f>'[56]Sheet 1'!$M$16</f>
        <v>34.087840977889826</v>
      </c>
      <c r="I2" s="6">
        <f>'[56]Sheet 1'!$K$7</f>
        <v>0.48259999999999997</v>
      </c>
      <c r="J2" s="6">
        <f>'[56]Sheet 1'!$N$7</f>
        <v>0.33919914065763562</v>
      </c>
      <c r="K2" s="6">
        <f>'[56]Sheet 1'!$M$13</f>
        <v>0.31683791255065541</v>
      </c>
      <c r="L2" s="8" cm="1">
        <f t="array" ref="L2">_FV(A2,"Market cap",TRUE)</f>
        <v>3612223049</v>
      </c>
      <c r="M2" s="16" t="str" cm="1">
        <f t="array" ref="M2">_FV(A2,"Industry")</f>
        <v>Professional &amp; Commercial Services</v>
      </c>
      <c r="N2" s="25" cm="1">
        <f t="array" ref="N2">_FV(A2,"Year incorporated",TRUE)</f>
        <v>2021</v>
      </c>
      <c r="O2" s="14" t="str" cm="1">
        <f t="array" ref="O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2" s="10"/>
      <c r="Q2" s="10"/>
      <c r="R2" s="10"/>
    </row>
    <row r="3" spans="1:18" ht="50" customHeight="1">
      <c r="A3" s="2" t="e" vm="11">
        <v>#VALUE!</v>
      </c>
      <c r="B3" s="19">
        <f>'[11]Sheet 1'!$X$115</f>
        <v>200.51094748747769</v>
      </c>
      <c r="C3" s="6" cm="1">
        <f t="array" ref="C3">(B3/_FV(A3,"Price"))-1</f>
        <v>0.87920288179454253</v>
      </c>
      <c r="D3" s="6">
        <f>'[11]Sheet 1'!$V$4</f>
        <v>0.53668211856406289</v>
      </c>
      <c r="E3" s="6">
        <f>'[11]Sheet 1'!$W$4</f>
        <v>0.12461796603923792</v>
      </c>
      <c r="F3" s="6">
        <f>'[11]Sheet 1'!$V$20</f>
        <v>0.24589531020025879</v>
      </c>
      <c r="G3" s="7">
        <f>'[11]Sheet 1'!$AC$16</f>
        <v>1.8639127951313437</v>
      </c>
      <c r="H3" s="7">
        <f>'[11]Sheet 1'!$AD$16</f>
        <v>12.267095481145367</v>
      </c>
      <c r="I3" s="6">
        <f>'[11]Sheet 1'!$AB$7</f>
        <v>0.52329999999999999</v>
      </c>
      <c r="J3" s="6">
        <f>'[11]Sheet 1'!$AE$7</f>
        <v>0.1403527722339194</v>
      </c>
      <c r="K3" s="6">
        <f>'[11]Sheet 1'!$AD$13</f>
        <v>0.24927693351245789</v>
      </c>
      <c r="L3" s="8">
        <f>'[11]Sheet 1'!$AD$101</f>
        <v>6626182028</v>
      </c>
      <c r="M3" s="16" t="str" cm="1">
        <f t="array" ref="M3">_FV(A3,"Industry")</f>
        <v>Textiles &amp; Apparel</v>
      </c>
      <c r="N3" s="25" cm="1">
        <f t="array" ref="N3">_FV(A3,"Year incorporated",TRUE)</f>
        <v>2005</v>
      </c>
      <c r="O3" s="14" t="str" cm="1">
        <f t="array" ref="O3">_FV(A3,"Description")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 s="10"/>
      <c r="Q3" s="10"/>
      <c r="R3" s="10"/>
    </row>
    <row r="4" spans="1:18" ht="50" customHeight="1">
      <c r="A4" s="2" t="e" vm="110">
        <v>#VALUE!</v>
      </c>
      <c r="B4" s="19">
        <f>'[113]Sheet 1'!$P$115</f>
        <v>55.008624803459007</v>
      </c>
      <c r="C4" s="6" cm="1">
        <f t="array" ref="C4">(B4/_FV(A4,"Price"))-1</f>
        <v>-0.11901625875305877</v>
      </c>
      <c r="D4" s="6">
        <f>'[113]Sheet 1'!$N$4</f>
        <v>0.27212070946575029</v>
      </c>
      <c r="E4" s="6">
        <f>'[113]Sheet 1'!$O$4</f>
        <v>0.15448597520448426</v>
      </c>
      <c r="F4" s="6">
        <f>'[113]Sheet 1'!$N$20</f>
        <v>0.25508914155330609</v>
      </c>
      <c r="G4" s="7">
        <f>'[113]Sheet 1'!$U$16</f>
        <v>6.7019159472739913</v>
      </c>
      <c r="H4" s="7">
        <f>'[113]Sheet 1'!$V$16</f>
        <v>28.752985427651694</v>
      </c>
      <c r="I4" s="6">
        <f>'[113]Sheet 1'!$T$7</f>
        <v>0.76370000000000005</v>
      </c>
      <c r="J4" s="6">
        <f>'[113]Sheet 1'!$W$7</f>
        <v>0.189298817852464</v>
      </c>
      <c r="K4" s="6">
        <f>'[113]Sheet 1'!$V$13</f>
        <v>0.20302945072135958</v>
      </c>
      <c r="L4" s="8">
        <f>'[113]Sheet 1'!$V$101</f>
        <v>17444350000</v>
      </c>
      <c r="M4" s="16" t="str" cm="1">
        <f t="array" ref="M4">_FV(A4,"Industry")</f>
        <v>Textiles &amp; Apparel</v>
      </c>
      <c r="N4" s="25" cm="1">
        <f t="array" ref="N4">_FV(A4,"Year incorporated",TRUE)</f>
        <v>2004</v>
      </c>
      <c r="O4" s="14" t="str" cm="1">
        <f t="array" ref="O4">_FV(A4,"Description")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4" s="10"/>
      <c r="Q4" s="10"/>
      <c r="R4" s="10"/>
    </row>
    <row r="5" spans="1:18" ht="50" customHeight="1">
      <c r="A5" s="2" t="e" vm="1">
        <v>#VALUE!</v>
      </c>
      <c r="B5" s="19">
        <f>'[1]Sheet 1'!$K$115</f>
        <v>18.757460274993445</v>
      </c>
      <c r="C5" s="6" cm="1">
        <f t="array" ref="C5">(B5/_FV(A5,"Price"))-1</f>
        <v>-0.27855922019255985</v>
      </c>
      <c r="D5" s="6">
        <f>'[1]Sheet 1'!$I$4</f>
        <v>0.93434823977164605</v>
      </c>
      <c r="E5" s="6">
        <f>'[1]Sheet 1'!$J$4</f>
        <v>0.32931628135759961</v>
      </c>
      <c r="F5" s="6">
        <f>'[1]Sheet 1'!$I$20</f>
        <v>7.4345616264294794</v>
      </c>
      <c r="G5" s="7">
        <f>'[1]Sheet 1'!$P$16</f>
        <v>5.8113523979340878</v>
      </c>
      <c r="H5" s="7">
        <f>'[1]Sheet 1'!$Q$16</f>
        <v>17.278946142595977</v>
      </c>
      <c r="I5" s="6">
        <f>'[1]Sheet 1'!$O$7</f>
        <v>0.48659999999999998</v>
      </c>
      <c r="J5" s="6">
        <f>'[1]Sheet 1'!$R$7</f>
        <v>0.55914904082636496</v>
      </c>
      <c r="K5" s="6">
        <f>'[1]Sheet 1'!$Q$13</f>
        <v>0.19607140724819391</v>
      </c>
      <c r="L5" s="8">
        <f>'[1]Sheet 1'!$Q$101</f>
        <v>4725791770</v>
      </c>
      <c r="M5" s="16" t="str" cm="1">
        <f t="array" ref="M5">_FV(A5,"Industry")</f>
        <v>Chemicals</v>
      </c>
      <c r="N5" s="25" cm="1">
        <f t="array" ref="N5">_FV(A5,"Year incorporated",TRUE)</f>
        <v>2018</v>
      </c>
      <c r="O5" s="14" t="str" cm="1">
        <f t="array" ref="O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5" s="10"/>
      <c r="Q5" s="10"/>
      <c r="R5" s="10"/>
    </row>
    <row r="6" spans="1:18" ht="50" customHeight="1">
      <c r="A6" s="2" t="e" vm="165">
        <v>#VALUE!</v>
      </c>
      <c r="B6" s="19">
        <f>'[163]Sheet 1'!$G$115</f>
        <v>24.301770470229691</v>
      </c>
      <c r="C6" s="6">
        <f>'[163]Sheet 1'!$G$117</f>
        <v>6.7271430400952736E-2</v>
      </c>
      <c r="D6" s="6">
        <f>'[163]Sheet 1'!$E$4</f>
        <v>0.58911529377741356</v>
      </c>
      <c r="E6" s="6">
        <f>'[163]Sheet 1'!$F$4</f>
        <v>-0.37062804496597224</v>
      </c>
      <c r="F6" s="6">
        <f>'[163]Sheet 1'!$E$20</f>
        <v>0.88800967536864084</v>
      </c>
      <c r="G6" s="7">
        <f>'[163]Sheet 1'!$L$16</f>
        <v>7.6670122196735608</v>
      </c>
      <c r="H6" s="7">
        <f>'[163]Sheet 1'!$M$16</f>
        <v>13.994358610953482</v>
      </c>
      <c r="I6" s="6">
        <f>'[163]Sheet 1'!$K$7</f>
        <v>0.82520000000000004</v>
      </c>
      <c r="J6" s="6">
        <f>'[163]Sheet 1'!$N$7</f>
        <v>3.2073325624158787E-2</v>
      </c>
      <c r="K6" s="6">
        <f>'[163]Sheet 1'!$M$13</f>
        <v>0.16369911573448637</v>
      </c>
      <c r="L6" s="8" cm="1">
        <f t="array" ref="L6">_FV(A6,"Market cap",TRUE)</f>
        <v>3807745900</v>
      </c>
      <c r="M6" s="16" t="str" cm="1">
        <f t="array" ref="M6">_FV(A6,"Industry")</f>
        <v>Metals &amp; Mining</v>
      </c>
      <c r="N6" s="25" cm="1">
        <f t="array" ref="N6">_FV(A6,"Year incorporated",TRUE)</f>
        <v>2020</v>
      </c>
      <c r="O6" s="14" t="str" cm="1">
        <f t="array" ref="O6">_FV(A6,"Description")</f>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c>
      <c r="P6" s="10"/>
      <c r="Q6" s="10"/>
      <c r="R6" s="10"/>
    </row>
    <row r="7" spans="1:18" ht="50" customHeight="1">
      <c r="A7" s="2" t="e" vm="125">
        <v>#VALUE!</v>
      </c>
      <c r="B7" s="19">
        <f>'[124]Sheet 1'!$K$115</f>
        <v>26.394571680523448</v>
      </c>
      <c r="C7" s="6" cm="1">
        <f t="array" ref="C7">(B7/_FV(A7,"Price"))-1</f>
        <v>-0.75797009141695981</v>
      </c>
      <c r="D7" s="6">
        <f>'[124]Sheet 1'!$I$4</f>
        <v>0.23276539561786813</v>
      </c>
      <c r="E7" s="6">
        <f>'[124]Sheet 1'!$J$4</f>
        <v>0.38465657711874135</v>
      </c>
      <c r="F7" s="6">
        <f>'[124]Sheet 1'!$I$20</f>
        <v>0.70087492605162383</v>
      </c>
      <c r="G7" s="7">
        <f>'[124]Sheet 1'!$P$16</f>
        <v>14.962121097525213</v>
      </c>
      <c r="H7" s="7">
        <f>'[124]Sheet 1'!$Q$16</f>
        <v>269.5209278364722</v>
      </c>
      <c r="I7" s="6">
        <f>'[124]Sheet 1'!$O$7</f>
        <v>0.64190000000000003</v>
      </c>
      <c r="J7" s="6">
        <f>'[124]Sheet 1'!$R$7</f>
        <v>3.747242799403297E-2</v>
      </c>
      <c r="K7" s="6">
        <f>'[124]Sheet 1'!$Q$13</f>
        <v>6.9324453345131917E-2</v>
      </c>
      <c r="L7" s="8">
        <f>'[124]Sheet 1'!$Q$101</f>
        <v>5867470599</v>
      </c>
      <c r="M7" s="16" t="str" cm="1">
        <f t="array" ref="M7">_FV(A7,"Industry")</f>
        <v>Specialty Retailers</v>
      </c>
      <c r="N7" s="25" cm="1">
        <f t="array" ref="N7">_FV(A7,"Year incorporated",TRUE)</f>
        <v>2013</v>
      </c>
      <c r="O7" s="14" t="str" cm="1">
        <f t="array" ref="O7">_FV(A7,"Description")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7" s="10"/>
      <c r="Q7" s="10"/>
      <c r="R7" s="10"/>
    </row>
    <row r="8" spans="1:18" ht="50" customHeight="1">
      <c r="A8" s="2" t="e" vm="24">
        <v>#VALUE!</v>
      </c>
      <c r="B8" s="19">
        <f>'[45]Sheet 1'!$M$115</f>
        <v>39.162450876083014</v>
      </c>
      <c r="C8" s="6" cm="1">
        <f t="array" ref="C8">(B8/_FV(A8,"Price"))-1</f>
        <v>9.2854775389507926E-2</v>
      </c>
      <c r="D8" s="6">
        <f>'[45]Sheet 1'!$K$4</f>
        <v>0.26255199812183161</v>
      </c>
      <c r="E8" s="6">
        <f>'[45]Sheet 1'!$L$4</f>
        <v>6.412574261812698E-2</v>
      </c>
      <c r="F8" s="6">
        <f>'[45]Sheet 1'!$K$20</f>
        <v>-23.178126442085834</v>
      </c>
      <c r="G8" s="7">
        <f>'[45]Sheet 1'!$R$16</f>
        <v>4.0320341798641257</v>
      </c>
      <c r="H8" s="7">
        <f>'[45]Sheet 1'!$S$16</f>
        <v>151.93359882853662</v>
      </c>
      <c r="I8" s="6">
        <f>'[45]Sheet 1'!$Q$7</f>
        <v>0.68920000000000003</v>
      </c>
      <c r="J8" s="6">
        <f>'[45]Sheet 1'!$T$7</f>
        <v>0.2212128563822485</v>
      </c>
      <c r="K8" s="6">
        <f>'[45]Sheet 1'!$S$13</f>
        <v>4.9359927987096312E-2</v>
      </c>
      <c r="L8" s="8">
        <f>'[45]Sheet 1'!$S$101</f>
        <v>11101940000</v>
      </c>
      <c r="M8" s="16" t="str" cm="1">
        <f t="array" ref="M8">_FV(A8,"Industry")</f>
        <v>Computers, Phones &amp; Household Electronics</v>
      </c>
      <c r="N8" s="25" cm="1">
        <f t="array" ref="N8">_FV(A8,"Year incorporated",TRUE)</f>
        <v>2009</v>
      </c>
      <c r="O8" s="14" t="str" cm="1">
        <f t="array" ref="O8">_FV(A8,"Description")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8" s="14"/>
      <c r="Q8" s="14"/>
      <c r="R8" s="14"/>
    </row>
    <row r="9" spans="1:18" ht="50" customHeight="1">
      <c r="A9" s="2" t="e" vm="137">
        <v>#VALUE!</v>
      </c>
      <c r="B9" s="19">
        <f>'[141]Sheet 1'!$H$115</f>
        <v>51.435540022197394</v>
      </c>
      <c r="C9" s="6" cm="1">
        <f t="array" ref="C9">(B9/_FV(A9,"Price"))-1</f>
        <v>-0.16432916292124455</v>
      </c>
      <c r="D9" s="6">
        <f>'[141]Sheet 1'!$F$4</f>
        <v>0.45784277879341873</v>
      </c>
      <c r="E9" s="6">
        <f>'[141]Sheet 1'!$G$4</f>
        <v>0.319723113964687</v>
      </c>
      <c r="F9" s="6">
        <f>'[141]Sheet 1'!$F$20</f>
        <v>2.1676942046855734</v>
      </c>
      <c r="G9" s="7">
        <f>'[141]Sheet 1'!$M$16</f>
        <v>2.7145884460272871</v>
      </c>
      <c r="H9" s="7">
        <f>'[141]Sheet 1'!$N$16</f>
        <v>72.061298615179766</v>
      </c>
      <c r="I9" s="6">
        <f>'[141]Sheet 1'!$L$7</f>
        <v>0.23585473515248795</v>
      </c>
      <c r="J9" s="6">
        <f>'[141]Sheet 1'!$O$7</f>
        <v>0.11271067415730338</v>
      </c>
      <c r="K9" s="6">
        <f>'[141]Sheet 1'!$N$13</f>
        <v>4.4832646877810918E-2</v>
      </c>
      <c r="L9" s="8">
        <f>'[141]Sheet 1'!$N$101</f>
        <v>5411803526</v>
      </c>
      <c r="M9" s="16" t="str" cm="1">
        <f t="array" ref="M9">_FV(A9,"Industry")</f>
        <v>Professional &amp; Commercial Services</v>
      </c>
      <c r="N9" s="25" cm="1">
        <f t="array" ref="N9">_FV(A9,"Year incorporated",TRUE)</f>
        <v>2019</v>
      </c>
      <c r="O9" s="14" t="str" cm="1">
        <f t="array" ref="O9">_FV(A9,"Description")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9" s="14"/>
      <c r="Q9" s="14"/>
      <c r="R9" s="14"/>
    </row>
    <row r="10" spans="1:18" ht="50" customHeight="1">
      <c r="A10" s="2" t="e" vm="169">
        <v>#VALUE!</v>
      </c>
      <c r="B10" s="19">
        <f>'[167]Sheet 1'!$AG$115</f>
        <v>39.642505881798286</v>
      </c>
      <c r="C10" s="6">
        <f>'[167]Sheet 1'!$AG$117</f>
        <v>-4.7741871683923076E-2</v>
      </c>
      <c r="D10" s="6">
        <f>'[167]Sheet 1'!$AE$4</f>
        <v>0.26645644969708138</v>
      </c>
      <c r="E10" s="6">
        <f>'[167]Sheet 1'!$AF$4</f>
        <v>0.24839199937045064</v>
      </c>
      <c r="F10" s="6">
        <f>'[167]Sheet 1'!$AE$20</f>
        <v>1.2486019491272362</v>
      </c>
      <c r="G10" s="7">
        <f>'[167]Sheet 1'!$AL$16</f>
        <v>9.6504826202099245</v>
      </c>
      <c r="H10" s="7">
        <f>'[167]Sheet 1'!$AM$16</f>
        <v>201.68636286948154</v>
      </c>
      <c r="I10" s="6">
        <f>'[167]Sheet 1'!$AK$7</f>
        <v>0.1249</v>
      </c>
      <c r="J10" s="6">
        <f>'[167]Sheet 1'!$AN$7</f>
        <v>8.6273416049117688E-2</v>
      </c>
      <c r="K10" s="6">
        <f>'[167]Sheet 1'!$AM$13</f>
        <v>2.2778979940740992E-3</v>
      </c>
      <c r="L10" s="8">
        <f>'[167]Sheet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4"/>
      <c r="Q10" s="14"/>
      <c r="R10" s="14"/>
    </row>
    <row r="11" spans="1:18" ht="50" customHeight="1">
      <c r="A11" s="22" t="e" vm="97">
        <v>#VALUE!</v>
      </c>
      <c r="B11" s="19">
        <f>'[93]Sheet 1'!$G$115</f>
        <v>5.8568207829800114</v>
      </c>
      <c r="C11" s="6" cm="1">
        <f t="array" ref="C11">(B11/_FV(A11,"Price"))-1</f>
        <v>-0.77789833966704547</v>
      </c>
      <c r="D11" s="6">
        <f>'[93]Sheet 1'!$E$4</f>
        <v>0.52340986821370628</v>
      </c>
      <c r="E11" s="6">
        <f>'[93]Sheet 1'!$F$4</f>
        <v>0.29554283612624421</v>
      </c>
      <c r="F11" s="6">
        <f>'[93]Sheet 1'!$E$20</f>
        <v>-0.36981168332052272</v>
      </c>
      <c r="G11" s="7">
        <f>'[93]Sheet 1'!$L$16</f>
        <v>22.395226704671707</v>
      </c>
      <c r="H11" s="7">
        <f>'[93]Sheet 1'!$M$16</f>
        <v>-59.064647484863919</v>
      </c>
      <c r="I11" s="6">
        <f>'[93]Sheet 1'!$K$7</f>
        <v>0.72009999999999996</v>
      </c>
      <c r="J11" s="6">
        <f>'[93]Sheet 1'!$N$7</f>
        <v>-0.20881471775892851</v>
      </c>
      <c r="K11" s="6">
        <f>'[93]Sheet 1'!$M$13</f>
        <v>-0.24455223156090972</v>
      </c>
      <c r="L11" s="8">
        <f>'[93]Sheet 1'!$M$101</f>
        <v>14613893210</v>
      </c>
      <c r="M11" s="16" t="str" cm="1">
        <f t="array" ref="M11">_FV(A11,"Industry")</f>
        <v>Software &amp; IT Services</v>
      </c>
      <c r="N11" s="25" cm="1">
        <f t="array" ref="N11">_FV(A11,"Year incorporated",TRUE)</f>
        <v>2015</v>
      </c>
      <c r="O11" s="14" t="str" cm="1">
        <f t="array" ref="O11">_FV(A11,"Description")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11" s="10"/>
      <c r="Q11" s="10"/>
      <c r="R11" s="10"/>
    </row>
    <row r="12" spans="1:18" ht="50" customHeight="1">
      <c r="A12" s="11"/>
      <c r="B12" s="5"/>
      <c r="C12" s="6"/>
      <c r="D12" s="6"/>
      <c r="E12" s="6"/>
      <c r="F12" s="6"/>
      <c r="G12" s="7"/>
      <c r="H12" s="7"/>
      <c r="I12" s="6"/>
      <c r="J12" s="6"/>
      <c r="K12" s="6"/>
      <c r="L12" s="8"/>
      <c r="M12" s="13"/>
      <c r="N12" s="10"/>
      <c r="O12" s="9"/>
      <c r="P12" s="10"/>
      <c r="Q12" s="10"/>
      <c r="R12" s="10"/>
    </row>
    <row r="13" spans="1:18" ht="50" customHeight="1">
      <c r="A13" s="11"/>
      <c r="B13" s="5"/>
      <c r="C13" s="6"/>
      <c r="D13" s="6"/>
      <c r="E13" s="6"/>
      <c r="F13" s="6"/>
      <c r="G13" s="7"/>
      <c r="H13" s="7"/>
      <c r="I13" s="6"/>
      <c r="J13" s="6"/>
      <c r="K13" s="6"/>
      <c r="L13" s="8"/>
      <c r="M13" s="13"/>
      <c r="N13" s="10"/>
      <c r="O13" s="9"/>
      <c r="P13" s="10"/>
      <c r="Q13" s="10"/>
      <c r="R13" s="10"/>
    </row>
    <row r="14" spans="1:18" ht="50" customHeight="1">
      <c r="A14" s="4"/>
      <c r="B14" s="5"/>
      <c r="C14" s="6"/>
      <c r="D14" s="6"/>
      <c r="E14" s="6"/>
      <c r="F14" s="6"/>
      <c r="G14" s="7"/>
      <c r="H14" s="7"/>
      <c r="I14" s="6"/>
      <c r="J14" s="6"/>
      <c r="K14" s="6"/>
      <c r="L14" s="8"/>
      <c r="M14" s="13"/>
      <c r="N14" s="10"/>
      <c r="O14" s="9"/>
      <c r="P14" s="10"/>
      <c r="Q14" s="10"/>
      <c r="R14" s="10"/>
    </row>
    <row r="15" spans="1:18" ht="50" customHeight="1">
      <c r="A15" s="11"/>
      <c r="B15" s="5"/>
      <c r="C15" s="6"/>
      <c r="D15" s="6"/>
      <c r="E15" s="6"/>
      <c r="F15" s="6"/>
      <c r="G15" s="7"/>
      <c r="H15" s="7"/>
      <c r="I15" s="6"/>
      <c r="J15" s="6"/>
      <c r="K15" s="6"/>
      <c r="L15" s="8"/>
      <c r="M15" s="13"/>
      <c r="N15" s="10"/>
      <c r="O15" s="9"/>
      <c r="P15" s="10"/>
      <c r="Q15" s="10"/>
      <c r="R15" s="10"/>
    </row>
    <row r="16" spans="1:18" ht="50" customHeight="1">
      <c r="A16" s="23"/>
      <c r="B16" s="5"/>
      <c r="C16" s="6"/>
      <c r="D16" s="6"/>
      <c r="E16" s="6"/>
      <c r="F16" s="6"/>
      <c r="G16" s="7"/>
      <c r="H16" s="7"/>
      <c r="I16" s="6"/>
      <c r="J16" s="6"/>
      <c r="K16" s="6"/>
      <c r="L16" s="8"/>
      <c r="M16" s="13"/>
      <c r="N16" s="10"/>
      <c r="O16" s="9"/>
      <c r="P16" s="10"/>
      <c r="Q16" s="10"/>
      <c r="R16" s="10"/>
    </row>
  </sheetData>
  <autoFilter ref="A1:L20" xr:uid="{371775A4-057A-004C-B75E-A38873B7940B}">
    <sortState xmlns:xlrd2="http://schemas.microsoft.com/office/spreadsheetml/2017/richdata2" ref="A2:L17">
      <sortCondition descending="1" ref="K1:K20"/>
    </sortState>
  </autoFilter>
  <conditionalFormatting sqref="C2">
    <cfRule type="colorScale" priority="384">
      <colorScale>
        <cfvo type="min"/>
        <cfvo type="percentile" val="50"/>
        <cfvo type="max"/>
        <color rgb="FFF8696B"/>
        <color rgb="FFFCFCFF"/>
        <color rgb="FF63BE7B"/>
      </colorScale>
    </cfRule>
  </conditionalFormatting>
  <conditionalFormatting sqref="C2:C11">
    <cfRule type="colorScale" priority="10">
      <colorScale>
        <cfvo type="min"/>
        <cfvo type="percentile" val="50"/>
        <cfvo type="max"/>
        <color rgb="FFF8696B"/>
        <color rgb="FFFCFCFF"/>
        <color rgb="FF63BE7B"/>
      </colorScale>
    </cfRule>
  </conditionalFormatting>
  <conditionalFormatting sqref="C3">
    <cfRule type="colorScale" priority="248">
      <colorScale>
        <cfvo type="min"/>
        <cfvo type="percentile" val="50"/>
        <cfvo type="max"/>
        <color rgb="FFF8696B"/>
        <color rgb="FFFCFCFF"/>
        <color rgb="FF63BE7B"/>
      </colorScale>
    </cfRule>
  </conditionalFormatting>
  <conditionalFormatting sqref="C4">
    <cfRule type="colorScale" priority="203">
      <colorScale>
        <cfvo type="min"/>
        <cfvo type="percentile" val="50"/>
        <cfvo type="max"/>
        <color rgb="FFF8696B"/>
        <color rgb="FFFCFCFF"/>
        <color rgb="FF63BE7B"/>
      </colorScale>
    </cfRule>
  </conditionalFormatting>
  <conditionalFormatting sqref="C5">
    <cfRule type="colorScale" priority="176">
      <colorScale>
        <cfvo type="min"/>
        <cfvo type="percentile" val="50"/>
        <cfvo type="max"/>
        <color rgb="FFF8696B"/>
        <color rgb="FFFCFCFF"/>
        <color rgb="FF63BE7B"/>
      </colorScale>
    </cfRule>
  </conditionalFormatting>
  <conditionalFormatting sqref="C6">
    <cfRule type="colorScale" priority="153">
      <colorScale>
        <cfvo type="min"/>
        <cfvo type="percentile" val="50"/>
        <cfvo type="max"/>
        <color rgb="FFF8696B"/>
        <color rgb="FFFCFCFF"/>
        <color rgb="FF63BE7B"/>
      </colorScale>
    </cfRule>
  </conditionalFormatting>
  <conditionalFormatting sqref="C7">
    <cfRule type="colorScale" priority="133">
      <colorScale>
        <cfvo type="min"/>
        <cfvo type="percentile" val="50"/>
        <cfvo type="max"/>
        <color rgb="FFF8696B"/>
        <color rgb="FFFCFCFF"/>
        <color rgb="FF63BE7B"/>
      </colorScale>
    </cfRule>
  </conditionalFormatting>
  <conditionalFormatting sqref="C8">
    <cfRule type="colorScale" priority="91">
      <colorScale>
        <cfvo type="min"/>
        <cfvo type="percentile" val="50"/>
        <cfvo type="max"/>
        <color rgb="FFF8696B"/>
        <color rgb="FFFCFCFF"/>
        <color rgb="FF63BE7B"/>
      </colorScale>
    </cfRule>
  </conditionalFormatting>
  <conditionalFormatting sqref="C9">
    <cfRule type="colorScale" priority="65">
      <colorScale>
        <cfvo type="min"/>
        <cfvo type="percentile" val="50"/>
        <cfvo type="max"/>
        <color rgb="FFF8696B"/>
        <color rgb="FFFCFCFF"/>
        <color rgb="FF63BE7B"/>
      </colorScale>
    </cfRule>
  </conditionalFormatting>
  <conditionalFormatting sqref="C10">
    <cfRule type="colorScale" priority="38">
      <colorScale>
        <cfvo type="min"/>
        <cfvo type="percentile" val="50"/>
        <cfvo type="max"/>
        <color rgb="FFF8696B"/>
        <color rgb="FFFCFCFF"/>
        <color rgb="FF63BE7B"/>
      </colorScale>
    </cfRule>
  </conditionalFormatting>
  <conditionalFormatting sqref="C11">
    <cfRule type="colorScale" priority="11">
      <colorScale>
        <cfvo type="min"/>
        <cfvo type="percentile" val="50"/>
        <cfvo type="max"/>
        <color rgb="FFF8696B"/>
        <color rgb="FFFCFCFF"/>
        <color rgb="FF63BE7B"/>
      </colorScale>
    </cfRule>
  </conditionalFormatting>
  <conditionalFormatting sqref="C12:C16">
    <cfRule type="colorScale" priority="542">
      <colorScale>
        <cfvo type="min"/>
        <cfvo type="percentile" val="50"/>
        <cfvo type="max"/>
        <color rgb="FFF8696B"/>
        <color rgb="FFFFEB84"/>
        <color rgb="FF63BE7B"/>
      </colorScale>
    </cfRule>
    <cfRule type="colorScale" priority="547">
      <colorScale>
        <cfvo type="min"/>
        <cfvo type="percentile" val="50"/>
        <cfvo type="max"/>
        <color rgb="FFF8696B"/>
        <color rgb="FFFFEB84"/>
        <color rgb="FF63BE7B"/>
      </colorScale>
    </cfRule>
    <cfRule type="colorScale" priority="548">
      <colorScale>
        <cfvo type="min"/>
        <cfvo type="max"/>
        <color rgb="FFFFEF9C"/>
        <color rgb="FF63BE7B"/>
      </colorScale>
    </cfRule>
  </conditionalFormatting>
  <conditionalFormatting sqref="D2:D11">
    <cfRule type="colorScale" priority="9">
      <colorScale>
        <cfvo type="min"/>
        <cfvo type="max"/>
        <color rgb="FFFCFCFF"/>
        <color rgb="FF63BE7B"/>
      </colorScale>
    </cfRule>
  </conditionalFormatting>
  <conditionalFormatting sqref="D2:E2">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5">
      <colorScale>
        <cfvo type="min"/>
        <cfvo type="max"/>
        <color rgb="FFFFEF9C"/>
        <color rgb="FF63BE7B"/>
      </colorScale>
    </cfRule>
  </conditionalFormatting>
  <conditionalFormatting sqref="D3:E3">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fRule type="colorScale" priority="249">
      <colorScale>
        <cfvo type="min"/>
        <cfvo type="max"/>
        <color rgb="FFFCFCFF"/>
        <color rgb="FF63BE7B"/>
      </colorScale>
    </cfRule>
  </conditionalFormatting>
  <conditionalFormatting sqref="D4:E4">
    <cfRule type="colorScale" priority="207">
      <colorScale>
        <cfvo type="min"/>
        <cfvo type="max"/>
        <color rgb="FFFCFCFF"/>
        <color rgb="FF63BE7B"/>
      </colorScale>
    </cfRule>
    <cfRule type="colorScale" priority="218">
      <colorScale>
        <cfvo type="min"/>
        <cfvo type="max"/>
        <color rgb="FFFFEF9C"/>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5:E5">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95">
      <colorScale>
        <cfvo type="min"/>
        <cfvo type="max"/>
        <color rgb="FFFCFCFF"/>
        <color rgb="FF63BE7B"/>
      </colorScale>
    </cfRule>
    <cfRule type="colorScale" priority="197">
      <colorScale>
        <cfvo type="min"/>
        <cfvo type="max"/>
        <color rgb="FFFFEF9C"/>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onditionalFormatting>
  <conditionalFormatting sqref="D6:E6">
    <cfRule type="colorScale" priority="167">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FEB84"/>
        <color rgb="FF63BE7B"/>
      </colorScale>
    </cfRule>
    <cfRule type="colorScale" priority="173">
      <colorScale>
        <cfvo type="min"/>
        <cfvo type="max"/>
        <color rgb="FFFCFCFF"/>
        <color rgb="FF63BE7B"/>
      </colorScale>
    </cfRule>
    <cfRule type="colorScale" priority="174">
      <colorScale>
        <cfvo type="min"/>
        <cfvo type="max"/>
        <color rgb="FFFFEF9C"/>
        <color rgb="FF63BE7B"/>
      </colorScale>
    </cfRule>
  </conditionalFormatting>
  <conditionalFormatting sqref="D7:E7">
    <cfRule type="colorScale" priority="131">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7">
      <colorScale>
        <cfvo type="min"/>
        <cfvo type="max"/>
        <color rgb="FFFCFCFF"/>
        <color rgb="FF63BE7B"/>
      </colorScale>
    </cfRule>
    <cfRule type="colorScale" priority="149">
      <colorScale>
        <cfvo type="min"/>
        <cfvo type="max"/>
        <color rgb="FFFFEF9C"/>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10">
      <colorScale>
        <cfvo type="min"/>
        <cfvo type="max"/>
        <color rgb="FFFCFCFF"/>
        <color rgb="FF63BE7B"/>
      </colorScale>
    </cfRule>
    <cfRule type="colorScale" priority="112">
      <colorScale>
        <cfvo type="min"/>
        <cfvo type="max"/>
        <color rgb="FFFFEF9C"/>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9:E9">
    <cfRule type="colorScale" priority="75">
      <colorScale>
        <cfvo type="min"/>
        <cfvo type="max"/>
        <color rgb="FFFCFCFF"/>
        <color rgb="FF63BE7B"/>
      </colorScale>
    </cfRule>
    <cfRule type="colorScale" priority="76">
      <colorScale>
        <cfvo type="min"/>
        <cfvo type="max"/>
        <color rgb="FFFCFCFF"/>
        <color rgb="FF63BE7B"/>
      </colorScale>
    </cfRule>
    <cfRule type="colorScale" priority="83">
      <colorScale>
        <cfvo type="min"/>
        <cfvo type="max"/>
        <color rgb="FFFCFCFF"/>
        <color rgb="FF63BE7B"/>
      </colorScale>
    </cfRule>
    <cfRule type="colorScale" priority="85">
      <colorScale>
        <cfvo type="min"/>
        <cfvo type="max"/>
        <color rgb="FFFFEF9C"/>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0:E10">
    <cfRule type="colorScale" priority="49">
      <colorScale>
        <cfvo type="min"/>
        <cfvo type="max"/>
        <color rgb="FFFCFCFF"/>
        <color rgb="FF63BE7B"/>
      </colorScale>
    </cfRule>
    <cfRule type="colorScale" priority="50">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fRule type="colorScale" priority="61">
      <colorScale>
        <cfvo type="min"/>
        <cfvo type="max"/>
        <color rgb="FFFFEF9C"/>
        <color rgb="FF63BE7B"/>
      </colorScale>
    </cfRule>
  </conditionalFormatting>
  <conditionalFormatting sqref="D11:E11">
    <cfRule type="colorScale" priority="22">
      <colorScale>
        <cfvo type="min"/>
        <cfvo type="max"/>
        <color rgb="FFFCFCFF"/>
        <color rgb="FF63BE7B"/>
      </colorScale>
    </cfRule>
    <cfRule type="colorScale" priority="23">
      <colorScale>
        <cfvo type="min"/>
        <cfvo type="max"/>
        <color rgb="FFFCFCFF"/>
        <color rgb="FF63BE7B"/>
      </colorScale>
    </cfRule>
    <cfRule type="colorScale" priority="30">
      <colorScale>
        <cfvo type="min"/>
        <cfvo type="max"/>
        <color rgb="FFFCFCFF"/>
        <color rgb="FF63BE7B"/>
      </colorScale>
    </cfRule>
    <cfRule type="colorScale" priority="32">
      <colorScale>
        <cfvo type="min"/>
        <cfvo type="max"/>
        <color rgb="FFFFEF9C"/>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12:E12">
    <cfRule type="colorScale" priority="535">
      <colorScale>
        <cfvo type="min"/>
        <cfvo type="max"/>
        <color rgb="FFFCFCFF"/>
        <color rgb="FF63BE7B"/>
      </colorScale>
    </cfRule>
    <cfRule type="colorScale" priority="536">
      <colorScale>
        <cfvo type="min"/>
        <cfvo type="percentile" val="50"/>
        <cfvo type="max"/>
        <color rgb="FFF8696B"/>
        <color rgb="FFFFEB84"/>
        <color rgb="FF63BE7B"/>
      </colorScale>
    </cfRule>
  </conditionalFormatting>
  <conditionalFormatting sqref="D12:E15">
    <cfRule type="colorScale" priority="543">
      <colorScale>
        <cfvo type="min"/>
        <cfvo type="max"/>
        <color rgb="FFFFEF9C"/>
        <color rgb="FF63BE7B"/>
      </colorScale>
    </cfRule>
  </conditionalFormatting>
  <conditionalFormatting sqref="D13:E13">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onditionalFormatting>
  <conditionalFormatting sqref="D14:E14">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onditionalFormatting>
  <conditionalFormatting sqref="D15:E15">
    <cfRule type="colorScale" priority="529">
      <colorScale>
        <cfvo type="min"/>
        <cfvo type="max"/>
        <color rgb="FFFCFCFF"/>
        <color rgb="FF63BE7B"/>
      </colorScale>
    </cfRule>
    <cfRule type="colorScale" priority="530">
      <colorScale>
        <cfvo type="min"/>
        <cfvo type="percentile" val="50"/>
        <cfvo type="max"/>
        <color rgb="FFF8696B"/>
        <color rgb="FFFFEB84"/>
        <color rgb="FF63BE7B"/>
      </colorScale>
    </cfRule>
  </conditionalFormatting>
  <conditionalFormatting sqref="E2:E11">
    <cfRule type="colorScale" priority="8">
      <colorScale>
        <cfvo type="min"/>
        <cfvo type="max"/>
        <color rgb="FFFCFCFF"/>
        <color rgb="FF63BE7B"/>
      </colorScale>
    </cfRule>
  </conditionalFormatting>
  <conditionalFormatting sqref="F2">
    <cfRule type="colorScale" priority="391">
      <colorScale>
        <cfvo type="min"/>
        <cfvo type="percentile" val="50"/>
        <cfvo type="max"/>
        <color rgb="FFF8696B"/>
        <color rgb="FFFCFCFF"/>
        <color rgb="FF63BE7B"/>
      </colorScale>
    </cfRule>
  </conditionalFormatting>
  <conditionalFormatting sqref="F2:F11">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F3">
    <cfRule type="colorScale" priority="239">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onditionalFormatting>
  <conditionalFormatting sqref="F4">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5">
    <cfRule type="colorScale" priority="185">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F6">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fRule type="colorScale" priority="164">
      <colorScale>
        <cfvo type="min"/>
        <cfvo type="max"/>
        <color rgb="FFFFEF9C"/>
        <color rgb="FF63BE7B"/>
      </colorScale>
    </cfRule>
  </conditionalFormatting>
  <conditionalFormatting sqref="F7">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37">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F8">
    <cfRule type="colorScale" priority="100">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109">
      <colorScale>
        <cfvo type="min"/>
        <cfvo type="max"/>
        <color rgb="FFFCFCFF"/>
        <color rgb="FF63BE7B"/>
      </colorScale>
    </cfRule>
  </conditionalFormatting>
  <conditionalFormatting sqref="F9">
    <cfRule type="colorScale" priority="73">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F10">
    <cfRule type="colorScale" priority="47">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6">
      <colorScale>
        <cfvo type="min"/>
        <cfvo type="max"/>
        <color rgb="FFFCFCFF"/>
        <color rgb="FF63BE7B"/>
      </colorScale>
    </cfRule>
  </conditionalFormatting>
  <conditionalFormatting sqref="F11">
    <cfRule type="colorScale" priority="20">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F18:F1048576 F1 F12:F15">
    <cfRule type="colorScale" priority="528">
      <colorScale>
        <cfvo type="min"/>
        <cfvo type="percentile" val="50"/>
        <cfvo type="max"/>
        <color rgb="FFF8696B"/>
        <color rgb="FFFCFCFF"/>
        <color rgb="FF63BE7B"/>
      </colorScale>
    </cfRule>
  </conditionalFormatting>
  <conditionalFormatting sqref="G2">
    <cfRule type="colorScale" priority="394">
      <colorScale>
        <cfvo type="min"/>
        <cfvo type="percentile" val="50"/>
        <cfvo type="max"/>
        <color rgb="FF63BE7B"/>
        <color rgb="FFFCFCFF"/>
        <color rgb="FFF8696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243">
      <colorScale>
        <cfvo type="min"/>
        <cfvo type="percentile" val="50"/>
        <cfvo type="max"/>
        <color rgb="FF63BE7B"/>
        <color rgb="FFFCFCFF"/>
        <color rgb="FFF8696B"/>
      </colorScale>
    </cfRule>
  </conditionalFormatting>
  <conditionalFormatting sqref="G4">
    <cfRule type="colorScale" priority="215">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G5">
    <cfRule type="colorScale" priority="184">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onditionalFormatting>
  <conditionalFormatting sqref="G6">
    <cfRule type="colorScale" priority="157">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onditionalFormatting>
  <conditionalFormatting sqref="G7">
    <cfRule type="colorScale" priority="12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onditionalFormatting>
  <conditionalFormatting sqref="G8">
    <cfRule type="colorScale" priority="99">
      <colorScale>
        <cfvo type="min"/>
        <cfvo type="percentile" val="50"/>
        <cfvo type="max"/>
        <color rgb="FF63BE7B"/>
        <color rgb="FFFCFCFF"/>
        <color rgb="FFF8696B"/>
      </colorScale>
    </cfRule>
    <cfRule type="colorScale" priority="108">
      <colorScale>
        <cfvo type="min"/>
        <cfvo type="percentile" val="50"/>
        <cfvo type="max"/>
        <color rgb="FF63BE7B"/>
        <color rgb="FFFCFCFF"/>
        <color rgb="FFF8696B"/>
      </colorScale>
    </cfRule>
    <cfRule type="colorScale" priority="111">
      <colorScale>
        <cfvo type="min"/>
        <cfvo type="percentile" val="50"/>
        <cfvo type="max"/>
        <color rgb="FF63BE7B"/>
        <color rgb="FFFCFCFF"/>
        <color rgb="FFF8696B"/>
      </colorScale>
    </cfRule>
  </conditionalFormatting>
  <conditionalFormatting sqref="G9">
    <cfRule type="colorScale" priority="72">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fRule type="colorScale" priority="84">
      <colorScale>
        <cfvo type="min"/>
        <cfvo type="percentile" val="50"/>
        <cfvo type="max"/>
        <color rgb="FF63BE7B"/>
        <color rgb="FFFCFCFF"/>
        <color rgb="FFF8696B"/>
      </colorScale>
    </cfRule>
  </conditionalFormatting>
  <conditionalFormatting sqref="G10">
    <cfRule type="colorScale" priority="46">
      <colorScale>
        <cfvo type="min"/>
        <cfvo type="percentile" val="50"/>
        <cfvo type="max"/>
        <color rgb="FF63BE7B"/>
        <color rgb="FFFCFCFF"/>
        <color rgb="FFF8696B"/>
      </colorScale>
    </cfRule>
    <cfRule type="colorScale" priority="55">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onditionalFormatting>
  <conditionalFormatting sqref="G11">
    <cfRule type="colorScale" priority="19">
      <colorScale>
        <cfvo type="min"/>
        <cfvo type="percentile" val="50"/>
        <cfvo type="max"/>
        <color rgb="FF63BE7B"/>
        <color rgb="FFFCFCFF"/>
        <color rgb="FFF8696B"/>
      </colorScale>
    </cfRule>
    <cfRule type="colorScale" priority="28">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onditionalFormatting>
  <conditionalFormatting sqref="G12:G15">
    <cfRule type="colorScale" priority="541">
      <colorScale>
        <cfvo type="min"/>
        <cfvo type="percentile" val="50"/>
        <cfvo type="max"/>
        <color rgb="FF63BE7B"/>
        <color rgb="FFFCFCFF"/>
        <color rgb="FFF8696B"/>
      </colorScale>
    </cfRule>
  </conditionalFormatting>
  <conditionalFormatting sqref="H2:H11">
    <cfRule type="colorScale" priority="4">
      <colorScale>
        <cfvo type="min"/>
        <cfvo type="percentile" val="50"/>
        <cfvo type="max"/>
        <color rgb="FF63BE7B"/>
        <color rgb="FFFCFCFF"/>
        <color rgb="FFF8696B"/>
      </colorScale>
    </cfRule>
  </conditionalFormatting>
  <conditionalFormatting sqref="H4">
    <cfRule type="colorScale" priority="214">
      <colorScale>
        <cfvo type="min"/>
        <cfvo type="percentile" val="50"/>
        <cfvo type="max"/>
        <color rgb="FF63BE7B"/>
        <color rgb="FFFCFCFF"/>
        <color rgb="FFF8696B"/>
      </colorScale>
    </cfRule>
  </conditionalFormatting>
  <conditionalFormatting sqref="H5">
    <cfRule type="colorScale" priority="183">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H7">
    <cfRule type="colorScale" priority="127">
      <colorScale>
        <cfvo type="min"/>
        <cfvo type="percentile" val="50"/>
        <cfvo type="max"/>
        <color rgb="FF63BE7B"/>
        <color rgb="FFFCFCFF"/>
        <color rgb="FFF8696B"/>
      </colorScale>
    </cfRule>
    <cfRule type="colorScale" priority="135">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onditionalFormatting>
  <conditionalFormatting sqref="H8">
    <cfRule type="colorScale" priority="98">
      <colorScale>
        <cfvo type="min"/>
        <cfvo type="percentile" val="50"/>
        <cfvo type="max"/>
        <color rgb="FF63BE7B"/>
        <color rgb="FFFCFCFF"/>
        <color rgb="FFF8696B"/>
      </colorScale>
    </cfRule>
    <cfRule type="colorScale" priority="107">
      <colorScale>
        <cfvo type="min"/>
        <cfvo type="percentile" val="50"/>
        <cfvo type="max"/>
        <color rgb="FF63BE7B"/>
        <color rgb="FFFCFCFF"/>
        <color rgb="FFF8696B"/>
      </colorScale>
    </cfRule>
  </conditionalFormatting>
  <conditionalFormatting sqref="H9">
    <cfRule type="colorScale" priority="71">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onditionalFormatting>
  <conditionalFormatting sqref="H10">
    <cfRule type="colorScale" priority="45">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H11">
    <cfRule type="colorScale" priority="18">
      <colorScale>
        <cfvo type="min"/>
        <cfvo type="percentile" val="50"/>
        <cfvo type="max"/>
        <color rgb="FF63BE7B"/>
        <color rgb="FFFCFCFF"/>
        <color rgb="FFF8696B"/>
      </colorScale>
    </cfRule>
    <cfRule type="colorScale" priority="27">
      <colorScale>
        <cfvo type="min"/>
        <cfvo type="percentile" val="50"/>
        <cfvo type="max"/>
        <color rgb="FF63BE7B"/>
        <color rgb="FFFCFCFF"/>
        <color rgb="FFF8696B"/>
      </colorScale>
    </cfRule>
  </conditionalFormatting>
  <conditionalFormatting sqref="I2">
    <cfRule type="colorScale" priority="387">
      <colorScale>
        <cfvo type="min"/>
        <cfvo type="max"/>
        <color rgb="FFFFEF9C"/>
        <color rgb="FF63BE7B"/>
      </colorScale>
    </cfRule>
    <cfRule type="colorScale" priority="396">
      <colorScale>
        <cfvo type="min"/>
        <cfvo type="max"/>
        <color rgb="FFFFEF9C"/>
        <color rgb="FF63BE7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244">
      <colorScale>
        <cfvo type="min"/>
        <cfvo type="max"/>
        <color rgb="FFFFEF9C"/>
        <color rgb="FF63BE7B"/>
      </colorScale>
    </cfRule>
  </conditionalFormatting>
  <conditionalFormatting sqref="I4">
    <cfRule type="colorScale" priority="206">
      <colorScale>
        <cfvo type="min"/>
        <cfvo type="max"/>
        <color rgb="FFFFEF9C"/>
        <color rgb="FF63BE7B"/>
      </colorScale>
    </cfRule>
    <cfRule type="colorScale" priority="213">
      <colorScale>
        <cfvo type="min"/>
        <cfvo type="max"/>
        <color rgb="FFFFEF9C"/>
        <color rgb="FF63BE7B"/>
      </colorScale>
    </cfRule>
    <cfRule type="colorScale" priority="219">
      <colorScale>
        <cfvo type="min"/>
        <cfvo type="max"/>
        <color rgb="FFFFEF9C"/>
        <color rgb="FF63BE7B"/>
      </colorScale>
    </cfRule>
  </conditionalFormatting>
  <conditionalFormatting sqref="I5">
    <cfRule type="colorScale" priority="179">
      <colorScale>
        <cfvo type="min"/>
        <cfvo type="max"/>
        <color rgb="FFFFEF9C"/>
        <color rgb="FF63BE7B"/>
      </colorScale>
    </cfRule>
    <cfRule type="colorScale" priority="182">
      <colorScale>
        <cfvo type="min"/>
        <cfvo type="max"/>
        <color rgb="FFFFEF9C"/>
        <color rgb="FF63BE7B"/>
      </colorScale>
    </cfRule>
    <cfRule type="colorScale" priority="191">
      <colorScale>
        <cfvo type="min"/>
        <cfvo type="max"/>
        <color rgb="FFFFEF9C"/>
        <color rgb="FF63BE7B"/>
      </colorScale>
    </cfRule>
    <cfRule type="colorScale" priority="198">
      <colorScale>
        <cfvo type="min"/>
        <cfvo type="max"/>
        <color rgb="FFFFEF9C"/>
        <color rgb="FF63BE7B"/>
      </colorScale>
    </cfRule>
  </conditionalFormatting>
  <conditionalFormatting sqref="I6">
    <cfRule type="colorScale" priority="156">
      <colorScale>
        <cfvo type="min"/>
        <cfvo type="max"/>
        <color rgb="FFFFEF9C"/>
        <color rgb="FF63BE7B"/>
      </colorScale>
    </cfRule>
    <cfRule type="colorScale" priority="168">
      <colorScale>
        <cfvo type="min"/>
        <cfvo type="max"/>
        <color rgb="FFFFEF9C"/>
        <color rgb="FF63BE7B"/>
      </colorScale>
    </cfRule>
  </conditionalFormatting>
  <conditionalFormatting sqref="I7">
    <cfRule type="colorScale" priority="126">
      <colorScale>
        <cfvo type="min"/>
        <cfvo type="max"/>
        <color rgb="FFFFEF9C"/>
        <color rgb="FF63BE7B"/>
      </colorScale>
    </cfRule>
    <cfRule type="colorScale" priority="134">
      <colorScale>
        <cfvo type="min"/>
        <cfvo type="max"/>
        <color rgb="FFFFEF9C"/>
        <color rgb="FF63BE7B"/>
      </colorScale>
    </cfRule>
    <cfRule type="colorScale" priority="143">
      <colorScale>
        <cfvo type="min"/>
        <cfvo type="max"/>
        <color rgb="FFFFEF9C"/>
        <color rgb="FF63BE7B"/>
      </colorScale>
    </cfRule>
    <cfRule type="colorScale" priority="150">
      <colorScale>
        <cfvo type="min"/>
        <cfvo type="max"/>
        <color rgb="FFFFEF9C"/>
        <color rgb="FF63BE7B"/>
      </colorScale>
    </cfRule>
  </conditionalFormatting>
  <conditionalFormatting sqref="I8">
    <cfRule type="colorScale" priority="94">
      <colorScale>
        <cfvo type="min"/>
        <cfvo type="max"/>
        <color rgb="FFFFEF9C"/>
        <color rgb="FF63BE7B"/>
      </colorScale>
    </cfRule>
    <cfRule type="colorScale" priority="97">
      <colorScale>
        <cfvo type="min"/>
        <cfvo type="max"/>
        <color rgb="FFFFEF9C"/>
        <color rgb="FF63BE7B"/>
      </colorScale>
    </cfRule>
    <cfRule type="colorScale" priority="106">
      <colorScale>
        <cfvo type="min"/>
        <cfvo type="max"/>
        <color rgb="FFFFEF9C"/>
        <color rgb="FF63BE7B"/>
      </colorScale>
    </cfRule>
    <cfRule type="colorScale" priority="113">
      <colorScale>
        <cfvo type="min"/>
        <cfvo type="max"/>
        <color rgb="FFFFEF9C"/>
        <color rgb="FF63BE7B"/>
      </colorScale>
    </cfRule>
  </conditionalFormatting>
  <conditionalFormatting sqref="I9">
    <cfRule type="colorScale" priority="67">
      <colorScale>
        <cfvo type="min"/>
        <cfvo type="max"/>
        <color rgb="FFFFEF9C"/>
        <color rgb="FF63BE7B"/>
      </colorScale>
    </cfRule>
    <cfRule type="colorScale" priority="70">
      <colorScale>
        <cfvo type="min"/>
        <cfvo type="max"/>
        <color rgb="FFFFEF9C"/>
        <color rgb="FF63BE7B"/>
      </colorScale>
    </cfRule>
    <cfRule type="colorScale" priority="79">
      <colorScale>
        <cfvo type="min"/>
        <cfvo type="max"/>
        <color rgb="FFFFEF9C"/>
        <color rgb="FF63BE7B"/>
      </colorScale>
    </cfRule>
    <cfRule type="colorScale" priority="86">
      <colorScale>
        <cfvo type="min"/>
        <cfvo type="max"/>
        <color rgb="FFFFEF9C"/>
        <color rgb="FF63BE7B"/>
      </colorScale>
    </cfRule>
  </conditionalFormatting>
  <conditionalFormatting sqref="I10">
    <cfRule type="colorScale" priority="41">
      <colorScale>
        <cfvo type="min"/>
        <cfvo type="max"/>
        <color rgb="FFFFEF9C"/>
        <color rgb="FF63BE7B"/>
      </colorScale>
    </cfRule>
    <cfRule type="colorScale" priority="44">
      <colorScale>
        <cfvo type="min"/>
        <cfvo type="max"/>
        <color rgb="FFFFEF9C"/>
        <color rgb="FF63BE7B"/>
      </colorScale>
    </cfRule>
    <cfRule type="colorScale" priority="53">
      <colorScale>
        <cfvo type="min"/>
        <cfvo type="max"/>
        <color rgb="FFFFEF9C"/>
        <color rgb="FF63BE7B"/>
      </colorScale>
    </cfRule>
    <cfRule type="colorScale" priority="62">
      <colorScale>
        <cfvo type="min"/>
        <cfvo type="max"/>
        <color rgb="FFFFEF9C"/>
        <color rgb="FF63BE7B"/>
      </colorScale>
    </cfRule>
  </conditionalFormatting>
  <conditionalFormatting sqref="I11">
    <cfRule type="colorScale" priority="14">
      <colorScale>
        <cfvo type="min"/>
        <cfvo type="max"/>
        <color rgb="FFFFEF9C"/>
        <color rgb="FF63BE7B"/>
      </colorScale>
    </cfRule>
    <cfRule type="colorScale" priority="17">
      <colorScale>
        <cfvo type="min"/>
        <cfvo type="percentile" val="50"/>
        <cfvo type="max"/>
        <color rgb="FFF8696B"/>
        <color rgb="FFFFEB84"/>
        <color rgb="FF63BE7B"/>
      </colorScale>
    </cfRule>
    <cfRule type="colorScale" priority="26">
      <colorScale>
        <cfvo type="min"/>
        <cfvo type="max"/>
        <color rgb="FFFFEF9C"/>
        <color rgb="FF63BE7B"/>
      </colorScale>
    </cfRule>
    <cfRule type="colorScale" priority="33">
      <colorScale>
        <cfvo type="min"/>
        <cfvo type="max"/>
        <color rgb="FFFFEF9C"/>
        <color rgb="FF63BE7B"/>
      </colorScale>
    </cfRule>
  </conditionalFormatting>
  <conditionalFormatting sqref="I12:I15">
    <cfRule type="colorScale" priority="544">
      <colorScale>
        <cfvo type="min"/>
        <cfvo type="max"/>
        <color rgb="FFFFEF9C"/>
        <color rgb="FF63BE7B"/>
      </colorScale>
    </cfRule>
  </conditionalFormatting>
  <conditionalFormatting sqref="J2">
    <cfRule type="colorScale" priority="386">
      <colorScale>
        <cfvo type="min"/>
        <cfvo type="max"/>
        <color rgb="FFFFEF9C"/>
        <color rgb="FF63BE7B"/>
      </colorScale>
    </cfRule>
    <cfRule type="colorScale" priority="397">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245">
      <colorScale>
        <cfvo type="min"/>
        <cfvo type="max"/>
        <color rgb="FFFFEF9C"/>
        <color rgb="FF63BE7B"/>
      </colorScale>
    </cfRule>
  </conditionalFormatting>
  <conditionalFormatting sqref="J4">
    <cfRule type="colorScale" priority="205">
      <colorScale>
        <cfvo type="min"/>
        <cfvo type="max"/>
        <color rgb="FFFFEF9C"/>
        <color rgb="FF63BE7B"/>
      </colorScale>
    </cfRule>
    <cfRule type="colorScale" priority="220">
      <colorScale>
        <cfvo type="min"/>
        <cfvo type="max"/>
        <color rgb="FFFFEF9C"/>
        <color rgb="FF63BE7B"/>
      </colorScale>
    </cfRule>
  </conditionalFormatting>
  <conditionalFormatting sqref="J5">
    <cfRule type="colorScale" priority="178">
      <colorScale>
        <cfvo type="min"/>
        <cfvo type="max"/>
        <color rgb="FFFFEF9C"/>
        <color rgb="FF63BE7B"/>
      </colorScale>
    </cfRule>
    <cfRule type="colorScale" priority="181">
      <colorScale>
        <cfvo type="min"/>
        <cfvo type="max"/>
        <color rgb="FFFFEF9C"/>
        <color rgb="FF63BE7B"/>
      </colorScale>
    </cfRule>
    <cfRule type="colorScale" priority="199">
      <colorScale>
        <cfvo type="min"/>
        <cfvo type="max"/>
        <color rgb="FFFFEF9C"/>
        <color rgb="FF63BE7B"/>
      </colorScale>
    </cfRule>
  </conditionalFormatting>
  <conditionalFormatting sqref="J6">
    <cfRule type="colorScale" priority="155">
      <colorScale>
        <cfvo type="min"/>
        <cfvo type="max"/>
        <color rgb="FFFFEF9C"/>
        <color rgb="FF63BE7B"/>
      </colorScale>
    </cfRule>
  </conditionalFormatting>
  <conditionalFormatting sqref="J7">
    <cfRule type="colorScale" priority="122">
      <colorScale>
        <cfvo type="min"/>
        <cfvo type="max"/>
        <color rgb="FFFFEF9C"/>
        <color rgb="FF63BE7B"/>
      </colorScale>
    </cfRule>
    <cfRule type="colorScale" priority="123">
      <colorScale>
        <cfvo type="min"/>
        <cfvo type="max"/>
        <color rgb="FFFFEF9C"/>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J8">
    <cfRule type="colorScale" priority="93">
      <colorScale>
        <cfvo type="min"/>
        <cfvo type="max"/>
        <color rgb="FFFFEF9C"/>
        <color rgb="FF63BE7B"/>
      </colorScale>
    </cfRule>
    <cfRule type="colorScale" priority="96">
      <colorScale>
        <cfvo type="min"/>
        <cfvo type="max"/>
        <color rgb="FFFFEF9C"/>
        <color rgb="FF63BE7B"/>
      </colorScale>
    </cfRule>
    <cfRule type="colorScale" priority="114">
      <colorScale>
        <cfvo type="min"/>
        <cfvo type="max"/>
        <color rgb="FFFFEF9C"/>
        <color rgb="FF63BE7B"/>
      </colorScale>
    </cfRule>
  </conditionalFormatting>
  <conditionalFormatting sqref="J9">
    <cfRule type="colorScale" priority="66">
      <colorScale>
        <cfvo type="min"/>
        <cfvo type="max"/>
        <color rgb="FFFFEF9C"/>
        <color rgb="FF63BE7B"/>
      </colorScale>
    </cfRule>
    <cfRule type="colorScale" priority="69">
      <colorScale>
        <cfvo type="min"/>
        <cfvo type="max"/>
        <color rgb="FFFFEF9C"/>
        <color rgb="FF63BE7B"/>
      </colorScale>
    </cfRule>
    <cfRule type="colorScale" priority="87">
      <colorScale>
        <cfvo type="min"/>
        <cfvo type="max"/>
        <color rgb="FFFFEF9C"/>
        <color rgb="FF63BE7B"/>
      </colorScale>
    </cfRule>
  </conditionalFormatting>
  <conditionalFormatting sqref="J10">
    <cfRule type="colorScale" priority="40">
      <colorScale>
        <cfvo type="min"/>
        <cfvo type="max"/>
        <color rgb="FFFFEF9C"/>
        <color rgb="FF63BE7B"/>
      </colorScale>
    </cfRule>
    <cfRule type="colorScale" priority="43">
      <colorScale>
        <cfvo type="min"/>
        <cfvo type="max"/>
        <color rgb="FFFFEF9C"/>
        <color rgb="FF63BE7B"/>
      </colorScale>
    </cfRule>
    <cfRule type="colorScale" priority="63">
      <colorScale>
        <cfvo type="min"/>
        <cfvo type="max"/>
        <color rgb="FFFFEF9C"/>
        <color rgb="FF63BE7B"/>
      </colorScale>
    </cfRule>
  </conditionalFormatting>
  <conditionalFormatting sqref="J11">
    <cfRule type="colorScale" priority="13">
      <colorScale>
        <cfvo type="min"/>
        <cfvo type="max"/>
        <color rgb="FFFFEF9C"/>
        <color rgb="FF63BE7B"/>
      </colorScale>
    </cfRule>
    <cfRule type="colorScale" priority="16">
      <colorScale>
        <cfvo type="min"/>
        <cfvo type="max"/>
        <color rgb="FFFFEF9C"/>
        <color rgb="FF63BE7B"/>
      </colorScale>
    </cfRule>
    <cfRule type="colorScale" priority="34">
      <colorScale>
        <cfvo type="min"/>
        <cfvo type="max"/>
        <color rgb="FFFFEF9C"/>
        <color rgb="FF63BE7B"/>
      </colorScale>
    </cfRule>
  </conditionalFormatting>
  <conditionalFormatting sqref="J12:J15">
    <cfRule type="colorScale" priority="545">
      <colorScale>
        <cfvo type="min"/>
        <cfvo type="max"/>
        <color rgb="FFFFEF9C"/>
        <color rgb="FF63BE7B"/>
      </colorScale>
    </cfRule>
  </conditionalFormatting>
  <conditionalFormatting sqref="K2">
    <cfRule type="colorScale" priority="385">
      <colorScale>
        <cfvo type="min"/>
        <cfvo type="max"/>
        <color rgb="FFFFEF9C"/>
        <color rgb="FF63BE7B"/>
      </colorScale>
    </cfRule>
    <cfRule type="colorScale" priority="398">
      <colorScale>
        <cfvo type="min"/>
        <cfvo type="percentile" val="50"/>
        <cfvo type="max"/>
        <color rgb="FFF8696B"/>
        <color rgb="FFFFEB84"/>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K4">
    <cfRule type="colorScale" priority="204">
      <colorScale>
        <cfvo type="min"/>
        <cfvo type="max"/>
        <color rgb="FFFFEF9C"/>
        <color rgb="FF63BE7B"/>
      </colorScale>
    </cfRule>
    <cfRule type="colorScale" priority="221">
      <colorScale>
        <cfvo type="min"/>
        <cfvo type="percentile" val="50"/>
        <cfvo type="max"/>
        <color rgb="FFF8696B"/>
        <color rgb="FFFFEB84"/>
        <color rgb="FF63BE7B"/>
      </colorScale>
    </cfRule>
  </conditionalFormatting>
  <conditionalFormatting sqref="K5">
    <cfRule type="colorScale" priority="177">
      <colorScale>
        <cfvo type="min"/>
        <cfvo type="max"/>
        <color rgb="FFFFEF9C"/>
        <color rgb="FF63BE7B"/>
      </colorScale>
    </cfRule>
    <cfRule type="colorScale" priority="180">
      <colorScale>
        <cfvo type="min"/>
        <cfvo type="percentile" val="50"/>
        <cfvo type="max"/>
        <color rgb="FFF8696B"/>
        <color rgb="FFFFEB84"/>
        <color rgb="FF63BE7B"/>
      </colorScale>
    </cfRule>
    <cfRule type="colorScale" priority="200">
      <colorScale>
        <cfvo type="min"/>
        <cfvo type="percentile" val="50"/>
        <cfvo type="max"/>
        <color rgb="FFF8696B"/>
        <color rgb="FFFFEB84"/>
        <color rgb="FF63BE7B"/>
      </colorScale>
    </cfRule>
  </conditionalFormatting>
  <conditionalFormatting sqref="K6">
    <cfRule type="colorScale" priority="154">
      <colorScale>
        <cfvo type="min"/>
        <cfvo type="max"/>
        <color rgb="FFFFEF9C"/>
        <color rgb="FF63BE7B"/>
      </colorScale>
    </cfRule>
    <cfRule type="colorScale" priority="175">
      <colorScale>
        <cfvo type="min"/>
        <cfvo type="percentile" val="50"/>
        <cfvo type="max"/>
        <color rgb="FFF8696B"/>
        <color rgb="FFFFEB84"/>
        <color rgb="FF63BE7B"/>
      </colorScale>
    </cfRule>
  </conditionalFormatting>
  <conditionalFormatting sqref="K7">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0">
      <colorScale>
        <cfvo type="min"/>
        <cfvo type="max"/>
        <color rgb="FFFFEF9C"/>
        <color rgb="FF63BE7B"/>
      </colorScale>
    </cfRule>
    <cfRule type="colorScale" priority="121">
      <colorScale>
        <cfvo type="min"/>
        <cfvo type="max"/>
        <color rgb="FFFFEF9C"/>
        <color rgb="FF63BE7B"/>
      </colorScale>
    </cfRule>
  </conditionalFormatting>
  <conditionalFormatting sqref="K8">
    <cfRule type="colorScale" priority="92">
      <colorScale>
        <cfvo type="min"/>
        <cfvo type="max"/>
        <color rgb="FFFFEF9C"/>
        <color rgb="FF63BE7B"/>
      </colorScale>
    </cfRule>
    <cfRule type="colorScale" priority="95">
      <colorScale>
        <cfvo type="min"/>
        <cfvo type="percentile" val="50"/>
        <cfvo type="max"/>
        <color rgb="FFF8696B"/>
        <color rgb="FFFFEB84"/>
        <color rgb="FF63BE7B"/>
      </colorScale>
    </cfRule>
    <cfRule type="colorScale" priority="115">
      <colorScale>
        <cfvo type="min"/>
        <cfvo type="percentile" val="50"/>
        <cfvo type="max"/>
        <color rgb="FFF8696B"/>
        <color rgb="FFFFEB84"/>
        <color rgb="FF63BE7B"/>
      </colorScale>
    </cfRule>
  </conditionalFormatting>
  <conditionalFormatting sqref="K9">
    <cfRule type="colorScale" priority="68">
      <colorScale>
        <cfvo type="min"/>
        <cfvo type="percentile" val="50"/>
        <cfvo type="max"/>
        <color rgb="FFF8696B"/>
        <color rgb="FFFFEB84"/>
        <color rgb="FF63BE7B"/>
      </colorScale>
    </cfRule>
    <cfRule type="colorScale" priority="88">
      <colorScale>
        <cfvo type="min"/>
        <cfvo type="percentile" val="50"/>
        <cfvo type="max"/>
        <color rgb="FFF8696B"/>
        <color rgb="FFFFEB84"/>
        <color rgb="FF63BE7B"/>
      </colorScale>
    </cfRule>
  </conditionalFormatting>
  <conditionalFormatting sqref="K10">
    <cfRule type="colorScale" priority="39">
      <colorScale>
        <cfvo type="min"/>
        <cfvo type="max"/>
        <color rgb="FFFFEF9C"/>
        <color rgb="FF63BE7B"/>
      </colorScale>
    </cfRule>
    <cfRule type="colorScale" priority="42">
      <colorScale>
        <cfvo type="min"/>
        <cfvo type="percentile" val="50"/>
        <cfvo type="max"/>
        <color rgb="FFF8696B"/>
        <color rgb="FFFFEB84"/>
        <color rgb="FF63BE7B"/>
      </colorScale>
    </cfRule>
    <cfRule type="colorScale" priority="64">
      <colorScale>
        <cfvo type="min"/>
        <cfvo type="percentile" val="50"/>
        <cfvo type="max"/>
        <color rgb="FFF8696B"/>
        <color rgb="FFFFEB84"/>
        <color rgb="FF63BE7B"/>
      </colorScale>
    </cfRule>
  </conditionalFormatting>
  <conditionalFormatting sqref="K11">
    <cfRule type="colorScale" priority="12">
      <colorScale>
        <cfvo type="min"/>
        <cfvo type="max"/>
        <color rgb="FFFFEF9C"/>
        <color rgb="FF63BE7B"/>
      </colorScale>
    </cfRule>
    <cfRule type="colorScale" priority="15">
      <colorScale>
        <cfvo type="min"/>
        <cfvo type="max"/>
        <color rgb="FFFFEF9C"/>
        <color rgb="FF63BE7B"/>
      </colorScale>
    </cfRule>
    <cfRule type="colorScale" priority="35">
      <colorScale>
        <cfvo type="min"/>
        <cfvo type="percentile" val="50"/>
        <cfvo type="max"/>
        <color rgb="FFF8696B"/>
        <color rgb="FFFFEB84"/>
        <color rgb="FF63BE7B"/>
      </colorScale>
    </cfRule>
  </conditionalFormatting>
  <conditionalFormatting sqref="K12:K15">
    <cfRule type="colorScale" priority="546">
      <colorScale>
        <cfvo type="min"/>
        <cfvo type="percentile" val="50"/>
        <cfvo type="max"/>
        <color rgb="FFF8696B"/>
        <color rgb="FFFFEB84"/>
        <color rgb="FF63BE7B"/>
      </colorScale>
    </cfRule>
  </conditionalFormatting>
  <hyperlinks>
    <hyperlink ref="A5" r:id="rId1" display="Technology/Hardware/Livent.xlsx" xr:uid="{0821C7E4-6577-154A-82B0-BE7D633E0C09}"/>
    <hyperlink ref="A11" r:id="rId2" display="Technology/Software/Samsara.xlsx" xr:uid="{071CC5E2-A380-F748-9B4B-3088A4266F92}"/>
    <hyperlink ref="A8" r:id="rId3" display="Technology/Hardware/Pure Storage.xlsx" xr:uid="{9120D397-8D7C-274F-B985-74E1FC82EDD1}"/>
    <hyperlink ref="A10" r:id="rId4" display="Industrials/Cameco.xlsx" xr:uid="{7ECD2D10-3934-A943-8CF7-86A7F690312B}"/>
    <hyperlink ref="A6" r:id="rId5" display="Industrials/MP Materials.xlsx" xr:uid="{BE54A73F-33F7-1140-A271-5E9758D68017}"/>
    <hyperlink ref="A4" r:id="rId6" display="Consumer/Moncler.xlsx" xr:uid="{DCCB8231-5F44-044E-8CF7-9803874C568D}"/>
    <hyperlink ref="A7" r:id="rId7" display="Consumer/E.l.f Beauty.xlsx" xr:uid="{CEFCF88C-DE87-BC46-AAEE-3B48DCD5619C}"/>
    <hyperlink ref="A3" r:id="rId8" display="Consumer/Crocs.xlsx" xr:uid="{552F7B70-E0C5-6E42-AF3A-F22035BCC970}"/>
    <hyperlink ref="A9" r:id="rId9" display="Financial Services/Shift4 Payments.xlsx" xr:uid="{46F8E271-9752-5942-B5B6-4159FAD167C3}"/>
    <hyperlink ref="A2" r:id="rId10" display="Technology/Software/dLocal.xlsx" xr:uid="{D9F1FFB5-132C-F543-82E6-91F2ED56DB5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Factor Scoring</vt:lpstr>
      <vt:lpstr>Factor Investing</vt:lpstr>
      <vt:lpstr>Concentrated</vt:lpstr>
      <vt:lpstr>Hardware</vt:lpstr>
      <vt:lpstr>Software</vt:lpstr>
      <vt:lpstr>Consumer</vt:lpstr>
      <vt:lpstr>Financial Services</vt:lpstr>
      <vt:lpstr>Healthcare</vt:lpstr>
      <vt:lpstr>Industrials</vt:lpstr>
      <vt:lpstr>Real Estate</vt:lpstr>
      <vt:lpstr>Fashion + Beauty</vt:lpstr>
      <vt:lpstr>My Holdings</vt:lpstr>
      <vt:lpstr>Treasuries</vt:lpstr>
      <vt:lpstr>All Stars</vt:lpstr>
      <vt:lpstr>ROIC Port</vt:lpstr>
      <vt:lpstr>To Be Modeled</vt:lpstr>
      <vt:lpstr>7 Powers</vt:lpstr>
      <vt:lpstr>Compounders</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2023-06-23T18:51:28Z</dcterms:modified>
</cp:coreProperties>
</file>