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04A347F-A27C-9245-AE9F-1D540D4717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1'!$B$3:$AL$3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1'!$B$106:$AL$106</definedName>
    <definedName name="_xlchart.v1.15" hidden="1">'Sheet 1'!$B$19:$AL$19</definedName>
    <definedName name="_xlchart.v1.16" hidden="1">'Sheet 1'!$B$3:$AL$3</definedName>
    <definedName name="_xlchart.v1.2" hidden="1">'Sheet 1'!$B$106:$AL$106</definedName>
    <definedName name="_xlchart.v1.3" hidden="1">'Sheet 1'!$B$19:$AL$19</definedName>
    <definedName name="_xlchart.v1.4" hidden="1">'Sheet 1'!$B$3:$AL$3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1'!$B$106:$AL$106</definedName>
    <definedName name="_xlchart.v1.9" hidden="1">'Sheet 1'!$B$19:$AL$19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4" i="1" l="1"/>
  <c r="AN111" i="1"/>
  <c r="AT101" i="1"/>
  <c r="AT16" i="1" s="1"/>
  <c r="AT97" i="1"/>
  <c r="AT90" i="1"/>
  <c r="AT89" i="1"/>
  <c r="AT91" i="1" s="1"/>
  <c r="AT87" i="1"/>
  <c r="AT86" i="1"/>
  <c r="AT99" i="1" s="1"/>
  <c r="AT85" i="1"/>
  <c r="AT88" i="1" s="1"/>
  <c r="AR19" i="1"/>
  <c r="AU16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M4" i="1"/>
  <c r="AL13" i="1"/>
  <c r="AL9" i="1"/>
  <c r="AL20" i="1"/>
  <c r="AL29" i="1"/>
  <c r="AL35" i="1"/>
  <c r="AL80" i="1"/>
  <c r="AL89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S16" i="1" l="1"/>
  <c r="AT106" i="1"/>
  <c r="AM106" i="1" s="1"/>
  <c r="AN106" i="1" s="1"/>
  <c r="AO106" i="1" s="1"/>
  <c r="AP106" i="1" s="1"/>
  <c r="AQ106" i="1" s="1"/>
  <c r="AN108" i="1"/>
  <c r="AT92" i="1"/>
  <c r="AT103" i="1"/>
  <c r="AT102" i="1" s="1"/>
  <c r="AN112" i="1"/>
  <c r="AM108" i="1"/>
  <c r="AT100" i="1" l="1"/>
  <c r="AT105" i="1" s="1"/>
  <c r="AT108" i="1" s="1"/>
  <c r="AO108" i="1"/>
  <c r="AQ107" i="1" l="1"/>
  <c r="AQ108" i="1" s="1"/>
  <c r="AP108" i="1"/>
  <c r="AN110" i="1" s="1"/>
  <c r="AN113" i="1" s="1"/>
  <c r="AN115" i="1" s="1"/>
  <c r="AN118" i="1" l="1"/>
  <c r="AN117" i="1"/>
</calcChain>
</file>

<file path=xl/sharedStrings.xml><?xml version="1.0" encoding="utf-8"?>
<sst xmlns="http://schemas.openxmlformats.org/spreadsheetml/2006/main" count="1272" uniqueCount="161">
  <si>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</si>
  <si>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</si>
  <si>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</si>
  <si>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</si>
  <si>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</si>
  <si>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</si>
  <si>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</si>
  <si>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</si>
  <si>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</si>
  <si>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</si>
  <si>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</si>
  <si>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</si>
  <si>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</si>
  <si>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</si>
  <si>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</si>
  <si>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</si>
  <si>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</si>
  <si>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</si>
  <si>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</si>
  <si>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</si>
  <si>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</si>
  <si>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</si>
  <si>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</si>
  <si>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</si>
  <si>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</si>
  <si>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</si>
  <si>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</si>
  <si>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</si>
  <si>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</si>
  <si>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</si>
  <si>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</si>
  <si>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</si>
  <si>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</si>
  <si>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</si>
  <si>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</si>
  <si>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</si>
  <si>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</si>
  <si>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</si>
  <si>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</si>
  <si>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</si>
  <si>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</si>
  <si>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</si>
  <si>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</si>
  <si>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</si>
  <si>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</si>
  <si>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</si>
  <si>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</si>
  <si>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</si>
  <si>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</si>
  <si>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</si>
  <si>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</si>
  <si>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</si>
  <si>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</si>
  <si>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</si>
  <si>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</si>
  <si>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</si>
  <si>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</si>
  <si>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</si>
  <si>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</si>
  <si>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</si>
  <si>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</si>
  <si>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</si>
  <si>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</si>
  <si>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</si>
  <si>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</si>
  <si>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</si>
  <si>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</si>
  <si>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</si>
  <si>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</si>
  <si>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</si>
  <si>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</si>
  <si>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</si>
  <si>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</si>
  <si>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</si>
  <si>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</si>
  <si>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</si>
  <si>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</si>
  <si>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</si>
  <si>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</si>
  <si>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</si>
  <si>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</si>
  <si>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</si>
  <si>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</si>
  <si>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</si>
  <si>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</si>
  <si>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</si>
  <si>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</si>
  <si>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</si>
  <si>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</si>
  <si>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</si>
  <si>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</si>
  <si>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</si>
  <si>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</si>
  <si>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</si>
  <si>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</si>
  <si>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</si>
  <si>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</si>
  <si>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</si>
  <si>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</si>
  <si>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</si>
  <si>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</si>
  <si>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</si>
  <si>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</si>
  <si>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</si>
  <si>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</si>
  <si>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</si>
  <si>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</si>
  <si>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</si>
  <si>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</si>
  <si>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</si>
  <si>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</si>
  <si>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</si>
  <si>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</si>
  <si>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</si>
  <si>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</si>
  <si>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</si>
  <si>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</si>
  <si>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</si>
  <si>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</si>
  <si>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</si>
  <si>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</si>
  <si>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</si>
  <si>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</si>
  <si>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</si>
  <si>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</si>
  <si>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</si>
  <si>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</si>
  <si>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</si>
  <si>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</si>
  <si>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</si>
  <si>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</si>
  <si>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</si>
  <si>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</si>
  <si>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</si>
  <si>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</si>
  <si>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</si>
  <si>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</si>
  <si>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</si>
  <si>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</si>
  <si>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</si>
  <si>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</si>
  <si>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</si>
  <si>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</si>
  <si>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</si>
  <si>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</si>
  <si>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</si>
  <si>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</si>
  <si>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</si>
  <si>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</si>
  <si>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</si>
  <si>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</si>
  <si>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</si>
  <si>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</si>
  <si>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</si>
  <si>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</si>
  <si>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</si>
  <si>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</si>
  <si>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</si>
  <si>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</si>
  <si>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</si>
  <si>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KLA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</si>
</sst>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KLAC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03473884804441E-2"/>
          <c:y val="0.12346976175931582"/>
          <c:w val="0.87026203677026548"/>
          <c:h val="0.71802019249731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82500000</c:v>
                </c:pt>
                <c:pt idx="1">
                  <c:v>88200000</c:v>
                </c:pt>
                <c:pt idx="2">
                  <c:v>112900000</c:v>
                </c:pt>
                <c:pt idx="3">
                  <c:v>165500000</c:v>
                </c:pt>
                <c:pt idx="4">
                  <c:v>167900000</c:v>
                </c:pt>
                <c:pt idx="5">
                  <c:v>148400000</c:v>
                </c:pt>
                <c:pt idx="6">
                  <c:v>156000000</c:v>
                </c:pt>
                <c:pt idx="7">
                  <c:v>167200000</c:v>
                </c:pt>
                <c:pt idx="8">
                  <c:v>243700000</c:v>
                </c:pt>
                <c:pt idx="9">
                  <c:v>442400000</c:v>
                </c:pt>
                <c:pt idx="10">
                  <c:v>694900000</c:v>
                </c:pt>
                <c:pt idx="11">
                  <c:v>1031800000</c:v>
                </c:pt>
                <c:pt idx="12">
                  <c:v>1166300000</c:v>
                </c:pt>
                <c:pt idx="13">
                  <c:v>843200000</c:v>
                </c:pt>
                <c:pt idx="14">
                  <c:v>1498812000</c:v>
                </c:pt>
                <c:pt idx="15">
                  <c:v>2103757000</c:v>
                </c:pt>
                <c:pt idx="16">
                  <c:v>1637282000</c:v>
                </c:pt>
                <c:pt idx="17">
                  <c:v>1323049000</c:v>
                </c:pt>
                <c:pt idx="18">
                  <c:v>1496718000</c:v>
                </c:pt>
                <c:pt idx="19">
                  <c:v>2085153000</c:v>
                </c:pt>
                <c:pt idx="20">
                  <c:v>2070627000</c:v>
                </c:pt>
                <c:pt idx="21">
                  <c:v>2731229000</c:v>
                </c:pt>
                <c:pt idx="22">
                  <c:v>2521716000</c:v>
                </c:pt>
                <c:pt idx="23">
                  <c:v>1520216000</c:v>
                </c:pt>
                <c:pt idx="24">
                  <c:v>1820760000</c:v>
                </c:pt>
                <c:pt idx="25">
                  <c:v>3175167000</c:v>
                </c:pt>
                <c:pt idx="26">
                  <c:v>3171944000</c:v>
                </c:pt>
                <c:pt idx="27">
                  <c:v>2842781000</c:v>
                </c:pt>
                <c:pt idx="28">
                  <c:v>2929408000</c:v>
                </c:pt>
                <c:pt idx="29">
                  <c:v>2814049000</c:v>
                </c:pt>
                <c:pt idx="30">
                  <c:v>2984493000</c:v>
                </c:pt>
                <c:pt idx="31">
                  <c:v>3480014000</c:v>
                </c:pt>
                <c:pt idx="32">
                  <c:v>4036701000</c:v>
                </c:pt>
                <c:pt idx="33">
                  <c:v>4568904000</c:v>
                </c:pt>
                <c:pt idx="34">
                  <c:v>5806424000</c:v>
                </c:pt>
                <c:pt idx="35">
                  <c:v>6918734000</c:v>
                </c:pt>
                <c:pt idx="36">
                  <c:v>9211883000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A-A94C-9CEA-B955B1020FE2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19800000</c:v>
                </c:pt>
                <c:pt idx="1">
                  <c:v>16500000</c:v>
                </c:pt>
                <c:pt idx="2">
                  <c:v>18500000</c:v>
                </c:pt>
                <c:pt idx="3">
                  <c:v>24400000</c:v>
                </c:pt>
                <c:pt idx="4">
                  <c:v>22700000</c:v>
                </c:pt>
                <c:pt idx="5">
                  <c:v>-400000</c:v>
                </c:pt>
                <c:pt idx="6">
                  <c:v>-2800000</c:v>
                </c:pt>
                <c:pt idx="7">
                  <c:v>18900000</c:v>
                </c:pt>
                <c:pt idx="8">
                  <c:v>51000000</c:v>
                </c:pt>
                <c:pt idx="9">
                  <c:v>99400000</c:v>
                </c:pt>
                <c:pt idx="10">
                  <c:v>205200000</c:v>
                </c:pt>
                <c:pt idx="11">
                  <c:v>226300000</c:v>
                </c:pt>
                <c:pt idx="12">
                  <c:v>245200000</c:v>
                </c:pt>
                <c:pt idx="13">
                  <c:v>98500000</c:v>
                </c:pt>
                <c:pt idx="14">
                  <c:v>416415000</c:v>
                </c:pt>
                <c:pt idx="15">
                  <c:v>261858000</c:v>
                </c:pt>
                <c:pt idx="16">
                  <c:v>357046000</c:v>
                </c:pt>
                <c:pt idx="17">
                  <c:v>251966000</c:v>
                </c:pt>
                <c:pt idx="18">
                  <c:v>407642000</c:v>
                </c:pt>
                <c:pt idx="19">
                  <c:v>694548000</c:v>
                </c:pt>
                <c:pt idx="20">
                  <c:v>451395000</c:v>
                </c:pt>
                <c:pt idx="21">
                  <c:v>787897000</c:v>
                </c:pt>
                <c:pt idx="22">
                  <c:v>686610000</c:v>
                </c:pt>
                <c:pt idx="23">
                  <c:v>-411344000</c:v>
                </c:pt>
                <c:pt idx="24">
                  <c:v>433046000</c:v>
                </c:pt>
                <c:pt idx="25">
                  <c:v>1164394000</c:v>
                </c:pt>
                <c:pt idx="26">
                  <c:v>1120424000</c:v>
                </c:pt>
                <c:pt idx="27">
                  <c:v>832331000</c:v>
                </c:pt>
                <c:pt idx="28">
                  <c:v>871345000</c:v>
                </c:pt>
                <c:pt idx="29">
                  <c:v>620676000</c:v>
                </c:pt>
                <c:pt idx="30">
                  <c:v>1048011000</c:v>
                </c:pt>
                <c:pt idx="31">
                  <c:v>1353558000</c:v>
                </c:pt>
                <c:pt idx="32">
                  <c:v>1632991000</c:v>
                </c:pt>
                <c:pt idx="33">
                  <c:v>1654659000</c:v>
                </c:pt>
                <c:pt idx="34">
                  <c:v>1826794000</c:v>
                </c:pt>
                <c:pt idx="35">
                  <c:v>2852056000</c:v>
                </c:pt>
                <c:pt idx="36">
                  <c:v>4012667000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A-A94C-9CEA-B955B1020FE2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16600000</c:v>
                </c:pt>
                <c:pt idx="5">
                  <c:v>-35400000</c:v>
                </c:pt>
                <c:pt idx="6">
                  <c:v>-9500000</c:v>
                </c:pt>
                <c:pt idx="7">
                  <c:v>27100000</c:v>
                </c:pt>
                <c:pt idx="8">
                  <c:v>5500000</c:v>
                </c:pt>
                <c:pt idx="9">
                  <c:v>3300000</c:v>
                </c:pt>
                <c:pt idx="10">
                  <c:v>25600000</c:v>
                </c:pt>
                <c:pt idx="11">
                  <c:v>179500000</c:v>
                </c:pt>
                <c:pt idx="12">
                  <c:v>-32900000</c:v>
                </c:pt>
                <c:pt idx="13">
                  <c:v>51500000</c:v>
                </c:pt>
                <c:pt idx="14">
                  <c:v>153898000</c:v>
                </c:pt>
                <c:pt idx="15">
                  <c:v>245723000</c:v>
                </c:pt>
                <c:pt idx="16">
                  <c:v>215389000</c:v>
                </c:pt>
                <c:pt idx="17">
                  <c:v>112491000</c:v>
                </c:pt>
                <c:pt idx="18">
                  <c:v>294149000</c:v>
                </c:pt>
                <c:pt idx="19">
                  <c:v>447060000</c:v>
                </c:pt>
                <c:pt idx="20">
                  <c:v>241359000</c:v>
                </c:pt>
                <c:pt idx="21">
                  <c:v>526904000</c:v>
                </c:pt>
                <c:pt idx="22">
                  <c:v>610852000</c:v>
                </c:pt>
                <c:pt idx="23">
                  <c:v>173458000</c:v>
                </c:pt>
                <c:pt idx="24">
                  <c:v>417598000</c:v>
                </c:pt>
                <c:pt idx="25">
                  <c:v>772015000</c:v>
                </c:pt>
                <c:pt idx="26">
                  <c:v>884021000</c:v>
                </c:pt>
                <c:pt idx="27">
                  <c:v>838615000</c:v>
                </c:pt>
                <c:pt idx="28">
                  <c:v>711384000</c:v>
                </c:pt>
                <c:pt idx="29">
                  <c:v>560115000</c:v>
                </c:pt>
                <c:pt idx="30">
                  <c:v>727955000</c:v>
                </c:pt>
                <c:pt idx="31">
                  <c:v>1041071000</c:v>
                </c:pt>
                <c:pt idx="32">
                  <c:v>1162159000</c:v>
                </c:pt>
                <c:pt idx="33">
                  <c:v>1022134000</c:v>
                </c:pt>
                <c:pt idx="34">
                  <c:v>1626175000</c:v>
                </c:pt>
                <c:pt idx="35">
                  <c:v>1953398000</c:v>
                </c:pt>
                <c:pt idx="36">
                  <c:v>3005382000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A-A94C-9CEA-B955B102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5392991"/>
        <c:axId val="1915394719"/>
      </c:barChart>
      <c:catAx>
        <c:axId val="19153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4719"/>
        <c:crosses val="autoZero"/>
        <c:auto val="1"/>
        <c:lblAlgn val="ctr"/>
        <c:lblOffset val="100"/>
        <c:noMultiLvlLbl val="0"/>
      </c:catAx>
      <c:valAx>
        <c:axId val="191539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64385718192686"/>
          <c:y val="0.9181466000317462"/>
          <c:w val="0.30405888624500738"/>
          <c:h val="5.0087975411137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31749</xdr:colOff>
      <xdr:row>108</xdr:row>
      <xdr:rowOff>25399</xdr:rowOff>
    </xdr:from>
    <xdr:to>
      <xdr:col>45</xdr:col>
      <xdr:colOff>1587500</xdr:colOff>
      <xdr:row>131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8CEC-F216-C751-FA02-A0584D86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319201/000119312510179757/0001193125-10-179757-index.html" TargetMode="External"/><Relationship Id="rId21" Type="http://schemas.openxmlformats.org/officeDocument/2006/relationships/hyperlink" Target="https://www.sec.gov/Archives/edgar/data/319201/000120677405001516/kt71640.htm" TargetMode="External"/><Relationship Id="rId42" Type="http://schemas.openxmlformats.org/officeDocument/2006/relationships/hyperlink" Target="https://www.sec.gov/Archives/edgar/data/319201/000031920119000031/klac10k2019.htm" TargetMode="External"/><Relationship Id="rId47" Type="http://schemas.openxmlformats.org/officeDocument/2006/relationships/hyperlink" Target="https://www.sec.gov/Archives/edgar/data/319201/000031920114000038/0000319201-14-000038-index.html" TargetMode="External"/><Relationship Id="rId63" Type="http://schemas.openxmlformats.org/officeDocument/2006/relationships/hyperlink" Target="https://www.sec.gov/Archives/edgar/data/319201/000089161898004336/0000891618-98-004336-index.html" TargetMode="External"/><Relationship Id="rId68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319201/000109581100003641/0001095811-00-003641-index.html" TargetMode="External"/><Relationship Id="rId11" Type="http://schemas.openxmlformats.org/officeDocument/2006/relationships/hyperlink" Target="https://www.sec.gov/Archives/edgar/data/319201/000089161895000564/0000891618-95-000564-index.html" TargetMode="External"/><Relationship Id="rId24" Type="http://schemas.openxmlformats.org/officeDocument/2006/relationships/hyperlink" Target="https://www.sec.gov/Archives/edgar/data/319201/000119312508169062/0001193125-08-169062-index.html" TargetMode="External"/><Relationship Id="rId32" Type="http://schemas.openxmlformats.org/officeDocument/2006/relationships/hyperlink" Target="https://www.sec.gov/Archives/edgar/data/319201/000031920116000090/0000319201-16-000090-index.html" TargetMode="External"/><Relationship Id="rId37" Type="http://schemas.openxmlformats.org/officeDocument/2006/relationships/hyperlink" Target="https://www.sec.gov/Archives/edgar/data/319201/000031920121000029/0000319201-21-000029-index.htm" TargetMode="External"/><Relationship Id="rId40" Type="http://schemas.openxmlformats.org/officeDocument/2006/relationships/hyperlink" Target="https://www.sec.gov/Archives/edgar/data/319201/000031920121000029/0000319201-21-000029-index.htm" TargetMode="External"/><Relationship Id="rId45" Type="http://schemas.openxmlformats.org/officeDocument/2006/relationships/hyperlink" Target="https://www.sec.gov/Archives/edgar/data/319201/000031920116000090/0000319201-16-000090-index.html" TargetMode="External"/><Relationship Id="rId53" Type="http://schemas.openxmlformats.org/officeDocument/2006/relationships/hyperlink" Target="https://www.sec.gov/Archives/edgar/data/319201/000119312508169062/0001193125-08-169062-index.html" TargetMode="External"/><Relationship Id="rId58" Type="http://schemas.openxmlformats.org/officeDocument/2006/relationships/hyperlink" Target="https://www.sec.gov/Archives/edgar/data/319201/000031920103000112/fy2003kla10k.htm" TargetMode="External"/><Relationship Id="rId66" Type="http://schemas.openxmlformats.org/officeDocument/2006/relationships/hyperlink" Target="https://www.sec.gov/Archives/edgar/data/319201/000089161895000564/0000891618-95-000564-index.html" TargetMode="External"/><Relationship Id="rId74" Type="http://schemas.openxmlformats.org/officeDocument/2006/relationships/hyperlink" Target="https://sec.gov/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319201/000109581100003641/0001095811-00-003641-index.html" TargetMode="External"/><Relationship Id="rId19" Type="http://schemas.openxmlformats.org/officeDocument/2006/relationships/hyperlink" Target="https://www.sec.gov/Archives/edgar/data/319201/000031920103000112/fy2003kla10k.htm" TargetMode="External"/><Relationship Id="rId14" Type="http://schemas.openxmlformats.org/officeDocument/2006/relationships/hyperlink" Target="https://www.sec.gov/Archives/edgar/data/319201/000089161898004336/0000891618-98-004336-index.html" TargetMode="External"/><Relationship Id="rId22" Type="http://schemas.openxmlformats.org/officeDocument/2006/relationships/hyperlink" Target="https://www.sec.gov/Archives/edgar/data/319201/000119312507014655/d10k.htm" TargetMode="External"/><Relationship Id="rId27" Type="http://schemas.openxmlformats.org/officeDocument/2006/relationships/hyperlink" Target="https://www.sec.gov/Archives/edgar/data/319201/000144530511002394/0001445305-11-002394-index.html" TargetMode="External"/><Relationship Id="rId30" Type="http://schemas.openxmlformats.org/officeDocument/2006/relationships/hyperlink" Target="https://www.sec.gov/Archives/edgar/data/319201/000031920114000038/0000319201-14-000038-index.html" TargetMode="External"/><Relationship Id="rId35" Type="http://schemas.openxmlformats.org/officeDocument/2006/relationships/hyperlink" Target="https://www.sec.gov/Archives/edgar/data/319201/000031920119000031/klac10k2019.htm" TargetMode="External"/><Relationship Id="rId43" Type="http://schemas.openxmlformats.org/officeDocument/2006/relationships/hyperlink" Target="https://www.sec.gov/Archives/edgar/data/319201/000031920118000045/0000319201-18-000045-index.html" TargetMode="External"/><Relationship Id="rId48" Type="http://schemas.openxmlformats.org/officeDocument/2006/relationships/hyperlink" Target="https://www.sec.gov/Archives/edgar/data/319201/000031920113000033/0000319201-13-000033-index.html" TargetMode="External"/><Relationship Id="rId56" Type="http://schemas.openxmlformats.org/officeDocument/2006/relationships/hyperlink" Target="https://www.sec.gov/Archives/edgar/data/319201/000120677405001516/kt71640.htm" TargetMode="External"/><Relationship Id="rId64" Type="http://schemas.openxmlformats.org/officeDocument/2006/relationships/hyperlink" Target="https://www.sec.gov/Archives/edgar/data/319201/000089161897003921/0000891618-97-003921-index.html" TargetMode="External"/><Relationship Id="rId69" Type="http://schemas.openxmlformats.org/officeDocument/2006/relationships/hyperlink" Target="https://sec.gov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319201/000119312510179757/0001193125-10-179757-index.html" TargetMode="External"/><Relationship Id="rId72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319201/000089161896002153/0000891618-96-002153-index.html" TargetMode="External"/><Relationship Id="rId17" Type="http://schemas.openxmlformats.org/officeDocument/2006/relationships/hyperlink" Target="https://www.sec.gov/Archives/edgar/data/319201/000109581101505048/0001095811-01-505048-index.html" TargetMode="External"/><Relationship Id="rId25" Type="http://schemas.openxmlformats.org/officeDocument/2006/relationships/hyperlink" Target="https://www.sec.gov/Archives/edgar/data/319201/000119312509167528/0001193125-09-167528-index.html" TargetMode="External"/><Relationship Id="rId33" Type="http://schemas.openxmlformats.org/officeDocument/2006/relationships/hyperlink" Target="https://www.sec.gov/Archives/edgar/data/319201/000031920117000034/0000319201-17-000034-index.html" TargetMode="External"/><Relationship Id="rId38" Type="http://schemas.openxmlformats.org/officeDocument/2006/relationships/hyperlink" Target="https://www.sec.gov/Archives/edgar/data/319201/000031920122000023/0000319201-22-000023-index.htm" TargetMode="External"/><Relationship Id="rId46" Type="http://schemas.openxmlformats.org/officeDocument/2006/relationships/hyperlink" Target="https://www.sec.gov/Archives/edgar/data/319201/000031920115000053/0000319201-15-000053-index.html" TargetMode="External"/><Relationship Id="rId59" Type="http://schemas.openxmlformats.org/officeDocument/2006/relationships/hyperlink" Target="https://www.sec.gov/Archives/edgar/data/319201/000031920102000008/0000319201-02-000008-index.html" TargetMode="External"/><Relationship Id="rId67" Type="http://schemas.openxmlformats.org/officeDocument/2006/relationships/hyperlink" Target="https://www.sec.gov/Archives/edgar/data/319201/000089161894000204/0000891618-94-000204-index.html" TargetMode="External"/><Relationship Id="rId20" Type="http://schemas.openxmlformats.org/officeDocument/2006/relationships/hyperlink" Target="https://www.sec.gov/Archives/edgar/data/319201/000120677404001081/kl71293.htm" TargetMode="External"/><Relationship Id="rId41" Type="http://schemas.openxmlformats.org/officeDocument/2006/relationships/hyperlink" Target="https://www.sec.gov/Archives/edgar/data/319201/000031920120000047/0000319201-20-000047-index.htm" TargetMode="External"/><Relationship Id="rId54" Type="http://schemas.openxmlformats.org/officeDocument/2006/relationships/hyperlink" Target="https://www.sec.gov/Archives/edgar/data/319201/000119312507185381/0001193125-07-185381-index.html" TargetMode="External"/><Relationship Id="rId62" Type="http://schemas.openxmlformats.org/officeDocument/2006/relationships/hyperlink" Target="https://www.sec.gov/Archives/edgar/data/319201/000089161899004364/0000891618-99-004364-index.html" TargetMode="External"/><Relationship Id="rId70" Type="http://schemas.openxmlformats.org/officeDocument/2006/relationships/hyperlink" Target="https://sec.gov/" TargetMode="External"/><Relationship Id="rId75" Type="http://schemas.openxmlformats.org/officeDocument/2006/relationships/hyperlink" Target="https://sec.gov/" TargetMode="External"/><Relationship Id="rId1" Type="http://schemas.openxmlformats.org/officeDocument/2006/relationships/hyperlink" Target="https://roic.ai/company/KLAC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319201/000089161899004364/0000891618-99-004364-index.html" TargetMode="External"/><Relationship Id="rId23" Type="http://schemas.openxmlformats.org/officeDocument/2006/relationships/hyperlink" Target="https://www.sec.gov/Archives/edgar/data/319201/000119312507185381/0001193125-07-185381-index.html" TargetMode="External"/><Relationship Id="rId28" Type="http://schemas.openxmlformats.org/officeDocument/2006/relationships/hyperlink" Target="https://www.sec.gov/Archives/edgar/data/319201/000031920112000008/0000319201-12-000008-index.html" TargetMode="External"/><Relationship Id="rId36" Type="http://schemas.openxmlformats.org/officeDocument/2006/relationships/hyperlink" Target="https://www.sec.gov/Archives/edgar/data/319201/000031920120000047/0000319201-20-000047-index.htm" TargetMode="External"/><Relationship Id="rId49" Type="http://schemas.openxmlformats.org/officeDocument/2006/relationships/hyperlink" Target="https://www.sec.gov/Archives/edgar/data/319201/000031920112000008/0000319201-12-000008-index.html" TargetMode="External"/><Relationship Id="rId57" Type="http://schemas.openxmlformats.org/officeDocument/2006/relationships/hyperlink" Target="https://www.sec.gov/Archives/edgar/data/319201/000120677404001081/kl71293.htm" TargetMode="External"/><Relationship Id="rId10" Type="http://schemas.openxmlformats.org/officeDocument/2006/relationships/hyperlink" Target="https://www.sec.gov/Archives/edgar/data/319201/000089161894000204/0000891618-94-000204-index.html" TargetMode="External"/><Relationship Id="rId31" Type="http://schemas.openxmlformats.org/officeDocument/2006/relationships/hyperlink" Target="https://www.sec.gov/Archives/edgar/data/319201/000031920115000053/0000319201-15-000053-index.html" TargetMode="External"/><Relationship Id="rId44" Type="http://schemas.openxmlformats.org/officeDocument/2006/relationships/hyperlink" Target="https://www.sec.gov/Archives/edgar/data/319201/000031920117000034/0000319201-17-000034-index.html" TargetMode="External"/><Relationship Id="rId52" Type="http://schemas.openxmlformats.org/officeDocument/2006/relationships/hyperlink" Target="https://www.sec.gov/Archives/edgar/data/319201/000119312509167528/0001193125-09-167528-index.html" TargetMode="External"/><Relationship Id="rId60" Type="http://schemas.openxmlformats.org/officeDocument/2006/relationships/hyperlink" Target="https://www.sec.gov/Archives/edgar/data/319201/000109581101505048/0001095811-01-505048-index.html" TargetMode="External"/><Relationship Id="rId65" Type="http://schemas.openxmlformats.org/officeDocument/2006/relationships/hyperlink" Target="https://www.sec.gov/Archives/edgar/data/319201/000089161896002153/0000891618-96-002153-index.html" TargetMode="External"/><Relationship Id="rId73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www.sec.gov/Archives/edgar/data/319201/000089161897003921/0000891618-97-003921-index.html" TargetMode="External"/><Relationship Id="rId18" Type="http://schemas.openxmlformats.org/officeDocument/2006/relationships/hyperlink" Target="https://www.sec.gov/Archives/edgar/data/319201/000031920102000008/0000319201-02-000008-index.html" TargetMode="External"/><Relationship Id="rId39" Type="http://schemas.openxmlformats.org/officeDocument/2006/relationships/hyperlink" Target="https://www.sec.gov/Archives/edgar/data/319201/000031920122000023/0000319201-22-000023-index.htm" TargetMode="External"/><Relationship Id="rId34" Type="http://schemas.openxmlformats.org/officeDocument/2006/relationships/hyperlink" Target="https://www.sec.gov/Archives/edgar/data/319201/000031920118000045/0000319201-18-000045-index.html" TargetMode="External"/><Relationship Id="rId50" Type="http://schemas.openxmlformats.org/officeDocument/2006/relationships/hyperlink" Target="https://www.sec.gov/Archives/edgar/data/319201/000144530511002394/0001445305-11-002394-index.html" TargetMode="External"/><Relationship Id="rId55" Type="http://schemas.openxmlformats.org/officeDocument/2006/relationships/hyperlink" Target="https://www.sec.gov/Archives/edgar/data/319201/000119312507014655/d10k.htm" TargetMode="External"/><Relationship Id="rId76" Type="http://schemas.openxmlformats.org/officeDocument/2006/relationships/hyperlink" Target="https://finbox.com/NASDAQGS:KLAC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319201/000031920113000033/0000319201-13-000033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AJ97" activePane="bottomRight" state="frozen"/>
      <selection pane="topRight"/>
      <selection pane="bottomLeft"/>
      <selection pane="bottomRight" activeCell="AR134" sqref="AR134"/>
    </sheetView>
  </sheetViews>
  <sheetFormatPr baseColWidth="10" defaultRowHeight="16" x14ac:dyDescent="0.2"/>
  <cols>
    <col min="1" max="1" width="50" customWidth="1"/>
    <col min="2" max="38" width="15" customWidth="1"/>
    <col min="39" max="47" width="21" customWidth="1"/>
  </cols>
  <sheetData>
    <row r="1" spans="1:47" ht="22" thickBot="1" x14ac:dyDescent="0.3">
      <c r="A1" s="3" t="s">
        <v>160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27">
        <v>2023</v>
      </c>
      <c r="AN1" s="27">
        <v>2024</v>
      </c>
      <c r="AO1" s="27">
        <v>2025</v>
      </c>
      <c r="AP1" s="27">
        <v>2026</v>
      </c>
      <c r="AQ1" s="27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</row>
    <row r="3" spans="1:47" ht="40" x14ac:dyDescent="0.25">
      <c r="A3" s="5" t="s">
        <v>1</v>
      </c>
      <c r="B3" s="1">
        <v>82500000</v>
      </c>
      <c r="C3" s="1">
        <v>88200000</v>
      </c>
      <c r="D3" s="1">
        <v>112900000</v>
      </c>
      <c r="E3" s="1">
        <v>165500000</v>
      </c>
      <c r="F3" s="1">
        <v>167900000</v>
      </c>
      <c r="G3" s="1">
        <v>148400000</v>
      </c>
      <c r="H3" s="1">
        <v>156000000</v>
      </c>
      <c r="I3" s="1">
        <v>167200000</v>
      </c>
      <c r="J3" s="1">
        <v>243700000</v>
      </c>
      <c r="K3" s="1">
        <v>442400000</v>
      </c>
      <c r="L3" s="1">
        <v>694900000</v>
      </c>
      <c r="M3" s="1">
        <v>1031800000</v>
      </c>
      <c r="N3" s="1">
        <v>1166300000</v>
      </c>
      <c r="O3" s="1">
        <v>843200000</v>
      </c>
      <c r="P3" s="1">
        <v>1498812000</v>
      </c>
      <c r="Q3" s="1">
        <v>2103757000</v>
      </c>
      <c r="R3" s="1">
        <v>1637282000</v>
      </c>
      <c r="S3" s="1">
        <v>1323049000</v>
      </c>
      <c r="T3" s="1">
        <v>1496718000</v>
      </c>
      <c r="U3" s="1">
        <v>2085153000</v>
      </c>
      <c r="V3" s="1">
        <v>2070627000</v>
      </c>
      <c r="W3" s="1">
        <v>2731229000</v>
      </c>
      <c r="X3" s="1">
        <v>2521716000</v>
      </c>
      <c r="Y3" s="1">
        <v>1520216000</v>
      </c>
      <c r="Z3" s="1">
        <v>1820760000</v>
      </c>
      <c r="AA3" s="1">
        <v>3175167000</v>
      </c>
      <c r="AB3" s="1">
        <v>3171944000</v>
      </c>
      <c r="AC3" s="1">
        <v>2842781000</v>
      </c>
      <c r="AD3" s="1">
        <v>2929408000</v>
      </c>
      <c r="AE3" s="1">
        <v>2814049000</v>
      </c>
      <c r="AF3" s="1">
        <v>2984493000</v>
      </c>
      <c r="AG3" s="1">
        <v>3480014000</v>
      </c>
      <c r="AH3" s="1">
        <v>4036701000</v>
      </c>
      <c r="AI3" s="1">
        <v>4568904000</v>
      </c>
      <c r="AJ3" s="1">
        <v>5806424000</v>
      </c>
      <c r="AK3" s="1">
        <v>6918734000</v>
      </c>
      <c r="AL3" s="1">
        <v>9211883000</v>
      </c>
      <c r="AM3" s="28">
        <v>10253000000</v>
      </c>
      <c r="AN3" s="28">
        <v>8869000000</v>
      </c>
      <c r="AO3" s="28">
        <v>12037000000</v>
      </c>
      <c r="AP3" s="28">
        <v>12951000000</v>
      </c>
      <c r="AQ3" s="28">
        <v>13404000000</v>
      </c>
      <c r="AR3" s="18" t="s">
        <v>109</v>
      </c>
      <c r="AS3" s="19" t="s">
        <v>110</v>
      </c>
      <c r="AT3" s="19" t="s">
        <v>111</v>
      </c>
      <c r="AU3" s="19" t="s">
        <v>112</v>
      </c>
    </row>
    <row r="4" spans="1:47" ht="19" x14ac:dyDescent="0.25">
      <c r="A4" s="14" t="s">
        <v>94</v>
      </c>
      <c r="B4" s="1"/>
      <c r="C4" s="15">
        <f>(C3/B3)-1</f>
        <v>6.9090909090909092E-2</v>
      </c>
      <c r="D4" s="15">
        <f>(D3/C3)-1</f>
        <v>0.28004535147392295</v>
      </c>
      <c r="E4" s="15">
        <f>(E3/D3)-1</f>
        <v>0.46589902568644814</v>
      </c>
      <c r="F4" s="15">
        <f t="shared" ref="F4:AQ4" si="0">(F3/E3)-1</f>
        <v>1.4501510574018051E-2</v>
      </c>
      <c r="G4" s="15">
        <f t="shared" si="0"/>
        <v>-0.11614055985705773</v>
      </c>
      <c r="H4" s="16">
        <f t="shared" si="0"/>
        <v>5.1212938005390729E-2</v>
      </c>
      <c r="I4" s="16">
        <f t="shared" si="0"/>
        <v>7.1794871794871762E-2</v>
      </c>
      <c r="J4" s="16">
        <f t="shared" si="0"/>
        <v>0.45753588516746402</v>
      </c>
      <c r="K4" s="16">
        <f t="shared" si="0"/>
        <v>0.81534673779236777</v>
      </c>
      <c r="L4" s="16">
        <f t="shared" si="0"/>
        <v>0.5707504520795661</v>
      </c>
      <c r="M4" s="16">
        <f t="shared" si="0"/>
        <v>0.48481795941862149</v>
      </c>
      <c r="N4" s="16">
        <f t="shared" si="0"/>
        <v>0.13035471990695879</v>
      </c>
      <c r="O4" s="16">
        <f t="shared" si="0"/>
        <v>-0.27702992369030266</v>
      </c>
      <c r="P4" s="16">
        <f t="shared" si="0"/>
        <v>0.77752846299810252</v>
      </c>
      <c r="Q4" s="16">
        <f t="shared" si="0"/>
        <v>0.40361633080066084</v>
      </c>
      <c r="R4" s="16">
        <f t="shared" si="0"/>
        <v>-0.2217342592324113</v>
      </c>
      <c r="S4" s="16">
        <f t="shared" si="0"/>
        <v>-0.19192356600756622</v>
      </c>
      <c r="T4" s="16">
        <f t="shared" si="0"/>
        <v>0.13126422377402491</v>
      </c>
      <c r="U4" s="16">
        <f t="shared" si="0"/>
        <v>0.39315021266531169</v>
      </c>
      <c r="V4" s="16">
        <f t="shared" si="0"/>
        <v>-6.9663952717138322E-3</v>
      </c>
      <c r="W4" s="16">
        <f t="shared" si="0"/>
        <v>0.31903476579799261</v>
      </c>
      <c r="X4" s="16">
        <f t="shared" si="0"/>
        <v>-7.6710155025448201E-2</v>
      </c>
      <c r="Y4" s="16">
        <f t="shared" si="0"/>
        <v>-0.3971501945500604</v>
      </c>
      <c r="Z4" s="16">
        <f t="shared" si="0"/>
        <v>0.19769822183163455</v>
      </c>
      <c r="AA4" s="16">
        <f t="shared" si="0"/>
        <v>0.74386904369603912</v>
      </c>
      <c r="AB4" s="16">
        <f t="shared" si="0"/>
        <v>-1.0150647194304696E-3</v>
      </c>
      <c r="AC4" s="16">
        <f t="shared" si="0"/>
        <v>-0.10377326964158262</v>
      </c>
      <c r="AD4" s="16">
        <f t="shared" si="0"/>
        <v>3.0472625221569904E-2</v>
      </c>
      <c r="AE4" s="16">
        <f t="shared" si="0"/>
        <v>-3.9379628921611509E-2</v>
      </c>
      <c r="AF4" s="16">
        <f t="shared" si="0"/>
        <v>6.0568952424069344E-2</v>
      </c>
      <c r="AG4" s="16">
        <f t="shared" si="0"/>
        <v>0.16603188548272696</v>
      </c>
      <c r="AH4" s="16">
        <f t="shared" si="0"/>
        <v>0.15996688519069169</v>
      </c>
      <c r="AI4" s="16">
        <f t="shared" si="0"/>
        <v>0.13184107517500054</v>
      </c>
      <c r="AJ4" s="16">
        <f t="shared" si="0"/>
        <v>0.27085708082288451</v>
      </c>
      <c r="AK4" s="16">
        <f t="shared" si="0"/>
        <v>0.1915654109999545</v>
      </c>
      <c r="AL4" s="16">
        <f t="shared" si="0"/>
        <v>0.33144054967281589</v>
      </c>
      <c r="AM4" s="16">
        <f t="shared" si="0"/>
        <v>0.11301891263707975</v>
      </c>
      <c r="AN4" s="16">
        <f t="shared" si="0"/>
        <v>-0.13498488247342244</v>
      </c>
      <c r="AO4" s="16">
        <f t="shared" si="0"/>
        <v>0.357199233284474</v>
      </c>
      <c r="AP4" s="16">
        <f t="shared" si="0"/>
        <v>7.5932541330896441E-2</v>
      </c>
      <c r="AQ4" s="16">
        <f t="shared" si="0"/>
        <v>3.4977993977298949E-2</v>
      </c>
      <c r="AR4" s="17">
        <f>(AL4+AK4+AJ4)/3</f>
        <v>0.26462101383188497</v>
      </c>
      <c r="AS4" s="17">
        <f>(AL20+AK20+AJ20)/3</f>
        <v>0.35740151869081394</v>
      </c>
      <c r="AT4" s="17">
        <f>(AL29+AK29+AJ29)/3</f>
        <v>0.44712412189471712</v>
      </c>
      <c r="AU4" s="17">
        <f>(AL105+AK105+AJ105)/3</f>
        <v>0.44357457000021627</v>
      </c>
    </row>
    <row r="5" spans="1:47" ht="19" x14ac:dyDescent="0.25">
      <c r="A5" s="5" t="s">
        <v>2</v>
      </c>
      <c r="B5" s="1">
        <v>41100000</v>
      </c>
      <c r="C5" s="1">
        <v>47400000</v>
      </c>
      <c r="D5" s="1">
        <v>96000000</v>
      </c>
      <c r="E5" s="1">
        <v>84800000</v>
      </c>
      <c r="F5" s="1">
        <v>82300000</v>
      </c>
      <c r="G5" s="1">
        <v>73700000</v>
      </c>
      <c r="H5" s="1">
        <v>89300000</v>
      </c>
      <c r="I5" s="1">
        <v>97900000</v>
      </c>
      <c r="J5" s="1">
        <v>122300000</v>
      </c>
      <c r="K5" s="1">
        <v>194000000</v>
      </c>
      <c r="L5" s="1">
        <v>300300000</v>
      </c>
      <c r="M5" s="1">
        <v>471900000</v>
      </c>
      <c r="N5" s="1">
        <v>554900000</v>
      </c>
      <c r="O5" s="1">
        <v>447100000</v>
      </c>
      <c r="P5" s="1">
        <v>677805000</v>
      </c>
      <c r="Q5" s="1">
        <v>937152000</v>
      </c>
      <c r="R5" s="1">
        <v>814393000</v>
      </c>
      <c r="S5" s="1">
        <v>671505000</v>
      </c>
      <c r="T5" s="1">
        <v>670013000</v>
      </c>
      <c r="U5" s="1">
        <v>862353000</v>
      </c>
      <c r="V5" s="1">
        <v>942091000</v>
      </c>
      <c r="W5" s="1">
        <v>1190323000</v>
      </c>
      <c r="X5" s="1">
        <v>1145416000</v>
      </c>
      <c r="Y5" s="1">
        <v>864824000</v>
      </c>
      <c r="Z5" s="1">
        <v>815662000</v>
      </c>
      <c r="AA5" s="1">
        <v>1259243000</v>
      </c>
      <c r="AB5" s="1">
        <v>1330016000</v>
      </c>
      <c r="AC5" s="1">
        <v>1237452000</v>
      </c>
      <c r="AD5" s="1">
        <v>1232962000</v>
      </c>
      <c r="AE5" s="1">
        <v>1215229000</v>
      </c>
      <c r="AF5" s="1">
        <v>1163391000</v>
      </c>
      <c r="AG5" s="1">
        <v>1287547000</v>
      </c>
      <c r="AH5" s="1">
        <v>1447369000</v>
      </c>
      <c r="AI5" s="1">
        <v>1869377000</v>
      </c>
      <c r="AJ5" s="1">
        <v>2449561000</v>
      </c>
      <c r="AK5" s="1">
        <v>2772165000</v>
      </c>
      <c r="AL5" s="1">
        <v>3592441000</v>
      </c>
    </row>
    <row r="6" spans="1:47" ht="20" x14ac:dyDescent="0.25">
      <c r="A6" s="6" t="s">
        <v>3</v>
      </c>
      <c r="B6" s="10">
        <v>41400000</v>
      </c>
      <c r="C6" s="10">
        <v>40800000</v>
      </c>
      <c r="D6" s="10">
        <v>16900000</v>
      </c>
      <c r="E6" s="10">
        <v>80700000</v>
      </c>
      <c r="F6" s="10">
        <v>85600000</v>
      </c>
      <c r="G6" s="10">
        <v>74700000</v>
      </c>
      <c r="H6" s="10">
        <v>66700000</v>
      </c>
      <c r="I6" s="10">
        <v>69300000</v>
      </c>
      <c r="J6" s="10">
        <v>121400000</v>
      </c>
      <c r="K6" s="10">
        <v>248400000</v>
      </c>
      <c r="L6" s="10">
        <v>394600000</v>
      </c>
      <c r="M6" s="10">
        <v>559900000</v>
      </c>
      <c r="N6" s="10">
        <v>611400000</v>
      </c>
      <c r="O6" s="10">
        <v>396100000</v>
      </c>
      <c r="P6" s="10">
        <v>821007000</v>
      </c>
      <c r="Q6" s="10">
        <v>1166605000</v>
      </c>
      <c r="R6" s="10">
        <v>822889000</v>
      </c>
      <c r="S6" s="10">
        <v>651544000</v>
      </c>
      <c r="T6" s="10">
        <v>826705000</v>
      </c>
      <c r="U6" s="10">
        <v>1222800000</v>
      </c>
      <c r="V6" s="10">
        <v>1128536000</v>
      </c>
      <c r="W6" s="10">
        <v>1540906000</v>
      </c>
      <c r="X6" s="10">
        <v>1376300000</v>
      </c>
      <c r="Y6" s="10">
        <v>655392000</v>
      </c>
      <c r="Z6" s="10">
        <v>1005098000</v>
      </c>
      <c r="AA6" s="10">
        <v>1915924000</v>
      </c>
      <c r="AB6" s="10">
        <v>1841928000</v>
      </c>
      <c r="AC6" s="10">
        <v>1605329000</v>
      </c>
      <c r="AD6" s="10">
        <v>1696446000</v>
      </c>
      <c r="AE6" s="10">
        <v>1598820000</v>
      </c>
      <c r="AF6" s="10">
        <v>1821102000</v>
      </c>
      <c r="AG6" s="10">
        <v>2192467000</v>
      </c>
      <c r="AH6" s="10">
        <v>2589332000</v>
      </c>
      <c r="AI6" s="10">
        <v>2699527000</v>
      </c>
      <c r="AJ6" s="10">
        <v>3356863000</v>
      </c>
      <c r="AK6" s="10">
        <v>4146569000</v>
      </c>
      <c r="AL6" s="10">
        <v>5619442000</v>
      </c>
      <c r="AR6" s="18" t="s">
        <v>113</v>
      </c>
      <c r="AS6" s="19" t="s">
        <v>114</v>
      </c>
      <c r="AT6" s="19" t="s">
        <v>115</v>
      </c>
      <c r="AU6" s="19" t="s">
        <v>116</v>
      </c>
    </row>
    <row r="7" spans="1:47" ht="19" x14ac:dyDescent="0.25">
      <c r="A7" s="5" t="s">
        <v>4</v>
      </c>
      <c r="B7" s="2">
        <v>0.50180000000000002</v>
      </c>
      <c r="C7" s="2">
        <v>0.46260000000000001</v>
      </c>
      <c r="D7" s="2">
        <v>0.1497</v>
      </c>
      <c r="E7" s="2">
        <v>0.48759999999999998</v>
      </c>
      <c r="F7" s="2">
        <v>0.50980000000000003</v>
      </c>
      <c r="G7" s="2">
        <v>0.50339999999999996</v>
      </c>
      <c r="H7" s="2">
        <v>0.42759999999999998</v>
      </c>
      <c r="I7" s="2">
        <v>0.41449999999999998</v>
      </c>
      <c r="J7" s="2">
        <v>0.49819999999999998</v>
      </c>
      <c r="K7" s="2">
        <v>0.5615</v>
      </c>
      <c r="L7" s="2">
        <v>0.56789999999999996</v>
      </c>
      <c r="M7" s="2">
        <v>0.54259999999999997</v>
      </c>
      <c r="N7" s="2">
        <v>0.5242</v>
      </c>
      <c r="O7" s="2">
        <v>0.4698</v>
      </c>
      <c r="P7" s="2">
        <v>0.54779999999999995</v>
      </c>
      <c r="Q7" s="2">
        <v>0.55449999999999999</v>
      </c>
      <c r="R7" s="2">
        <v>0.50260000000000005</v>
      </c>
      <c r="S7" s="2">
        <v>0.49249999999999999</v>
      </c>
      <c r="T7" s="2">
        <v>0.55230000000000001</v>
      </c>
      <c r="U7" s="2">
        <v>0.58640000000000003</v>
      </c>
      <c r="V7" s="2">
        <v>0.54500000000000004</v>
      </c>
      <c r="W7" s="2">
        <v>0.56420000000000003</v>
      </c>
      <c r="X7" s="2">
        <v>0.54579999999999995</v>
      </c>
      <c r="Y7" s="2">
        <v>0.43109999999999998</v>
      </c>
      <c r="Z7" s="2">
        <v>0.55200000000000005</v>
      </c>
      <c r="AA7" s="2">
        <v>0.60340000000000005</v>
      </c>
      <c r="AB7" s="2">
        <v>0.58069999999999999</v>
      </c>
      <c r="AC7" s="2">
        <v>0.56469999999999998</v>
      </c>
      <c r="AD7" s="2">
        <v>0.57909999999999995</v>
      </c>
      <c r="AE7" s="2">
        <v>0.56820000000000004</v>
      </c>
      <c r="AF7" s="2">
        <v>0.61019999999999996</v>
      </c>
      <c r="AG7" s="2">
        <v>0.63</v>
      </c>
      <c r="AH7" s="2">
        <v>0.64139999999999997</v>
      </c>
      <c r="AI7" s="2">
        <v>0.59079999999999999</v>
      </c>
      <c r="AJ7" s="2">
        <v>0.57809999999999995</v>
      </c>
      <c r="AK7" s="2">
        <v>0.59930000000000005</v>
      </c>
      <c r="AL7" s="2">
        <v>0.61</v>
      </c>
      <c r="AR7" s="17">
        <f>AL7</f>
        <v>0.61</v>
      </c>
      <c r="AS7" s="20">
        <f>AL21</f>
        <v>0.43559999999999999</v>
      </c>
      <c r="AT7" s="20">
        <f>AL30</f>
        <v>0.36059999999999998</v>
      </c>
      <c r="AU7" s="20">
        <f>AL106/AL3</f>
        <v>0.32625056136731218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>
        <v>134100000</v>
      </c>
      <c r="N8" s="1">
        <v>181900000</v>
      </c>
      <c r="O8" s="1">
        <v>164700000</v>
      </c>
      <c r="P8" s="1">
        <v>246227000</v>
      </c>
      <c r="Q8" s="1">
        <v>355772000</v>
      </c>
      <c r="R8" s="1">
        <v>287408000</v>
      </c>
      <c r="S8" s="1">
        <v>268291000</v>
      </c>
      <c r="T8" s="1">
        <v>280641000</v>
      </c>
      <c r="U8" s="1">
        <v>340277000</v>
      </c>
      <c r="V8" s="1">
        <v>393823000</v>
      </c>
      <c r="W8" s="1">
        <v>437513000</v>
      </c>
      <c r="X8" s="1">
        <v>409973000</v>
      </c>
      <c r="Y8" s="1">
        <v>371463000</v>
      </c>
      <c r="Z8" s="1">
        <v>329560000</v>
      </c>
      <c r="AA8" s="1">
        <v>386163000</v>
      </c>
      <c r="AB8" s="1">
        <v>452937000</v>
      </c>
      <c r="AC8" s="1">
        <v>487832000</v>
      </c>
      <c r="AD8" s="1">
        <v>539469000</v>
      </c>
      <c r="AE8" s="1">
        <v>530616000</v>
      </c>
      <c r="AF8" s="1">
        <v>481258000</v>
      </c>
      <c r="AG8" s="1">
        <v>526870000</v>
      </c>
      <c r="AH8" s="1">
        <v>608712000</v>
      </c>
      <c r="AI8" s="1">
        <v>711030000</v>
      </c>
      <c r="AJ8" s="1">
        <v>863864000</v>
      </c>
      <c r="AK8" s="1">
        <v>928487000</v>
      </c>
      <c r="AL8" s="1">
        <v>1105254000</v>
      </c>
    </row>
    <row r="9" spans="1:47" ht="19" customHeight="1" x14ac:dyDescent="0.25">
      <c r="A9" s="14" t="s">
        <v>95</v>
      </c>
      <c r="B9" s="15" t="e">
        <f>B8/B3</f>
        <v>#VALUE!</v>
      </c>
      <c r="C9" s="15" t="e">
        <f t="shared" ref="C9:AL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 t="e">
        <f t="shared" si="1"/>
        <v>#VALUE!</v>
      </c>
      <c r="K9" s="15" t="e">
        <f t="shared" si="1"/>
        <v>#VALUE!</v>
      </c>
      <c r="L9" s="15" t="e">
        <f t="shared" si="1"/>
        <v>#VALUE!</v>
      </c>
      <c r="M9" s="15">
        <f t="shared" si="1"/>
        <v>0.12996704787749563</v>
      </c>
      <c r="N9" s="15">
        <f t="shared" si="1"/>
        <v>0.15596330275229359</v>
      </c>
      <c r="O9" s="15">
        <f t="shared" si="1"/>
        <v>0.19532732447817835</v>
      </c>
      <c r="P9" s="15">
        <f t="shared" si="1"/>
        <v>0.16428144423716917</v>
      </c>
      <c r="Q9" s="15">
        <f t="shared" si="1"/>
        <v>0.16911268744441493</v>
      </c>
      <c r="R9" s="15">
        <f t="shared" si="1"/>
        <v>0.17553970543864772</v>
      </c>
      <c r="S9" s="15">
        <f t="shared" si="1"/>
        <v>0.20278236104634068</v>
      </c>
      <c r="T9" s="15">
        <f t="shared" si="1"/>
        <v>0.18750425931939083</v>
      </c>
      <c r="U9" s="15">
        <f t="shared" si="1"/>
        <v>0.16319042295697248</v>
      </c>
      <c r="V9" s="15">
        <f t="shared" si="1"/>
        <v>0.19019504720067884</v>
      </c>
      <c r="W9" s="15">
        <f t="shared" si="1"/>
        <v>0.16018905774653094</v>
      </c>
      <c r="X9" s="15">
        <f t="shared" si="1"/>
        <v>0.16257699122343675</v>
      </c>
      <c r="Y9" s="15">
        <f t="shared" si="1"/>
        <v>0.24434882937687802</v>
      </c>
      <c r="Z9" s="15">
        <f t="shared" si="1"/>
        <v>0.18100134009973856</v>
      </c>
      <c r="AA9" s="15">
        <f t="shared" si="1"/>
        <v>0.12161974472523808</v>
      </c>
      <c r="AB9" s="15">
        <f t="shared" si="1"/>
        <v>0.14279476560746343</v>
      </c>
      <c r="AC9" s="15">
        <f t="shared" si="1"/>
        <v>0.17160379220207256</v>
      </c>
      <c r="AD9" s="15">
        <f t="shared" si="1"/>
        <v>0.18415632100410731</v>
      </c>
      <c r="AE9" s="15">
        <f t="shared" si="1"/>
        <v>0.18855961641037522</v>
      </c>
      <c r="AF9" s="15">
        <f t="shared" si="1"/>
        <v>0.16125284931142408</v>
      </c>
      <c r="AG9" s="15">
        <f t="shared" si="1"/>
        <v>0.15139881621165893</v>
      </c>
      <c r="AH9" s="15">
        <f t="shared" si="1"/>
        <v>0.15079442346609273</v>
      </c>
      <c r="AI9" s="15">
        <f t="shared" si="1"/>
        <v>0.15562375571909587</v>
      </c>
      <c r="AJ9" s="15">
        <f t="shared" si="1"/>
        <v>0.14877728529642342</v>
      </c>
      <c r="AK9" s="15">
        <f t="shared" si="1"/>
        <v>0.1341989733959999</v>
      </c>
      <c r="AL9" s="15">
        <f t="shared" si="1"/>
        <v>0.11998133280676708</v>
      </c>
      <c r="AR9" s="18" t="s">
        <v>96</v>
      </c>
      <c r="AS9" s="19" t="s">
        <v>97</v>
      </c>
      <c r="AT9" s="19" t="s">
        <v>98</v>
      </c>
      <c r="AU9" s="19" t="s">
        <v>99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70600000</v>
      </c>
      <c r="K10" s="1">
        <v>130500000</v>
      </c>
      <c r="L10" s="1">
        <v>200800000</v>
      </c>
      <c r="M10" s="1">
        <v>219400000</v>
      </c>
      <c r="N10" s="1">
        <v>242400000</v>
      </c>
      <c r="O10" s="1">
        <v>199100000</v>
      </c>
      <c r="P10" s="1">
        <v>267877000</v>
      </c>
      <c r="Q10" s="1">
        <v>354368000</v>
      </c>
      <c r="R10" s="1">
        <v>290588000</v>
      </c>
      <c r="S10" s="1">
        <v>253933000</v>
      </c>
      <c r="T10" s="1">
        <v>248706000</v>
      </c>
      <c r="U10" s="1">
        <v>299961000</v>
      </c>
      <c r="V10" s="1">
        <v>424922000</v>
      </c>
      <c r="W10" s="1">
        <v>513525000</v>
      </c>
      <c r="X10" s="1">
        <v>466951000</v>
      </c>
      <c r="Y10" s="1">
        <v>415126000</v>
      </c>
      <c r="Z10" s="1">
        <v>361372000</v>
      </c>
      <c r="AA10" s="1">
        <v>369431000</v>
      </c>
      <c r="AB10" s="1">
        <v>372666000</v>
      </c>
      <c r="AC10" s="1">
        <v>387812000</v>
      </c>
      <c r="AD10" s="1">
        <v>384907000</v>
      </c>
      <c r="AE10" s="1">
        <v>406864000</v>
      </c>
      <c r="AF10" s="1">
        <v>379399000</v>
      </c>
      <c r="AG10" s="1">
        <v>389336000</v>
      </c>
      <c r="AH10" s="1">
        <v>443426000</v>
      </c>
      <c r="AI10" s="1">
        <v>599124000</v>
      </c>
      <c r="AJ10" s="1" t="s">
        <v>92</v>
      </c>
      <c r="AK10" s="1" t="s">
        <v>92</v>
      </c>
      <c r="AL10" s="1" t="s">
        <v>92</v>
      </c>
      <c r="AR10" s="17">
        <f>AL9</f>
        <v>0.11998133280676708</v>
      </c>
      <c r="AS10" s="20">
        <f>AL13</f>
        <v>9.3358437140376185E-2</v>
      </c>
      <c r="AT10" s="20">
        <f>AL80</f>
        <v>1.3777639164544317E-2</v>
      </c>
      <c r="AU10" s="20">
        <f>AL89</f>
        <v>0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</row>
    <row r="12" spans="1:47" ht="20" x14ac:dyDescent="0.25">
      <c r="A12" s="5" t="s">
        <v>8</v>
      </c>
      <c r="B12" s="1">
        <v>24100000</v>
      </c>
      <c r="C12" s="1">
        <v>27100000</v>
      </c>
      <c r="D12" s="1" t="s">
        <v>92</v>
      </c>
      <c r="E12" s="1">
        <v>56200000</v>
      </c>
      <c r="F12" s="1">
        <v>64000000</v>
      </c>
      <c r="G12" s="1">
        <v>60600000</v>
      </c>
      <c r="H12" s="1">
        <v>69600000</v>
      </c>
      <c r="I12" s="1">
        <v>48300000</v>
      </c>
      <c r="J12" s="1">
        <v>70600000</v>
      </c>
      <c r="K12" s="1">
        <v>130500000</v>
      </c>
      <c r="L12" s="1">
        <v>200800000</v>
      </c>
      <c r="M12" s="1">
        <v>219400000</v>
      </c>
      <c r="N12" s="1">
        <v>242400000</v>
      </c>
      <c r="O12" s="1">
        <v>199100000</v>
      </c>
      <c r="P12" s="1">
        <v>267877000</v>
      </c>
      <c r="Q12" s="1">
        <v>354368000</v>
      </c>
      <c r="R12" s="1">
        <v>290588000</v>
      </c>
      <c r="S12" s="1">
        <v>253933000</v>
      </c>
      <c r="T12" s="1">
        <v>248706000</v>
      </c>
      <c r="U12" s="1">
        <v>299961000</v>
      </c>
      <c r="V12" s="1">
        <v>424922000</v>
      </c>
      <c r="W12" s="1">
        <v>513525000</v>
      </c>
      <c r="X12" s="1">
        <v>466951000</v>
      </c>
      <c r="Y12" s="1">
        <v>415126000</v>
      </c>
      <c r="Z12" s="1">
        <v>361372000</v>
      </c>
      <c r="AA12" s="1">
        <v>369431000</v>
      </c>
      <c r="AB12" s="1">
        <v>372666000</v>
      </c>
      <c r="AC12" s="1">
        <v>387812000</v>
      </c>
      <c r="AD12" s="1">
        <v>384907000</v>
      </c>
      <c r="AE12" s="1">
        <v>406864000</v>
      </c>
      <c r="AF12" s="1">
        <v>379399000</v>
      </c>
      <c r="AG12" s="1">
        <v>389336000</v>
      </c>
      <c r="AH12" s="1">
        <v>443426000</v>
      </c>
      <c r="AI12" s="1">
        <v>599124000</v>
      </c>
      <c r="AJ12" s="1">
        <v>734149000</v>
      </c>
      <c r="AK12" s="1">
        <v>729602000</v>
      </c>
      <c r="AL12" s="1">
        <v>860007000</v>
      </c>
      <c r="AR12" s="18" t="s">
        <v>117</v>
      </c>
      <c r="AS12" s="19" t="s">
        <v>118</v>
      </c>
      <c r="AT12" s="19" t="s">
        <v>119</v>
      </c>
      <c r="AU12" s="19" t="s">
        <v>120</v>
      </c>
    </row>
    <row r="13" spans="1:47" ht="19" x14ac:dyDescent="0.25">
      <c r="A13" s="14" t="s">
        <v>100</v>
      </c>
      <c r="B13" s="15">
        <f>B12/B3</f>
        <v>0.29212121212121211</v>
      </c>
      <c r="C13" s="15">
        <f t="shared" ref="C13:AL13" si="2">C12/C3</f>
        <v>0.30725623582766443</v>
      </c>
      <c r="D13" s="15" t="e">
        <f t="shared" si="2"/>
        <v>#VALUE!</v>
      </c>
      <c r="E13" s="15">
        <f t="shared" si="2"/>
        <v>0.3395770392749245</v>
      </c>
      <c r="F13" s="15">
        <f t="shared" si="2"/>
        <v>0.38117927337701013</v>
      </c>
      <c r="G13" s="15">
        <f t="shared" si="2"/>
        <v>0.40835579514824799</v>
      </c>
      <c r="H13" s="15">
        <f t="shared" si="2"/>
        <v>0.44615384615384618</v>
      </c>
      <c r="I13" s="15">
        <f t="shared" si="2"/>
        <v>0.2888755980861244</v>
      </c>
      <c r="J13" s="15">
        <f t="shared" si="2"/>
        <v>0.28970045137464095</v>
      </c>
      <c r="K13" s="15">
        <f t="shared" si="2"/>
        <v>0.29498191681735986</v>
      </c>
      <c r="L13" s="15">
        <f t="shared" si="2"/>
        <v>0.28896244063894083</v>
      </c>
      <c r="M13" s="15">
        <f t="shared" si="2"/>
        <v>0.21263810816049622</v>
      </c>
      <c r="N13" s="15">
        <f t="shared" si="2"/>
        <v>0.2078367486924462</v>
      </c>
      <c r="O13" s="15">
        <f t="shared" si="2"/>
        <v>0.23612428842504743</v>
      </c>
      <c r="P13" s="15">
        <f t="shared" si="2"/>
        <v>0.17872621783118897</v>
      </c>
      <c r="Q13" s="15">
        <f t="shared" si="2"/>
        <v>0.16844530998589666</v>
      </c>
      <c r="R13" s="15">
        <f t="shared" si="2"/>
        <v>0.17748194874187831</v>
      </c>
      <c r="S13" s="15">
        <f t="shared" si="2"/>
        <v>0.19193015527013738</v>
      </c>
      <c r="T13" s="15">
        <f t="shared" si="2"/>
        <v>0.1661675746533415</v>
      </c>
      <c r="U13" s="15">
        <f t="shared" si="2"/>
        <v>0.14385563073788829</v>
      </c>
      <c r="V13" s="15">
        <f t="shared" si="2"/>
        <v>0.20521416942790757</v>
      </c>
      <c r="W13" s="15">
        <f t="shared" si="2"/>
        <v>0.18801975228001752</v>
      </c>
      <c r="X13" s="15">
        <f t="shared" si="2"/>
        <v>0.18517192261142809</v>
      </c>
      <c r="Y13" s="15">
        <f t="shared" si="2"/>
        <v>0.27307040578444114</v>
      </c>
      <c r="Z13" s="15">
        <f t="shared" si="2"/>
        <v>0.19847316505195634</v>
      </c>
      <c r="AA13" s="15">
        <f t="shared" si="2"/>
        <v>0.11635010064037576</v>
      </c>
      <c r="AB13" s="15">
        <f t="shared" si="2"/>
        <v>0.11748820281820864</v>
      </c>
      <c r="AC13" s="15">
        <f t="shared" si="2"/>
        <v>0.13641993526761295</v>
      </c>
      <c r="AD13" s="15">
        <f t="shared" si="2"/>
        <v>0.13139412468321243</v>
      </c>
      <c r="AE13" s="15">
        <f t="shared" si="2"/>
        <v>0.14458312559589404</v>
      </c>
      <c r="AF13" s="15">
        <f t="shared" si="2"/>
        <v>0.12712343436556897</v>
      </c>
      <c r="AG13" s="15">
        <f t="shared" si="2"/>
        <v>0.11187771083679549</v>
      </c>
      <c r="AH13" s="15">
        <f t="shared" si="2"/>
        <v>0.10984861152708611</v>
      </c>
      <c r="AI13" s="15">
        <f t="shared" si="2"/>
        <v>0.13113079197987088</v>
      </c>
      <c r="AJ13" s="15">
        <f t="shared" si="2"/>
        <v>0.12643737350217621</v>
      </c>
      <c r="AK13" s="15">
        <f t="shared" si="2"/>
        <v>0.10545310746156739</v>
      </c>
      <c r="AL13" s="15">
        <f t="shared" si="2"/>
        <v>9.3358437140376185E-2</v>
      </c>
      <c r="AR13" s="17">
        <f>AL28/AL72</f>
        <v>2.370431819008942</v>
      </c>
      <c r="AS13" s="20">
        <f>AL28/AL54</f>
        <v>0.26369641936295118</v>
      </c>
      <c r="AT13" s="20">
        <f>AL22/(AL72+AL56+AL61)</f>
        <v>0.4469587516891611</v>
      </c>
      <c r="AU13" s="21">
        <f>AL67/AL72</f>
        <v>7.9908588212375058</v>
      </c>
    </row>
    <row r="14" spans="1:47" ht="19" x14ac:dyDescent="0.25">
      <c r="A14" s="5" t="s">
        <v>9</v>
      </c>
      <c r="B14" s="1">
        <v>2900000</v>
      </c>
      <c r="C14" s="1">
        <v>3700000</v>
      </c>
      <c r="D14" s="1">
        <v>4700000</v>
      </c>
      <c r="E14" s="1">
        <v>6400000</v>
      </c>
      <c r="F14" s="1">
        <v>8700000</v>
      </c>
      <c r="G14" s="1">
        <v>9100000</v>
      </c>
      <c r="H14" s="1">
        <v>10700000</v>
      </c>
      <c r="I14" s="1">
        <v>9600000</v>
      </c>
      <c r="J14" s="1">
        <v>10700000</v>
      </c>
      <c r="K14" s="1">
        <v>10600000</v>
      </c>
      <c r="L14" s="1">
        <v>16300000</v>
      </c>
      <c r="M14" s="1" t="s">
        <v>92</v>
      </c>
      <c r="N14" s="1" t="s">
        <v>92</v>
      </c>
      <c r="O14" s="1">
        <v>-100000</v>
      </c>
      <c r="P14" s="1" t="s">
        <v>92</v>
      </c>
      <c r="Q14" s="1" t="s">
        <v>92</v>
      </c>
      <c r="R14" s="1" t="s">
        <v>92</v>
      </c>
      <c r="S14" s="1">
        <v>19961000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</row>
    <row r="15" spans="1:47" ht="20" x14ac:dyDescent="0.25">
      <c r="A15" s="5" t="s">
        <v>10</v>
      </c>
      <c r="B15" s="1">
        <v>27000000</v>
      </c>
      <c r="C15" s="1">
        <v>30800000</v>
      </c>
      <c r="D15" s="1">
        <v>4700000</v>
      </c>
      <c r="E15" s="1">
        <v>62600000</v>
      </c>
      <c r="F15" s="1">
        <v>72700000</v>
      </c>
      <c r="G15" s="1">
        <v>69700000</v>
      </c>
      <c r="H15" s="1">
        <v>80300000</v>
      </c>
      <c r="I15" s="1">
        <v>57900000</v>
      </c>
      <c r="J15" s="1">
        <v>81300000</v>
      </c>
      <c r="K15" s="1">
        <v>141100000</v>
      </c>
      <c r="L15" s="1">
        <v>217100000</v>
      </c>
      <c r="M15" s="1">
        <v>353500000</v>
      </c>
      <c r="N15" s="1">
        <v>424300000</v>
      </c>
      <c r="O15" s="1">
        <v>363700000</v>
      </c>
      <c r="P15" s="1">
        <v>514104000</v>
      </c>
      <c r="Q15" s="1">
        <v>710140000</v>
      </c>
      <c r="R15" s="1">
        <v>577996000</v>
      </c>
      <c r="S15" s="1">
        <v>542185000</v>
      </c>
      <c r="T15" s="1">
        <v>529347000</v>
      </c>
      <c r="U15" s="1">
        <v>640238000</v>
      </c>
      <c r="V15" s="1">
        <v>818745000</v>
      </c>
      <c r="W15" s="1">
        <v>951038000</v>
      </c>
      <c r="X15" s="1">
        <v>876924000</v>
      </c>
      <c r="Y15" s="1">
        <v>786589000</v>
      </c>
      <c r="Z15" s="1">
        <v>690932000</v>
      </c>
      <c r="AA15" s="1">
        <v>755594000</v>
      </c>
      <c r="AB15" s="1">
        <v>825603000</v>
      </c>
      <c r="AC15" s="1">
        <v>875644000</v>
      </c>
      <c r="AD15" s="1">
        <v>924376000</v>
      </c>
      <c r="AE15" s="1">
        <v>937480000</v>
      </c>
      <c r="AF15" s="1">
        <v>860657000</v>
      </c>
      <c r="AG15" s="1">
        <v>916206000</v>
      </c>
      <c r="AH15" s="1">
        <v>1052138000</v>
      </c>
      <c r="AI15" s="1">
        <v>1310154000</v>
      </c>
      <c r="AJ15" s="1">
        <v>1598013000</v>
      </c>
      <c r="AK15" s="1">
        <v>1658089000</v>
      </c>
      <c r="AL15" s="1">
        <v>1965261000</v>
      </c>
      <c r="AR15" s="18" t="s">
        <v>121</v>
      </c>
      <c r="AS15" s="19" t="s">
        <v>122</v>
      </c>
      <c r="AT15" s="19" t="s">
        <v>123</v>
      </c>
      <c r="AU15" s="19" t="s">
        <v>124</v>
      </c>
    </row>
    <row r="16" spans="1:47" ht="19" x14ac:dyDescent="0.25">
      <c r="A16" s="5" t="s">
        <v>11</v>
      </c>
      <c r="B16" s="1">
        <v>68100000</v>
      </c>
      <c r="C16" s="1">
        <v>78200000</v>
      </c>
      <c r="D16" s="1">
        <v>100700000</v>
      </c>
      <c r="E16" s="1">
        <v>147400000</v>
      </c>
      <c r="F16" s="1">
        <v>155000000</v>
      </c>
      <c r="G16" s="1">
        <v>143400000</v>
      </c>
      <c r="H16" s="1">
        <v>169600000</v>
      </c>
      <c r="I16" s="1">
        <v>155800000</v>
      </c>
      <c r="J16" s="1">
        <v>203600000</v>
      </c>
      <c r="K16" s="1">
        <v>335100000</v>
      </c>
      <c r="L16" s="1">
        <v>517400000</v>
      </c>
      <c r="M16" s="1">
        <v>825400000</v>
      </c>
      <c r="N16" s="1">
        <v>979200000</v>
      </c>
      <c r="O16" s="1">
        <v>810800000</v>
      </c>
      <c r="P16" s="1">
        <v>1191909000</v>
      </c>
      <c r="Q16" s="1">
        <v>1647292000</v>
      </c>
      <c r="R16" s="1">
        <v>1392389000</v>
      </c>
      <c r="S16" s="1">
        <v>1213690000</v>
      </c>
      <c r="T16" s="1">
        <v>1199360000</v>
      </c>
      <c r="U16" s="1">
        <v>1502591000</v>
      </c>
      <c r="V16" s="1">
        <v>1760836000</v>
      </c>
      <c r="W16" s="1">
        <v>2141361000</v>
      </c>
      <c r="X16" s="1">
        <v>2022340000</v>
      </c>
      <c r="Y16" s="1">
        <v>1651413000</v>
      </c>
      <c r="Z16" s="1">
        <v>1506594000</v>
      </c>
      <c r="AA16" s="1">
        <v>2014837000</v>
      </c>
      <c r="AB16" s="1">
        <v>2155619000</v>
      </c>
      <c r="AC16" s="1">
        <v>2113096000</v>
      </c>
      <c r="AD16" s="1">
        <v>2157338000</v>
      </c>
      <c r="AE16" s="1">
        <v>2152709000</v>
      </c>
      <c r="AF16" s="1">
        <v>2024048000</v>
      </c>
      <c r="AG16" s="1">
        <v>2203753000</v>
      </c>
      <c r="AH16" s="1">
        <v>2499507000</v>
      </c>
      <c r="AI16" s="1">
        <v>3179531000</v>
      </c>
      <c r="AJ16" s="1">
        <v>4047574000</v>
      </c>
      <c r="AK16" s="1">
        <v>4430254000</v>
      </c>
      <c r="AL16" s="1">
        <v>5557702000</v>
      </c>
      <c r="AR16" s="29">
        <f>(AL35+AK35+AJ35+AI35+AH35)/5</f>
        <v>-7.5758133508936534E-3</v>
      </c>
      <c r="AS16" s="30">
        <f>AT101/AL3</f>
        <v>6.3350531373444499</v>
      </c>
      <c r="AT16" s="30">
        <f>AT101/AL28</f>
        <v>17.568079150895883</v>
      </c>
      <c r="AU16" s="31">
        <f>AT101/AL106</f>
        <v>19.417753982688389</v>
      </c>
    </row>
    <row r="17" spans="1:44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55339000</v>
      </c>
      <c r="Z17" s="1">
        <v>54517000</v>
      </c>
      <c r="AA17" s="1">
        <v>54328000</v>
      </c>
      <c r="AB17" s="1">
        <v>54197000</v>
      </c>
      <c r="AC17" s="1">
        <v>54176000</v>
      </c>
      <c r="AD17" s="1">
        <v>53812000</v>
      </c>
      <c r="AE17" s="1">
        <v>106009000</v>
      </c>
      <c r="AF17" s="1">
        <v>122887000</v>
      </c>
      <c r="AG17" s="1">
        <v>122476000</v>
      </c>
      <c r="AH17" s="1">
        <v>114376000</v>
      </c>
      <c r="AI17" s="1">
        <v>124604000</v>
      </c>
      <c r="AJ17" s="1">
        <v>160274000</v>
      </c>
      <c r="AK17" s="1">
        <v>157328000</v>
      </c>
      <c r="AL17" s="1">
        <v>160339000</v>
      </c>
    </row>
    <row r="18" spans="1:44" ht="20" x14ac:dyDescent="0.25">
      <c r="A18" s="5" t="s">
        <v>13</v>
      </c>
      <c r="B18" s="1">
        <v>2900000</v>
      </c>
      <c r="C18" s="1">
        <v>3700000</v>
      </c>
      <c r="D18" s="1">
        <v>4700000</v>
      </c>
      <c r="E18" s="1">
        <v>6400000</v>
      </c>
      <c r="F18" s="1">
        <v>8700000</v>
      </c>
      <c r="G18" s="1">
        <v>9100000</v>
      </c>
      <c r="H18" s="1">
        <v>10700000</v>
      </c>
      <c r="I18" s="1">
        <v>9600000</v>
      </c>
      <c r="J18" s="1">
        <v>10700000</v>
      </c>
      <c r="K18" s="1">
        <v>10600000</v>
      </c>
      <c r="L18" s="1">
        <v>16300000</v>
      </c>
      <c r="M18" s="1">
        <v>52300000</v>
      </c>
      <c r="N18" s="1">
        <v>38900000</v>
      </c>
      <c r="O18" s="1">
        <v>48200000</v>
      </c>
      <c r="P18" s="1">
        <v>63338000</v>
      </c>
      <c r="Q18" s="1">
        <v>55649000</v>
      </c>
      <c r="R18" s="1">
        <v>69590000</v>
      </c>
      <c r="S18" s="1">
        <v>71448000</v>
      </c>
      <c r="T18" s="1">
        <v>82926000</v>
      </c>
      <c r="U18" s="1">
        <v>70853000</v>
      </c>
      <c r="V18" s="1">
        <v>69436000</v>
      </c>
      <c r="W18" s="1">
        <v>109290000</v>
      </c>
      <c r="X18" s="1">
        <v>126376000</v>
      </c>
      <c r="Y18" s="1">
        <v>135848000</v>
      </c>
      <c r="Z18" s="1">
        <v>87348000</v>
      </c>
      <c r="AA18" s="1" t="s">
        <v>92</v>
      </c>
      <c r="AB18" s="1">
        <v>92133000</v>
      </c>
      <c r="AC18" s="1">
        <v>87534000</v>
      </c>
      <c r="AD18" s="1">
        <v>83072000</v>
      </c>
      <c r="AE18" s="1">
        <v>80536000</v>
      </c>
      <c r="AF18" s="1">
        <v>66932000</v>
      </c>
      <c r="AG18" s="1">
        <v>57836000</v>
      </c>
      <c r="AH18" s="1">
        <v>62684000</v>
      </c>
      <c r="AI18" s="1">
        <v>233224000</v>
      </c>
      <c r="AJ18" s="1">
        <v>348049000</v>
      </c>
      <c r="AK18" s="1">
        <v>333335000</v>
      </c>
      <c r="AL18" s="1">
        <v>363344000</v>
      </c>
      <c r="AR18" s="18" t="s">
        <v>125</v>
      </c>
    </row>
    <row r="19" spans="1:44" ht="19" x14ac:dyDescent="0.25">
      <c r="A19" s="6" t="s">
        <v>14</v>
      </c>
      <c r="B19" s="10">
        <v>19800000</v>
      </c>
      <c r="C19" s="10">
        <v>16500000</v>
      </c>
      <c r="D19" s="10">
        <v>18500000</v>
      </c>
      <c r="E19" s="10">
        <v>24400000</v>
      </c>
      <c r="F19" s="10">
        <v>22700000</v>
      </c>
      <c r="G19" s="10">
        <v>-400000</v>
      </c>
      <c r="H19" s="10">
        <v>-2800000</v>
      </c>
      <c r="I19" s="10">
        <v>18900000</v>
      </c>
      <c r="J19" s="10">
        <v>51000000</v>
      </c>
      <c r="K19" s="10">
        <v>99400000</v>
      </c>
      <c r="L19" s="10">
        <v>205200000</v>
      </c>
      <c r="M19" s="10">
        <v>226300000</v>
      </c>
      <c r="N19" s="10">
        <v>245200000</v>
      </c>
      <c r="O19" s="10">
        <v>98500000</v>
      </c>
      <c r="P19" s="10">
        <v>416415000</v>
      </c>
      <c r="Q19" s="10">
        <v>261858000</v>
      </c>
      <c r="R19" s="10">
        <v>357046000</v>
      </c>
      <c r="S19" s="10">
        <v>251966000</v>
      </c>
      <c r="T19" s="10">
        <v>407642000</v>
      </c>
      <c r="U19" s="10">
        <v>694548000</v>
      </c>
      <c r="V19" s="10">
        <v>451395000</v>
      </c>
      <c r="W19" s="10">
        <v>787897000</v>
      </c>
      <c r="X19" s="10">
        <v>686610000</v>
      </c>
      <c r="Y19" s="10">
        <v>-411344000</v>
      </c>
      <c r="Z19" s="10">
        <v>433046000</v>
      </c>
      <c r="AA19" s="10">
        <v>1164394000</v>
      </c>
      <c r="AB19" s="10">
        <v>1120424000</v>
      </c>
      <c r="AC19" s="10">
        <v>832331000</v>
      </c>
      <c r="AD19" s="10">
        <v>871345000</v>
      </c>
      <c r="AE19" s="10">
        <v>620676000</v>
      </c>
      <c r="AF19" s="10">
        <v>1048011000</v>
      </c>
      <c r="AG19" s="10">
        <v>1353558000</v>
      </c>
      <c r="AH19" s="10">
        <v>1632991000</v>
      </c>
      <c r="AI19" s="10">
        <v>1654659000</v>
      </c>
      <c r="AJ19" s="10">
        <v>1826794000</v>
      </c>
      <c r="AK19" s="10">
        <v>2852056000</v>
      </c>
      <c r="AL19" s="10">
        <v>4012667000</v>
      </c>
      <c r="AR19" s="32">
        <f>AL40-AL56-AL61</f>
        <v>-4066297000</v>
      </c>
    </row>
    <row r="20" spans="1:44" ht="19" customHeight="1" x14ac:dyDescent="0.25">
      <c r="A20" s="14" t="s">
        <v>101</v>
      </c>
      <c r="B20" s="1"/>
      <c r="C20" s="15">
        <f>(C19/B19)-1</f>
        <v>-0.16666666666666663</v>
      </c>
      <c r="D20" s="15">
        <f>(D19/C19)-1</f>
        <v>0.1212121212121211</v>
      </c>
      <c r="E20" s="15">
        <f>(E19/D19)-1</f>
        <v>0.31891891891891899</v>
      </c>
      <c r="F20" s="15">
        <f t="shared" ref="F20:AL20" si="3">(F19/E19)-1</f>
        <v>-6.9672131147541005E-2</v>
      </c>
      <c r="G20" s="15">
        <f t="shared" si="3"/>
        <v>-1.0176211453744493</v>
      </c>
      <c r="H20" s="15">
        <f t="shared" si="3"/>
        <v>6</v>
      </c>
      <c r="I20" s="15">
        <f t="shared" si="3"/>
        <v>-7.75</v>
      </c>
      <c r="J20" s="15">
        <f t="shared" si="3"/>
        <v>1.6984126984126986</v>
      </c>
      <c r="K20" s="15">
        <f t="shared" si="3"/>
        <v>0.94901960784313721</v>
      </c>
      <c r="L20" s="15">
        <f t="shared" si="3"/>
        <v>1.0643863179074446</v>
      </c>
      <c r="M20" s="15">
        <f t="shared" si="3"/>
        <v>0.1028265107212476</v>
      </c>
      <c r="N20" s="15">
        <f t="shared" si="3"/>
        <v>8.3517454706142358E-2</v>
      </c>
      <c r="O20" s="15">
        <f t="shared" si="3"/>
        <v>-0.59828711256117462</v>
      </c>
      <c r="P20" s="15">
        <f t="shared" si="3"/>
        <v>3.2275634517766498</v>
      </c>
      <c r="Q20" s="15">
        <f t="shared" si="3"/>
        <v>-0.3711609812326645</v>
      </c>
      <c r="R20" s="15">
        <f t="shared" si="3"/>
        <v>0.36350999396619543</v>
      </c>
      <c r="S20" s="15">
        <f t="shared" si="3"/>
        <v>-0.29430381519468085</v>
      </c>
      <c r="T20" s="15">
        <f t="shared" si="3"/>
        <v>0.61784526483731939</v>
      </c>
      <c r="U20" s="15">
        <f t="shared" si="3"/>
        <v>0.70381854666594701</v>
      </c>
      <c r="V20" s="15">
        <f t="shared" si="3"/>
        <v>-0.35008811486031199</v>
      </c>
      <c r="W20" s="15">
        <f t="shared" si="3"/>
        <v>0.74547126131215458</v>
      </c>
      <c r="X20" s="15">
        <f t="shared" si="3"/>
        <v>-0.12855360535704541</v>
      </c>
      <c r="Y20" s="15">
        <f t="shared" si="3"/>
        <v>-1.5990940999985437</v>
      </c>
      <c r="Z20" s="15">
        <f t="shared" si="3"/>
        <v>-2.0527587615232017</v>
      </c>
      <c r="AA20" s="15">
        <f t="shared" si="3"/>
        <v>1.6888459886478571</v>
      </c>
      <c r="AB20" s="15">
        <f t="shared" si="3"/>
        <v>-3.776213206182788E-2</v>
      </c>
      <c r="AC20" s="15">
        <f t="shared" si="3"/>
        <v>-0.25712855133413781</v>
      </c>
      <c r="AD20" s="15">
        <f t="shared" si="3"/>
        <v>4.6873179059773173E-2</v>
      </c>
      <c r="AE20" s="15">
        <f t="shared" si="3"/>
        <v>-0.28768053985505171</v>
      </c>
      <c r="AF20" s="15">
        <f t="shared" si="3"/>
        <v>0.68849931365156691</v>
      </c>
      <c r="AG20" s="15">
        <f t="shared" si="3"/>
        <v>0.29154942075989654</v>
      </c>
      <c r="AH20" s="15">
        <f t="shared" si="3"/>
        <v>0.20644331458275156</v>
      </c>
      <c r="AI20" s="15">
        <f t="shared" si="3"/>
        <v>1.326890350283616E-2</v>
      </c>
      <c r="AJ20" s="15">
        <f t="shared" si="3"/>
        <v>0.10403049812680432</v>
      </c>
      <c r="AK20" s="15">
        <f t="shared" si="3"/>
        <v>0.56123569488404268</v>
      </c>
      <c r="AL20" s="15">
        <f t="shared" si="3"/>
        <v>0.40693836306159481</v>
      </c>
    </row>
    <row r="21" spans="1:44" ht="19" x14ac:dyDescent="0.25">
      <c r="A21" s="5" t="s">
        <v>15</v>
      </c>
      <c r="B21" s="2">
        <v>0.24</v>
      </c>
      <c r="C21" s="2">
        <v>0.18709999999999999</v>
      </c>
      <c r="D21" s="2">
        <v>0.16389999999999999</v>
      </c>
      <c r="E21" s="2">
        <v>0.1474</v>
      </c>
      <c r="F21" s="2">
        <v>0.13519999999999999</v>
      </c>
      <c r="G21" s="2">
        <v>-2.7000000000000001E-3</v>
      </c>
      <c r="H21" s="2">
        <v>-1.7899999999999999E-2</v>
      </c>
      <c r="I21" s="2">
        <v>0.113</v>
      </c>
      <c r="J21" s="2">
        <v>0.20930000000000001</v>
      </c>
      <c r="K21" s="2">
        <v>0.22470000000000001</v>
      </c>
      <c r="L21" s="2">
        <v>0.29530000000000001</v>
      </c>
      <c r="M21" s="2">
        <v>0.21929999999999999</v>
      </c>
      <c r="N21" s="2">
        <v>0.2102</v>
      </c>
      <c r="O21" s="2">
        <v>0.1168</v>
      </c>
      <c r="P21" s="2">
        <v>0.27779999999999999</v>
      </c>
      <c r="Q21" s="2">
        <v>0.1245</v>
      </c>
      <c r="R21" s="2">
        <v>0.21809999999999999</v>
      </c>
      <c r="S21" s="2">
        <v>0.19040000000000001</v>
      </c>
      <c r="T21" s="2">
        <v>0.27239999999999998</v>
      </c>
      <c r="U21" s="2">
        <v>0.33310000000000001</v>
      </c>
      <c r="V21" s="2">
        <v>0.218</v>
      </c>
      <c r="W21" s="2">
        <v>0.28849999999999998</v>
      </c>
      <c r="X21" s="2">
        <v>0.27229999999999999</v>
      </c>
      <c r="Y21" s="2">
        <v>-0.27060000000000001</v>
      </c>
      <c r="Z21" s="2">
        <v>0.23780000000000001</v>
      </c>
      <c r="AA21" s="2">
        <v>0.36670000000000003</v>
      </c>
      <c r="AB21" s="2">
        <v>0.35320000000000001</v>
      </c>
      <c r="AC21" s="2">
        <v>0.2928</v>
      </c>
      <c r="AD21" s="2">
        <v>0.2974</v>
      </c>
      <c r="AE21" s="2">
        <v>0.22059999999999999</v>
      </c>
      <c r="AF21" s="2">
        <v>0.35120000000000001</v>
      </c>
      <c r="AG21" s="2">
        <v>0.38900000000000001</v>
      </c>
      <c r="AH21" s="2">
        <v>0.40450000000000003</v>
      </c>
      <c r="AI21" s="2">
        <v>0.36220000000000002</v>
      </c>
      <c r="AJ21" s="2">
        <v>0.31459999999999999</v>
      </c>
      <c r="AK21" s="2">
        <v>0.41220000000000001</v>
      </c>
      <c r="AL21" s="2">
        <v>0.43559999999999999</v>
      </c>
    </row>
    <row r="22" spans="1:44" ht="19" x14ac:dyDescent="0.25">
      <c r="A22" s="6" t="s">
        <v>16</v>
      </c>
      <c r="B22" s="10">
        <v>14400000</v>
      </c>
      <c r="C22" s="10">
        <v>10000000</v>
      </c>
      <c r="D22" s="10">
        <v>12200000</v>
      </c>
      <c r="E22" s="10">
        <v>18100000</v>
      </c>
      <c r="F22" s="10">
        <v>12900000</v>
      </c>
      <c r="G22" s="10">
        <v>5000000</v>
      </c>
      <c r="H22" s="10">
        <v>-13600000</v>
      </c>
      <c r="I22" s="10">
        <v>11400000</v>
      </c>
      <c r="J22" s="10">
        <v>40100000</v>
      </c>
      <c r="K22" s="10">
        <v>107300000</v>
      </c>
      <c r="L22" s="10">
        <v>177500000</v>
      </c>
      <c r="M22" s="10">
        <v>145800000</v>
      </c>
      <c r="N22" s="10">
        <v>164600000</v>
      </c>
      <c r="O22" s="10">
        <v>-10300000</v>
      </c>
      <c r="P22" s="10">
        <v>311541000</v>
      </c>
      <c r="Q22" s="10">
        <v>458468000</v>
      </c>
      <c r="R22" s="10">
        <v>244893000</v>
      </c>
      <c r="S22" s="10">
        <v>138722000</v>
      </c>
      <c r="T22" s="10">
        <v>297358000</v>
      </c>
      <c r="U22" s="10">
        <v>582562000</v>
      </c>
      <c r="V22" s="10">
        <v>309791000</v>
      </c>
      <c r="W22" s="10">
        <v>589868000</v>
      </c>
      <c r="X22" s="10">
        <v>499376000</v>
      </c>
      <c r="Y22" s="10">
        <v>-577941000</v>
      </c>
      <c r="Z22" s="10">
        <v>314166000</v>
      </c>
      <c r="AA22" s="10">
        <v>1160330000</v>
      </c>
      <c r="AB22" s="10">
        <v>1016325000</v>
      </c>
      <c r="AC22" s="10">
        <v>729685000</v>
      </c>
      <c r="AD22" s="10">
        <v>772070000</v>
      </c>
      <c r="AE22" s="10">
        <v>661340000</v>
      </c>
      <c r="AF22" s="10">
        <v>960445000</v>
      </c>
      <c r="AG22" s="10">
        <v>1276261000</v>
      </c>
      <c r="AH22" s="10">
        <v>1537194000</v>
      </c>
      <c r="AI22" s="10">
        <v>1389373000</v>
      </c>
      <c r="AJ22" s="10">
        <v>1758850000</v>
      </c>
      <c r="AK22" s="10">
        <v>2488480000</v>
      </c>
      <c r="AL22" s="10">
        <v>3654181000</v>
      </c>
    </row>
    <row r="23" spans="1:44" ht="19" x14ac:dyDescent="0.25">
      <c r="A23" s="5" t="s">
        <v>17</v>
      </c>
      <c r="B23" s="2">
        <v>0.17449999999999999</v>
      </c>
      <c r="C23" s="2">
        <v>0.1134</v>
      </c>
      <c r="D23" s="2">
        <v>0.1081</v>
      </c>
      <c r="E23" s="2">
        <v>0.1094</v>
      </c>
      <c r="F23" s="2">
        <v>7.6799999999999993E-2</v>
      </c>
      <c r="G23" s="2">
        <v>3.3700000000000001E-2</v>
      </c>
      <c r="H23" s="2">
        <v>-8.72E-2</v>
      </c>
      <c r="I23" s="2">
        <v>6.8199999999999997E-2</v>
      </c>
      <c r="J23" s="2">
        <v>0.16450000000000001</v>
      </c>
      <c r="K23" s="2">
        <v>0.24249999999999999</v>
      </c>
      <c r="L23" s="2">
        <v>0.25540000000000002</v>
      </c>
      <c r="M23" s="2">
        <v>0.14130000000000001</v>
      </c>
      <c r="N23" s="2">
        <v>0.1411</v>
      </c>
      <c r="O23" s="2">
        <v>-1.2200000000000001E-2</v>
      </c>
      <c r="P23" s="2">
        <v>0.2079</v>
      </c>
      <c r="Q23" s="2">
        <v>0.21790000000000001</v>
      </c>
      <c r="R23" s="2">
        <v>0.14960000000000001</v>
      </c>
      <c r="S23" s="2">
        <v>0.10489999999999999</v>
      </c>
      <c r="T23" s="2">
        <v>0.19869999999999999</v>
      </c>
      <c r="U23" s="2">
        <v>0.27939999999999998</v>
      </c>
      <c r="V23" s="2">
        <v>0.14960000000000001</v>
      </c>
      <c r="W23" s="2">
        <v>0.216</v>
      </c>
      <c r="X23" s="2">
        <v>0.19800000000000001</v>
      </c>
      <c r="Y23" s="2">
        <v>-0.38019999999999998</v>
      </c>
      <c r="Z23" s="2">
        <v>0.17249999999999999</v>
      </c>
      <c r="AA23" s="2">
        <v>0.3654</v>
      </c>
      <c r="AB23" s="2">
        <v>0.32040000000000002</v>
      </c>
      <c r="AC23" s="2">
        <v>0.25669999999999998</v>
      </c>
      <c r="AD23" s="2">
        <v>0.2636</v>
      </c>
      <c r="AE23" s="2">
        <v>0.23499999999999999</v>
      </c>
      <c r="AF23" s="2">
        <v>0.32179999999999997</v>
      </c>
      <c r="AG23" s="2">
        <v>0.36670000000000003</v>
      </c>
      <c r="AH23" s="2">
        <v>0.38080000000000003</v>
      </c>
      <c r="AI23" s="2">
        <v>0.30409999999999998</v>
      </c>
      <c r="AJ23" s="2">
        <v>0.3029</v>
      </c>
      <c r="AK23" s="2">
        <v>0.35970000000000002</v>
      </c>
      <c r="AL23" s="2">
        <v>0.3967</v>
      </c>
    </row>
    <row r="24" spans="1:44" ht="19" x14ac:dyDescent="0.25">
      <c r="A24" s="5" t="s">
        <v>18</v>
      </c>
      <c r="B24" s="1">
        <v>2500000</v>
      </c>
      <c r="C24" s="1">
        <v>2800000</v>
      </c>
      <c r="D24" s="1">
        <v>1600000</v>
      </c>
      <c r="E24" s="1">
        <v>-100000</v>
      </c>
      <c r="F24" s="1">
        <v>1100000</v>
      </c>
      <c r="G24" s="1">
        <v>-1500000</v>
      </c>
      <c r="H24" s="1">
        <v>-2700000</v>
      </c>
      <c r="I24" s="1">
        <v>-2100000</v>
      </c>
      <c r="J24" s="1">
        <v>200000</v>
      </c>
      <c r="K24" s="1">
        <v>-18500000</v>
      </c>
      <c r="L24" s="1">
        <v>11400000</v>
      </c>
      <c r="M24" s="1">
        <v>28200000</v>
      </c>
      <c r="N24" s="1">
        <v>41700000</v>
      </c>
      <c r="O24" s="1">
        <v>60600000</v>
      </c>
      <c r="P24" s="1">
        <v>41536000</v>
      </c>
      <c r="Q24" s="1">
        <v>54116000</v>
      </c>
      <c r="R24" s="1">
        <v>42563000</v>
      </c>
      <c r="S24" s="1">
        <v>41796000</v>
      </c>
      <c r="T24" s="1">
        <v>27358000</v>
      </c>
      <c r="U24" s="1">
        <v>37755000</v>
      </c>
      <c r="V24" s="1">
        <v>68067000</v>
      </c>
      <c r="W24" s="1">
        <v>87367000</v>
      </c>
      <c r="X24" s="1">
        <v>60858000</v>
      </c>
      <c r="Y24" s="1">
        <v>-24590000</v>
      </c>
      <c r="Z24" s="1">
        <v>-22985000</v>
      </c>
      <c r="AA24" s="1">
        <v>-50264000</v>
      </c>
      <c r="AB24" s="1">
        <v>-42231000</v>
      </c>
      <c r="AC24" s="1">
        <v>-39064000</v>
      </c>
      <c r="AD24" s="1">
        <v>-37609000</v>
      </c>
      <c r="AE24" s="1">
        <v>-227209000</v>
      </c>
      <c r="AF24" s="1">
        <v>-102253000</v>
      </c>
      <c r="AG24" s="1">
        <v>-103015000</v>
      </c>
      <c r="AH24" s="1">
        <v>-81263000</v>
      </c>
      <c r="AI24" s="1">
        <v>-93142000</v>
      </c>
      <c r="AJ24" s="1">
        <v>-442139000</v>
      </c>
      <c r="AK24" s="1">
        <v>-128026000</v>
      </c>
      <c r="AL24" s="1">
        <v>-164944000</v>
      </c>
    </row>
    <row r="25" spans="1:44" ht="19" x14ac:dyDescent="0.25">
      <c r="A25" s="6" t="s">
        <v>19</v>
      </c>
      <c r="B25" s="10">
        <v>16900000</v>
      </c>
      <c r="C25" s="10">
        <v>12800000</v>
      </c>
      <c r="D25" s="10">
        <v>13800000</v>
      </c>
      <c r="E25" s="10">
        <v>18000000</v>
      </c>
      <c r="F25" s="10">
        <v>14000000</v>
      </c>
      <c r="G25" s="10">
        <v>3500000</v>
      </c>
      <c r="H25" s="10">
        <v>-16300000</v>
      </c>
      <c r="I25" s="10">
        <v>9300000</v>
      </c>
      <c r="J25" s="10">
        <v>40300000</v>
      </c>
      <c r="K25" s="10">
        <v>88800000</v>
      </c>
      <c r="L25" s="10">
        <v>188900000</v>
      </c>
      <c r="M25" s="10">
        <v>174000000</v>
      </c>
      <c r="N25" s="10">
        <v>206300000</v>
      </c>
      <c r="O25" s="10">
        <v>50300000</v>
      </c>
      <c r="P25" s="10">
        <v>353077000</v>
      </c>
      <c r="Q25" s="10">
        <v>512584000</v>
      </c>
      <c r="R25" s="10">
        <v>287456000</v>
      </c>
      <c r="S25" s="10">
        <v>180518000</v>
      </c>
      <c r="T25" s="10">
        <v>324716000</v>
      </c>
      <c r="U25" s="10">
        <v>620317000</v>
      </c>
      <c r="V25" s="10">
        <v>377858000</v>
      </c>
      <c r="W25" s="10">
        <v>677235000</v>
      </c>
      <c r="X25" s="10">
        <v>560234000</v>
      </c>
      <c r="Y25" s="10">
        <v>-602531000</v>
      </c>
      <c r="Z25" s="10">
        <v>291181000</v>
      </c>
      <c r="AA25" s="10">
        <v>1110066000</v>
      </c>
      <c r="AB25" s="10">
        <v>974094000</v>
      </c>
      <c r="AC25" s="10">
        <v>690621000</v>
      </c>
      <c r="AD25" s="10">
        <v>734461000</v>
      </c>
      <c r="AE25" s="10">
        <v>434131000</v>
      </c>
      <c r="AF25" s="10">
        <v>858192000</v>
      </c>
      <c r="AG25" s="10">
        <v>1173246000</v>
      </c>
      <c r="AH25" s="10">
        <v>1455931000</v>
      </c>
      <c r="AI25" s="10">
        <v>1296231000</v>
      </c>
      <c r="AJ25" s="10">
        <v>1316711000</v>
      </c>
      <c r="AK25" s="10">
        <v>2360454000</v>
      </c>
      <c r="AL25" s="10">
        <v>3489237000</v>
      </c>
    </row>
    <row r="26" spans="1:44" ht="19" x14ac:dyDescent="0.25">
      <c r="A26" s="5" t="s">
        <v>20</v>
      </c>
      <c r="B26" s="2">
        <v>0.20480000000000001</v>
      </c>
      <c r="C26" s="2">
        <v>0.14510000000000001</v>
      </c>
      <c r="D26" s="2">
        <v>0.1222</v>
      </c>
      <c r="E26" s="2">
        <v>0.10879999999999999</v>
      </c>
      <c r="F26" s="2">
        <v>8.3400000000000002E-2</v>
      </c>
      <c r="G26" s="2">
        <v>2.3599999999999999E-2</v>
      </c>
      <c r="H26" s="2">
        <v>-0.1045</v>
      </c>
      <c r="I26" s="2">
        <v>5.5599999999999997E-2</v>
      </c>
      <c r="J26" s="2">
        <v>0.16539999999999999</v>
      </c>
      <c r="K26" s="2">
        <v>0.20069999999999999</v>
      </c>
      <c r="L26" s="2">
        <v>0.27179999999999999</v>
      </c>
      <c r="M26" s="2">
        <v>0.1686</v>
      </c>
      <c r="N26" s="2">
        <v>0.1769</v>
      </c>
      <c r="O26" s="2">
        <v>5.9700000000000003E-2</v>
      </c>
      <c r="P26" s="2">
        <v>0.2356</v>
      </c>
      <c r="Q26" s="2">
        <v>0.2437</v>
      </c>
      <c r="R26" s="2">
        <v>0.17560000000000001</v>
      </c>
      <c r="S26" s="2">
        <v>0.13639999999999999</v>
      </c>
      <c r="T26" s="2">
        <v>0.217</v>
      </c>
      <c r="U26" s="2">
        <v>0.29749999999999999</v>
      </c>
      <c r="V26" s="2">
        <v>0.1825</v>
      </c>
      <c r="W26" s="2">
        <v>0.248</v>
      </c>
      <c r="X26" s="2">
        <v>0.22220000000000001</v>
      </c>
      <c r="Y26" s="2">
        <v>-0.39629999999999999</v>
      </c>
      <c r="Z26" s="2">
        <v>0.15989999999999999</v>
      </c>
      <c r="AA26" s="2">
        <v>0.34960000000000002</v>
      </c>
      <c r="AB26" s="2">
        <v>0.30709999999999998</v>
      </c>
      <c r="AC26" s="2">
        <v>0.2429</v>
      </c>
      <c r="AD26" s="2">
        <v>0.25069999999999998</v>
      </c>
      <c r="AE26" s="2">
        <v>0.15429999999999999</v>
      </c>
      <c r="AF26" s="2">
        <v>0.28760000000000002</v>
      </c>
      <c r="AG26" s="2">
        <v>0.33710000000000001</v>
      </c>
      <c r="AH26" s="2">
        <v>0.36070000000000002</v>
      </c>
      <c r="AI26" s="2">
        <v>0.28370000000000001</v>
      </c>
      <c r="AJ26" s="2">
        <v>0.2268</v>
      </c>
      <c r="AK26" s="2">
        <v>0.3412</v>
      </c>
      <c r="AL26" s="2">
        <v>0.37880000000000003</v>
      </c>
    </row>
    <row r="27" spans="1:44" ht="19" x14ac:dyDescent="0.25">
      <c r="A27" s="5" t="s">
        <v>21</v>
      </c>
      <c r="B27" s="1">
        <v>7000000</v>
      </c>
      <c r="C27" s="1">
        <v>5300000</v>
      </c>
      <c r="D27" s="1">
        <v>5000000</v>
      </c>
      <c r="E27" s="1">
        <v>6300000</v>
      </c>
      <c r="F27" s="1">
        <v>4600000</v>
      </c>
      <c r="G27" s="1">
        <v>1100000</v>
      </c>
      <c r="H27" s="1">
        <v>300000</v>
      </c>
      <c r="I27" s="1">
        <v>2300000</v>
      </c>
      <c r="J27" s="1">
        <v>10100000</v>
      </c>
      <c r="K27" s="1">
        <v>30200000</v>
      </c>
      <c r="L27" s="1">
        <v>68000000</v>
      </c>
      <c r="M27" s="1">
        <v>68600000</v>
      </c>
      <c r="N27" s="1">
        <v>72200000</v>
      </c>
      <c r="O27" s="1">
        <v>11100000</v>
      </c>
      <c r="P27" s="1">
        <v>99279000</v>
      </c>
      <c r="Q27" s="1">
        <v>139526000</v>
      </c>
      <c r="R27" s="1">
        <v>71290000</v>
      </c>
      <c r="S27" s="1">
        <v>43327000</v>
      </c>
      <c r="T27" s="1">
        <v>81015000</v>
      </c>
      <c r="U27" s="1">
        <v>157000000</v>
      </c>
      <c r="V27" s="1">
        <v>1507000</v>
      </c>
      <c r="W27" s="1">
        <v>150509000</v>
      </c>
      <c r="X27" s="1">
        <v>201151000</v>
      </c>
      <c r="Y27" s="1">
        <v>-79163000</v>
      </c>
      <c r="Z27" s="1">
        <v>78881000</v>
      </c>
      <c r="AA27" s="1">
        <v>315578000</v>
      </c>
      <c r="AB27" s="1">
        <v>218079000</v>
      </c>
      <c r="AC27" s="1">
        <v>147472000</v>
      </c>
      <c r="AD27" s="1">
        <v>151706000</v>
      </c>
      <c r="AE27" s="1">
        <v>67973000</v>
      </c>
      <c r="AF27" s="1">
        <v>153770000</v>
      </c>
      <c r="AG27" s="1">
        <v>247170000</v>
      </c>
      <c r="AH27" s="1">
        <v>653666000</v>
      </c>
      <c r="AI27" s="1">
        <v>121214000</v>
      </c>
      <c r="AJ27" s="1">
        <v>101686000</v>
      </c>
      <c r="AK27" s="1">
        <v>283101000</v>
      </c>
      <c r="AL27" s="1">
        <v>167177000</v>
      </c>
    </row>
    <row r="28" spans="1:44" ht="20" thickBot="1" x14ac:dyDescent="0.3">
      <c r="A28" s="7" t="s">
        <v>22</v>
      </c>
      <c r="B28" s="11">
        <v>9900000</v>
      </c>
      <c r="C28" s="11">
        <v>7500000</v>
      </c>
      <c r="D28" s="11">
        <v>8800000</v>
      </c>
      <c r="E28" s="11">
        <v>11700000</v>
      </c>
      <c r="F28" s="11">
        <v>9400000</v>
      </c>
      <c r="G28" s="11">
        <v>-10600000</v>
      </c>
      <c r="H28" s="11">
        <v>-13800000</v>
      </c>
      <c r="I28" s="11">
        <v>7000000</v>
      </c>
      <c r="J28" s="11">
        <v>30200000</v>
      </c>
      <c r="K28" s="11">
        <v>58600000</v>
      </c>
      <c r="L28" s="11">
        <v>120900000</v>
      </c>
      <c r="M28" s="11">
        <v>105400000</v>
      </c>
      <c r="N28" s="11">
        <v>134100000</v>
      </c>
      <c r="O28" s="11">
        <v>39200000</v>
      </c>
      <c r="P28" s="11">
        <v>253798000</v>
      </c>
      <c r="Q28" s="11">
        <v>66683000</v>
      </c>
      <c r="R28" s="11">
        <v>216166000</v>
      </c>
      <c r="S28" s="11">
        <v>137191000</v>
      </c>
      <c r="T28" s="11">
        <v>243701000</v>
      </c>
      <c r="U28" s="11">
        <v>466695000</v>
      </c>
      <c r="V28" s="11">
        <v>380452000</v>
      </c>
      <c r="W28" s="11">
        <v>528098000</v>
      </c>
      <c r="X28" s="11">
        <v>359083000</v>
      </c>
      <c r="Y28" s="11">
        <v>-523368000</v>
      </c>
      <c r="Z28" s="11">
        <v>212300000</v>
      </c>
      <c r="AA28" s="11">
        <v>794488000</v>
      </c>
      <c r="AB28" s="11">
        <v>756015000</v>
      </c>
      <c r="AC28" s="11">
        <v>543149000</v>
      </c>
      <c r="AD28" s="11">
        <v>582755000</v>
      </c>
      <c r="AE28" s="11">
        <v>366158000</v>
      </c>
      <c r="AF28" s="11">
        <v>704422000</v>
      </c>
      <c r="AG28" s="11">
        <v>926076000</v>
      </c>
      <c r="AH28" s="11">
        <v>802265000</v>
      </c>
      <c r="AI28" s="11">
        <v>1175617000</v>
      </c>
      <c r="AJ28" s="11">
        <v>1216785000</v>
      </c>
      <c r="AK28" s="11">
        <v>2078292000</v>
      </c>
      <c r="AL28" s="11">
        <v>3321807000</v>
      </c>
    </row>
    <row r="29" spans="1:44" ht="20" customHeight="1" thickTop="1" x14ac:dyDescent="0.25">
      <c r="A29" s="14" t="s">
        <v>102</v>
      </c>
      <c r="B29" s="1"/>
      <c r="C29" s="15">
        <f>(C28/B28)-1</f>
        <v>-0.24242424242424243</v>
      </c>
      <c r="D29" s="15">
        <f>(D28/C28)-1</f>
        <v>0.17333333333333334</v>
      </c>
      <c r="E29" s="15">
        <f>(E28/D28)-1</f>
        <v>0.32954545454545459</v>
      </c>
      <c r="F29" s="15">
        <f t="shared" ref="F29:AL29" si="4">(F28/E28)-1</f>
        <v>-0.19658119658119655</v>
      </c>
      <c r="G29" s="15">
        <f t="shared" si="4"/>
        <v>-2.1276595744680851</v>
      </c>
      <c r="H29" s="15">
        <f t="shared" si="4"/>
        <v>0.30188679245283012</v>
      </c>
      <c r="I29" s="15">
        <f t="shared" si="4"/>
        <v>-1.5072463768115942</v>
      </c>
      <c r="J29" s="15">
        <f t="shared" si="4"/>
        <v>3.3142857142857141</v>
      </c>
      <c r="K29" s="15">
        <f t="shared" si="4"/>
        <v>0.9403973509933774</v>
      </c>
      <c r="L29" s="15">
        <f t="shared" si="4"/>
        <v>1.0631399317406145</v>
      </c>
      <c r="M29" s="15">
        <f t="shared" si="4"/>
        <v>-0.12820512820512819</v>
      </c>
      <c r="N29" s="15">
        <f t="shared" si="4"/>
        <v>0.27229601518026558</v>
      </c>
      <c r="O29" s="15">
        <f t="shared" si="4"/>
        <v>-0.70768083519761371</v>
      </c>
      <c r="P29" s="15">
        <f t="shared" si="4"/>
        <v>5.4744387755102037</v>
      </c>
      <c r="Q29" s="15">
        <f t="shared" si="4"/>
        <v>-0.73725955287275702</v>
      </c>
      <c r="R29" s="15">
        <f t="shared" si="4"/>
        <v>2.2416957845327894</v>
      </c>
      <c r="S29" s="15">
        <f t="shared" si="4"/>
        <v>-0.36534422619653417</v>
      </c>
      <c r="T29" s="15">
        <f t="shared" si="4"/>
        <v>0.7763628809470009</v>
      </c>
      <c r="U29" s="15">
        <f t="shared" si="4"/>
        <v>0.91503112420548138</v>
      </c>
      <c r="V29" s="15">
        <f t="shared" si="4"/>
        <v>-0.18479520886231904</v>
      </c>
      <c r="W29" s="15">
        <f t="shared" si="4"/>
        <v>0.3880804937285125</v>
      </c>
      <c r="X29" s="15">
        <f t="shared" si="4"/>
        <v>-0.32004476441872531</v>
      </c>
      <c r="Y29" s="15">
        <f t="shared" si="4"/>
        <v>-2.4575126085055548</v>
      </c>
      <c r="Z29" s="15">
        <f t="shared" si="4"/>
        <v>-1.4056419192613991</v>
      </c>
      <c r="AA29" s="15">
        <f t="shared" si="4"/>
        <v>2.7422892133772963</v>
      </c>
      <c r="AB29" s="15">
        <f t="shared" si="4"/>
        <v>-4.8424897544078749E-2</v>
      </c>
      <c r="AC29" s="15">
        <f t="shared" si="4"/>
        <v>-0.28156319649742401</v>
      </c>
      <c r="AD29" s="15">
        <f t="shared" si="4"/>
        <v>7.2919217378656587E-2</v>
      </c>
      <c r="AE29" s="15">
        <f t="shared" si="4"/>
        <v>-0.3716776346835291</v>
      </c>
      <c r="AF29" s="15">
        <f t="shared" si="4"/>
        <v>0.92381977179250496</v>
      </c>
      <c r="AG29" s="15">
        <f t="shared" si="4"/>
        <v>0.31466081411426683</v>
      </c>
      <c r="AH29" s="15">
        <f t="shared" si="4"/>
        <v>-0.1336942108423067</v>
      </c>
      <c r="AI29" s="15">
        <f t="shared" si="4"/>
        <v>0.46537241435186627</v>
      </c>
      <c r="AJ29" s="15">
        <f t="shared" si="4"/>
        <v>3.5018207460422834E-2</v>
      </c>
      <c r="AK29" s="15">
        <f t="shared" si="4"/>
        <v>0.70801908307548178</v>
      </c>
      <c r="AL29" s="15">
        <f t="shared" si="4"/>
        <v>0.5983350751482468</v>
      </c>
    </row>
    <row r="30" spans="1:44" ht="19" x14ac:dyDescent="0.25">
      <c r="A30" s="5" t="s">
        <v>23</v>
      </c>
      <c r="B30" s="2">
        <v>0.12</v>
      </c>
      <c r="C30" s="2">
        <v>8.5000000000000006E-2</v>
      </c>
      <c r="D30" s="2">
        <v>7.7899999999999997E-2</v>
      </c>
      <c r="E30" s="2">
        <v>7.0699999999999999E-2</v>
      </c>
      <c r="F30" s="2">
        <v>5.6000000000000001E-2</v>
      </c>
      <c r="G30" s="2">
        <v>-7.1400000000000005E-2</v>
      </c>
      <c r="H30" s="2">
        <v>-8.8499999999999995E-2</v>
      </c>
      <c r="I30" s="2">
        <v>4.19E-2</v>
      </c>
      <c r="J30" s="2">
        <v>0.1239</v>
      </c>
      <c r="K30" s="2">
        <v>0.13250000000000001</v>
      </c>
      <c r="L30" s="2">
        <v>0.17399999999999999</v>
      </c>
      <c r="M30" s="2">
        <v>0.1022</v>
      </c>
      <c r="N30" s="2">
        <v>0.115</v>
      </c>
      <c r="O30" s="2">
        <v>4.65E-2</v>
      </c>
      <c r="P30" s="2">
        <v>0.16930000000000001</v>
      </c>
      <c r="Q30" s="2">
        <v>3.1699999999999999E-2</v>
      </c>
      <c r="R30" s="2">
        <v>0.13200000000000001</v>
      </c>
      <c r="S30" s="2">
        <v>0.1037</v>
      </c>
      <c r="T30" s="2">
        <v>0.1628</v>
      </c>
      <c r="U30" s="2">
        <v>0.2238</v>
      </c>
      <c r="V30" s="2">
        <v>0.1837</v>
      </c>
      <c r="W30" s="2">
        <v>0.19339999999999999</v>
      </c>
      <c r="X30" s="2">
        <v>0.1424</v>
      </c>
      <c r="Y30" s="2">
        <v>-0.34429999999999999</v>
      </c>
      <c r="Z30" s="2">
        <v>0.1166</v>
      </c>
      <c r="AA30" s="2">
        <v>0.25019999999999998</v>
      </c>
      <c r="AB30" s="2">
        <v>0.23830000000000001</v>
      </c>
      <c r="AC30" s="2">
        <v>0.19109999999999999</v>
      </c>
      <c r="AD30" s="2">
        <v>0.19889999999999999</v>
      </c>
      <c r="AE30" s="2">
        <v>0.13009999999999999</v>
      </c>
      <c r="AF30" s="2">
        <v>0.23599999999999999</v>
      </c>
      <c r="AG30" s="2">
        <v>0.2661</v>
      </c>
      <c r="AH30" s="2">
        <v>0.19869999999999999</v>
      </c>
      <c r="AI30" s="2">
        <v>0.25729999999999997</v>
      </c>
      <c r="AJ30" s="2">
        <v>0.20960000000000001</v>
      </c>
      <c r="AK30" s="2">
        <v>0.3004</v>
      </c>
      <c r="AL30" s="2">
        <v>0.36059999999999998</v>
      </c>
    </row>
    <row r="31" spans="1:44" ht="19" x14ac:dyDescent="0.25">
      <c r="A31" s="5" t="s">
        <v>24</v>
      </c>
      <c r="B31" s="12">
        <v>0.04</v>
      </c>
      <c r="C31" s="12">
        <v>0.03</v>
      </c>
      <c r="D31" s="12">
        <v>0.03</v>
      </c>
      <c r="E31" s="12">
        <v>0.04</v>
      </c>
      <c r="F31" s="12">
        <v>0.03</v>
      </c>
      <c r="G31" s="12">
        <v>-0.04</v>
      </c>
      <c r="H31" s="12">
        <v>-0.05</v>
      </c>
      <c r="I31" s="12">
        <v>0.02</v>
      </c>
      <c r="J31" s="12">
        <v>0.34</v>
      </c>
      <c r="K31" s="12">
        <v>0.6</v>
      </c>
      <c r="L31" s="12">
        <v>1.1599999999999999</v>
      </c>
      <c r="M31" s="12">
        <v>0.62</v>
      </c>
      <c r="N31" s="12">
        <v>0.79</v>
      </c>
      <c r="O31" s="12">
        <v>0.23</v>
      </c>
      <c r="P31" s="12">
        <v>1.39</v>
      </c>
      <c r="Q31" s="12">
        <v>0.36</v>
      </c>
      <c r="R31" s="12">
        <v>1.1499999999999999</v>
      </c>
      <c r="S31" s="12">
        <v>0.72</v>
      </c>
      <c r="T31" s="12">
        <v>1.25</v>
      </c>
      <c r="U31" s="12">
        <v>2.38</v>
      </c>
      <c r="V31" s="12">
        <v>1.92</v>
      </c>
      <c r="W31" s="12">
        <v>2.68</v>
      </c>
      <c r="X31" s="12">
        <v>1.99</v>
      </c>
      <c r="Y31" s="12">
        <v>-3.07</v>
      </c>
      <c r="Z31" s="12">
        <v>1.24</v>
      </c>
      <c r="AA31" s="12">
        <v>4.75</v>
      </c>
      <c r="AB31" s="12">
        <v>4.53</v>
      </c>
      <c r="AC31" s="12">
        <v>3.27</v>
      </c>
      <c r="AD31" s="12">
        <v>3.51</v>
      </c>
      <c r="AE31" s="12">
        <v>2.2599999999999998</v>
      </c>
      <c r="AF31" s="12">
        <v>4.5199999999999996</v>
      </c>
      <c r="AG31" s="12">
        <v>5.92</v>
      </c>
      <c r="AH31" s="12">
        <v>5.13</v>
      </c>
      <c r="AI31" s="12">
        <v>7.53</v>
      </c>
      <c r="AJ31" s="12">
        <v>7.76</v>
      </c>
      <c r="AK31" s="12">
        <v>13.49</v>
      </c>
      <c r="AL31" s="12">
        <v>22.07</v>
      </c>
    </row>
    <row r="32" spans="1:44" ht="19" x14ac:dyDescent="0.25">
      <c r="A32" s="5" t="s">
        <v>25</v>
      </c>
      <c r="B32" s="12">
        <v>0.04</v>
      </c>
      <c r="C32" s="12">
        <v>0.03</v>
      </c>
      <c r="D32" s="12">
        <v>0.03</v>
      </c>
      <c r="E32" s="12">
        <v>0.04</v>
      </c>
      <c r="F32" s="12">
        <v>0.03</v>
      </c>
      <c r="G32" s="12">
        <v>-0.04</v>
      </c>
      <c r="H32" s="12">
        <v>-0.05</v>
      </c>
      <c r="I32" s="12">
        <v>0.02</v>
      </c>
      <c r="J32" s="12">
        <v>0.34</v>
      </c>
      <c r="K32" s="12">
        <v>0.6</v>
      </c>
      <c r="L32" s="12">
        <v>1.1599999999999999</v>
      </c>
      <c r="M32" s="12">
        <v>0.62</v>
      </c>
      <c r="N32" s="12">
        <v>0.76</v>
      </c>
      <c r="O32" s="12">
        <v>0.21</v>
      </c>
      <c r="P32" s="12">
        <v>1.32</v>
      </c>
      <c r="Q32" s="12">
        <v>0.34</v>
      </c>
      <c r="R32" s="12">
        <v>1.1000000000000001</v>
      </c>
      <c r="S32" s="12">
        <v>0.7</v>
      </c>
      <c r="T32" s="12">
        <v>1.21</v>
      </c>
      <c r="U32" s="12">
        <v>2.3199999999999998</v>
      </c>
      <c r="V32" s="12">
        <v>1.86</v>
      </c>
      <c r="W32" s="12">
        <v>2.61</v>
      </c>
      <c r="X32" s="12">
        <v>1.95</v>
      </c>
      <c r="Y32" s="12">
        <v>-3.07</v>
      </c>
      <c r="Z32" s="12">
        <v>1.23</v>
      </c>
      <c r="AA32" s="12">
        <v>4.66</v>
      </c>
      <c r="AB32" s="12">
        <v>4.4400000000000004</v>
      </c>
      <c r="AC32" s="12">
        <v>3.21</v>
      </c>
      <c r="AD32" s="12">
        <v>3.47</v>
      </c>
      <c r="AE32" s="12">
        <v>2.2400000000000002</v>
      </c>
      <c r="AF32" s="12">
        <v>4.49</v>
      </c>
      <c r="AG32" s="12">
        <v>5.88</v>
      </c>
      <c r="AH32" s="12">
        <v>5.0999999999999996</v>
      </c>
      <c r="AI32" s="12">
        <v>7.49</v>
      </c>
      <c r="AJ32" s="12">
        <v>7.7</v>
      </c>
      <c r="AK32" s="12">
        <v>13.37</v>
      </c>
      <c r="AL32" s="12">
        <v>21.92</v>
      </c>
    </row>
    <row r="33" spans="1:38" ht="19" x14ac:dyDescent="0.25">
      <c r="A33" s="5" t="s">
        <v>26</v>
      </c>
      <c r="B33" s="1">
        <v>68176000</v>
      </c>
      <c r="C33" s="1">
        <v>69704000</v>
      </c>
      <c r="D33" s="1">
        <v>71132000</v>
      </c>
      <c r="E33" s="1">
        <v>71424000</v>
      </c>
      <c r="F33" s="1">
        <v>71948000</v>
      </c>
      <c r="G33" s="1">
        <v>73192000</v>
      </c>
      <c r="H33" s="1">
        <v>74564000</v>
      </c>
      <c r="I33" s="1">
        <v>74784000</v>
      </c>
      <c r="J33" s="1">
        <v>88176000</v>
      </c>
      <c r="K33" s="1">
        <v>97740000</v>
      </c>
      <c r="L33" s="1">
        <v>104658000</v>
      </c>
      <c r="M33" s="1">
        <v>170406000</v>
      </c>
      <c r="N33" s="1">
        <v>170194000</v>
      </c>
      <c r="O33" s="1">
        <v>175474000</v>
      </c>
      <c r="P33" s="1">
        <v>182177000</v>
      </c>
      <c r="Q33" s="1">
        <v>185860000</v>
      </c>
      <c r="R33" s="1">
        <v>187667000</v>
      </c>
      <c r="S33" s="1">
        <v>189817000</v>
      </c>
      <c r="T33" s="1">
        <v>194976000</v>
      </c>
      <c r="U33" s="1">
        <v>196346000</v>
      </c>
      <c r="V33" s="1">
        <v>198625000</v>
      </c>
      <c r="W33" s="1">
        <v>197126000</v>
      </c>
      <c r="X33" s="1">
        <v>180594000</v>
      </c>
      <c r="Y33" s="1">
        <v>170253000</v>
      </c>
      <c r="Z33" s="1">
        <v>170652000</v>
      </c>
      <c r="AA33" s="1">
        <v>167261000</v>
      </c>
      <c r="AB33" s="1">
        <v>166795000</v>
      </c>
      <c r="AC33" s="1">
        <v>166089000</v>
      </c>
      <c r="AD33" s="1">
        <v>166016000</v>
      </c>
      <c r="AE33" s="1">
        <v>162282000</v>
      </c>
      <c r="AF33" s="1">
        <v>155869000</v>
      </c>
      <c r="AG33" s="1">
        <v>156468000</v>
      </c>
      <c r="AH33" s="1">
        <v>156346000</v>
      </c>
      <c r="AI33" s="1">
        <v>156053000</v>
      </c>
      <c r="AJ33" s="1">
        <v>156797000</v>
      </c>
      <c r="AK33" s="1">
        <v>154086000</v>
      </c>
      <c r="AL33" s="1">
        <v>150494000</v>
      </c>
    </row>
    <row r="34" spans="1:38" ht="19" x14ac:dyDescent="0.25">
      <c r="A34" s="5" t="s">
        <v>27</v>
      </c>
      <c r="B34" s="1">
        <v>68176000</v>
      </c>
      <c r="C34" s="1">
        <v>69704000</v>
      </c>
      <c r="D34" s="1">
        <v>71132000</v>
      </c>
      <c r="E34" s="1">
        <v>71424000</v>
      </c>
      <c r="F34" s="1">
        <v>71948000</v>
      </c>
      <c r="G34" s="1">
        <v>73192000</v>
      </c>
      <c r="H34" s="1">
        <v>74564000</v>
      </c>
      <c r="I34" s="1">
        <v>74784000</v>
      </c>
      <c r="J34" s="1">
        <v>88176000</v>
      </c>
      <c r="K34" s="1">
        <v>97740000</v>
      </c>
      <c r="L34" s="1">
        <v>104658000</v>
      </c>
      <c r="M34" s="1">
        <v>212056000</v>
      </c>
      <c r="N34" s="1">
        <v>177044000</v>
      </c>
      <c r="O34" s="1">
        <v>183344000</v>
      </c>
      <c r="P34" s="1">
        <v>192564000</v>
      </c>
      <c r="Q34" s="1">
        <v>193435000</v>
      </c>
      <c r="R34" s="1">
        <v>196594000</v>
      </c>
      <c r="S34" s="1">
        <v>194785000</v>
      </c>
      <c r="T34" s="1">
        <v>201799000</v>
      </c>
      <c r="U34" s="1">
        <v>201014000</v>
      </c>
      <c r="V34" s="1">
        <v>204097000</v>
      </c>
      <c r="W34" s="1">
        <v>202204000</v>
      </c>
      <c r="X34" s="1">
        <v>184259000</v>
      </c>
      <c r="Y34" s="1">
        <v>170253000</v>
      </c>
      <c r="Z34" s="1">
        <v>173034000</v>
      </c>
      <c r="AA34" s="1">
        <v>170352000</v>
      </c>
      <c r="AB34" s="1">
        <v>170147000</v>
      </c>
      <c r="AC34" s="1">
        <v>169260000</v>
      </c>
      <c r="AD34" s="1">
        <v>168118000</v>
      </c>
      <c r="AE34" s="1">
        <v>163701000</v>
      </c>
      <c r="AF34" s="1">
        <v>156779000</v>
      </c>
      <c r="AG34" s="1">
        <v>157481000</v>
      </c>
      <c r="AH34" s="1">
        <v>157378000</v>
      </c>
      <c r="AI34" s="1">
        <v>156949000</v>
      </c>
      <c r="AJ34" s="1">
        <v>158005000</v>
      </c>
      <c r="AK34" s="1">
        <v>155437000</v>
      </c>
      <c r="AL34" s="1">
        <v>151555000</v>
      </c>
    </row>
    <row r="35" spans="1:38" ht="20" customHeight="1" x14ac:dyDescent="0.25">
      <c r="A35" s="14" t="s">
        <v>103</v>
      </c>
      <c r="B35" s="1"/>
      <c r="C35" s="22">
        <f>(C34-B34)/B34</f>
        <v>2.2412579206758976E-2</v>
      </c>
      <c r="D35" s="22">
        <f t="shared" ref="D35:AL35" si="5">(D34-C34)/C34</f>
        <v>2.0486629174796281E-2</v>
      </c>
      <c r="E35" s="22">
        <f t="shared" si="5"/>
        <v>4.1050441432829102E-3</v>
      </c>
      <c r="F35" s="22">
        <f t="shared" si="5"/>
        <v>7.3364695340501791E-3</v>
      </c>
      <c r="G35" s="22">
        <f t="shared" si="5"/>
        <v>1.7290265191527213E-2</v>
      </c>
      <c r="H35" s="22">
        <f t="shared" si="5"/>
        <v>1.8745218056618211E-2</v>
      </c>
      <c r="I35" s="22">
        <f t="shared" si="5"/>
        <v>2.9504854889759132E-3</v>
      </c>
      <c r="J35" s="22">
        <f t="shared" si="5"/>
        <v>0.1790757381258023</v>
      </c>
      <c r="K35" s="22">
        <f t="shared" si="5"/>
        <v>0.10846488840500816</v>
      </c>
      <c r="L35" s="22">
        <f t="shared" si="5"/>
        <v>7.0779619398403923E-2</v>
      </c>
      <c r="M35" s="22">
        <f t="shared" si="5"/>
        <v>1.0261805117621203</v>
      </c>
      <c r="N35" s="22">
        <f t="shared" si="5"/>
        <v>-0.1651073301392085</v>
      </c>
      <c r="O35" s="22">
        <f t="shared" si="5"/>
        <v>3.5584374505772579E-2</v>
      </c>
      <c r="P35" s="22">
        <f t="shared" si="5"/>
        <v>5.0287983244611222E-2</v>
      </c>
      <c r="Q35" s="22">
        <f t="shared" si="5"/>
        <v>4.5231715170021393E-3</v>
      </c>
      <c r="R35" s="22">
        <f t="shared" si="5"/>
        <v>1.6331067283583633E-2</v>
      </c>
      <c r="S35" s="22">
        <f t="shared" si="5"/>
        <v>-9.2017050367763E-3</v>
      </c>
      <c r="T35" s="22">
        <f t="shared" si="5"/>
        <v>3.6008932926046663E-2</v>
      </c>
      <c r="U35" s="22">
        <f t="shared" si="5"/>
        <v>-3.8900093657550333E-3</v>
      </c>
      <c r="V35" s="22">
        <f t="shared" si="5"/>
        <v>1.5337240192225416E-2</v>
      </c>
      <c r="W35" s="22">
        <f t="shared" si="5"/>
        <v>-9.2750015923800944E-3</v>
      </c>
      <c r="X35" s="22">
        <f t="shared" si="5"/>
        <v>-8.8747007972146935E-2</v>
      </c>
      <c r="Y35" s="22">
        <f t="shared" si="5"/>
        <v>-7.6012569263916557E-2</v>
      </c>
      <c r="Z35" s="22">
        <f t="shared" si="5"/>
        <v>1.6334513929269968E-2</v>
      </c>
      <c r="AA35" s="22">
        <f t="shared" si="5"/>
        <v>-1.5499843961302403E-2</v>
      </c>
      <c r="AB35" s="22">
        <f t="shared" si="5"/>
        <v>-1.2033906264675496E-3</v>
      </c>
      <c r="AC35" s="22">
        <f t="shared" si="5"/>
        <v>-5.2131392266687041E-3</v>
      </c>
      <c r="AD35" s="22">
        <f t="shared" si="5"/>
        <v>-6.7470164244357797E-3</v>
      </c>
      <c r="AE35" s="22">
        <f t="shared" si="5"/>
        <v>-2.6273212862394271E-2</v>
      </c>
      <c r="AF35" s="22">
        <f t="shared" si="5"/>
        <v>-4.2284408769647099E-2</v>
      </c>
      <c r="AG35" s="22">
        <f t="shared" si="5"/>
        <v>4.4776405003221099E-3</v>
      </c>
      <c r="AH35" s="22">
        <f t="shared" si="5"/>
        <v>-6.5404715489487616E-4</v>
      </c>
      <c r="AI35" s="22">
        <f t="shared" si="5"/>
        <v>-2.7259210308937716E-3</v>
      </c>
      <c r="AJ35" s="22">
        <f t="shared" si="5"/>
        <v>6.7283002758857973E-3</v>
      </c>
      <c r="AK35" s="22">
        <f t="shared" si="5"/>
        <v>-1.6252650232587575E-2</v>
      </c>
      <c r="AL35" s="22">
        <f t="shared" si="5"/>
        <v>-2.4974748611977841E-2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>
        <v>139100000</v>
      </c>
      <c r="K38" s="1">
        <v>92100000</v>
      </c>
      <c r="L38" s="1">
        <v>109400000</v>
      </c>
      <c r="M38" s="1">
        <v>279200000</v>
      </c>
      <c r="N38" s="1">
        <v>216000000</v>
      </c>
      <c r="O38" s="1">
        <v>271500000</v>
      </c>
      <c r="P38" s="1">
        <v>478212000</v>
      </c>
      <c r="Q38" s="1">
        <v>529674000</v>
      </c>
      <c r="R38" s="1">
        <v>429820000</v>
      </c>
      <c r="S38" s="1">
        <v>606903000</v>
      </c>
      <c r="T38" s="1">
        <v>802678000</v>
      </c>
      <c r="U38" s="1">
        <v>874509000</v>
      </c>
      <c r="V38" s="1">
        <v>1129191000</v>
      </c>
      <c r="W38" s="1">
        <v>722511000</v>
      </c>
      <c r="X38" s="1">
        <v>1128106000</v>
      </c>
      <c r="Y38" s="1">
        <v>524967000</v>
      </c>
      <c r="Z38" s="1">
        <v>529918000</v>
      </c>
      <c r="AA38" s="1">
        <v>711329000</v>
      </c>
      <c r="AB38" s="1">
        <v>751294000</v>
      </c>
      <c r="AC38" s="1">
        <v>985390000</v>
      </c>
      <c r="AD38" s="1">
        <v>630861000</v>
      </c>
      <c r="AE38" s="1">
        <v>838025000</v>
      </c>
      <c r="AF38" s="1">
        <v>1108488000</v>
      </c>
      <c r="AG38" s="1">
        <v>1153051000</v>
      </c>
      <c r="AH38" s="1">
        <v>1404382000</v>
      </c>
      <c r="AI38" s="1">
        <v>1015994000</v>
      </c>
      <c r="AJ38" s="1">
        <v>1234409000</v>
      </c>
      <c r="AK38" s="1">
        <v>1434610000</v>
      </c>
      <c r="AL38" s="1">
        <v>1584908000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>
        <v>69600000</v>
      </c>
      <c r="N39" s="1">
        <v>92300000</v>
      </c>
      <c r="O39" s="1">
        <v>59600000</v>
      </c>
      <c r="P39" s="1">
        <v>119932000</v>
      </c>
      <c r="Q39" s="1">
        <v>167421000</v>
      </c>
      <c r="R39" s="1">
        <v>243526000</v>
      </c>
      <c r="S39" s="1">
        <v>350061000</v>
      </c>
      <c r="T39" s="1">
        <v>330476000</v>
      </c>
      <c r="U39" s="1">
        <v>1320677000</v>
      </c>
      <c r="V39" s="1">
        <v>1196605000</v>
      </c>
      <c r="W39" s="1">
        <v>988118000</v>
      </c>
      <c r="X39" s="1">
        <v>409130000</v>
      </c>
      <c r="Y39" s="1">
        <v>804917000</v>
      </c>
      <c r="Z39" s="1">
        <v>1004126000</v>
      </c>
      <c r="AA39" s="1">
        <v>1327206000</v>
      </c>
      <c r="AB39" s="1">
        <v>1783150000</v>
      </c>
      <c r="AC39" s="1">
        <v>1933491000</v>
      </c>
      <c r="AD39" s="1">
        <v>2521776000</v>
      </c>
      <c r="AE39" s="1">
        <v>1549086000</v>
      </c>
      <c r="AF39" s="1">
        <v>1382806000</v>
      </c>
      <c r="AG39" s="1">
        <v>1863689000</v>
      </c>
      <c r="AH39" s="1">
        <v>1475936000</v>
      </c>
      <c r="AI39" s="1">
        <v>723391000</v>
      </c>
      <c r="AJ39" s="1">
        <v>746063000</v>
      </c>
      <c r="AK39" s="1">
        <v>1059912000</v>
      </c>
      <c r="AL39" s="1">
        <v>1123100000</v>
      </c>
    </row>
    <row r="40" spans="1:38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>
        <v>139100000</v>
      </c>
      <c r="K40" s="1">
        <v>92100000</v>
      </c>
      <c r="L40" s="1">
        <v>109400000</v>
      </c>
      <c r="M40" s="1">
        <v>348800000</v>
      </c>
      <c r="N40" s="1">
        <v>308300000</v>
      </c>
      <c r="O40" s="1">
        <v>331100000</v>
      </c>
      <c r="P40" s="1">
        <v>598144000</v>
      </c>
      <c r="Q40" s="1">
        <v>697095000</v>
      </c>
      <c r="R40" s="1">
        <v>673346000</v>
      </c>
      <c r="S40" s="1">
        <v>956964000</v>
      </c>
      <c r="T40" s="1">
        <v>1133154000</v>
      </c>
      <c r="U40" s="1">
        <v>2195186000</v>
      </c>
      <c r="V40" s="1">
        <v>2325796000</v>
      </c>
      <c r="W40" s="1">
        <v>1710629000</v>
      </c>
      <c r="X40" s="1">
        <v>1537236000</v>
      </c>
      <c r="Y40" s="1">
        <v>1329884000</v>
      </c>
      <c r="Z40" s="1">
        <v>1534044000</v>
      </c>
      <c r="AA40" s="1">
        <v>2038535000</v>
      </c>
      <c r="AB40" s="1">
        <v>2534444000</v>
      </c>
      <c r="AC40" s="1">
        <v>2918881000</v>
      </c>
      <c r="AD40" s="1">
        <v>3152637000</v>
      </c>
      <c r="AE40" s="1">
        <v>2387111000</v>
      </c>
      <c r="AF40" s="1">
        <v>2491294000</v>
      </c>
      <c r="AG40" s="1">
        <v>3016740000</v>
      </c>
      <c r="AH40" s="1">
        <v>2880318000</v>
      </c>
      <c r="AI40" s="1">
        <v>1739385000</v>
      </c>
      <c r="AJ40" s="1">
        <v>1980472000</v>
      </c>
      <c r="AK40" s="1">
        <v>2494522000</v>
      </c>
      <c r="AL40" s="1">
        <v>2708008000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74200000</v>
      </c>
      <c r="K41" s="1">
        <v>129300000</v>
      </c>
      <c r="L41" s="1">
        <v>203500000</v>
      </c>
      <c r="M41" s="1">
        <v>269300000</v>
      </c>
      <c r="N41" s="1">
        <v>304100000</v>
      </c>
      <c r="O41" s="1">
        <v>280100000</v>
      </c>
      <c r="P41" s="1">
        <v>481950000</v>
      </c>
      <c r="Q41" s="1">
        <v>402013000</v>
      </c>
      <c r="R41" s="1">
        <v>277006000</v>
      </c>
      <c r="S41" s="1">
        <v>223535000</v>
      </c>
      <c r="T41" s="1">
        <v>372773000</v>
      </c>
      <c r="U41" s="1">
        <v>333218000</v>
      </c>
      <c r="V41" s="1">
        <v>439899000</v>
      </c>
      <c r="W41" s="1">
        <v>581500000</v>
      </c>
      <c r="X41" s="1">
        <v>492488000</v>
      </c>
      <c r="Y41" s="1">
        <v>210143000</v>
      </c>
      <c r="Z41" s="1">
        <v>440125000</v>
      </c>
      <c r="AA41" s="1">
        <v>643044000</v>
      </c>
      <c r="AB41" s="1">
        <v>724223000</v>
      </c>
      <c r="AC41" s="1">
        <v>550435000</v>
      </c>
      <c r="AD41" s="1">
        <v>520315000</v>
      </c>
      <c r="AE41" s="1">
        <v>618344000</v>
      </c>
      <c r="AF41" s="1">
        <v>631423000</v>
      </c>
      <c r="AG41" s="1">
        <v>593188000</v>
      </c>
      <c r="AH41" s="1">
        <v>651678000</v>
      </c>
      <c r="AI41" s="1">
        <v>1084128000</v>
      </c>
      <c r="AJ41" s="1">
        <v>1207289000</v>
      </c>
      <c r="AK41" s="1">
        <v>1396531000</v>
      </c>
      <c r="AL41" s="1">
        <v>1926624000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>
        <v>53300000</v>
      </c>
      <c r="K42" s="1">
        <v>79800000</v>
      </c>
      <c r="L42" s="1">
        <v>132400000</v>
      </c>
      <c r="M42" s="1">
        <v>174600000</v>
      </c>
      <c r="N42" s="1">
        <v>234600000</v>
      </c>
      <c r="O42" s="1">
        <v>195700000</v>
      </c>
      <c r="P42" s="1">
        <v>282489000</v>
      </c>
      <c r="Q42" s="1">
        <v>394406000</v>
      </c>
      <c r="R42" s="1">
        <v>323016000</v>
      </c>
      <c r="S42" s="1">
        <v>258799000</v>
      </c>
      <c r="T42" s="1">
        <v>337414000</v>
      </c>
      <c r="U42" s="1">
        <v>358339000</v>
      </c>
      <c r="V42" s="1">
        <v>449156000</v>
      </c>
      <c r="W42" s="1">
        <v>535370000</v>
      </c>
      <c r="X42" s="1">
        <v>459449000</v>
      </c>
      <c r="Y42" s="1">
        <v>370206000</v>
      </c>
      <c r="Z42" s="1">
        <v>401730000</v>
      </c>
      <c r="AA42" s="1">
        <v>575730000</v>
      </c>
      <c r="AB42" s="1">
        <v>650802000</v>
      </c>
      <c r="AC42" s="1">
        <v>634448000</v>
      </c>
      <c r="AD42" s="1">
        <v>656457000</v>
      </c>
      <c r="AE42" s="1">
        <v>617904000</v>
      </c>
      <c r="AF42" s="1">
        <v>698635000</v>
      </c>
      <c r="AG42" s="1">
        <v>732988000</v>
      </c>
      <c r="AH42" s="1">
        <v>931845000</v>
      </c>
      <c r="AI42" s="1">
        <v>1262500000</v>
      </c>
      <c r="AJ42" s="1">
        <v>1310985000</v>
      </c>
      <c r="AK42" s="1">
        <v>1575380000</v>
      </c>
      <c r="AL42" s="1">
        <v>2146889000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11900000</v>
      </c>
      <c r="K43" s="1">
        <v>59700000</v>
      </c>
      <c r="L43" s="1">
        <v>48300000</v>
      </c>
      <c r="M43" s="1">
        <v>67300000</v>
      </c>
      <c r="N43" s="1">
        <v>109400000</v>
      </c>
      <c r="O43" s="1">
        <v>135400000</v>
      </c>
      <c r="P43" s="1">
        <v>189171000</v>
      </c>
      <c r="Q43" s="1">
        <v>403432000</v>
      </c>
      <c r="R43" s="1">
        <v>345920000</v>
      </c>
      <c r="S43" s="1">
        <v>367085000</v>
      </c>
      <c r="T43" s="1">
        <v>348161000</v>
      </c>
      <c r="U43" s="1">
        <v>315902000</v>
      </c>
      <c r="V43" s="1">
        <v>328392000</v>
      </c>
      <c r="W43" s="1">
        <v>425272000</v>
      </c>
      <c r="X43" s="1">
        <v>546591000</v>
      </c>
      <c r="Y43" s="1">
        <v>488384000</v>
      </c>
      <c r="Z43" s="1">
        <v>459566000</v>
      </c>
      <c r="AA43" s="1">
        <v>418701000</v>
      </c>
      <c r="AB43" s="1">
        <v>254574000</v>
      </c>
      <c r="AC43" s="1">
        <v>247739000</v>
      </c>
      <c r="AD43" s="1">
        <v>257421000</v>
      </c>
      <c r="AE43" s="1">
        <v>281217000</v>
      </c>
      <c r="AF43" s="1">
        <v>46680000</v>
      </c>
      <c r="AG43" s="1">
        <v>49150000</v>
      </c>
      <c r="AH43" s="1">
        <v>85159000</v>
      </c>
      <c r="AI43" s="1">
        <v>229062000</v>
      </c>
      <c r="AJ43" s="1">
        <v>224799000</v>
      </c>
      <c r="AK43" s="1">
        <v>229815000</v>
      </c>
      <c r="AL43" s="1">
        <v>387390000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278500000</v>
      </c>
      <c r="K44" s="10">
        <v>360900000</v>
      </c>
      <c r="L44" s="10">
        <v>493600000</v>
      </c>
      <c r="M44" s="10">
        <v>860000000</v>
      </c>
      <c r="N44" s="10">
        <v>956400000</v>
      </c>
      <c r="O44" s="10">
        <v>942300000</v>
      </c>
      <c r="P44" s="10">
        <v>1551754000</v>
      </c>
      <c r="Q44" s="10">
        <v>1896946000</v>
      </c>
      <c r="R44" s="10">
        <v>1619288000</v>
      </c>
      <c r="S44" s="10">
        <v>1806383000</v>
      </c>
      <c r="T44" s="10">
        <v>2191502000</v>
      </c>
      <c r="U44" s="10">
        <v>3202645000</v>
      </c>
      <c r="V44" s="10">
        <v>3543243000</v>
      </c>
      <c r="W44" s="10">
        <v>3252771000</v>
      </c>
      <c r="X44" s="10">
        <v>3035764000</v>
      </c>
      <c r="Y44" s="10">
        <v>2398617000</v>
      </c>
      <c r="Z44" s="10">
        <v>2835465000</v>
      </c>
      <c r="AA44" s="10">
        <v>3676010000</v>
      </c>
      <c r="AB44" s="10">
        <v>4164043000</v>
      </c>
      <c r="AC44" s="10">
        <v>4351503000</v>
      </c>
      <c r="AD44" s="10">
        <v>4586830000</v>
      </c>
      <c r="AE44" s="10">
        <v>3904576000</v>
      </c>
      <c r="AF44" s="10">
        <v>3868032000</v>
      </c>
      <c r="AG44" s="10">
        <v>4392066000</v>
      </c>
      <c r="AH44" s="10">
        <v>4549000000</v>
      </c>
      <c r="AI44" s="10">
        <v>4315075000</v>
      </c>
      <c r="AJ44" s="10">
        <v>4723545000</v>
      </c>
      <c r="AK44" s="10">
        <v>5696248000</v>
      </c>
      <c r="AL44" s="10">
        <v>7168911000</v>
      </c>
    </row>
    <row r="45" spans="1:38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>
        <v>37100000</v>
      </c>
      <c r="K45" s="1">
        <v>49000000</v>
      </c>
      <c r="L45" s="1">
        <v>71800000</v>
      </c>
      <c r="M45" s="1">
        <v>117600000</v>
      </c>
      <c r="N45" s="1">
        <v>140900000</v>
      </c>
      <c r="O45" s="1">
        <v>168300000</v>
      </c>
      <c r="P45" s="1">
        <v>199719000</v>
      </c>
      <c r="Q45" s="1">
        <v>290254000</v>
      </c>
      <c r="R45" s="1">
        <v>300560000</v>
      </c>
      <c r="S45" s="1">
        <v>382729000</v>
      </c>
      <c r="T45" s="1">
        <v>376052000</v>
      </c>
      <c r="U45" s="1">
        <v>385222000</v>
      </c>
      <c r="V45" s="1">
        <v>395412000</v>
      </c>
      <c r="W45" s="1">
        <v>382240000</v>
      </c>
      <c r="X45" s="1">
        <v>355474000</v>
      </c>
      <c r="Y45" s="1">
        <v>291878000</v>
      </c>
      <c r="Z45" s="1">
        <v>236752000</v>
      </c>
      <c r="AA45" s="1">
        <v>257358000</v>
      </c>
      <c r="AB45" s="1">
        <v>277686000</v>
      </c>
      <c r="AC45" s="1">
        <v>305281000</v>
      </c>
      <c r="AD45" s="1">
        <v>330263000</v>
      </c>
      <c r="AE45" s="1">
        <v>314591000</v>
      </c>
      <c r="AF45" s="1">
        <v>278014000</v>
      </c>
      <c r="AG45" s="1">
        <v>283975000</v>
      </c>
      <c r="AH45" s="1">
        <v>286306000</v>
      </c>
      <c r="AI45" s="1">
        <v>448799000</v>
      </c>
      <c r="AJ45" s="1">
        <v>620614000</v>
      </c>
      <c r="AK45" s="1">
        <v>765910000</v>
      </c>
      <c r="AL45" s="1">
        <v>976373000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70341000</v>
      </c>
      <c r="W46" s="1">
        <v>311856000</v>
      </c>
      <c r="X46" s="1">
        <v>601882000</v>
      </c>
      <c r="Y46" s="1">
        <v>329379000</v>
      </c>
      <c r="Z46" s="1">
        <v>328006000</v>
      </c>
      <c r="AA46" s="1">
        <v>328156000</v>
      </c>
      <c r="AB46" s="1">
        <v>327716000</v>
      </c>
      <c r="AC46" s="1">
        <v>326635000</v>
      </c>
      <c r="AD46" s="1">
        <v>335355000</v>
      </c>
      <c r="AE46" s="1">
        <v>335263000</v>
      </c>
      <c r="AF46" s="1">
        <v>335177000</v>
      </c>
      <c r="AG46" s="1">
        <v>349526000</v>
      </c>
      <c r="AH46" s="1">
        <v>354698000</v>
      </c>
      <c r="AI46" s="1">
        <v>2211858000</v>
      </c>
      <c r="AJ46" s="1">
        <v>2045402000</v>
      </c>
      <c r="AK46" s="1">
        <v>2011172000</v>
      </c>
      <c r="AL46" s="1">
        <v>2320049000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>
        <v>20621000</v>
      </c>
      <c r="U47" s="1">
        <v>58670000</v>
      </c>
      <c r="V47" s="1" t="s">
        <v>92</v>
      </c>
      <c r="W47" s="1">
        <v>175432000</v>
      </c>
      <c r="X47" s="1">
        <v>297778000</v>
      </c>
      <c r="Y47" s="1">
        <v>149080000</v>
      </c>
      <c r="Z47" s="1">
        <v>117336000</v>
      </c>
      <c r="AA47" s="1">
        <v>85902000</v>
      </c>
      <c r="AB47" s="1">
        <v>55636000</v>
      </c>
      <c r="AC47" s="1">
        <v>34515000</v>
      </c>
      <c r="AD47" s="1">
        <v>27697000</v>
      </c>
      <c r="AE47" s="1">
        <v>11895000</v>
      </c>
      <c r="AF47" s="1">
        <v>4331000</v>
      </c>
      <c r="AG47" s="1">
        <v>18963000</v>
      </c>
      <c r="AH47" s="1">
        <v>19333000</v>
      </c>
      <c r="AI47" s="1">
        <v>1560670000</v>
      </c>
      <c r="AJ47" s="1">
        <v>1391413000</v>
      </c>
      <c r="AK47" s="1">
        <v>1185311000</v>
      </c>
      <c r="AL47" s="1">
        <v>1194414000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>
        <v>20621000</v>
      </c>
      <c r="U48" s="1">
        <v>58670000</v>
      </c>
      <c r="V48" s="1">
        <v>70341000</v>
      </c>
      <c r="W48" s="1">
        <v>487288000</v>
      </c>
      <c r="X48" s="1">
        <v>899660000</v>
      </c>
      <c r="Y48" s="1">
        <v>478459000</v>
      </c>
      <c r="Z48" s="1">
        <v>445342000</v>
      </c>
      <c r="AA48" s="1">
        <v>414058000</v>
      </c>
      <c r="AB48" s="1">
        <v>383352000</v>
      </c>
      <c r="AC48" s="1">
        <v>361150000</v>
      </c>
      <c r="AD48" s="1">
        <v>363052000</v>
      </c>
      <c r="AE48" s="1">
        <v>347158000</v>
      </c>
      <c r="AF48" s="1">
        <v>339508000</v>
      </c>
      <c r="AG48" s="1">
        <v>368489000</v>
      </c>
      <c r="AH48" s="1">
        <v>374031000</v>
      </c>
      <c r="AI48" s="1">
        <v>3772528000</v>
      </c>
      <c r="AJ48" s="1">
        <v>3436815000</v>
      </c>
      <c r="AK48" s="1">
        <v>3196483000</v>
      </c>
      <c r="AL48" s="1">
        <v>3514463000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>
        <v>88593000</v>
      </c>
      <c r="U50" s="1">
        <v>192613000</v>
      </c>
      <c r="V50" s="1">
        <v>392028000</v>
      </c>
      <c r="W50" s="1">
        <v>309487000</v>
      </c>
      <c r="X50" s="1">
        <v>323870000</v>
      </c>
      <c r="Y50" s="1" t="s">
        <v>92</v>
      </c>
      <c r="Z50" s="1" t="s">
        <v>92</v>
      </c>
      <c r="AA50" s="1">
        <v>173788000</v>
      </c>
      <c r="AB50" s="1">
        <v>128738000</v>
      </c>
      <c r="AC50" s="1">
        <v>114833000</v>
      </c>
      <c r="AD50" s="1">
        <v>75138000</v>
      </c>
      <c r="AE50" s="1">
        <v>78648000</v>
      </c>
      <c r="AF50" s="1">
        <v>302219000</v>
      </c>
      <c r="AG50" s="1">
        <v>305493000</v>
      </c>
      <c r="AH50" s="1">
        <v>212806000</v>
      </c>
      <c r="AI50" s="1">
        <v>264533000</v>
      </c>
      <c r="AJ50" s="1">
        <v>236797000</v>
      </c>
      <c r="AK50" s="1">
        <v>270461000</v>
      </c>
      <c r="AL50" s="1">
        <v>579173000</v>
      </c>
    </row>
    <row r="51" spans="1:38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>
        <v>6000000</v>
      </c>
      <c r="K51" s="1">
        <v>136400000</v>
      </c>
      <c r="L51" s="1">
        <v>147400000</v>
      </c>
      <c r="M51" s="1">
        <v>365700000</v>
      </c>
      <c r="N51" s="1">
        <v>451100000</v>
      </c>
      <c r="O51" s="1">
        <v>474300000</v>
      </c>
      <c r="P51" s="1">
        <v>452030000</v>
      </c>
      <c r="Q51" s="1">
        <v>557351000</v>
      </c>
      <c r="R51" s="1">
        <v>797870000</v>
      </c>
      <c r="S51" s="1">
        <v>677485000</v>
      </c>
      <c r="T51" s="1">
        <v>862411000</v>
      </c>
      <c r="U51" s="1">
        <v>147222000</v>
      </c>
      <c r="V51" s="1">
        <v>174887000</v>
      </c>
      <c r="W51" s="1">
        <v>191463000</v>
      </c>
      <c r="X51" s="1">
        <v>233622000</v>
      </c>
      <c r="Y51" s="1">
        <v>440584000</v>
      </c>
      <c r="Z51" s="1">
        <v>389497000</v>
      </c>
      <c r="AA51" s="1">
        <v>154307000</v>
      </c>
      <c r="AB51" s="1">
        <v>146489000</v>
      </c>
      <c r="AC51" s="1">
        <v>154590000</v>
      </c>
      <c r="AD51" s="1">
        <v>183381000</v>
      </c>
      <c r="AE51" s="1">
        <v>181039000</v>
      </c>
      <c r="AF51" s="1">
        <v>174659000</v>
      </c>
      <c r="AG51" s="1">
        <v>182150000</v>
      </c>
      <c r="AH51" s="1">
        <v>197213000</v>
      </c>
      <c r="AI51" s="1">
        <v>207581000</v>
      </c>
      <c r="AJ51" s="1">
        <v>262189000</v>
      </c>
      <c r="AK51" s="1">
        <v>342022000</v>
      </c>
      <c r="AL51" s="1">
        <v>358168000</v>
      </c>
    </row>
    <row r="52" spans="1:38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43100000</v>
      </c>
      <c r="K52" s="1">
        <v>185400000</v>
      </c>
      <c r="L52" s="1">
        <v>219200000</v>
      </c>
      <c r="M52" s="1">
        <v>483300000</v>
      </c>
      <c r="N52" s="1">
        <v>592000000</v>
      </c>
      <c r="O52" s="1">
        <v>642600000</v>
      </c>
      <c r="P52" s="1">
        <v>651749000</v>
      </c>
      <c r="Q52" s="1">
        <v>847605000</v>
      </c>
      <c r="R52" s="1">
        <v>1098430000</v>
      </c>
      <c r="S52" s="1">
        <v>1060214000</v>
      </c>
      <c r="T52" s="1">
        <v>1347677000</v>
      </c>
      <c r="U52" s="1">
        <v>783727000</v>
      </c>
      <c r="V52" s="1">
        <v>1032668000</v>
      </c>
      <c r="W52" s="1">
        <v>1370478000</v>
      </c>
      <c r="X52" s="1">
        <v>1812626000</v>
      </c>
      <c r="Y52" s="1">
        <v>1210921000</v>
      </c>
      <c r="Z52" s="1">
        <v>1071591000</v>
      </c>
      <c r="AA52" s="1">
        <v>999511000</v>
      </c>
      <c r="AB52" s="1">
        <v>936265000</v>
      </c>
      <c r="AC52" s="1">
        <v>935854000</v>
      </c>
      <c r="AD52" s="1">
        <v>951834000</v>
      </c>
      <c r="AE52" s="1">
        <v>921436000</v>
      </c>
      <c r="AF52" s="1">
        <v>1094400000</v>
      </c>
      <c r="AG52" s="1">
        <v>1140107000</v>
      </c>
      <c r="AH52" s="1">
        <v>1070356000</v>
      </c>
      <c r="AI52" s="1">
        <v>4693441000</v>
      </c>
      <c r="AJ52" s="1">
        <v>4556415000</v>
      </c>
      <c r="AK52" s="1">
        <v>4574876000</v>
      </c>
      <c r="AL52" s="1">
        <v>5428177000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>
        <v>321600000</v>
      </c>
      <c r="K54" s="11">
        <v>546300000</v>
      </c>
      <c r="L54" s="11">
        <v>712800000</v>
      </c>
      <c r="M54" s="11">
        <v>1343300000</v>
      </c>
      <c r="N54" s="11">
        <v>1548400000</v>
      </c>
      <c r="O54" s="11">
        <v>1584900000</v>
      </c>
      <c r="P54" s="11">
        <v>2203503000</v>
      </c>
      <c r="Q54" s="11">
        <v>2744551000</v>
      </c>
      <c r="R54" s="11">
        <v>2717718000</v>
      </c>
      <c r="S54" s="11">
        <v>2866597000</v>
      </c>
      <c r="T54" s="11">
        <v>3539179000</v>
      </c>
      <c r="U54" s="11">
        <v>3986372000</v>
      </c>
      <c r="V54" s="11">
        <v>4575911000</v>
      </c>
      <c r="W54" s="11">
        <v>4623249000</v>
      </c>
      <c r="X54" s="11">
        <v>4848390000</v>
      </c>
      <c r="Y54" s="11">
        <v>3609538000</v>
      </c>
      <c r="Z54" s="11">
        <v>3907056000</v>
      </c>
      <c r="AA54" s="11">
        <v>4675521000</v>
      </c>
      <c r="AB54" s="11">
        <v>5100308000</v>
      </c>
      <c r="AC54" s="11">
        <v>5287357000</v>
      </c>
      <c r="AD54" s="11">
        <v>5538664000</v>
      </c>
      <c r="AE54" s="11">
        <v>4826012000</v>
      </c>
      <c r="AF54" s="11">
        <v>4962432000</v>
      </c>
      <c r="AG54" s="11">
        <v>5532173000</v>
      </c>
      <c r="AH54" s="11">
        <v>5619356000</v>
      </c>
      <c r="AI54" s="11">
        <v>9008516000</v>
      </c>
      <c r="AJ54" s="11">
        <v>9279960000</v>
      </c>
      <c r="AK54" s="11">
        <v>10271124000</v>
      </c>
      <c r="AL54" s="11">
        <v>12597088000</v>
      </c>
    </row>
    <row r="55" spans="1:38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11900000</v>
      </c>
      <c r="K55" s="1">
        <v>19400000</v>
      </c>
      <c r="L55" s="1">
        <v>27300000</v>
      </c>
      <c r="M55" s="1">
        <v>41200000</v>
      </c>
      <c r="N55" s="1">
        <v>46400000</v>
      </c>
      <c r="O55" s="1">
        <v>35200000</v>
      </c>
      <c r="P55" s="1">
        <v>55016000</v>
      </c>
      <c r="Q55" s="1">
        <v>60740000</v>
      </c>
      <c r="R55" s="1">
        <v>52988000</v>
      </c>
      <c r="S55" s="1">
        <v>33893000</v>
      </c>
      <c r="T55" s="1">
        <v>63991000</v>
      </c>
      <c r="U55" s="1">
        <v>67717000</v>
      </c>
      <c r="V55" s="1">
        <v>95192000</v>
      </c>
      <c r="W55" s="1">
        <v>92165000</v>
      </c>
      <c r="X55" s="1">
        <v>104315000</v>
      </c>
      <c r="Y55" s="1">
        <v>63485000</v>
      </c>
      <c r="Z55" s="1">
        <v>107938000</v>
      </c>
      <c r="AA55" s="1">
        <v>142945000</v>
      </c>
      <c r="AB55" s="1">
        <v>139183000</v>
      </c>
      <c r="AC55" s="1">
        <v>115680000</v>
      </c>
      <c r="AD55" s="1">
        <v>103422000</v>
      </c>
      <c r="AE55" s="1">
        <v>103342000</v>
      </c>
      <c r="AF55" s="1">
        <v>106517000</v>
      </c>
      <c r="AG55" s="1">
        <v>147380000</v>
      </c>
      <c r="AH55" s="1">
        <v>169354000</v>
      </c>
      <c r="AI55" s="1">
        <v>202416000</v>
      </c>
      <c r="AJ55" s="1">
        <v>264280000</v>
      </c>
      <c r="AK55" s="1">
        <v>342083000</v>
      </c>
      <c r="AL55" s="1">
        <v>443338000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>
        <v>4700000</v>
      </c>
      <c r="K56" s="1">
        <v>24600000</v>
      </c>
      <c r="L56" s="1">
        <v>3100000</v>
      </c>
      <c r="M56" s="1">
        <v>25100000</v>
      </c>
      <c r="N56" s="1">
        <v>21500000</v>
      </c>
      <c r="O56" s="1">
        <v>14600000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 t="s">
        <v>92</v>
      </c>
      <c r="Z56" s="1" t="s">
        <v>92</v>
      </c>
      <c r="AA56" s="1" t="s">
        <v>92</v>
      </c>
      <c r="AB56" s="1" t="s">
        <v>92</v>
      </c>
      <c r="AC56" s="1" t="s">
        <v>92</v>
      </c>
      <c r="AD56" s="1" t="s">
        <v>92</v>
      </c>
      <c r="AE56" s="1">
        <v>16981000</v>
      </c>
      <c r="AF56" s="1" t="s">
        <v>92</v>
      </c>
      <c r="AG56" s="1">
        <v>249983000</v>
      </c>
      <c r="AH56" s="1" t="s">
        <v>92</v>
      </c>
      <c r="AI56" s="1">
        <v>249999000</v>
      </c>
      <c r="AJ56" s="1">
        <v>28994000</v>
      </c>
      <c r="AK56" s="1">
        <v>52322000</v>
      </c>
      <c r="AL56" s="1">
        <v>32218000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>
        <v>16564000</v>
      </c>
      <c r="AB57" s="1" t="s">
        <v>92</v>
      </c>
      <c r="AC57" s="1">
        <v>11076000</v>
      </c>
      <c r="AD57" s="1">
        <v>15283000</v>
      </c>
      <c r="AE57" s="1">
        <v>15582000</v>
      </c>
      <c r="AF57" s="1">
        <v>27964000</v>
      </c>
      <c r="AG57" s="1">
        <v>17040000</v>
      </c>
      <c r="AH57" s="1">
        <v>23287000</v>
      </c>
      <c r="AI57" s="1">
        <v>23350000</v>
      </c>
      <c r="AJ57" s="1">
        <v>35640000</v>
      </c>
      <c r="AK57" s="1">
        <v>87320000</v>
      </c>
      <c r="AL57" s="1">
        <v>126964000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248738000</v>
      </c>
      <c r="S58" s="1">
        <v>225689000</v>
      </c>
      <c r="T58" s="1">
        <v>57318000</v>
      </c>
      <c r="U58" s="1">
        <v>80122000</v>
      </c>
      <c r="V58" s="1">
        <v>80543000</v>
      </c>
      <c r="W58" s="1">
        <v>99254000</v>
      </c>
      <c r="X58" s="1">
        <v>207489000</v>
      </c>
      <c r="Y58" s="1">
        <v>63237000</v>
      </c>
      <c r="Z58" s="1">
        <v>241790000</v>
      </c>
      <c r="AA58" s="1">
        <v>192338000</v>
      </c>
      <c r="AB58" s="1">
        <v>210313000</v>
      </c>
      <c r="AC58" s="1">
        <v>218803000</v>
      </c>
      <c r="AD58" s="1">
        <v>207099000</v>
      </c>
      <c r="AE58" s="1">
        <v>313238000</v>
      </c>
      <c r="AF58" s="1">
        <v>315692000</v>
      </c>
      <c r="AG58" s="1">
        <v>341556000</v>
      </c>
      <c r="AH58" s="1">
        <v>465276000</v>
      </c>
      <c r="AI58" s="1">
        <v>622694000</v>
      </c>
      <c r="AJ58" s="1">
        <v>684626000</v>
      </c>
      <c r="AK58" s="1">
        <v>830912000</v>
      </c>
      <c r="AL58" s="1">
        <v>1397824000</v>
      </c>
    </row>
    <row r="59" spans="1:38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49000000</v>
      </c>
      <c r="K59" s="1">
        <v>88900000</v>
      </c>
      <c r="L59" s="1">
        <v>138800000</v>
      </c>
      <c r="M59" s="1">
        <v>258500000</v>
      </c>
      <c r="N59" s="1">
        <v>282800000</v>
      </c>
      <c r="O59" s="1">
        <v>302500000</v>
      </c>
      <c r="P59" s="1">
        <v>439811000</v>
      </c>
      <c r="Q59" s="1">
        <v>923345000</v>
      </c>
      <c r="R59" s="1">
        <v>385764000</v>
      </c>
      <c r="S59" s="1">
        <v>391474000</v>
      </c>
      <c r="T59" s="1">
        <v>790320000</v>
      </c>
      <c r="U59" s="1">
        <v>784023000</v>
      </c>
      <c r="V59" s="1">
        <v>826746000</v>
      </c>
      <c r="W59" s="1">
        <v>881788000</v>
      </c>
      <c r="X59" s="1">
        <v>638528000</v>
      </c>
      <c r="Y59" s="1">
        <v>437261000</v>
      </c>
      <c r="Z59" s="1">
        <v>422059000</v>
      </c>
      <c r="AA59" s="1">
        <v>530171000</v>
      </c>
      <c r="AB59" s="1">
        <v>513411000</v>
      </c>
      <c r="AC59" s="1">
        <v>515973000</v>
      </c>
      <c r="AD59" s="1">
        <v>569807000</v>
      </c>
      <c r="AE59" s="1">
        <v>552620000</v>
      </c>
      <c r="AF59" s="1">
        <v>552250000</v>
      </c>
      <c r="AG59" s="1">
        <v>537203000</v>
      </c>
      <c r="AH59" s="1">
        <v>560166000</v>
      </c>
      <c r="AI59" s="1">
        <v>670027000</v>
      </c>
      <c r="AJ59" s="1">
        <v>686246000</v>
      </c>
      <c r="AK59" s="1">
        <v>790590000</v>
      </c>
      <c r="AL59" s="1">
        <v>870739000</v>
      </c>
    </row>
    <row r="60" spans="1:38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65600000</v>
      </c>
      <c r="K60" s="10">
        <v>132900000</v>
      </c>
      <c r="L60" s="10">
        <v>169200000</v>
      </c>
      <c r="M60" s="10">
        <v>324800000</v>
      </c>
      <c r="N60" s="10">
        <v>350700000</v>
      </c>
      <c r="O60" s="10">
        <v>352300000</v>
      </c>
      <c r="P60" s="10">
        <v>494827000</v>
      </c>
      <c r="Q60" s="10">
        <v>984085000</v>
      </c>
      <c r="R60" s="10">
        <v>687490000</v>
      </c>
      <c r="S60" s="10">
        <v>651056000</v>
      </c>
      <c r="T60" s="10">
        <v>911629000</v>
      </c>
      <c r="U60" s="10">
        <v>931862000</v>
      </c>
      <c r="V60" s="10">
        <v>1002481000</v>
      </c>
      <c r="W60" s="10">
        <v>1073207000</v>
      </c>
      <c r="X60" s="10">
        <v>950332000</v>
      </c>
      <c r="Y60" s="10">
        <v>563983000</v>
      </c>
      <c r="Z60" s="10">
        <v>771787000</v>
      </c>
      <c r="AA60" s="10">
        <v>882018000</v>
      </c>
      <c r="AB60" s="10">
        <v>862907000</v>
      </c>
      <c r="AC60" s="10">
        <v>861532000</v>
      </c>
      <c r="AD60" s="10">
        <v>895611000</v>
      </c>
      <c r="AE60" s="10">
        <v>1001763000</v>
      </c>
      <c r="AF60" s="10">
        <v>1002423000</v>
      </c>
      <c r="AG60" s="10">
        <v>1293162000</v>
      </c>
      <c r="AH60" s="10">
        <v>1218083000</v>
      </c>
      <c r="AI60" s="10">
        <v>1768486000</v>
      </c>
      <c r="AJ60" s="10">
        <v>1699786000</v>
      </c>
      <c r="AK60" s="10">
        <v>2103227000</v>
      </c>
      <c r="AL60" s="10">
        <v>2871083000</v>
      </c>
    </row>
    <row r="61" spans="1:38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>
        <v>20000000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>
        <v>744661000</v>
      </c>
      <c r="Y61" s="1">
        <v>745204000</v>
      </c>
      <c r="Z61" s="1">
        <v>799239000</v>
      </c>
      <c r="AA61" s="1">
        <v>746290000</v>
      </c>
      <c r="AB61" s="1">
        <v>746833000</v>
      </c>
      <c r="AC61" s="1">
        <v>747376000</v>
      </c>
      <c r="AD61" s="1">
        <v>747919000</v>
      </c>
      <c r="AE61" s="1">
        <v>3173435000</v>
      </c>
      <c r="AF61" s="1">
        <v>3057936000</v>
      </c>
      <c r="AG61" s="1">
        <v>2680474000</v>
      </c>
      <c r="AH61" s="1">
        <v>2237402000</v>
      </c>
      <c r="AI61" s="1">
        <v>3173383000</v>
      </c>
      <c r="AJ61" s="1">
        <v>3540555000</v>
      </c>
      <c r="AK61" s="1">
        <v>3493506000</v>
      </c>
      <c r="AL61" s="1">
        <v>6742087000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>
        <v>6058000</v>
      </c>
      <c r="Z62" s="1">
        <v>20354000</v>
      </c>
      <c r="AA62" s="1" t="s">
        <v>92</v>
      </c>
      <c r="AB62" s="1">
        <v>34899000</v>
      </c>
      <c r="AC62" s="1">
        <v>42228000</v>
      </c>
      <c r="AD62" s="1">
        <v>57500000</v>
      </c>
      <c r="AE62" s="1">
        <v>47145000</v>
      </c>
      <c r="AF62" s="1">
        <v>56336000</v>
      </c>
      <c r="AG62" s="1">
        <v>59713000</v>
      </c>
      <c r="AH62" s="1">
        <v>71997000</v>
      </c>
      <c r="AI62" s="1">
        <v>98772000</v>
      </c>
      <c r="AJ62" s="1">
        <v>96325000</v>
      </c>
      <c r="AK62" s="1">
        <v>87575000</v>
      </c>
      <c r="AL62" s="1">
        <v>329532000</v>
      </c>
    </row>
    <row r="63" spans="1:3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8600000</v>
      </c>
      <c r="K63" s="1">
        <v>9500000</v>
      </c>
      <c r="L63" s="1">
        <v>6300000</v>
      </c>
      <c r="M63" s="1">
        <v>3900000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>
        <v>49738000</v>
      </c>
      <c r="Z63" s="1">
        <v>53492000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  <c r="AG63" s="1" t="s">
        <v>92</v>
      </c>
      <c r="AH63" s="1" t="s">
        <v>92</v>
      </c>
      <c r="AI63" s="1">
        <v>702285000</v>
      </c>
      <c r="AJ63" s="1">
        <v>660885000</v>
      </c>
      <c r="AK63" s="1">
        <v>650623000</v>
      </c>
      <c r="AL63" s="1">
        <v>658937000</v>
      </c>
    </row>
    <row r="64" spans="1:38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>
        <v>-100000</v>
      </c>
      <c r="L64" s="1">
        <v>100000</v>
      </c>
      <c r="M64" s="1" t="s">
        <v>92</v>
      </c>
      <c r="N64" s="1" t="s">
        <v>92</v>
      </c>
      <c r="O64" s="1" t="s">
        <v>92</v>
      </c>
      <c r="P64" s="1" t="s">
        <v>92</v>
      </c>
      <c r="Q64" s="1" t="s">
        <v>92</v>
      </c>
      <c r="R64" s="1" t="s">
        <v>92</v>
      </c>
      <c r="S64" s="1" t="s">
        <v>92</v>
      </c>
      <c r="T64" s="1" t="s">
        <v>92</v>
      </c>
      <c r="U64" s="1" t="s">
        <v>92</v>
      </c>
      <c r="V64" s="1" t="s">
        <v>92</v>
      </c>
      <c r="W64" s="1">
        <v>67600000</v>
      </c>
      <c r="X64" s="1">
        <v>171667000</v>
      </c>
      <c r="Y64" s="1">
        <v>60163000</v>
      </c>
      <c r="Z64" s="1">
        <v>15573000</v>
      </c>
      <c r="AA64" s="1">
        <v>186320000</v>
      </c>
      <c r="AB64" s="1">
        <v>140074000</v>
      </c>
      <c r="AC64" s="1">
        <v>154069000</v>
      </c>
      <c r="AD64" s="1">
        <v>168288000</v>
      </c>
      <c r="AE64" s="1">
        <v>182230000</v>
      </c>
      <c r="AF64" s="1">
        <v>156623000</v>
      </c>
      <c r="AG64" s="1">
        <v>172407000</v>
      </c>
      <c r="AH64" s="1">
        <v>471363000</v>
      </c>
      <c r="AI64" s="1">
        <v>587897000</v>
      </c>
      <c r="AJ64" s="1">
        <v>601399000</v>
      </c>
      <c r="AK64" s="1">
        <v>560551000</v>
      </c>
      <c r="AL64" s="1">
        <v>596359000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>
        <v>28600000</v>
      </c>
      <c r="K65" s="1">
        <v>9400000</v>
      </c>
      <c r="L65" s="1">
        <v>6400000</v>
      </c>
      <c r="M65" s="1">
        <v>3900000</v>
      </c>
      <c r="N65" s="1" t="s">
        <v>92</v>
      </c>
      <c r="O65" s="1" t="s">
        <v>92</v>
      </c>
      <c r="P65" s="1" t="s">
        <v>92</v>
      </c>
      <c r="Q65" s="1" t="s">
        <v>92</v>
      </c>
      <c r="R65" s="1" t="s">
        <v>92</v>
      </c>
      <c r="S65" s="1" t="s">
        <v>92</v>
      </c>
      <c r="T65" s="1" t="s">
        <v>92</v>
      </c>
      <c r="U65" s="1" t="s">
        <v>92</v>
      </c>
      <c r="V65" s="1" t="s">
        <v>92</v>
      </c>
      <c r="W65" s="1">
        <v>67600000</v>
      </c>
      <c r="X65" s="1">
        <v>916328000</v>
      </c>
      <c r="Y65" s="1">
        <v>861163000</v>
      </c>
      <c r="Z65" s="1">
        <v>888658000</v>
      </c>
      <c r="AA65" s="1">
        <v>932610000</v>
      </c>
      <c r="AB65" s="1">
        <v>921806000</v>
      </c>
      <c r="AC65" s="1">
        <v>943673000</v>
      </c>
      <c r="AD65" s="1">
        <v>973707000</v>
      </c>
      <c r="AE65" s="1">
        <v>3402810000</v>
      </c>
      <c r="AF65" s="1">
        <v>3270895000</v>
      </c>
      <c r="AG65" s="1">
        <v>2912594000</v>
      </c>
      <c r="AH65" s="1">
        <v>2780762000</v>
      </c>
      <c r="AI65" s="1">
        <v>4562337000</v>
      </c>
      <c r="AJ65" s="1">
        <v>4899164000</v>
      </c>
      <c r="AK65" s="1">
        <v>4792255000</v>
      </c>
      <c r="AL65" s="1">
        <v>8326915000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>
        <v>94200000</v>
      </c>
      <c r="K67" s="10">
        <v>142300000</v>
      </c>
      <c r="L67" s="10">
        <v>175600000</v>
      </c>
      <c r="M67" s="10">
        <v>328700000</v>
      </c>
      <c r="N67" s="10">
        <v>350700000</v>
      </c>
      <c r="O67" s="10">
        <v>352300000</v>
      </c>
      <c r="P67" s="10">
        <v>494827000</v>
      </c>
      <c r="Q67" s="10">
        <v>984085000</v>
      </c>
      <c r="R67" s="10">
        <v>687490000</v>
      </c>
      <c r="S67" s="10">
        <v>651056000</v>
      </c>
      <c r="T67" s="10">
        <v>911629000</v>
      </c>
      <c r="U67" s="10">
        <v>931862000</v>
      </c>
      <c r="V67" s="10">
        <v>1002481000</v>
      </c>
      <c r="W67" s="10">
        <v>1073207000</v>
      </c>
      <c r="X67" s="10">
        <v>1866660000</v>
      </c>
      <c r="Y67" s="10">
        <v>1425146000</v>
      </c>
      <c r="Z67" s="10">
        <v>1660445000</v>
      </c>
      <c r="AA67" s="10">
        <v>1814628000</v>
      </c>
      <c r="AB67" s="10">
        <v>1784713000</v>
      </c>
      <c r="AC67" s="10">
        <v>1805205000</v>
      </c>
      <c r="AD67" s="10">
        <v>1869318000</v>
      </c>
      <c r="AE67" s="10">
        <v>4404573000</v>
      </c>
      <c r="AF67" s="10">
        <v>4273318000</v>
      </c>
      <c r="AG67" s="10">
        <v>4205756000</v>
      </c>
      <c r="AH67" s="10">
        <v>3998845000</v>
      </c>
      <c r="AI67" s="10">
        <v>6330823000</v>
      </c>
      <c r="AJ67" s="10">
        <v>6598950000</v>
      </c>
      <c r="AK67" s="10">
        <v>6895482000</v>
      </c>
      <c r="AL67" s="10">
        <v>11197998000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>
        <v>100000</v>
      </c>
      <c r="N68" s="1">
        <v>100000</v>
      </c>
      <c r="O68" s="1">
        <v>100000</v>
      </c>
      <c r="P68" s="1">
        <v>187000</v>
      </c>
      <c r="Q68" s="1">
        <v>188000</v>
      </c>
      <c r="R68" s="1">
        <v>190000</v>
      </c>
      <c r="S68" s="1">
        <v>192000</v>
      </c>
      <c r="T68" s="1">
        <v>196000</v>
      </c>
      <c r="U68" s="1">
        <v>196000</v>
      </c>
      <c r="V68" s="1">
        <v>199000</v>
      </c>
      <c r="W68" s="1">
        <v>191000</v>
      </c>
      <c r="X68" s="1">
        <v>174000</v>
      </c>
      <c r="Y68" s="1" t="s">
        <v>92</v>
      </c>
      <c r="Z68" s="1">
        <v>168000</v>
      </c>
      <c r="AA68" s="1">
        <v>167000</v>
      </c>
      <c r="AB68" s="1">
        <v>167000</v>
      </c>
      <c r="AC68" s="1">
        <v>165000</v>
      </c>
      <c r="AD68" s="1">
        <v>165000</v>
      </c>
      <c r="AE68" s="1">
        <v>158000</v>
      </c>
      <c r="AF68" s="1">
        <v>156000</v>
      </c>
      <c r="AG68" s="1">
        <v>157000</v>
      </c>
      <c r="AH68" s="1">
        <v>156000</v>
      </c>
      <c r="AI68" s="1">
        <v>159000</v>
      </c>
      <c r="AJ68" s="1">
        <v>155000</v>
      </c>
      <c r="AK68" s="1">
        <v>153000</v>
      </c>
      <c r="AL68" s="1">
        <v>142000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>
        <v>80300000</v>
      </c>
      <c r="K69" s="1">
        <v>138900000</v>
      </c>
      <c r="L69" s="1">
        <v>259800000</v>
      </c>
      <c r="M69" s="1">
        <v>542700000</v>
      </c>
      <c r="N69" s="1">
        <v>683800000</v>
      </c>
      <c r="O69" s="1">
        <v>723000000</v>
      </c>
      <c r="P69" s="1">
        <v>976846000</v>
      </c>
      <c r="Q69" s="1">
        <v>1043529000</v>
      </c>
      <c r="R69" s="1">
        <v>1259695000</v>
      </c>
      <c r="S69" s="1">
        <v>1396886000</v>
      </c>
      <c r="T69" s="1">
        <v>1640587000</v>
      </c>
      <c r="U69" s="1">
        <v>2083638000</v>
      </c>
      <c r="V69" s="1">
        <v>2137710000</v>
      </c>
      <c r="W69" s="1">
        <v>2570751000</v>
      </c>
      <c r="X69" s="1">
        <v>2204417000</v>
      </c>
      <c r="Y69" s="1">
        <v>1370132000</v>
      </c>
      <c r="Z69" s="1">
        <v>1356454000</v>
      </c>
      <c r="AA69" s="1">
        <v>1852633000</v>
      </c>
      <c r="AB69" s="1">
        <v>2247258000</v>
      </c>
      <c r="AC69" s="1">
        <v>2359233000</v>
      </c>
      <c r="AD69" s="1">
        <v>2479113000</v>
      </c>
      <c r="AE69" s="1">
        <v>-12362000</v>
      </c>
      <c r="AF69" s="1">
        <v>284825000</v>
      </c>
      <c r="AG69" s="1">
        <v>848457000</v>
      </c>
      <c r="AH69" s="1">
        <v>1056445000</v>
      </c>
      <c r="AI69" s="1">
        <v>714825000</v>
      </c>
      <c r="AJ69" s="1">
        <v>654930000</v>
      </c>
      <c r="AK69" s="1">
        <v>1277123000</v>
      </c>
      <c r="AL69" s="1">
        <v>366882000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>
        <v>-31800000</v>
      </c>
      <c r="K70" s="1">
        <v>-39600000</v>
      </c>
      <c r="L70" s="1">
        <v>-48900000</v>
      </c>
      <c r="M70" s="1">
        <v>-90500000</v>
      </c>
      <c r="N70" s="1">
        <v>-116000000</v>
      </c>
      <c r="O70" s="1">
        <v>-150600000</v>
      </c>
      <c r="P70" s="1">
        <v>-142756000</v>
      </c>
      <c r="Q70" s="1">
        <v>-192911000</v>
      </c>
      <c r="R70" s="1">
        <v>-223784000</v>
      </c>
      <c r="S70" s="1">
        <v>3687000</v>
      </c>
      <c r="T70" s="1">
        <v>2159000</v>
      </c>
      <c r="U70" s="1">
        <v>3882000</v>
      </c>
      <c r="V70" s="1">
        <v>8908000</v>
      </c>
      <c r="W70" s="1">
        <v>11405000</v>
      </c>
      <c r="X70" s="1">
        <v>47684000</v>
      </c>
      <c r="Y70" s="1">
        <v>-21217000</v>
      </c>
      <c r="Z70" s="1">
        <v>-31303000</v>
      </c>
      <c r="AA70" s="1">
        <v>-2399000</v>
      </c>
      <c r="AB70" s="1">
        <v>-21143000</v>
      </c>
      <c r="AC70" s="1">
        <v>-36646000</v>
      </c>
      <c r="AD70" s="1">
        <v>-30271000</v>
      </c>
      <c r="AE70" s="1">
        <v>-40573000</v>
      </c>
      <c r="AF70" s="1">
        <v>-48685000</v>
      </c>
      <c r="AG70" s="1">
        <v>-51323000</v>
      </c>
      <c r="AH70" s="1">
        <v>-53933000</v>
      </c>
      <c r="AI70" s="1">
        <v>-73029000</v>
      </c>
      <c r="AJ70" s="1">
        <v>-79774000</v>
      </c>
      <c r="AK70" s="1">
        <v>-75557000</v>
      </c>
      <c r="AL70" s="1">
        <v>-27471000</v>
      </c>
    </row>
    <row r="71" spans="1:38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>
        <v>178900000</v>
      </c>
      <c r="K71" s="1">
        <v>304700000</v>
      </c>
      <c r="L71" s="1">
        <v>326300000</v>
      </c>
      <c r="M71" s="1">
        <v>562300000</v>
      </c>
      <c r="N71" s="1">
        <v>629800000</v>
      </c>
      <c r="O71" s="1">
        <v>660100000</v>
      </c>
      <c r="P71" s="1">
        <v>874399000</v>
      </c>
      <c r="Q71" s="1">
        <v>909660000</v>
      </c>
      <c r="R71" s="1">
        <v>994127000</v>
      </c>
      <c r="S71" s="1">
        <v>814776000</v>
      </c>
      <c r="T71" s="1">
        <v>984608000</v>
      </c>
      <c r="U71" s="1">
        <v>957541000</v>
      </c>
      <c r="V71" s="1">
        <v>1421174000</v>
      </c>
      <c r="W71" s="1">
        <v>967695000</v>
      </c>
      <c r="X71" s="1">
        <v>729455000</v>
      </c>
      <c r="Y71" s="1">
        <v>835477000</v>
      </c>
      <c r="Z71" s="1">
        <v>921292000</v>
      </c>
      <c r="AA71" s="1">
        <v>1010492000</v>
      </c>
      <c r="AB71" s="1">
        <v>1089313000</v>
      </c>
      <c r="AC71" s="1">
        <v>1159400000</v>
      </c>
      <c r="AD71" s="1">
        <v>1220339000</v>
      </c>
      <c r="AE71" s="1">
        <v>474216000</v>
      </c>
      <c r="AF71" s="1">
        <v>452818000</v>
      </c>
      <c r="AG71" s="1">
        <v>529126000</v>
      </c>
      <c r="AH71" s="1">
        <v>617843000</v>
      </c>
      <c r="AI71" s="1">
        <v>2017153000</v>
      </c>
      <c r="AJ71" s="1">
        <v>2090113000</v>
      </c>
      <c r="AK71" s="1">
        <v>2175835000</v>
      </c>
      <c r="AL71" s="1">
        <v>1061798000</v>
      </c>
    </row>
    <row r="72" spans="1:38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>
        <v>227400000</v>
      </c>
      <c r="K72" s="10">
        <v>404000000</v>
      </c>
      <c r="L72" s="10">
        <v>537200000</v>
      </c>
      <c r="M72" s="10">
        <v>1014600000</v>
      </c>
      <c r="N72" s="10">
        <v>1197700000</v>
      </c>
      <c r="O72" s="10">
        <v>1232600000</v>
      </c>
      <c r="P72" s="10">
        <v>1708676000</v>
      </c>
      <c r="Q72" s="10">
        <v>1760466000</v>
      </c>
      <c r="R72" s="10">
        <v>2030228000</v>
      </c>
      <c r="S72" s="10">
        <v>2215541000</v>
      </c>
      <c r="T72" s="10">
        <v>2627550000</v>
      </c>
      <c r="U72" s="10">
        <v>3045257000</v>
      </c>
      <c r="V72" s="10">
        <v>3567991000</v>
      </c>
      <c r="W72" s="10">
        <v>3550042000</v>
      </c>
      <c r="X72" s="10">
        <v>2981730000</v>
      </c>
      <c r="Y72" s="10">
        <v>2184392000</v>
      </c>
      <c r="Z72" s="10">
        <v>2246611000</v>
      </c>
      <c r="AA72" s="10">
        <v>2860893000</v>
      </c>
      <c r="AB72" s="10">
        <v>3315595000</v>
      </c>
      <c r="AC72" s="10">
        <v>3482152000</v>
      </c>
      <c r="AD72" s="10">
        <v>3669346000</v>
      </c>
      <c r="AE72" s="10">
        <v>421439000</v>
      </c>
      <c r="AF72" s="10">
        <v>689114000</v>
      </c>
      <c r="AG72" s="10">
        <v>1326417000</v>
      </c>
      <c r="AH72" s="10">
        <v>1620511000</v>
      </c>
      <c r="AI72" s="10">
        <v>2659108000</v>
      </c>
      <c r="AJ72" s="10">
        <v>2665424000</v>
      </c>
      <c r="AK72" s="10">
        <v>3377554000</v>
      </c>
      <c r="AL72" s="10">
        <v>1401351000</v>
      </c>
    </row>
    <row r="73" spans="1:38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>
        <v>321600000</v>
      </c>
      <c r="K73" s="11">
        <v>546300000</v>
      </c>
      <c r="L73" s="11">
        <v>712800000</v>
      </c>
      <c r="M73" s="11">
        <v>1343300000</v>
      </c>
      <c r="N73" s="11">
        <v>1548400000</v>
      </c>
      <c r="O73" s="11">
        <v>1584900000</v>
      </c>
      <c r="P73" s="11">
        <v>2203503000</v>
      </c>
      <c r="Q73" s="11">
        <v>2744551000</v>
      </c>
      <c r="R73" s="11">
        <v>2717718000</v>
      </c>
      <c r="S73" s="11">
        <v>2866597000</v>
      </c>
      <c r="T73" s="11">
        <v>3539179000</v>
      </c>
      <c r="U73" s="11">
        <v>3977119000</v>
      </c>
      <c r="V73" s="11">
        <v>4570472000</v>
      </c>
      <c r="W73" s="11">
        <v>4623249000</v>
      </c>
      <c r="X73" s="11">
        <v>4848390000</v>
      </c>
      <c r="Y73" s="11">
        <v>3609538000</v>
      </c>
      <c r="Z73" s="11">
        <v>3907056000</v>
      </c>
      <c r="AA73" s="11">
        <v>4675521000</v>
      </c>
      <c r="AB73" s="11">
        <v>5100308000</v>
      </c>
      <c r="AC73" s="11">
        <v>5287357000</v>
      </c>
      <c r="AD73" s="11">
        <v>5538664000</v>
      </c>
      <c r="AE73" s="11">
        <v>4826012000</v>
      </c>
      <c r="AF73" s="11">
        <v>4962432000</v>
      </c>
      <c r="AG73" s="11">
        <v>5532173000</v>
      </c>
      <c r="AH73" s="11">
        <v>5619356000</v>
      </c>
      <c r="AI73" s="11">
        <v>8989931000</v>
      </c>
      <c r="AJ73" s="11">
        <v>9264374000</v>
      </c>
      <c r="AK73" s="11">
        <v>10273036000</v>
      </c>
      <c r="AL73" s="11">
        <v>12599349000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9400000</v>
      </c>
      <c r="G76" s="1">
        <v>-10600000</v>
      </c>
      <c r="H76" s="1">
        <v>-13800000</v>
      </c>
      <c r="I76" s="1">
        <v>7000000</v>
      </c>
      <c r="J76" s="1">
        <v>30200000</v>
      </c>
      <c r="K76" s="1">
        <v>58600000</v>
      </c>
      <c r="L76" s="1">
        <v>120900000</v>
      </c>
      <c r="M76" s="1">
        <v>105400000</v>
      </c>
      <c r="N76" s="1">
        <v>134100000</v>
      </c>
      <c r="O76" s="1">
        <v>39200000</v>
      </c>
      <c r="P76" s="1">
        <v>253798000</v>
      </c>
      <c r="Q76" s="1">
        <v>66683000</v>
      </c>
      <c r="R76" s="1">
        <v>216166000</v>
      </c>
      <c r="S76" s="1">
        <v>137191000</v>
      </c>
      <c r="T76" s="1">
        <v>243701000</v>
      </c>
      <c r="U76" s="1">
        <v>466695000</v>
      </c>
      <c r="V76" s="1">
        <v>380452000</v>
      </c>
      <c r="W76" s="1">
        <v>528098000</v>
      </c>
      <c r="X76" s="1">
        <v>359083000</v>
      </c>
      <c r="Y76" s="1">
        <v>-523368000</v>
      </c>
      <c r="Z76" s="1">
        <v>212300000</v>
      </c>
      <c r="AA76" s="1">
        <v>794488000</v>
      </c>
      <c r="AB76" s="1">
        <v>756015000</v>
      </c>
      <c r="AC76" s="1">
        <v>543149000</v>
      </c>
      <c r="AD76" s="1">
        <v>582755000</v>
      </c>
      <c r="AE76" s="1">
        <v>366158000</v>
      </c>
      <c r="AF76" s="1">
        <v>704422000</v>
      </c>
      <c r="AG76" s="1">
        <v>926076000</v>
      </c>
      <c r="AH76" s="1">
        <v>802265000</v>
      </c>
      <c r="AI76" s="1">
        <v>1175617000</v>
      </c>
      <c r="AJ76" s="1">
        <v>1216785000</v>
      </c>
      <c r="AK76" s="1">
        <v>2078292000</v>
      </c>
      <c r="AL76" s="1">
        <v>3321807000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8700000</v>
      </c>
      <c r="G77" s="1">
        <v>9100000</v>
      </c>
      <c r="H77" s="1">
        <v>10700000</v>
      </c>
      <c r="I77" s="1">
        <v>9600000</v>
      </c>
      <c r="J77" s="1">
        <v>10700000</v>
      </c>
      <c r="K77" s="1">
        <v>10600000</v>
      </c>
      <c r="L77" s="1">
        <v>16300000</v>
      </c>
      <c r="M77" s="1">
        <v>52300000</v>
      </c>
      <c r="N77" s="1">
        <v>38900000</v>
      </c>
      <c r="O77" s="1">
        <v>48200000</v>
      </c>
      <c r="P77" s="1">
        <v>63338000</v>
      </c>
      <c r="Q77" s="1">
        <v>55649000</v>
      </c>
      <c r="R77" s="1">
        <v>69590000</v>
      </c>
      <c r="S77" s="1">
        <v>71448000</v>
      </c>
      <c r="T77" s="1">
        <v>82926000</v>
      </c>
      <c r="U77" s="1">
        <v>70853000</v>
      </c>
      <c r="V77" s="1">
        <v>69436000</v>
      </c>
      <c r="W77" s="1">
        <v>109290000</v>
      </c>
      <c r="X77" s="1">
        <v>126376000</v>
      </c>
      <c r="Y77" s="1">
        <v>135848000</v>
      </c>
      <c r="Z77" s="1">
        <v>87348000</v>
      </c>
      <c r="AA77" s="1" t="s">
        <v>92</v>
      </c>
      <c r="AB77" s="1">
        <v>92133000</v>
      </c>
      <c r="AC77" s="1">
        <v>87534000</v>
      </c>
      <c r="AD77" s="1">
        <v>83072000</v>
      </c>
      <c r="AE77" s="1">
        <v>80536000</v>
      </c>
      <c r="AF77" s="1">
        <v>66932000</v>
      </c>
      <c r="AG77" s="1">
        <v>57836000</v>
      </c>
      <c r="AH77" s="1">
        <v>62684000</v>
      </c>
      <c r="AI77" s="1">
        <v>233224000</v>
      </c>
      <c r="AJ77" s="1">
        <v>348049000</v>
      </c>
      <c r="AK77" s="1">
        <v>333335000</v>
      </c>
      <c r="AL77" s="1">
        <v>363344000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1500000</v>
      </c>
      <c r="G78" s="1">
        <v>-2500000</v>
      </c>
      <c r="H78" s="1">
        <v>100000</v>
      </c>
      <c r="I78" s="1">
        <v>-500000</v>
      </c>
      <c r="J78" s="1">
        <v>-2100000</v>
      </c>
      <c r="K78" s="1">
        <v>-9600000</v>
      </c>
      <c r="L78" s="1">
        <v>-12200000</v>
      </c>
      <c r="M78" s="1">
        <v>-19200000</v>
      </c>
      <c r="N78" s="1">
        <v>-46200000</v>
      </c>
      <c r="O78" s="1">
        <v>-27900000</v>
      </c>
      <c r="P78" s="1">
        <v>-60522000</v>
      </c>
      <c r="Q78" s="1">
        <v>-56939000</v>
      </c>
      <c r="R78" s="1">
        <v>36037000</v>
      </c>
      <c r="S78" s="1">
        <v>-10629000</v>
      </c>
      <c r="T78" s="1">
        <v>-24578000</v>
      </c>
      <c r="U78" s="1">
        <v>-42604000</v>
      </c>
      <c r="V78" s="1">
        <v>-134384000</v>
      </c>
      <c r="W78" s="1">
        <v>-13944000</v>
      </c>
      <c r="X78" s="1">
        <v>16644000</v>
      </c>
      <c r="Y78" s="1">
        <v>59697000</v>
      </c>
      <c r="Z78" s="1">
        <v>-19865000</v>
      </c>
      <c r="AA78" s="1">
        <v>64736000</v>
      </c>
      <c r="AB78" s="1">
        <v>193412000</v>
      </c>
      <c r="AC78" s="1">
        <v>4532000</v>
      </c>
      <c r="AD78" s="1">
        <v>17176000</v>
      </c>
      <c r="AE78" s="1">
        <v>-24245000</v>
      </c>
      <c r="AF78" s="1">
        <v>19804000</v>
      </c>
      <c r="AG78" s="1">
        <v>4007000</v>
      </c>
      <c r="AH78" s="1">
        <v>98760000</v>
      </c>
      <c r="AI78" s="1">
        <v>-27511000</v>
      </c>
      <c r="AJ78" s="1">
        <v>-93110000</v>
      </c>
      <c r="AK78" s="1">
        <v>-44445000</v>
      </c>
      <c r="AL78" s="1">
        <v>-329501000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105535000</v>
      </c>
      <c r="Z79" s="1">
        <v>85982000</v>
      </c>
      <c r="AA79" s="1">
        <v>81430000</v>
      </c>
      <c r="AB79" s="1">
        <v>78835000</v>
      </c>
      <c r="AC79" s="1">
        <v>70084000</v>
      </c>
      <c r="AD79" s="1">
        <v>60940000</v>
      </c>
      <c r="AE79" s="1">
        <v>55302000</v>
      </c>
      <c r="AF79" s="1">
        <v>45050000</v>
      </c>
      <c r="AG79" s="1">
        <v>50943000</v>
      </c>
      <c r="AH79" s="1">
        <v>62784000</v>
      </c>
      <c r="AI79" s="1">
        <v>94194000</v>
      </c>
      <c r="AJ79" s="1">
        <v>111381000</v>
      </c>
      <c r="AK79" s="1">
        <v>111836000</v>
      </c>
      <c r="AL79" s="1">
        <v>126918000</v>
      </c>
    </row>
    <row r="80" spans="1:38" ht="19" x14ac:dyDescent="0.25">
      <c r="A80" s="14" t="s">
        <v>104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6.9421055955206368E-2</v>
      </c>
      <c r="Z80" s="15">
        <f t="shared" si="6"/>
        <v>4.7223137590896108E-2</v>
      </c>
      <c r="AA80" s="15">
        <f t="shared" si="6"/>
        <v>2.5645895160789967E-2</v>
      </c>
      <c r="AB80" s="15">
        <f t="shared" si="6"/>
        <v>2.4853843573530932E-2</v>
      </c>
      <c r="AC80" s="15">
        <f t="shared" si="6"/>
        <v>2.4653323629220823E-2</v>
      </c>
      <c r="AD80" s="15">
        <f t="shared" si="6"/>
        <v>2.0802837979550817E-2</v>
      </c>
      <c r="AE80" s="15">
        <f t="shared" si="6"/>
        <v>1.9652109824669008E-2</v>
      </c>
      <c r="AF80" s="15">
        <f t="shared" si="6"/>
        <v>1.5094691125092268E-2</v>
      </c>
      <c r="AG80" s="15">
        <f t="shared" si="6"/>
        <v>1.4638734211988802E-2</v>
      </c>
      <c r="AH80" s="15">
        <f t="shared" si="6"/>
        <v>1.555329463341476E-2</v>
      </c>
      <c r="AI80" s="15">
        <f t="shared" si="6"/>
        <v>2.061632286430181E-2</v>
      </c>
      <c r="AJ80" s="15">
        <f t="shared" si="6"/>
        <v>1.9182374556181221E-2</v>
      </c>
      <c r="AK80" s="15">
        <f t="shared" si="6"/>
        <v>1.6164228889273675E-2</v>
      </c>
      <c r="AL80" s="15">
        <f t="shared" si="6"/>
        <v>1.3777639164544317E-2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7000000</v>
      </c>
      <c r="G81" s="1">
        <v>-9400000</v>
      </c>
      <c r="H81" s="1">
        <v>-600000</v>
      </c>
      <c r="I81" s="1">
        <v>14700000</v>
      </c>
      <c r="J81" s="1">
        <v>-27500000</v>
      </c>
      <c r="K81" s="1">
        <v>-53500000</v>
      </c>
      <c r="L81" s="1">
        <v>-60200000</v>
      </c>
      <c r="M81" s="1">
        <v>97900000</v>
      </c>
      <c r="N81" s="1">
        <v>-97100000</v>
      </c>
      <c r="O81" s="1">
        <v>39000000</v>
      </c>
      <c r="P81" s="1">
        <v>-4765000</v>
      </c>
      <c r="Q81" s="1">
        <v>47452000</v>
      </c>
      <c r="R81" s="1">
        <v>-44036000</v>
      </c>
      <c r="S81" s="1">
        <v>61806000</v>
      </c>
      <c r="T81" s="1">
        <v>-313000</v>
      </c>
      <c r="U81" s="1">
        <v>-15476000</v>
      </c>
      <c r="V81" s="1">
        <v>-186604000</v>
      </c>
      <c r="W81" s="1">
        <v>-173095000</v>
      </c>
      <c r="X81" s="1">
        <v>71325000</v>
      </c>
      <c r="Y81" s="1">
        <v>-34920000</v>
      </c>
      <c r="Z81" s="1">
        <v>82968000</v>
      </c>
      <c r="AA81" s="1">
        <v>-210178000</v>
      </c>
      <c r="AB81" s="1">
        <v>-181019000</v>
      </c>
      <c r="AC81" s="1">
        <v>224207000</v>
      </c>
      <c r="AD81" s="1">
        <v>60043000</v>
      </c>
      <c r="AE81" s="1">
        <v>11882000</v>
      </c>
      <c r="AF81" s="1">
        <v>-60085000</v>
      </c>
      <c r="AG81" s="1">
        <v>41652000</v>
      </c>
      <c r="AH81" s="1">
        <v>201432000</v>
      </c>
      <c r="AI81" s="1">
        <v>-326343000</v>
      </c>
      <c r="AJ81" s="1">
        <v>-87365000</v>
      </c>
      <c r="AK81" s="1">
        <v>-243313000</v>
      </c>
      <c r="AL81" s="1">
        <v>-305411000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277331000</v>
      </c>
      <c r="Z82" s="1">
        <v>-220857000</v>
      </c>
      <c r="AA82" s="1">
        <v>-128219000</v>
      </c>
      <c r="AB82" s="1">
        <v>-113922000</v>
      </c>
      <c r="AC82" s="1">
        <v>159245000</v>
      </c>
      <c r="AD82" s="1">
        <v>32591000</v>
      </c>
      <c r="AE82" s="1">
        <v>-118520000</v>
      </c>
      <c r="AF82" s="1">
        <v>-8292000</v>
      </c>
      <c r="AG82" s="1">
        <v>39898000</v>
      </c>
      <c r="AH82" s="1">
        <v>-76497000</v>
      </c>
      <c r="AI82" s="1">
        <v>-146151000</v>
      </c>
      <c r="AJ82" s="1">
        <v>-118362000</v>
      </c>
      <c r="AK82" s="1">
        <v>-203155000</v>
      </c>
      <c r="AL82" s="1">
        <v>-510326000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-2400000</v>
      </c>
      <c r="G83" s="1">
        <v>-7100000</v>
      </c>
      <c r="H83" s="1">
        <v>100000</v>
      </c>
      <c r="I83" s="1">
        <v>6000000</v>
      </c>
      <c r="J83" s="1">
        <v>-10800000</v>
      </c>
      <c r="K83" s="1">
        <v>-23100000</v>
      </c>
      <c r="L83" s="1">
        <v>-52600000</v>
      </c>
      <c r="M83" s="1">
        <v>21300000</v>
      </c>
      <c r="N83" s="1">
        <v>-62300000</v>
      </c>
      <c r="O83" s="1">
        <v>30800000</v>
      </c>
      <c r="P83" s="1">
        <v>-95780000</v>
      </c>
      <c r="Q83" s="1">
        <v>-101750000</v>
      </c>
      <c r="R83" s="1">
        <v>71430000</v>
      </c>
      <c r="S83" s="1">
        <v>64215000</v>
      </c>
      <c r="T83" s="1">
        <v>-78616000</v>
      </c>
      <c r="U83" s="1">
        <v>-18778000</v>
      </c>
      <c r="V83" s="1">
        <v>-87676000</v>
      </c>
      <c r="W83" s="1">
        <v>9015000</v>
      </c>
      <c r="X83" s="1">
        <v>100168000</v>
      </c>
      <c r="Y83" s="1">
        <v>120249000</v>
      </c>
      <c r="Z83" s="1">
        <v>-27715000</v>
      </c>
      <c r="AA83" s="1">
        <v>-170141000</v>
      </c>
      <c r="AB83" s="1">
        <v>-93145000</v>
      </c>
      <c r="AC83" s="1">
        <v>14787000</v>
      </c>
      <c r="AD83" s="1">
        <v>-26173000</v>
      </c>
      <c r="AE83" s="1">
        <v>27500000</v>
      </c>
      <c r="AF83" s="1">
        <v>-67579000</v>
      </c>
      <c r="AG83" s="1">
        <v>-46433000</v>
      </c>
      <c r="AH83" s="1">
        <v>-182883000</v>
      </c>
      <c r="AI83" s="1">
        <v>-59561000</v>
      </c>
      <c r="AJ83" s="1">
        <v>-74817000</v>
      </c>
      <c r="AK83" s="1">
        <v>-270100000</v>
      </c>
      <c r="AL83" s="1">
        <v>-567003000</v>
      </c>
      <c r="AS83" s="33" t="s">
        <v>126</v>
      </c>
      <c r="AT83" s="34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>
        <v>44381000</v>
      </c>
      <c r="AA84" s="1">
        <v>34259000</v>
      </c>
      <c r="AB84" s="1">
        <v>-3732000</v>
      </c>
      <c r="AC84" s="1">
        <v>-22812000</v>
      </c>
      <c r="AD84" s="1">
        <v>-12333000</v>
      </c>
      <c r="AE84" s="1">
        <v>848000</v>
      </c>
      <c r="AF84" s="1">
        <v>3109000</v>
      </c>
      <c r="AG84" s="1">
        <v>40100000</v>
      </c>
      <c r="AH84" s="1">
        <v>21778000</v>
      </c>
      <c r="AI84" s="1">
        <v>-21627000</v>
      </c>
      <c r="AJ84" s="1">
        <v>61144000</v>
      </c>
      <c r="AK84" s="1">
        <v>79366000</v>
      </c>
      <c r="AL84" s="1">
        <v>101632000</v>
      </c>
      <c r="AS84" s="35" t="s">
        <v>127</v>
      </c>
      <c r="AT84" s="36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212900000</v>
      </c>
      <c r="K85" s="1">
        <v>228000000</v>
      </c>
      <c r="L85" s="1">
        <v>324400000</v>
      </c>
      <c r="M85" s="1">
        <v>535200000</v>
      </c>
      <c r="N85" s="1">
        <v>605700000</v>
      </c>
      <c r="O85" s="1">
        <v>590000000</v>
      </c>
      <c r="P85" s="1">
        <v>1056927000</v>
      </c>
      <c r="Q85" s="1">
        <v>912861000</v>
      </c>
      <c r="R85" s="1">
        <v>931798000</v>
      </c>
      <c r="S85" s="1">
        <v>1155327000</v>
      </c>
      <c r="T85" s="1">
        <v>1279873000</v>
      </c>
      <c r="U85" s="1">
        <v>2270783000</v>
      </c>
      <c r="V85" s="1">
        <v>-36340000</v>
      </c>
      <c r="W85" s="1">
        <v>-19439000</v>
      </c>
      <c r="X85" s="1">
        <v>-94787000</v>
      </c>
      <c r="Y85" s="1">
        <v>-330726000</v>
      </c>
      <c r="Z85" s="1">
        <v>178216000</v>
      </c>
      <c r="AA85" s="1">
        <v>66348000</v>
      </c>
      <c r="AB85" s="1">
        <v>-45121000</v>
      </c>
      <c r="AC85" s="1">
        <v>10748000</v>
      </c>
      <c r="AD85" s="1">
        <v>-10042000</v>
      </c>
      <c r="AE85" s="1">
        <v>768000</v>
      </c>
      <c r="AF85" s="1">
        <v>25860000</v>
      </c>
      <c r="AG85" s="1">
        <v>6310000</v>
      </c>
      <c r="AH85" s="1">
        <v>98720000</v>
      </c>
      <c r="AI85" s="1">
        <v>-610000</v>
      </c>
      <c r="AJ85" s="1">
        <v>80466000</v>
      </c>
      <c r="AK85" s="1">
        <v>1171000</v>
      </c>
      <c r="AL85" s="1">
        <v>343086000</v>
      </c>
      <c r="AS85" s="23" t="s">
        <v>128</v>
      </c>
      <c r="AT85" s="24">
        <f>AL17</f>
        <v>160339000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1300000</v>
      </c>
      <c r="G86" s="1">
        <v>11600000</v>
      </c>
      <c r="H86" s="1">
        <v>-800000</v>
      </c>
      <c r="I86" s="1">
        <v>-500000</v>
      </c>
      <c r="J86" s="1" t="s">
        <v>92</v>
      </c>
      <c r="K86" s="1">
        <v>16200000</v>
      </c>
      <c r="L86" s="1">
        <v>-100000</v>
      </c>
      <c r="M86" s="1">
        <v>-100000</v>
      </c>
      <c r="N86" s="1">
        <v>20600000</v>
      </c>
      <c r="O86" s="1">
        <v>23800000</v>
      </c>
      <c r="P86" s="1">
        <v>668000</v>
      </c>
      <c r="Q86" s="1">
        <v>295073000</v>
      </c>
      <c r="R86" s="1">
        <v>6290000</v>
      </c>
      <c r="S86" s="1">
        <v>-13559000</v>
      </c>
      <c r="T86" s="1">
        <v>47941000</v>
      </c>
      <c r="U86" s="1">
        <v>27267000</v>
      </c>
      <c r="V86" s="1">
        <v>186269000</v>
      </c>
      <c r="W86" s="1">
        <v>160337000</v>
      </c>
      <c r="X86" s="1">
        <v>94747000</v>
      </c>
      <c r="Y86" s="1">
        <v>452892000</v>
      </c>
      <c r="Z86" s="1">
        <v>-933000</v>
      </c>
      <c r="AA86" s="1">
        <v>92690000</v>
      </c>
      <c r="AB86" s="1">
        <v>2241000</v>
      </c>
      <c r="AC86" s="1">
        <v>-16318000</v>
      </c>
      <c r="AD86" s="1">
        <v>-25100000</v>
      </c>
      <c r="AE86" s="1">
        <v>116273000</v>
      </c>
      <c r="AF86" s="1">
        <v>-16427000</v>
      </c>
      <c r="AG86" s="1">
        <v>-849000</v>
      </c>
      <c r="AH86" s="1">
        <v>1195000</v>
      </c>
      <c r="AI86" s="1">
        <v>3451000</v>
      </c>
      <c r="AJ86" s="1">
        <v>283110000</v>
      </c>
      <c r="AK86" s="1">
        <v>-50679000</v>
      </c>
      <c r="AL86" s="1">
        <v>135545000</v>
      </c>
      <c r="AS86" s="23" t="s">
        <v>129</v>
      </c>
      <c r="AT86" s="24">
        <f>AL56</f>
        <v>32218000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27900000</v>
      </c>
      <c r="G87" s="10">
        <v>-1800000</v>
      </c>
      <c r="H87" s="10">
        <v>-4400000</v>
      </c>
      <c r="I87" s="10">
        <v>30300000</v>
      </c>
      <c r="J87" s="10">
        <v>11300000</v>
      </c>
      <c r="K87" s="10">
        <v>22300000</v>
      </c>
      <c r="L87" s="10">
        <v>64700000</v>
      </c>
      <c r="M87" s="10">
        <v>236300000</v>
      </c>
      <c r="N87" s="10">
        <v>50300000</v>
      </c>
      <c r="O87" s="10">
        <v>122300000</v>
      </c>
      <c r="P87" s="10">
        <v>252517000</v>
      </c>
      <c r="Q87" s="10">
        <v>407918000</v>
      </c>
      <c r="R87" s="10">
        <v>284047000</v>
      </c>
      <c r="S87" s="10">
        <v>246257000</v>
      </c>
      <c r="T87" s="10">
        <v>349677000</v>
      </c>
      <c r="U87" s="10">
        <v>506735000</v>
      </c>
      <c r="V87" s="10">
        <v>315169000</v>
      </c>
      <c r="W87" s="10">
        <v>610686000</v>
      </c>
      <c r="X87" s="10">
        <v>668175000</v>
      </c>
      <c r="Y87" s="10">
        <v>195684000</v>
      </c>
      <c r="Z87" s="10">
        <v>447800000</v>
      </c>
      <c r="AA87" s="10">
        <v>823166000</v>
      </c>
      <c r="AB87" s="10">
        <v>941617000</v>
      </c>
      <c r="AC87" s="10">
        <v>913188000</v>
      </c>
      <c r="AD87" s="10">
        <v>778886000</v>
      </c>
      <c r="AE87" s="10">
        <v>605906000</v>
      </c>
      <c r="AF87" s="10">
        <v>759696000</v>
      </c>
      <c r="AG87" s="10">
        <v>1079665000</v>
      </c>
      <c r="AH87" s="10">
        <v>1229120000</v>
      </c>
      <c r="AI87" s="10">
        <v>1152632000</v>
      </c>
      <c r="AJ87" s="10">
        <v>1778850000</v>
      </c>
      <c r="AK87" s="10">
        <v>2185026000</v>
      </c>
      <c r="AL87" s="10">
        <v>3312702000</v>
      </c>
      <c r="AS87" s="23" t="s">
        <v>130</v>
      </c>
      <c r="AT87" s="24">
        <f>AL61</f>
        <v>6742087000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-11300000</v>
      </c>
      <c r="G88" s="1">
        <v>-33600000</v>
      </c>
      <c r="H88" s="1">
        <v>-5100000</v>
      </c>
      <c r="I88" s="1">
        <v>-3200000</v>
      </c>
      <c r="J88" s="1">
        <v>-5800000</v>
      </c>
      <c r="K88" s="1">
        <v>-19000000</v>
      </c>
      <c r="L88" s="1">
        <v>-39100000</v>
      </c>
      <c r="M88" s="1">
        <v>-56800000</v>
      </c>
      <c r="N88" s="1">
        <v>-83200000</v>
      </c>
      <c r="O88" s="1">
        <v>-70800000</v>
      </c>
      <c r="P88" s="1">
        <v>-98619000</v>
      </c>
      <c r="Q88" s="1">
        <v>-162195000</v>
      </c>
      <c r="R88" s="1">
        <v>-68658000</v>
      </c>
      <c r="S88" s="1">
        <v>-133766000</v>
      </c>
      <c r="T88" s="1">
        <v>-55528000</v>
      </c>
      <c r="U88" s="1">
        <v>-59675000</v>
      </c>
      <c r="V88" s="1">
        <v>-73810000</v>
      </c>
      <c r="W88" s="1">
        <v>-83782000</v>
      </c>
      <c r="X88" s="1">
        <v>-57323000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S88" s="37" t="s">
        <v>131</v>
      </c>
      <c r="AT88" s="38">
        <f>AT85/(AT86+AT87)</f>
        <v>2.366870106970383E-2</v>
      </c>
    </row>
    <row r="89" spans="1:46" ht="20" customHeight="1" x14ac:dyDescent="0.25">
      <c r="A89" s="14" t="s">
        <v>105</v>
      </c>
      <c r="B89" s="15" t="e">
        <f t="shared" ref="B89:AL89" si="7">(-1*B88)/B3</f>
        <v>#VALUE!</v>
      </c>
      <c r="C89" s="15" t="e">
        <f t="shared" si="7"/>
        <v>#VALUE!</v>
      </c>
      <c r="D89" s="15" t="e">
        <f t="shared" si="7"/>
        <v>#VALUE!</v>
      </c>
      <c r="E89" s="15" t="e">
        <f t="shared" si="7"/>
        <v>#VALUE!</v>
      </c>
      <c r="F89" s="15">
        <f t="shared" si="7"/>
        <v>6.7301965455628346E-2</v>
      </c>
      <c r="G89" s="15">
        <f t="shared" si="7"/>
        <v>0.22641509433962265</v>
      </c>
      <c r="H89" s="15">
        <f t="shared" si="7"/>
        <v>3.2692307692307694E-2</v>
      </c>
      <c r="I89" s="15">
        <f t="shared" si="7"/>
        <v>1.9138755980861243E-2</v>
      </c>
      <c r="J89" s="15">
        <f t="shared" si="7"/>
        <v>2.3799753795650389E-2</v>
      </c>
      <c r="K89" s="15">
        <f t="shared" si="7"/>
        <v>4.2947558770343577E-2</v>
      </c>
      <c r="L89" s="15">
        <f t="shared" si="7"/>
        <v>5.6267088789753922E-2</v>
      </c>
      <c r="M89" s="15">
        <f t="shared" si="7"/>
        <v>5.5049428183756542E-2</v>
      </c>
      <c r="N89" s="15">
        <f t="shared" si="7"/>
        <v>7.1336705821829716E-2</v>
      </c>
      <c r="O89" s="15">
        <f t="shared" si="7"/>
        <v>8.3965844402277043E-2</v>
      </c>
      <c r="P89" s="15">
        <f t="shared" si="7"/>
        <v>6.579811210478699E-2</v>
      </c>
      <c r="Q89" s="15">
        <f t="shared" si="7"/>
        <v>7.7097782681174676E-2</v>
      </c>
      <c r="R89" s="15">
        <f t="shared" si="7"/>
        <v>4.1934132299750439E-2</v>
      </c>
      <c r="S89" s="15">
        <f t="shared" si="7"/>
        <v>0.1011043430742172</v>
      </c>
      <c r="T89" s="15">
        <f t="shared" si="7"/>
        <v>3.7099841119035117E-2</v>
      </c>
      <c r="U89" s="15">
        <f t="shared" si="7"/>
        <v>2.8619003018003953E-2</v>
      </c>
      <c r="V89" s="15">
        <f t="shared" si="7"/>
        <v>3.5646207646282985E-2</v>
      </c>
      <c r="W89" s="15">
        <f t="shared" si="7"/>
        <v>3.0675567665691891E-2</v>
      </c>
      <c r="X89" s="15">
        <f t="shared" si="7"/>
        <v>2.2731742987711544E-2</v>
      </c>
      <c r="Y89" s="15">
        <f t="shared" si="7"/>
        <v>0</v>
      </c>
      <c r="Z89" s="15">
        <f t="shared" si="7"/>
        <v>0</v>
      </c>
      <c r="AA89" s="15">
        <f t="shared" si="7"/>
        <v>0</v>
      </c>
      <c r="AB89" s="15">
        <f t="shared" si="7"/>
        <v>0</v>
      </c>
      <c r="AC89" s="15">
        <f t="shared" si="7"/>
        <v>0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7"/>
        <v>0</v>
      </c>
      <c r="AH89" s="15">
        <f t="shared" si="7"/>
        <v>0</v>
      </c>
      <c r="AI89" s="15">
        <f t="shared" si="7"/>
        <v>0</v>
      </c>
      <c r="AJ89" s="15">
        <f t="shared" si="7"/>
        <v>0</v>
      </c>
      <c r="AK89" s="15">
        <f t="shared" si="7"/>
        <v>0</v>
      </c>
      <c r="AL89" s="15">
        <f t="shared" si="7"/>
        <v>0</v>
      </c>
      <c r="AS89" s="23" t="s">
        <v>106</v>
      </c>
      <c r="AT89" s="24">
        <f>AL27</f>
        <v>167177000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>
        <v>-20818000</v>
      </c>
      <c r="R90" s="1">
        <v>-4035000</v>
      </c>
      <c r="S90" s="1" t="s">
        <v>92</v>
      </c>
      <c r="T90" s="1" t="s">
        <v>92</v>
      </c>
      <c r="U90" s="1">
        <v>-44628000</v>
      </c>
      <c r="V90" s="1">
        <v>-7664000</v>
      </c>
      <c r="W90" s="1">
        <v>-521693000</v>
      </c>
      <c r="X90" s="1">
        <v>-494036000</v>
      </c>
      <c r="Y90" s="1">
        <v>-141399000</v>
      </c>
      <c r="Z90" s="1">
        <v>-1500000</v>
      </c>
      <c r="AA90" s="1" t="s">
        <v>92</v>
      </c>
      <c r="AB90" s="1" t="s">
        <v>92</v>
      </c>
      <c r="AC90" s="1" t="s">
        <v>92</v>
      </c>
      <c r="AD90" s="1">
        <v>-18000000</v>
      </c>
      <c r="AE90" s="1" t="s">
        <v>92</v>
      </c>
      <c r="AF90" s="1" t="s">
        <v>92</v>
      </c>
      <c r="AG90" s="1">
        <v>-28560000</v>
      </c>
      <c r="AH90" s="1">
        <v>-17403000</v>
      </c>
      <c r="AI90" s="1">
        <v>-1818283000</v>
      </c>
      <c r="AJ90" s="1">
        <v>-90143000</v>
      </c>
      <c r="AK90" s="1">
        <v>16833000</v>
      </c>
      <c r="AL90" s="1">
        <v>-479113000</v>
      </c>
      <c r="AS90" s="23" t="s">
        <v>19</v>
      </c>
      <c r="AT90" s="24">
        <f>AL25</f>
        <v>3489237000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-1100000</v>
      </c>
      <c r="G91" s="1" t="s">
        <v>92</v>
      </c>
      <c r="H91" s="1" t="s">
        <v>92</v>
      </c>
      <c r="I91" s="1" t="s">
        <v>92</v>
      </c>
      <c r="J91" s="1" t="s">
        <v>92</v>
      </c>
      <c r="K91" s="1">
        <v>-329700000</v>
      </c>
      <c r="L91" s="1">
        <v>-456300000</v>
      </c>
      <c r="M91" s="1">
        <v>-997300000</v>
      </c>
      <c r="N91" s="1">
        <v>-915200000</v>
      </c>
      <c r="O91" s="1">
        <v>-598200000</v>
      </c>
      <c r="P91" s="1">
        <v>-667887000</v>
      </c>
      <c r="Q91" s="1">
        <v>-913096000</v>
      </c>
      <c r="R91" s="1">
        <v>-2141323000</v>
      </c>
      <c r="S91" s="1">
        <v>-1288151000</v>
      </c>
      <c r="T91" s="1">
        <v>-1736822000</v>
      </c>
      <c r="U91" s="1">
        <v>-2579371000</v>
      </c>
      <c r="V91" s="1">
        <v>-4625243000</v>
      </c>
      <c r="W91" s="1">
        <v>-3299976000</v>
      </c>
      <c r="X91" s="1">
        <v>-1129522000</v>
      </c>
      <c r="Y91" s="1">
        <v>-1076145000</v>
      </c>
      <c r="Z91" s="1">
        <v>-1157707000</v>
      </c>
      <c r="AA91" s="1">
        <v>-1205496000</v>
      </c>
      <c r="AB91" s="1">
        <v>-1578330000</v>
      </c>
      <c r="AC91" s="1">
        <v>-1628943000</v>
      </c>
      <c r="AD91" s="1">
        <v>-1899621000</v>
      </c>
      <c r="AE91" s="1">
        <v>-1792359000</v>
      </c>
      <c r="AF91" s="1">
        <v>-1244098000</v>
      </c>
      <c r="AG91" s="1">
        <v>-1727938000</v>
      </c>
      <c r="AH91" s="1">
        <v>-547629000</v>
      </c>
      <c r="AI91" s="1">
        <v>-163185000</v>
      </c>
      <c r="AJ91" s="1">
        <v>-908734000</v>
      </c>
      <c r="AK91" s="1">
        <v>-1126611000</v>
      </c>
      <c r="AL91" s="1">
        <v>-1108914000</v>
      </c>
      <c r="AS91" s="37" t="s">
        <v>132</v>
      </c>
      <c r="AT91" s="38">
        <f>AT89/AT90</f>
        <v>4.7912193983956949E-2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3000000</v>
      </c>
      <c r="G92" s="1">
        <v>9800000</v>
      </c>
      <c r="H92" s="1" t="s">
        <v>92</v>
      </c>
      <c r="I92" s="1" t="s">
        <v>92</v>
      </c>
      <c r="J92" s="1" t="s">
        <v>92</v>
      </c>
      <c r="K92" s="1">
        <v>178300000</v>
      </c>
      <c r="L92" s="1">
        <v>455600000</v>
      </c>
      <c r="M92" s="1">
        <v>870400000</v>
      </c>
      <c r="N92" s="1">
        <v>825600000</v>
      </c>
      <c r="O92" s="1">
        <v>631200000</v>
      </c>
      <c r="P92" s="1">
        <v>670052000</v>
      </c>
      <c r="Q92" s="1">
        <v>801001000</v>
      </c>
      <c r="R92" s="1">
        <v>1837817000</v>
      </c>
      <c r="S92" s="1">
        <v>1320206000</v>
      </c>
      <c r="T92" s="1">
        <v>1518474000</v>
      </c>
      <c r="U92" s="1">
        <v>2525606000</v>
      </c>
      <c r="V92" s="1">
        <v>4931787000</v>
      </c>
      <c r="W92" s="1">
        <v>3506183000</v>
      </c>
      <c r="X92" s="1">
        <v>1664593000</v>
      </c>
      <c r="Y92" s="1">
        <v>634723000</v>
      </c>
      <c r="Z92" s="1">
        <v>955567000</v>
      </c>
      <c r="AA92" s="1">
        <v>878952000</v>
      </c>
      <c r="AB92" s="1">
        <v>1104807000</v>
      </c>
      <c r="AC92" s="1">
        <v>1460231000</v>
      </c>
      <c r="AD92" s="1">
        <v>1305178000</v>
      </c>
      <c r="AE92" s="1">
        <v>2756371000</v>
      </c>
      <c r="AF92" s="1">
        <v>1413450000</v>
      </c>
      <c r="AG92" s="1">
        <v>1231259000</v>
      </c>
      <c r="AH92" s="1">
        <v>923597000</v>
      </c>
      <c r="AI92" s="1">
        <v>930984000</v>
      </c>
      <c r="AJ92" s="1">
        <v>892678000</v>
      </c>
      <c r="AK92" s="1">
        <v>839147000</v>
      </c>
      <c r="AL92" s="1">
        <v>991231000</v>
      </c>
      <c r="AS92" s="39" t="s">
        <v>133</v>
      </c>
      <c r="AT92" s="40">
        <f>AT88*(1-AT91)</f>
        <v>2.253468167270389E-2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-2200000</v>
      </c>
      <c r="G93" s="1">
        <v>-2100000</v>
      </c>
      <c r="H93" s="1">
        <v>-1300000</v>
      </c>
      <c r="I93" s="1">
        <v>-400000</v>
      </c>
      <c r="J93" s="1" t="s">
        <v>92</v>
      </c>
      <c r="K93" s="1">
        <v>-14200000</v>
      </c>
      <c r="L93" s="1" t="s">
        <v>92</v>
      </c>
      <c r="M93" s="1" t="s">
        <v>92</v>
      </c>
      <c r="N93" s="1">
        <v>100000</v>
      </c>
      <c r="O93" s="1" t="s">
        <v>92</v>
      </c>
      <c r="P93" s="1" t="s">
        <v>92</v>
      </c>
      <c r="Q93" s="1" t="s">
        <v>92</v>
      </c>
      <c r="R93" s="1" t="s">
        <v>92</v>
      </c>
      <c r="S93" s="1">
        <v>3197000</v>
      </c>
      <c r="T93" s="1" t="s">
        <v>92</v>
      </c>
      <c r="U93" s="1" t="s">
        <v>92</v>
      </c>
      <c r="V93" s="1" t="s">
        <v>92</v>
      </c>
      <c r="W93" s="1" t="s">
        <v>92</v>
      </c>
      <c r="X93" s="1">
        <v>68787000</v>
      </c>
      <c r="Y93" s="1">
        <v>97921000</v>
      </c>
      <c r="Z93" s="1">
        <v>-24324000</v>
      </c>
      <c r="AA93" s="1">
        <v>-32966000</v>
      </c>
      <c r="AB93" s="1">
        <v>-55368000</v>
      </c>
      <c r="AC93" s="1">
        <v>-72735000</v>
      </c>
      <c r="AD93" s="1">
        <v>-63666000</v>
      </c>
      <c r="AE93" s="1">
        <v>-45791000</v>
      </c>
      <c r="AF93" s="1">
        <v>-24665000</v>
      </c>
      <c r="AG93" s="1">
        <v>-35647000</v>
      </c>
      <c r="AH93" s="1">
        <v>-66947000</v>
      </c>
      <c r="AI93" s="1">
        <v>-130498000</v>
      </c>
      <c r="AJ93" s="1">
        <v>-152675000</v>
      </c>
      <c r="AK93" s="1">
        <v>-229773000</v>
      </c>
      <c r="AL93" s="1">
        <v>-279662000</v>
      </c>
      <c r="AS93" s="35" t="s">
        <v>134</v>
      </c>
      <c r="AT93" s="36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-11600000</v>
      </c>
      <c r="G94" s="10">
        <v>-25900000</v>
      </c>
      <c r="H94" s="10">
        <v>-6400000</v>
      </c>
      <c r="I94" s="10">
        <v>-3600000</v>
      </c>
      <c r="J94" s="10">
        <v>-5800000</v>
      </c>
      <c r="K94" s="10">
        <v>-184600000</v>
      </c>
      <c r="L94" s="10">
        <v>-39800000</v>
      </c>
      <c r="M94" s="10">
        <v>-183700000</v>
      </c>
      <c r="N94" s="10">
        <v>-172700000</v>
      </c>
      <c r="O94" s="10">
        <v>-37800000</v>
      </c>
      <c r="P94" s="10">
        <v>-96454000</v>
      </c>
      <c r="Q94" s="10">
        <v>-295108000</v>
      </c>
      <c r="R94" s="10">
        <v>-376199000</v>
      </c>
      <c r="S94" s="10">
        <v>-98514000</v>
      </c>
      <c r="T94" s="10">
        <v>-273876000</v>
      </c>
      <c r="U94" s="10">
        <v>-158068000</v>
      </c>
      <c r="V94" s="10">
        <v>225070000</v>
      </c>
      <c r="W94" s="10">
        <v>-399268000</v>
      </c>
      <c r="X94" s="10">
        <v>52499000</v>
      </c>
      <c r="Y94" s="10">
        <v>-484900000</v>
      </c>
      <c r="Z94" s="10">
        <v>-227964000</v>
      </c>
      <c r="AA94" s="10">
        <v>-359510000</v>
      </c>
      <c r="AB94" s="10">
        <v>-528891000</v>
      </c>
      <c r="AC94" s="10">
        <v>-241447000</v>
      </c>
      <c r="AD94" s="10">
        <v>-676109000</v>
      </c>
      <c r="AE94" s="10">
        <v>918221000</v>
      </c>
      <c r="AF94" s="10">
        <v>144687000</v>
      </c>
      <c r="AG94" s="10">
        <v>-560886000</v>
      </c>
      <c r="AH94" s="10">
        <v>291618000</v>
      </c>
      <c r="AI94" s="10">
        <v>-1180982000</v>
      </c>
      <c r="AJ94" s="10">
        <v>-258874000</v>
      </c>
      <c r="AK94" s="10">
        <v>-500404000</v>
      </c>
      <c r="AL94" s="10">
        <v>-876458000</v>
      </c>
      <c r="AS94" s="23" t="s">
        <v>135</v>
      </c>
      <c r="AT94" s="41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 t="s">
        <v>92</v>
      </c>
      <c r="AA95" s="1" t="s">
        <v>92</v>
      </c>
      <c r="AB95" s="1" t="s">
        <v>92</v>
      </c>
      <c r="AC95" s="1" t="s">
        <v>92</v>
      </c>
      <c r="AD95" s="1" t="s">
        <v>92</v>
      </c>
      <c r="AE95" s="1">
        <v>-916117000</v>
      </c>
      <c r="AF95" s="1">
        <v>-135000000</v>
      </c>
      <c r="AG95" s="1">
        <v>-130000000</v>
      </c>
      <c r="AH95" s="1">
        <v>-946250000</v>
      </c>
      <c r="AI95" s="1">
        <v>-902474000</v>
      </c>
      <c r="AJ95" s="1">
        <v>-1171033000</v>
      </c>
      <c r="AK95" s="1">
        <v>-70000000</v>
      </c>
      <c r="AL95" s="1">
        <v>-620000000</v>
      </c>
      <c r="AS95" s="42" t="s">
        <v>136</v>
      </c>
      <c r="AT95" s="43">
        <v>1.38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1000000</v>
      </c>
      <c r="G96" s="1">
        <v>2300000</v>
      </c>
      <c r="H96" s="1">
        <v>2900000</v>
      </c>
      <c r="I96" s="1">
        <v>5700000</v>
      </c>
      <c r="J96" s="1">
        <v>82700000</v>
      </c>
      <c r="K96" s="1">
        <v>115700000</v>
      </c>
      <c r="L96" s="1">
        <v>14900000</v>
      </c>
      <c r="M96" s="1">
        <v>31900000</v>
      </c>
      <c r="N96" s="1">
        <v>58400000</v>
      </c>
      <c r="O96" s="1">
        <v>41300000</v>
      </c>
      <c r="P96" s="1">
        <v>106999000</v>
      </c>
      <c r="Q96" s="1">
        <v>95426000</v>
      </c>
      <c r="R96" s="1">
        <v>115136000</v>
      </c>
      <c r="S96" s="1">
        <v>92499000</v>
      </c>
      <c r="T96" s="1">
        <v>168812000</v>
      </c>
      <c r="U96" s="1">
        <v>133602000</v>
      </c>
      <c r="V96" s="1">
        <v>212653000</v>
      </c>
      <c r="W96" s="1">
        <v>263245000</v>
      </c>
      <c r="X96" s="1">
        <v>155635000</v>
      </c>
      <c r="Y96" s="1">
        <v>40108000</v>
      </c>
      <c r="Z96" s="1">
        <v>35867000</v>
      </c>
      <c r="AA96" s="1">
        <v>124573000</v>
      </c>
      <c r="AB96" s="1">
        <v>163569000</v>
      </c>
      <c r="AC96" s="1">
        <v>126121000</v>
      </c>
      <c r="AD96" s="1">
        <v>112221000</v>
      </c>
      <c r="AE96" s="1">
        <v>47008000</v>
      </c>
      <c r="AF96" s="1">
        <v>38298000</v>
      </c>
      <c r="AG96" s="1">
        <v>45359000</v>
      </c>
      <c r="AH96" s="1">
        <v>61444000</v>
      </c>
      <c r="AI96" s="1">
        <v>64828000</v>
      </c>
      <c r="AJ96" s="1">
        <v>75634000</v>
      </c>
      <c r="AK96" s="1">
        <v>86098000</v>
      </c>
      <c r="AL96" s="1">
        <v>113014000</v>
      </c>
      <c r="AS96" s="23" t="s">
        <v>137</v>
      </c>
      <c r="AT96" s="41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-3500000</v>
      </c>
      <c r="G97" s="1">
        <v>-600000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>
        <v>-16000000</v>
      </c>
      <c r="O97" s="1">
        <v>-48800000</v>
      </c>
      <c r="P97" s="1">
        <v>-27978000</v>
      </c>
      <c r="Q97" s="1">
        <v>-153632000</v>
      </c>
      <c r="R97" s="1">
        <v>-123220000</v>
      </c>
      <c r="S97" s="1">
        <v>-65912000</v>
      </c>
      <c r="T97" s="1">
        <v>-55806000</v>
      </c>
      <c r="U97" s="1">
        <v>-203658000</v>
      </c>
      <c r="V97" s="1">
        <v>-221417000</v>
      </c>
      <c r="W97" s="1">
        <v>-808461000</v>
      </c>
      <c r="X97" s="1">
        <v>-1111170000</v>
      </c>
      <c r="Y97" s="1">
        <v>-226515000</v>
      </c>
      <c r="Z97" s="1">
        <v>-136275000</v>
      </c>
      <c r="AA97" s="1">
        <v>-234844000</v>
      </c>
      <c r="AB97" s="1">
        <v>-263864000</v>
      </c>
      <c r="AC97" s="1">
        <v>-273254000</v>
      </c>
      <c r="AD97" s="1">
        <v>-240843000</v>
      </c>
      <c r="AE97" s="1">
        <v>-602888000</v>
      </c>
      <c r="AF97" s="1">
        <v>-181711000</v>
      </c>
      <c r="AG97" s="1">
        <v>-25002000</v>
      </c>
      <c r="AH97" s="1">
        <v>-203169000</v>
      </c>
      <c r="AI97" s="1">
        <v>-1095202000</v>
      </c>
      <c r="AJ97" s="1">
        <v>-829084000</v>
      </c>
      <c r="AK97" s="1">
        <v>-938607000</v>
      </c>
      <c r="AL97" s="1">
        <v>-3967806000</v>
      </c>
      <c r="AS97" s="39" t="s">
        <v>138</v>
      </c>
      <c r="AT97" s="40">
        <f>(AT94)+((AT95)*(AT96-AT94))</f>
        <v>0.100359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>
        <v>-23644000</v>
      </c>
      <c r="V98" s="1">
        <v>-95348000</v>
      </c>
      <c r="W98" s="1">
        <v>-95057000</v>
      </c>
      <c r="X98" s="1">
        <v>-108521000</v>
      </c>
      <c r="Y98" s="1">
        <v>-102149000</v>
      </c>
      <c r="Z98" s="1">
        <v>-102409000</v>
      </c>
      <c r="AA98" s="1">
        <v>-167398000</v>
      </c>
      <c r="AB98" s="1">
        <v>-233561000</v>
      </c>
      <c r="AC98" s="1">
        <v>-265893000</v>
      </c>
      <c r="AD98" s="1">
        <v>-298871000</v>
      </c>
      <c r="AE98" s="1">
        <v>-3041055000</v>
      </c>
      <c r="AF98" s="1">
        <v>-346283000</v>
      </c>
      <c r="AG98" s="1">
        <v>-343993000</v>
      </c>
      <c r="AH98" s="1">
        <v>-402065000</v>
      </c>
      <c r="AI98" s="1">
        <v>-472263000</v>
      </c>
      <c r="AJ98" s="1">
        <v>-522421000</v>
      </c>
      <c r="AK98" s="1">
        <v>-559353000</v>
      </c>
      <c r="AL98" s="1">
        <v>-638528000</v>
      </c>
      <c r="AS98" s="35" t="s">
        <v>139</v>
      </c>
      <c r="AT98" s="36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 t="s">
        <v>92</v>
      </c>
      <c r="G99" s="1">
        <v>25100000</v>
      </c>
      <c r="H99" s="1">
        <v>100000</v>
      </c>
      <c r="I99" s="1">
        <v>-2900000</v>
      </c>
      <c r="J99" s="1">
        <v>-1800000</v>
      </c>
      <c r="K99" s="1">
        <v>-1500000</v>
      </c>
      <c r="L99" s="1">
        <v>-21300000</v>
      </c>
      <c r="M99" s="1">
        <v>-6800000</v>
      </c>
      <c r="N99" s="1">
        <v>-2600000</v>
      </c>
      <c r="O99" s="1">
        <v>-8700000</v>
      </c>
      <c r="P99" s="1">
        <v>-18316000</v>
      </c>
      <c r="Q99" s="1" t="s">
        <v>92</v>
      </c>
      <c r="R99" s="1">
        <v>-448000</v>
      </c>
      <c r="S99" s="1" t="s">
        <v>92</v>
      </c>
      <c r="T99" s="1" t="s">
        <v>92</v>
      </c>
      <c r="U99" s="1">
        <v>12631000</v>
      </c>
      <c r="V99" s="1">
        <v>19153000</v>
      </c>
      <c r="W99" s="1">
        <v>7046000</v>
      </c>
      <c r="X99" s="1">
        <v>745118000</v>
      </c>
      <c r="Y99" s="1">
        <v>-10561000</v>
      </c>
      <c r="Z99" s="1">
        <v>-13514000</v>
      </c>
      <c r="AA99" s="1">
        <v>-22486000</v>
      </c>
      <c r="AB99" s="1">
        <v>-30247000</v>
      </c>
      <c r="AC99" s="1">
        <v>-15484000</v>
      </c>
      <c r="AD99" s="1">
        <v>-31394000</v>
      </c>
      <c r="AE99" s="1">
        <v>3210080000</v>
      </c>
      <c r="AF99" s="1">
        <v>-12006000</v>
      </c>
      <c r="AG99" s="1">
        <v>-19169000</v>
      </c>
      <c r="AH99" s="1">
        <v>219937000</v>
      </c>
      <c r="AI99" s="1">
        <v>2045106000</v>
      </c>
      <c r="AJ99" s="1">
        <v>1147269000</v>
      </c>
      <c r="AK99" s="1">
        <v>-16019000</v>
      </c>
      <c r="AL99" s="1">
        <v>2856315000</v>
      </c>
      <c r="AS99" s="23" t="s">
        <v>140</v>
      </c>
      <c r="AT99" s="24">
        <f>AT86+AT87</f>
        <v>6774305000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-2500000</v>
      </c>
      <c r="G100" s="10">
        <v>26800000</v>
      </c>
      <c r="H100" s="10">
        <v>3000000</v>
      </c>
      <c r="I100" s="10">
        <v>2800000</v>
      </c>
      <c r="J100" s="10">
        <v>80900000</v>
      </c>
      <c r="K100" s="10">
        <v>114200000</v>
      </c>
      <c r="L100" s="10">
        <v>-6400000</v>
      </c>
      <c r="M100" s="10">
        <v>25100000</v>
      </c>
      <c r="N100" s="10">
        <v>39800000</v>
      </c>
      <c r="O100" s="10">
        <v>-16200000</v>
      </c>
      <c r="P100" s="10">
        <v>60705000</v>
      </c>
      <c r="Q100" s="10">
        <v>-58206000</v>
      </c>
      <c r="R100" s="10">
        <v>-8532000</v>
      </c>
      <c r="S100" s="10">
        <v>26587000</v>
      </c>
      <c r="T100" s="10">
        <v>113006000</v>
      </c>
      <c r="U100" s="10">
        <v>-81069000</v>
      </c>
      <c r="V100" s="10">
        <v>-84959000</v>
      </c>
      <c r="W100" s="10">
        <v>-633227000</v>
      </c>
      <c r="X100" s="10">
        <v>-318938000</v>
      </c>
      <c r="Y100" s="10">
        <v>-299117000</v>
      </c>
      <c r="Z100" s="10">
        <v>-216331000</v>
      </c>
      <c r="AA100" s="10">
        <v>-300155000</v>
      </c>
      <c r="AB100" s="10">
        <v>-364103000</v>
      </c>
      <c r="AC100" s="10">
        <v>-428510000</v>
      </c>
      <c r="AD100" s="10">
        <v>-458887000</v>
      </c>
      <c r="AE100" s="10">
        <v>-1302972000</v>
      </c>
      <c r="AF100" s="10">
        <v>-636702000</v>
      </c>
      <c r="AG100" s="10">
        <v>-472805000</v>
      </c>
      <c r="AH100" s="10">
        <v>-1270103000</v>
      </c>
      <c r="AI100" s="10">
        <v>-360005000</v>
      </c>
      <c r="AJ100" s="10">
        <v>-1299635000</v>
      </c>
      <c r="AK100" s="10">
        <v>-1497881000</v>
      </c>
      <c r="AL100" s="10">
        <v>-2257005000</v>
      </c>
      <c r="AS100" s="37" t="s">
        <v>141</v>
      </c>
      <c r="AT100" s="38">
        <f>AT99/AT103</f>
        <v>0.10400874188047687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>
        <v>400000</v>
      </c>
      <c r="G101" s="1">
        <v>-100000</v>
      </c>
      <c r="H101" s="1">
        <v>300000</v>
      </c>
      <c r="I101" s="1">
        <v>-900000</v>
      </c>
      <c r="J101" s="1">
        <v>400000</v>
      </c>
      <c r="K101" s="1">
        <v>1100000</v>
      </c>
      <c r="L101" s="1">
        <v>-1100000</v>
      </c>
      <c r="M101" s="1">
        <v>-300000</v>
      </c>
      <c r="N101" s="1">
        <v>19400000</v>
      </c>
      <c r="O101" s="1">
        <v>-12900000</v>
      </c>
      <c r="P101" s="1">
        <v>-10044000</v>
      </c>
      <c r="Q101" s="1">
        <v>-3142000</v>
      </c>
      <c r="R101" s="1">
        <v>830000</v>
      </c>
      <c r="S101" s="1">
        <v>2753000</v>
      </c>
      <c r="T101" s="1">
        <v>6968000</v>
      </c>
      <c r="U101" s="1">
        <v>8213000</v>
      </c>
      <c r="V101" s="1">
        <v>10748000</v>
      </c>
      <c r="W101" s="1">
        <v>15129000</v>
      </c>
      <c r="X101" s="1">
        <v>3859000</v>
      </c>
      <c r="Y101" s="1">
        <v>-14806000</v>
      </c>
      <c r="Z101" s="1">
        <v>1446000</v>
      </c>
      <c r="AA101" s="1">
        <v>17910000</v>
      </c>
      <c r="AB101" s="1">
        <v>-8658000</v>
      </c>
      <c r="AC101" s="1">
        <v>-9135000</v>
      </c>
      <c r="AD101" s="1">
        <v>1581000</v>
      </c>
      <c r="AE101" s="1">
        <v>-13991000</v>
      </c>
      <c r="AF101" s="1">
        <v>2782000</v>
      </c>
      <c r="AG101" s="1">
        <v>-1411000</v>
      </c>
      <c r="AH101" s="1">
        <v>696000</v>
      </c>
      <c r="AI101" s="1">
        <v>-33000</v>
      </c>
      <c r="AJ101" s="1">
        <v>-1926000</v>
      </c>
      <c r="AK101" s="1">
        <v>13460000</v>
      </c>
      <c r="AL101" s="1">
        <v>-28941000</v>
      </c>
      <c r="AS101" s="67" t="s">
        <v>142</v>
      </c>
      <c r="AT101" s="58">
        <f>AN116*AL34</f>
        <v>58357768300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-2500000</v>
      </c>
      <c r="G102" s="10">
        <v>26800000</v>
      </c>
      <c r="H102" s="10">
        <v>3000000</v>
      </c>
      <c r="I102" s="10">
        <v>2800000</v>
      </c>
      <c r="J102" s="10" t="s">
        <v>92</v>
      </c>
      <c r="K102" s="10" t="s">
        <v>92</v>
      </c>
      <c r="L102" s="10" t="s">
        <v>92</v>
      </c>
      <c r="M102" s="10">
        <v>77500000</v>
      </c>
      <c r="N102" s="10">
        <v>-63200000</v>
      </c>
      <c r="O102" s="10">
        <v>55500000</v>
      </c>
      <c r="P102" s="10">
        <v>206724000</v>
      </c>
      <c r="Q102" s="10">
        <v>51462000</v>
      </c>
      <c r="R102" s="10">
        <v>-99854000</v>
      </c>
      <c r="S102" s="10">
        <v>177083000</v>
      </c>
      <c r="T102" s="10">
        <v>195775000</v>
      </c>
      <c r="U102" s="10">
        <v>275811000</v>
      </c>
      <c r="V102" s="10">
        <v>466028000</v>
      </c>
      <c r="W102" s="10">
        <v>-406680000</v>
      </c>
      <c r="X102" s="10">
        <v>405595000</v>
      </c>
      <c r="Y102" s="10">
        <v>-603139000</v>
      </c>
      <c r="Z102" s="10">
        <v>4951000</v>
      </c>
      <c r="AA102" s="10">
        <v>181411000</v>
      </c>
      <c r="AB102" s="10">
        <v>39965000</v>
      </c>
      <c r="AC102" s="10">
        <v>234096000</v>
      </c>
      <c r="AD102" s="10">
        <v>-354529000</v>
      </c>
      <c r="AE102" s="10">
        <v>207164000</v>
      </c>
      <c r="AF102" s="10">
        <v>270463000</v>
      </c>
      <c r="AG102" s="10">
        <v>44563000</v>
      </c>
      <c r="AH102" s="10">
        <v>251331000</v>
      </c>
      <c r="AI102" s="10">
        <v>-388388000</v>
      </c>
      <c r="AJ102" s="10">
        <v>218415000</v>
      </c>
      <c r="AK102" s="10">
        <v>200201000</v>
      </c>
      <c r="AL102" s="10">
        <v>150298000</v>
      </c>
      <c r="AS102" s="37" t="s">
        <v>143</v>
      </c>
      <c r="AT102" s="38">
        <f>AT101/AT103</f>
        <v>0.89599125811952307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18200000</v>
      </c>
      <c r="G103" s="1">
        <v>32300000</v>
      </c>
      <c r="H103" s="1">
        <v>31300000</v>
      </c>
      <c r="I103" s="1">
        <v>23700000</v>
      </c>
      <c r="J103" s="1">
        <v>52400000</v>
      </c>
      <c r="K103" s="1">
        <v>139100000</v>
      </c>
      <c r="L103" s="1">
        <v>92100000</v>
      </c>
      <c r="M103" s="1">
        <v>201700000</v>
      </c>
      <c r="N103" s="1">
        <v>279200000</v>
      </c>
      <c r="O103" s="1">
        <v>216000000</v>
      </c>
      <c r="P103" s="1">
        <v>271488000</v>
      </c>
      <c r="Q103" s="1">
        <v>478212000</v>
      </c>
      <c r="R103" s="1">
        <v>529674000</v>
      </c>
      <c r="S103" s="1">
        <v>429820000</v>
      </c>
      <c r="T103" s="1">
        <v>606903000</v>
      </c>
      <c r="U103" s="1">
        <v>598698000</v>
      </c>
      <c r="V103" s="1">
        <v>663163000</v>
      </c>
      <c r="W103" s="1">
        <v>1129191000</v>
      </c>
      <c r="X103" s="1">
        <v>722511000</v>
      </c>
      <c r="Y103" s="1">
        <v>1128106000</v>
      </c>
      <c r="Z103" s="1">
        <v>524967000</v>
      </c>
      <c r="AA103" s="1">
        <v>529918000</v>
      </c>
      <c r="AB103" s="1">
        <v>711329000</v>
      </c>
      <c r="AC103" s="1">
        <v>751294000</v>
      </c>
      <c r="AD103" s="1">
        <v>985390000</v>
      </c>
      <c r="AE103" s="1">
        <v>630861000</v>
      </c>
      <c r="AF103" s="1">
        <v>838025000</v>
      </c>
      <c r="AG103" s="1">
        <v>1108488000</v>
      </c>
      <c r="AH103" s="1">
        <v>1153051000</v>
      </c>
      <c r="AI103" s="1">
        <v>1404382000</v>
      </c>
      <c r="AJ103" s="1">
        <v>1015994000</v>
      </c>
      <c r="AK103" s="1">
        <v>1234409000</v>
      </c>
      <c r="AL103" s="1">
        <v>1434610000</v>
      </c>
      <c r="AS103" s="39" t="s">
        <v>144</v>
      </c>
      <c r="AT103" s="44">
        <f>AT99+AT101</f>
        <v>65132073300</v>
      </c>
    </row>
    <row r="104" spans="1:46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>
        <v>279200000</v>
      </c>
      <c r="N104" s="11">
        <v>216000000</v>
      </c>
      <c r="O104" s="11">
        <v>271500000</v>
      </c>
      <c r="P104" s="11">
        <v>478212000</v>
      </c>
      <c r="Q104" s="11">
        <v>529674000</v>
      </c>
      <c r="R104" s="11">
        <v>429820000</v>
      </c>
      <c r="S104" s="11">
        <v>606903000</v>
      </c>
      <c r="T104" s="11">
        <v>802678000</v>
      </c>
      <c r="U104" s="11">
        <v>874509000</v>
      </c>
      <c r="V104" s="11">
        <v>1129191000</v>
      </c>
      <c r="W104" s="11">
        <v>722511000</v>
      </c>
      <c r="X104" s="11">
        <v>1128106000</v>
      </c>
      <c r="Y104" s="11">
        <v>524967000</v>
      </c>
      <c r="Z104" s="11">
        <v>529918000</v>
      </c>
      <c r="AA104" s="11">
        <v>711329000</v>
      </c>
      <c r="AB104" s="11">
        <v>751294000</v>
      </c>
      <c r="AC104" s="11">
        <v>985390000</v>
      </c>
      <c r="AD104" s="11">
        <v>630861000</v>
      </c>
      <c r="AE104" s="11">
        <v>838025000</v>
      </c>
      <c r="AF104" s="11">
        <v>1108488000</v>
      </c>
      <c r="AG104" s="11">
        <v>1153051000</v>
      </c>
      <c r="AH104" s="11">
        <v>1404382000</v>
      </c>
      <c r="AI104" s="11">
        <v>1015994000</v>
      </c>
      <c r="AJ104" s="11">
        <v>1234409000</v>
      </c>
      <c r="AK104" s="11">
        <v>1434610000</v>
      </c>
      <c r="AL104" s="11">
        <v>1584908000</v>
      </c>
      <c r="AS104" s="35" t="s">
        <v>145</v>
      </c>
      <c r="AT104" s="36"/>
    </row>
    <row r="105" spans="1:46" ht="21" thickTop="1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-3.1325301204819276</v>
      </c>
      <c r="H105" s="15">
        <f t="shared" ref="H105:AL105" si="8">(H106/G106)-1</f>
        <v>-0.73163841807909602</v>
      </c>
      <c r="I105" s="15">
        <f t="shared" si="8"/>
        <v>-3.8526315789473684</v>
      </c>
      <c r="J105" s="15">
        <f t="shared" si="8"/>
        <v>-0.79704797047970477</v>
      </c>
      <c r="K105" s="15">
        <f t="shared" si="8"/>
        <v>-0.4</v>
      </c>
      <c r="L105" s="15">
        <f t="shared" si="8"/>
        <v>6.7575757575757578</v>
      </c>
      <c r="M105" s="15">
        <f t="shared" si="8"/>
        <v>6.01171875</v>
      </c>
      <c r="N105" s="15">
        <f t="shared" si="8"/>
        <v>-1.1832869080779944</v>
      </c>
      <c r="O105" s="15">
        <f t="shared" si="8"/>
        <v>-2.5653495440729484</v>
      </c>
      <c r="P105" s="15">
        <f t="shared" si="8"/>
        <v>1.9883106796116503</v>
      </c>
      <c r="Q105" s="15">
        <f t="shared" si="8"/>
        <v>0.59666142509974129</v>
      </c>
      <c r="R105" s="15">
        <f t="shared" si="8"/>
        <v>-0.12344794748558341</v>
      </c>
      <c r="S105" s="15">
        <f t="shared" si="8"/>
        <v>-0.47773098904772293</v>
      </c>
      <c r="T105" s="15">
        <f t="shared" si="8"/>
        <v>1.6148669671351485</v>
      </c>
      <c r="U105" s="15">
        <f t="shared" si="8"/>
        <v>0.51984198484441557</v>
      </c>
      <c r="V105" s="15">
        <f t="shared" si="8"/>
        <v>-0.46011944705408669</v>
      </c>
      <c r="W105" s="15">
        <f t="shared" si="8"/>
        <v>1.183071689889335</v>
      </c>
      <c r="X105" s="15">
        <f t="shared" si="8"/>
        <v>0.15932314045822382</v>
      </c>
      <c r="Y105" s="15">
        <f t="shared" si="8"/>
        <v>-0.7160392370001244</v>
      </c>
      <c r="Z105" s="15">
        <f t="shared" si="8"/>
        <v>1.4074876915449273</v>
      </c>
      <c r="AA105" s="15">
        <f t="shared" si="8"/>
        <v>0.84870377731694124</v>
      </c>
      <c r="AB105" s="15">
        <f t="shared" si="8"/>
        <v>0.14508267326412061</v>
      </c>
      <c r="AC105" s="15">
        <f t="shared" si="8"/>
        <v>-5.1363033231111022E-2</v>
      </c>
      <c r="AD105" s="15">
        <f t="shared" si="8"/>
        <v>-0.15171562636012947</v>
      </c>
      <c r="AE105" s="15">
        <f t="shared" si="8"/>
        <v>-0.21264043048480141</v>
      </c>
      <c r="AF105" s="15">
        <f t="shared" si="8"/>
        <v>0.29965274988172075</v>
      </c>
      <c r="AG105" s="15">
        <f t="shared" si="8"/>
        <v>0.4301309833712248</v>
      </c>
      <c r="AH105" s="15">
        <f t="shared" si="8"/>
        <v>0.11631099127725197</v>
      </c>
      <c r="AI105" s="15">
        <f t="shared" si="8"/>
        <v>-0.12048695574357726</v>
      </c>
      <c r="AJ105" s="15">
        <f t="shared" si="8"/>
        <v>0.59096067638881</v>
      </c>
      <c r="AK105" s="15">
        <f t="shared" si="8"/>
        <v>0.20122250065337366</v>
      </c>
      <c r="AL105" s="15">
        <f t="shared" si="8"/>
        <v>0.53854053295846516</v>
      </c>
      <c r="AM105" s="15"/>
      <c r="AN105" s="15"/>
      <c r="AO105" s="15"/>
      <c r="AP105" s="15"/>
      <c r="AQ105" s="15"/>
      <c r="AR105" s="15"/>
      <c r="AS105" s="25" t="s">
        <v>108</v>
      </c>
      <c r="AT105" s="26">
        <f>(AT100*AT92)+(AT102*AT97)</f>
        <v>9.2264590563072194E-2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16600000</v>
      </c>
      <c r="G106" s="1">
        <v>-35400000</v>
      </c>
      <c r="H106" s="1">
        <v>-9500000</v>
      </c>
      <c r="I106" s="1">
        <v>27100000</v>
      </c>
      <c r="J106" s="1">
        <v>5500000</v>
      </c>
      <c r="K106" s="1">
        <v>3300000</v>
      </c>
      <c r="L106" s="1">
        <v>25600000</v>
      </c>
      <c r="M106" s="1">
        <v>179500000</v>
      </c>
      <c r="N106" s="1">
        <v>-32900000</v>
      </c>
      <c r="O106" s="1">
        <v>51500000</v>
      </c>
      <c r="P106" s="1">
        <v>153898000</v>
      </c>
      <c r="Q106" s="1">
        <v>245723000</v>
      </c>
      <c r="R106" s="1">
        <v>215389000</v>
      </c>
      <c r="S106" s="1">
        <v>112491000</v>
      </c>
      <c r="T106" s="1">
        <v>294149000</v>
      </c>
      <c r="U106" s="1">
        <v>447060000</v>
      </c>
      <c r="V106" s="1">
        <v>241359000</v>
      </c>
      <c r="W106" s="1">
        <v>526904000</v>
      </c>
      <c r="X106" s="1">
        <v>610852000</v>
      </c>
      <c r="Y106" s="1">
        <v>173458000</v>
      </c>
      <c r="Z106" s="1">
        <v>417598000</v>
      </c>
      <c r="AA106" s="1">
        <v>772015000</v>
      </c>
      <c r="AB106" s="1">
        <v>884021000</v>
      </c>
      <c r="AC106" s="1">
        <v>838615000</v>
      </c>
      <c r="AD106" s="1">
        <v>711384000</v>
      </c>
      <c r="AE106" s="1">
        <v>560115000</v>
      </c>
      <c r="AF106" s="1">
        <v>727955000</v>
      </c>
      <c r="AG106" s="1">
        <v>1041071000</v>
      </c>
      <c r="AH106" s="1">
        <v>1162159000</v>
      </c>
      <c r="AI106" s="1">
        <v>1022134000</v>
      </c>
      <c r="AJ106" s="1">
        <v>1626175000</v>
      </c>
      <c r="AK106" s="1">
        <v>1953398000</v>
      </c>
      <c r="AL106" s="1">
        <v>3005382000</v>
      </c>
      <c r="AM106" s="45">
        <f>AL106*(1+$AT$106)</f>
        <v>3273548508.4387774</v>
      </c>
      <c r="AN106" s="45">
        <f t="shared" ref="AN106:AQ106" si="9">AM106*(1+$AT$106)</f>
        <v>3565643181.8323741</v>
      </c>
      <c r="AO106" s="45">
        <f t="shared" si="9"/>
        <v>3883801100.6628323</v>
      </c>
      <c r="AP106" s="45">
        <f t="shared" si="9"/>
        <v>4230347855.9955759</v>
      </c>
      <c r="AQ106" s="45">
        <f t="shared" si="9"/>
        <v>4607816548.5024853</v>
      </c>
      <c r="AR106" s="46" t="s">
        <v>146</v>
      </c>
      <c r="AS106" s="47" t="s">
        <v>147</v>
      </c>
      <c r="AT106" s="48">
        <f>(SUM(AM4:AQ4)/5)</f>
        <v>8.9228759751265346E-2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6"/>
      <c r="AN107" s="46"/>
      <c r="AO107" s="46"/>
      <c r="AP107" s="46"/>
      <c r="AQ107" s="49">
        <f>AQ106*(1+AT107)/(AT108-AT107)</f>
        <v>70215427205.884888</v>
      </c>
      <c r="AR107" s="50" t="s">
        <v>148</v>
      </c>
      <c r="AS107" s="51" t="s">
        <v>149</v>
      </c>
      <c r="AT107" s="52">
        <v>2.5000000000000001E-2</v>
      </c>
    </row>
    <row r="108" spans="1:46" ht="19" x14ac:dyDescent="0.25">
      <c r="AM108" s="49">
        <f t="shared" ref="AM108:AO108" si="10">AM107+AM106</f>
        <v>3273548508.4387774</v>
      </c>
      <c r="AN108" s="49">
        <f t="shared" si="10"/>
        <v>3565643181.8323741</v>
      </c>
      <c r="AO108" s="49">
        <f t="shared" si="10"/>
        <v>3883801100.6628323</v>
      </c>
      <c r="AP108" s="49">
        <f>AP107+AP106</f>
        <v>4230347855.9955759</v>
      </c>
      <c r="AQ108" s="49">
        <f>AQ107+AQ106</f>
        <v>74823243754.387375</v>
      </c>
      <c r="AR108" s="50" t="s">
        <v>144</v>
      </c>
      <c r="AS108" s="53" t="s">
        <v>150</v>
      </c>
      <c r="AT108" s="54">
        <f>AT105</f>
        <v>9.2264590563072194E-2</v>
      </c>
    </row>
    <row r="109" spans="1:46" ht="19" x14ac:dyDescent="0.25">
      <c r="AM109" s="55" t="s">
        <v>151</v>
      </c>
      <c r="AN109" s="56"/>
    </row>
    <row r="110" spans="1:46" ht="20" x14ac:dyDescent="0.25">
      <c r="AM110" s="57" t="s">
        <v>152</v>
      </c>
      <c r="AN110" s="58">
        <f>NPV(AT108,AM108,AN108,AO108,AP108,AQ108)</f>
        <v>60066166845.820015</v>
      </c>
    </row>
    <row r="111" spans="1:46" ht="20" x14ac:dyDescent="0.25">
      <c r="AM111" s="57" t="s">
        <v>153</v>
      </c>
      <c r="AN111" s="58">
        <f>AL40</f>
        <v>2708008000</v>
      </c>
    </row>
    <row r="112" spans="1:46" ht="20" x14ac:dyDescent="0.25">
      <c r="AM112" s="57" t="s">
        <v>140</v>
      </c>
      <c r="AN112" s="58">
        <f>AT99</f>
        <v>6774305000</v>
      </c>
    </row>
    <row r="113" spans="39:40" ht="20" x14ac:dyDescent="0.25">
      <c r="AM113" s="57" t="s">
        <v>154</v>
      </c>
      <c r="AN113" s="58">
        <f>AN110+AN111-AN112</f>
        <v>55999869845.820015</v>
      </c>
    </row>
    <row r="114" spans="39:40" ht="20" x14ac:dyDescent="0.25">
      <c r="AM114" s="57" t="s">
        <v>155</v>
      </c>
      <c r="AN114" s="59">
        <f>AL34*(1+(5*AR16))</f>
        <v>145814238.03802657</v>
      </c>
    </row>
    <row r="115" spans="39:40" ht="20" x14ac:dyDescent="0.25">
      <c r="AM115" s="60" t="s">
        <v>156</v>
      </c>
      <c r="AN115" s="61">
        <f>AN113/AN114</f>
        <v>384.04939462232716</v>
      </c>
    </row>
    <row r="116" spans="39:40" ht="20" x14ac:dyDescent="0.25">
      <c r="AM116" s="62" t="s">
        <v>157</v>
      </c>
      <c r="AN116" s="63">
        <v>385.06</v>
      </c>
    </row>
    <row r="117" spans="39:40" ht="20" x14ac:dyDescent="0.25">
      <c r="AM117" s="64" t="s">
        <v>158</v>
      </c>
      <c r="AN117" s="65">
        <f>AN115/AN116-1</f>
        <v>-2.6245400136936103E-3</v>
      </c>
    </row>
    <row r="118" spans="39:40" ht="20" x14ac:dyDescent="0.25">
      <c r="AM118" s="64" t="s">
        <v>159</v>
      </c>
      <c r="AN118" s="66" t="str">
        <f>IF(AN115&gt;AN116,"BUY","SELL")</f>
        <v>SELL</v>
      </c>
    </row>
  </sheetData>
  <mergeCells count="6">
    <mergeCell ref="AS83:AT83"/>
    <mergeCell ref="AS84:AT84"/>
    <mergeCell ref="AS93:AT93"/>
    <mergeCell ref="AS98:AT98"/>
    <mergeCell ref="AS104:AT104"/>
    <mergeCell ref="AM109:AN109"/>
  </mergeCells>
  <hyperlinks>
    <hyperlink ref="A1" r:id="rId1" tooltip="https://roic.ai/company/KLAC" display="ROIC.AI | KLAC" xr:uid="{00000000-0004-0000-0000-000000000000}"/>
    <hyperlink ref="B74" r:id="rId2" tooltip="https://sec.gov" xr:uid="{00000000-0004-0000-0000-000002000000}"/>
    <hyperlink ref="C74" r:id="rId3" tooltip="https://sec.gov" xr:uid="{00000000-0004-0000-0000-000005000000}"/>
    <hyperlink ref="D74" r:id="rId4" tooltip="https://sec.gov" xr:uid="{00000000-0004-0000-0000-000008000000}"/>
    <hyperlink ref="E74" r:id="rId5" tooltip="https://sec.gov" xr:uid="{00000000-0004-0000-0000-00000B000000}"/>
    <hyperlink ref="F74" r:id="rId6" tooltip="https://sec.gov" xr:uid="{00000000-0004-0000-0000-00000E000000}"/>
    <hyperlink ref="G74" r:id="rId7" tooltip="https://sec.gov" xr:uid="{00000000-0004-0000-0000-000011000000}"/>
    <hyperlink ref="H74" r:id="rId8" tooltip="https://sec.gov" xr:uid="{00000000-0004-0000-0000-000014000000}"/>
    <hyperlink ref="I74" r:id="rId9" tooltip="https://sec.gov" xr:uid="{00000000-0004-0000-0000-000017000000}"/>
    <hyperlink ref="J74" r:id="rId10" tooltip="https://www.sec.gov/Archives/edgar/data/319201/000089161894000204/0000891618-94-000204-index.html" xr:uid="{00000000-0004-0000-0000-00001A000000}"/>
    <hyperlink ref="K74" r:id="rId11" tooltip="https://www.sec.gov/Archives/edgar/data/319201/000089161895000564/0000891618-95-000564-index.html" xr:uid="{00000000-0004-0000-0000-00001D000000}"/>
    <hyperlink ref="L74" r:id="rId12" tooltip="https://www.sec.gov/Archives/edgar/data/319201/000089161896002153/0000891618-96-002153-index.html" xr:uid="{00000000-0004-0000-0000-000020000000}"/>
    <hyperlink ref="M74" r:id="rId13" tooltip="https://www.sec.gov/Archives/edgar/data/319201/000089161897003921/0000891618-97-003921-index.html" xr:uid="{00000000-0004-0000-0000-000023000000}"/>
    <hyperlink ref="N74" r:id="rId14" tooltip="https://www.sec.gov/Archives/edgar/data/319201/000089161898004336/0000891618-98-004336-index.html" xr:uid="{00000000-0004-0000-0000-000026000000}"/>
    <hyperlink ref="O74" r:id="rId15" tooltip="https://www.sec.gov/Archives/edgar/data/319201/000089161899004364/0000891618-99-004364-index.html" xr:uid="{00000000-0004-0000-0000-000029000000}"/>
    <hyperlink ref="P74" r:id="rId16" tooltip="https://www.sec.gov/Archives/edgar/data/319201/000109581100003641/0001095811-00-003641-index.html" xr:uid="{00000000-0004-0000-0000-00002C000000}"/>
    <hyperlink ref="Q74" r:id="rId17" tooltip="https://www.sec.gov/Archives/edgar/data/319201/000109581101505048/0001095811-01-505048-index.html" xr:uid="{00000000-0004-0000-0000-00002F000000}"/>
    <hyperlink ref="R74" r:id="rId18" tooltip="https://www.sec.gov/Archives/edgar/data/319201/000031920102000008/0000319201-02-000008-index.html" xr:uid="{00000000-0004-0000-0000-000032000000}"/>
    <hyperlink ref="S74" r:id="rId19" tooltip="https://www.sec.gov/Archives/edgar/data/319201/000031920103000112/fy2003kla10k.htm" xr:uid="{00000000-0004-0000-0000-000035000000}"/>
    <hyperlink ref="T74" r:id="rId20" tooltip="https://www.sec.gov/Archives/edgar/data/319201/000120677404001081/kl71293.htm" xr:uid="{00000000-0004-0000-0000-000038000000}"/>
    <hyperlink ref="U74" r:id="rId21" tooltip="https://www.sec.gov/Archives/edgar/data/319201/000120677405001516/kt71640.htm" xr:uid="{00000000-0004-0000-0000-00003B000000}"/>
    <hyperlink ref="V74" r:id="rId22" tooltip="https://www.sec.gov/Archives/edgar/data/319201/000119312507014655/d10k.htm" xr:uid="{00000000-0004-0000-0000-00003E000000}"/>
    <hyperlink ref="W74" r:id="rId23" tooltip="https://www.sec.gov/Archives/edgar/data/319201/000119312507185381/0001193125-07-185381-index.html" xr:uid="{00000000-0004-0000-0000-000041000000}"/>
    <hyperlink ref="X74" r:id="rId24" tooltip="https://www.sec.gov/Archives/edgar/data/319201/000119312508169062/0001193125-08-169062-index.html" xr:uid="{00000000-0004-0000-0000-000044000000}"/>
    <hyperlink ref="Y74" r:id="rId25" tooltip="https://www.sec.gov/Archives/edgar/data/319201/000119312509167528/0001193125-09-167528-index.html" xr:uid="{00000000-0004-0000-0000-000047000000}"/>
    <hyperlink ref="Z74" r:id="rId26" tooltip="https://www.sec.gov/Archives/edgar/data/319201/000119312510179757/0001193125-10-179757-index.html" xr:uid="{00000000-0004-0000-0000-00004A000000}"/>
    <hyperlink ref="AA74" r:id="rId27" tooltip="https://www.sec.gov/Archives/edgar/data/319201/000144530511002394/0001445305-11-002394-index.html" xr:uid="{00000000-0004-0000-0000-00004D000000}"/>
    <hyperlink ref="AB74" r:id="rId28" tooltip="https://www.sec.gov/Archives/edgar/data/319201/000031920112000008/0000319201-12-000008-index.html" xr:uid="{00000000-0004-0000-0000-000050000000}"/>
    <hyperlink ref="AC74" r:id="rId29" tooltip="https://www.sec.gov/Archives/edgar/data/319201/000031920113000033/0000319201-13-000033-index.html" xr:uid="{00000000-0004-0000-0000-000053000000}"/>
    <hyperlink ref="AD74" r:id="rId30" tooltip="https://www.sec.gov/Archives/edgar/data/319201/000031920114000038/0000319201-14-000038-index.html" xr:uid="{00000000-0004-0000-0000-000056000000}"/>
    <hyperlink ref="AE74" r:id="rId31" tooltip="https://www.sec.gov/Archives/edgar/data/319201/000031920115000053/0000319201-15-000053-index.html" xr:uid="{00000000-0004-0000-0000-000059000000}"/>
    <hyperlink ref="AF74" r:id="rId32" tooltip="https://www.sec.gov/Archives/edgar/data/319201/000031920116000090/0000319201-16-000090-index.html" xr:uid="{00000000-0004-0000-0000-00005C000000}"/>
    <hyperlink ref="AG74" r:id="rId33" tooltip="https://www.sec.gov/Archives/edgar/data/319201/000031920117000034/0000319201-17-000034-index.html" xr:uid="{00000000-0004-0000-0000-00005F000000}"/>
    <hyperlink ref="AH74" r:id="rId34" tooltip="https://www.sec.gov/Archives/edgar/data/319201/000031920118000045/0000319201-18-000045-index.html" xr:uid="{00000000-0004-0000-0000-000062000000}"/>
    <hyperlink ref="AI74" r:id="rId35" tooltip="https://www.sec.gov/Archives/edgar/data/319201/000031920119000031/klac10k2019.htm" xr:uid="{00000000-0004-0000-0000-000065000000}"/>
    <hyperlink ref="AJ74" r:id="rId36" tooltip="https://www.sec.gov/Archives/edgar/data/319201/000031920120000047/0000319201-20-000047-index.htm" xr:uid="{00000000-0004-0000-0000-000068000000}"/>
    <hyperlink ref="AK74" r:id="rId37" tooltip="https://www.sec.gov/Archives/edgar/data/319201/000031920121000029/0000319201-21-000029-index.htm" xr:uid="{00000000-0004-0000-0000-00006B000000}"/>
    <hyperlink ref="AL74" r:id="rId38" tooltip="https://www.sec.gov/Archives/edgar/data/319201/000031920122000023/0000319201-22-000023-index.htm" xr:uid="{00000000-0004-0000-0000-00006E000000}"/>
    <hyperlink ref="AL36" r:id="rId39" tooltip="https://www.sec.gov/Archives/edgar/data/319201/000031920122000023/0000319201-22-000023-index.htm" xr:uid="{00000000-0004-0000-0000-00006D000000}"/>
    <hyperlink ref="AK36" r:id="rId40" tooltip="https://www.sec.gov/Archives/edgar/data/319201/000031920121000029/0000319201-21-000029-index.htm" xr:uid="{00000000-0004-0000-0000-00006A000000}"/>
    <hyperlink ref="AJ36" r:id="rId41" tooltip="https://www.sec.gov/Archives/edgar/data/319201/000031920120000047/0000319201-20-000047-index.htm" xr:uid="{00000000-0004-0000-0000-000067000000}"/>
    <hyperlink ref="AI36" r:id="rId42" tooltip="https://www.sec.gov/Archives/edgar/data/319201/000031920119000031/klac10k2019.htm" xr:uid="{00000000-0004-0000-0000-000064000000}"/>
    <hyperlink ref="AH36" r:id="rId43" tooltip="https://www.sec.gov/Archives/edgar/data/319201/000031920118000045/0000319201-18-000045-index.html" xr:uid="{00000000-0004-0000-0000-000061000000}"/>
    <hyperlink ref="AG36" r:id="rId44" tooltip="https://www.sec.gov/Archives/edgar/data/319201/000031920117000034/0000319201-17-000034-index.html" xr:uid="{00000000-0004-0000-0000-00005E000000}"/>
    <hyperlink ref="AF36" r:id="rId45" tooltip="https://www.sec.gov/Archives/edgar/data/319201/000031920116000090/0000319201-16-000090-index.html" xr:uid="{00000000-0004-0000-0000-00005B000000}"/>
    <hyperlink ref="AE36" r:id="rId46" tooltip="https://www.sec.gov/Archives/edgar/data/319201/000031920115000053/0000319201-15-000053-index.html" xr:uid="{00000000-0004-0000-0000-000058000000}"/>
    <hyperlink ref="AD36" r:id="rId47" tooltip="https://www.sec.gov/Archives/edgar/data/319201/000031920114000038/0000319201-14-000038-index.html" xr:uid="{00000000-0004-0000-0000-000055000000}"/>
    <hyperlink ref="AC36" r:id="rId48" tooltip="https://www.sec.gov/Archives/edgar/data/319201/000031920113000033/0000319201-13-000033-index.html" xr:uid="{00000000-0004-0000-0000-000052000000}"/>
    <hyperlink ref="AB36" r:id="rId49" tooltip="https://www.sec.gov/Archives/edgar/data/319201/000031920112000008/0000319201-12-000008-index.html" xr:uid="{00000000-0004-0000-0000-00004F000000}"/>
    <hyperlink ref="AA36" r:id="rId50" tooltip="https://www.sec.gov/Archives/edgar/data/319201/000144530511002394/0001445305-11-002394-index.html" xr:uid="{00000000-0004-0000-0000-00004C000000}"/>
    <hyperlink ref="Z36" r:id="rId51" tooltip="https://www.sec.gov/Archives/edgar/data/319201/000119312510179757/0001193125-10-179757-index.html" xr:uid="{00000000-0004-0000-0000-000049000000}"/>
    <hyperlink ref="Y36" r:id="rId52" tooltip="https://www.sec.gov/Archives/edgar/data/319201/000119312509167528/0001193125-09-167528-index.html" xr:uid="{00000000-0004-0000-0000-000046000000}"/>
    <hyperlink ref="X36" r:id="rId53" tooltip="https://www.sec.gov/Archives/edgar/data/319201/000119312508169062/0001193125-08-169062-index.html" xr:uid="{00000000-0004-0000-0000-000043000000}"/>
    <hyperlink ref="W36" r:id="rId54" tooltip="https://www.sec.gov/Archives/edgar/data/319201/000119312507185381/0001193125-07-185381-index.html" xr:uid="{00000000-0004-0000-0000-000040000000}"/>
    <hyperlink ref="V36" r:id="rId55" tooltip="https://www.sec.gov/Archives/edgar/data/319201/000119312507014655/d10k.htm" xr:uid="{00000000-0004-0000-0000-00003D000000}"/>
    <hyperlink ref="U36" r:id="rId56" tooltip="https://www.sec.gov/Archives/edgar/data/319201/000120677405001516/kt71640.htm" xr:uid="{00000000-0004-0000-0000-00003A000000}"/>
    <hyperlink ref="T36" r:id="rId57" tooltip="https://www.sec.gov/Archives/edgar/data/319201/000120677404001081/kl71293.htm" xr:uid="{00000000-0004-0000-0000-000037000000}"/>
    <hyperlink ref="S36" r:id="rId58" tooltip="https://www.sec.gov/Archives/edgar/data/319201/000031920103000112/fy2003kla10k.htm" xr:uid="{00000000-0004-0000-0000-000034000000}"/>
    <hyperlink ref="R36" r:id="rId59" tooltip="https://www.sec.gov/Archives/edgar/data/319201/000031920102000008/0000319201-02-000008-index.html" xr:uid="{00000000-0004-0000-0000-000031000000}"/>
    <hyperlink ref="Q36" r:id="rId60" tooltip="https://www.sec.gov/Archives/edgar/data/319201/000109581101505048/0001095811-01-505048-index.html" xr:uid="{00000000-0004-0000-0000-00002E000000}"/>
    <hyperlink ref="P36" r:id="rId61" tooltip="https://www.sec.gov/Archives/edgar/data/319201/000109581100003641/0001095811-00-003641-index.html" xr:uid="{00000000-0004-0000-0000-00002B000000}"/>
    <hyperlink ref="O36" r:id="rId62" tooltip="https://www.sec.gov/Archives/edgar/data/319201/000089161899004364/0000891618-99-004364-index.html" xr:uid="{00000000-0004-0000-0000-000028000000}"/>
    <hyperlink ref="N36" r:id="rId63" tooltip="https://www.sec.gov/Archives/edgar/data/319201/000089161898004336/0000891618-98-004336-index.html" xr:uid="{00000000-0004-0000-0000-000025000000}"/>
    <hyperlink ref="M36" r:id="rId64" tooltip="https://www.sec.gov/Archives/edgar/data/319201/000089161897003921/0000891618-97-003921-index.html" xr:uid="{00000000-0004-0000-0000-000022000000}"/>
    <hyperlink ref="L36" r:id="rId65" tooltip="https://www.sec.gov/Archives/edgar/data/319201/000089161896002153/0000891618-96-002153-index.html" xr:uid="{00000000-0004-0000-0000-00001F000000}"/>
    <hyperlink ref="K36" r:id="rId66" tooltip="https://www.sec.gov/Archives/edgar/data/319201/000089161895000564/0000891618-95-000564-index.html" xr:uid="{00000000-0004-0000-0000-00001C000000}"/>
    <hyperlink ref="J36" r:id="rId67" tooltip="https://www.sec.gov/Archives/edgar/data/319201/000089161894000204/0000891618-94-000204-index.html" xr:uid="{00000000-0004-0000-0000-000019000000}"/>
    <hyperlink ref="I36" r:id="rId68" tooltip="https://sec.gov" xr:uid="{00000000-0004-0000-0000-000016000000}"/>
    <hyperlink ref="H36" r:id="rId69" tooltip="https://sec.gov" xr:uid="{00000000-0004-0000-0000-000013000000}"/>
    <hyperlink ref="G36" r:id="rId70" tooltip="https://sec.gov" xr:uid="{00000000-0004-0000-0000-000010000000}"/>
    <hyperlink ref="F36" r:id="rId71" tooltip="https://sec.gov" xr:uid="{00000000-0004-0000-0000-00000D000000}"/>
    <hyperlink ref="E36" r:id="rId72" tooltip="https://sec.gov" xr:uid="{00000000-0004-0000-0000-00000A000000}"/>
    <hyperlink ref="D36" r:id="rId73" tooltip="https://sec.gov" xr:uid="{00000000-0004-0000-0000-000007000000}"/>
    <hyperlink ref="C36" r:id="rId74" tooltip="https://sec.gov" xr:uid="{00000000-0004-0000-0000-000004000000}"/>
    <hyperlink ref="B36" r:id="rId75" tooltip="https://sec.gov" xr:uid="{00000000-0004-0000-0000-000001000000}"/>
    <hyperlink ref="AM1" r:id="rId76" display="https://finbox.com/NASDAQGS:KLAC/explorer/revenue_proj" xr:uid="{1C1B083B-8C06-A94F-ACCA-E0783EEB84F3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2023-02-01T02:40:22Z</dcterms:created>
  <dcterms:modified xsi:type="dcterms:W3CDTF">2023-03-22T05:27:31Z</dcterms:modified>
</cp:coreProperties>
</file>