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224E97A8-06D3-764F-B3DF-4B4ABDDBB14D}" xr6:coauthVersionLast="47" xr6:coauthVersionMax="47" xr10:uidLastSave="{00000000-0000-0000-0000-000000000000}"/>
  <bookViews>
    <workbookView xWindow="28560" yWindow="500" windowWidth="2262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1'!$B$19:$AL$19</definedName>
    <definedName name="_xlchart.v1.11" hidden="1">'Sheet 1'!$B$3:$AL$3</definedName>
    <definedName name="_xlchart.v1.2" hidden="1">'Sheet 1'!$A$3</definedName>
    <definedName name="_xlchart.v1.3" hidden="1">'Sheet 1'!$B$106:$AL$106</definedName>
    <definedName name="_xlchart.v1.4" hidden="1">'Sheet 1'!$B$19:$AL$19</definedName>
    <definedName name="_xlchart.v1.5" hidden="1">'Sheet 1'!$B$3:$AL$3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6" i="1" l="1"/>
  <c r="AO106" i="1" s="1"/>
  <c r="AP106" i="1" s="1"/>
  <c r="AQ106" i="1" s="1"/>
  <c r="AM106" i="1"/>
  <c r="AN114" i="1"/>
  <c r="AN111" i="1"/>
  <c r="AM108" i="1"/>
  <c r="AT106" i="1"/>
  <c r="AT97" i="1"/>
  <c r="AT90" i="1"/>
  <c r="AT89" i="1"/>
  <c r="AT91" i="1" s="1"/>
  <c r="AT88" i="1"/>
  <c r="AT92" i="1" s="1"/>
  <c r="AT87" i="1"/>
  <c r="AT86" i="1"/>
  <c r="AT99" i="1" s="1"/>
  <c r="AT85" i="1"/>
  <c r="AR19" i="1"/>
  <c r="AU16" i="1"/>
  <c r="AT16" i="1"/>
  <c r="AS16" i="1"/>
  <c r="AR16" i="1"/>
  <c r="AU13" i="1"/>
  <c r="AT13" i="1"/>
  <c r="AS13" i="1"/>
  <c r="AR13" i="1"/>
  <c r="AU10" i="1"/>
  <c r="AT10" i="1"/>
  <c r="AS10" i="1"/>
  <c r="AR10" i="1"/>
  <c r="AU7" i="1"/>
  <c r="AT7" i="1"/>
  <c r="AS7" i="1"/>
  <c r="AR7" i="1"/>
  <c r="AU4" i="1"/>
  <c r="AT4" i="1"/>
  <c r="AS4" i="1"/>
  <c r="AR4" i="1"/>
  <c r="AQ4" i="1"/>
  <c r="AP4" i="1"/>
  <c r="AO4" i="1"/>
  <c r="AN4" i="1"/>
  <c r="AM4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O108" i="1" l="1"/>
  <c r="AN112" i="1"/>
  <c r="AT103" i="1"/>
  <c r="AT102" i="1" s="1"/>
  <c r="AN108" i="1"/>
  <c r="AT100" i="1" l="1"/>
  <c r="AT105" i="1" s="1"/>
  <c r="AT108" i="1" s="1"/>
  <c r="AQ107" i="1"/>
  <c r="AQ108" i="1" s="1"/>
  <c r="AP108" i="1"/>
  <c r="AN110" i="1" l="1"/>
  <c r="AN113" i="1" s="1"/>
  <c r="AN115" i="1" s="1"/>
  <c r="AN118" i="1" l="1"/>
  <c r="AN117" i="1"/>
</calcChain>
</file>

<file path=xl/sharedStrings.xml><?xml version="1.0" encoding="utf-8"?>
<sst xmlns="http://schemas.openxmlformats.org/spreadsheetml/2006/main" count="1077" uniqueCount="161">
  <si>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</si>
  <si>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</si>
  <si>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</si>
  <si>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</si>
  <si>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</si>
  <si>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</si>
  <si>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</si>
  <si>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</si>
  <si>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</si>
  <si>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</si>
  <si>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</si>
  <si>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</si>
  <si>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</si>
  <si>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</si>
  <si>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</si>
  <si>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</si>
  <si>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</si>
  <si>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</si>
  <si>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</si>
  <si>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</si>
  <si>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</si>
  <si>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</si>
  <si>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</si>
  <si>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</si>
  <si>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</si>
  <si>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</si>
  <si>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</si>
  <si>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</si>
  <si>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</si>
  <si>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</si>
  <si>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</si>
  <si>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</si>
  <si>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</si>
  <si>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</si>
  <si>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</si>
  <si>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</si>
  <si>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</si>
  <si>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</si>
  <si>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</si>
  <si>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</si>
  <si>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</si>
  <si>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</si>
  <si>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</si>
  <si>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</si>
  <si>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</si>
  <si>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</si>
  <si>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</si>
  <si>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</si>
  <si>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</si>
  <si>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</si>
  <si>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</si>
  <si>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</si>
  <si>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</si>
  <si>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</si>
  <si>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</si>
  <si>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</si>
  <si>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</si>
  <si>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</si>
  <si>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</si>
  <si>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</si>
  <si>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</si>
  <si>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</si>
  <si>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</si>
  <si>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</si>
  <si>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</si>
  <si>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</si>
  <si>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</si>
  <si>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</si>
  <si>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</si>
  <si>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</si>
  <si>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</si>
  <si>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</si>
  <si>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</si>
  <si>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</si>
  <si>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</si>
  <si>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</si>
  <si>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</si>
  <si>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</si>
  <si>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</si>
  <si>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</si>
  <si>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</si>
  <si>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</si>
  <si>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</si>
  <si>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</si>
  <si>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</si>
  <si>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</si>
  <si>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</si>
  <si>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</si>
  <si>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</si>
  <si>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</si>
  <si>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</si>
  <si>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</si>
  <si>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</si>
  <si>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</si>
  <si>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</si>
  <si>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</si>
  <si>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</si>
  <si>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</si>
  <si>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</si>
  <si>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</si>
  <si>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</si>
  <si>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</si>
  <si>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</si>
  <si>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</si>
  <si>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</si>
  <si>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</si>
  <si>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</si>
  <si>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</si>
  <si>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</si>
  <si>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</si>
  <si>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</si>
  <si>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</si>
  <si>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</si>
  <si>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</si>
  <si>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</si>
  <si>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</si>
  <si>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</si>
  <si>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</si>
  <si>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</si>
  <si>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</si>
  <si>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</si>
  <si>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</si>
  <si>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</si>
  <si>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</si>
  <si>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</si>
  <si>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</si>
  <si>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Adobe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</si>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</sst>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ADBE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52527151483411E-2"/>
          <c:y val="0.12008535778338304"/>
          <c:w val="0.87045160615340889"/>
          <c:h val="0.69949993766004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1'!$B$3:$AL$3</c:f>
              <c:numCache>
                <c:formatCode>#,###,,;\(#,###,,\);\ \-\ \-</c:formatCode>
                <c:ptCount val="37"/>
                <c:pt idx="0">
                  <c:v>16100000</c:v>
                </c:pt>
                <c:pt idx="1">
                  <c:v>39300000</c:v>
                </c:pt>
                <c:pt idx="2">
                  <c:v>83500000</c:v>
                </c:pt>
                <c:pt idx="3">
                  <c:v>121400000</c:v>
                </c:pt>
                <c:pt idx="4">
                  <c:v>168700000</c:v>
                </c:pt>
                <c:pt idx="5">
                  <c:v>229700000</c:v>
                </c:pt>
                <c:pt idx="6">
                  <c:v>265900000</c:v>
                </c:pt>
                <c:pt idx="7">
                  <c:v>313500000</c:v>
                </c:pt>
                <c:pt idx="8">
                  <c:v>597800000</c:v>
                </c:pt>
                <c:pt idx="9">
                  <c:v>762339000</c:v>
                </c:pt>
                <c:pt idx="10">
                  <c:v>786563000</c:v>
                </c:pt>
                <c:pt idx="11">
                  <c:v>911894000</c:v>
                </c:pt>
                <c:pt idx="12">
                  <c:v>894791000</c:v>
                </c:pt>
                <c:pt idx="13">
                  <c:v>1015434000</c:v>
                </c:pt>
                <c:pt idx="14">
                  <c:v>1266378000</c:v>
                </c:pt>
                <c:pt idx="15">
                  <c:v>1229720000</c:v>
                </c:pt>
                <c:pt idx="16">
                  <c:v>1164788000</c:v>
                </c:pt>
                <c:pt idx="17">
                  <c:v>1294749000</c:v>
                </c:pt>
                <c:pt idx="18">
                  <c:v>1666581000</c:v>
                </c:pt>
                <c:pt idx="19">
                  <c:v>1966321000</c:v>
                </c:pt>
                <c:pt idx="20">
                  <c:v>2575300000</c:v>
                </c:pt>
                <c:pt idx="21">
                  <c:v>3157881000</c:v>
                </c:pt>
                <c:pt idx="22">
                  <c:v>3579889000</c:v>
                </c:pt>
                <c:pt idx="23">
                  <c:v>2945853000</c:v>
                </c:pt>
                <c:pt idx="24">
                  <c:v>3800000000</c:v>
                </c:pt>
                <c:pt idx="25">
                  <c:v>4216258000</c:v>
                </c:pt>
                <c:pt idx="26">
                  <c:v>4403677000</c:v>
                </c:pt>
                <c:pt idx="27">
                  <c:v>4055240000</c:v>
                </c:pt>
                <c:pt idx="28">
                  <c:v>4147065000</c:v>
                </c:pt>
                <c:pt idx="29">
                  <c:v>4795511000</c:v>
                </c:pt>
                <c:pt idx="30">
                  <c:v>5854430000</c:v>
                </c:pt>
                <c:pt idx="31">
                  <c:v>7301505000</c:v>
                </c:pt>
                <c:pt idx="32">
                  <c:v>9030008000</c:v>
                </c:pt>
                <c:pt idx="33">
                  <c:v>11171297000</c:v>
                </c:pt>
                <c:pt idx="34">
                  <c:v>12868000000</c:v>
                </c:pt>
                <c:pt idx="35">
                  <c:v>15785000000</c:v>
                </c:pt>
                <c:pt idx="36">
                  <c:v>17606000000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D-554D-B70F-641976EEB857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1'!$B$19:$AL$19</c:f>
              <c:numCache>
                <c:formatCode>#,###,,;\(#,###,,\);\ \-\ \-</c:formatCode>
                <c:ptCount val="37"/>
                <c:pt idx="0">
                  <c:v>7900000</c:v>
                </c:pt>
                <c:pt idx="1">
                  <c:v>18500000</c:v>
                </c:pt>
                <c:pt idx="2">
                  <c:v>39100000</c:v>
                </c:pt>
                <c:pt idx="3">
                  <c:v>60400000</c:v>
                </c:pt>
                <c:pt idx="4">
                  <c:v>77400000</c:v>
                </c:pt>
                <c:pt idx="5">
                  <c:v>98800000</c:v>
                </c:pt>
                <c:pt idx="6">
                  <c:v>88500000</c:v>
                </c:pt>
                <c:pt idx="7">
                  <c:v>117000000</c:v>
                </c:pt>
                <c:pt idx="8">
                  <c:v>93200000</c:v>
                </c:pt>
                <c:pt idx="9">
                  <c:v>224288000</c:v>
                </c:pt>
                <c:pt idx="10">
                  <c:v>300445000</c:v>
                </c:pt>
                <c:pt idx="11">
                  <c:v>355474000</c:v>
                </c:pt>
                <c:pt idx="12">
                  <c:v>223958000</c:v>
                </c:pt>
                <c:pt idx="13">
                  <c:v>425197000</c:v>
                </c:pt>
                <c:pt idx="14">
                  <c:v>487014000</c:v>
                </c:pt>
                <c:pt idx="15">
                  <c:v>363576000</c:v>
                </c:pt>
                <c:pt idx="16">
                  <c:v>348170000</c:v>
                </c:pt>
                <c:pt idx="17">
                  <c:v>429506000</c:v>
                </c:pt>
                <c:pt idx="18">
                  <c:v>669453000</c:v>
                </c:pt>
                <c:pt idx="19">
                  <c:v>830111000</c:v>
                </c:pt>
                <c:pt idx="20">
                  <c:v>987549000</c:v>
                </c:pt>
                <c:pt idx="21">
                  <c:v>1262654000</c:v>
                </c:pt>
                <c:pt idx="22">
                  <c:v>1348777000</c:v>
                </c:pt>
                <c:pt idx="23">
                  <c:v>987350000</c:v>
                </c:pt>
                <c:pt idx="24">
                  <c:v>1292841000</c:v>
                </c:pt>
                <c:pt idx="25">
                  <c:v>1372387000</c:v>
                </c:pt>
                <c:pt idx="26">
                  <c:v>1486047000</c:v>
                </c:pt>
                <c:pt idx="27">
                  <c:v>744876000</c:v>
                </c:pt>
                <c:pt idx="28">
                  <c:v>734698000</c:v>
                </c:pt>
                <c:pt idx="29">
                  <c:v>1277438000</c:v>
                </c:pt>
                <c:pt idx="30">
                  <c:v>1837115000</c:v>
                </c:pt>
                <c:pt idx="31">
                  <c:v>2538040000</c:v>
                </c:pt>
                <c:pt idx="32">
                  <c:v>3229610000</c:v>
                </c:pt>
                <c:pt idx="33">
                  <c:v>4098624000</c:v>
                </c:pt>
                <c:pt idx="34">
                  <c:v>5049000000</c:v>
                </c:pt>
                <c:pt idx="35">
                  <c:v>6606000000</c:v>
                </c:pt>
                <c:pt idx="36">
                  <c:v>6976000000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D-554D-B70F-641976EEB857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1'!$B$106:$AL$106</c:f>
              <c:numCache>
                <c:formatCode>#,###,,;\(#,###,,\);\ \-\ \-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38600000</c:v>
                </c:pt>
                <c:pt idx="4">
                  <c:v>41700000</c:v>
                </c:pt>
                <c:pt idx="5">
                  <c:v>66900000</c:v>
                </c:pt>
                <c:pt idx="6">
                  <c:v>68500000</c:v>
                </c:pt>
                <c:pt idx="7">
                  <c:v>93300000</c:v>
                </c:pt>
                <c:pt idx="8">
                  <c:v>114000000</c:v>
                </c:pt>
                <c:pt idx="9">
                  <c:v>142930000</c:v>
                </c:pt>
                <c:pt idx="10">
                  <c:v>152245000</c:v>
                </c:pt>
                <c:pt idx="11">
                  <c:v>174765000</c:v>
                </c:pt>
                <c:pt idx="12">
                  <c:v>143724000</c:v>
                </c:pt>
                <c:pt idx="13">
                  <c:v>291993000</c:v>
                </c:pt>
                <c:pt idx="14">
                  <c:v>414790000</c:v>
                </c:pt>
                <c:pt idx="15">
                  <c:v>372146000</c:v>
                </c:pt>
                <c:pt idx="16">
                  <c:v>297753000</c:v>
                </c:pt>
                <c:pt idx="17">
                  <c:v>393682000</c:v>
                </c:pt>
                <c:pt idx="18">
                  <c:v>620518000</c:v>
                </c:pt>
                <c:pt idx="19">
                  <c:v>681478000</c:v>
                </c:pt>
                <c:pt idx="20">
                  <c:v>843989000</c:v>
                </c:pt>
                <c:pt idx="21">
                  <c:v>1307228000</c:v>
                </c:pt>
                <c:pt idx="22">
                  <c:v>1168890000</c:v>
                </c:pt>
                <c:pt idx="23">
                  <c:v>998180000</c:v>
                </c:pt>
                <c:pt idx="24">
                  <c:v>943353000</c:v>
                </c:pt>
                <c:pt idx="25">
                  <c:v>1333020000</c:v>
                </c:pt>
                <c:pt idx="26">
                  <c:v>1228504000</c:v>
                </c:pt>
                <c:pt idx="27">
                  <c:v>963328000</c:v>
                </c:pt>
                <c:pt idx="28">
                  <c:v>1139150000</c:v>
                </c:pt>
                <c:pt idx="29">
                  <c:v>1284566000</c:v>
                </c:pt>
                <c:pt idx="30">
                  <c:v>1995923000</c:v>
                </c:pt>
                <c:pt idx="31">
                  <c:v>2734731000</c:v>
                </c:pt>
                <c:pt idx="32">
                  <c:v>3762725000</c:v>
                </c:pt>
                <c:pt idx="33">
                  <c:v>4027334000</c:v>
                </c:pt>
                <c:pt idx="34">
                  <c:v>5308000000</c:v>
                </c:pt>
                <c:pt idx="35">
                  <c:v>6882000000</c:v>
                </c:pt>
                <c:pt idx="36">
                  <c:v>7396000000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D-554D-B70F-641976EE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259760"/>
        <c:axId val="1202085264"/>
      </c:barChart>
      <c:catAx>
        <c:axId val="13062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85264"/>
        <c:crosses val="autoZero"/>
        <c:auto val="1"/>
        <c:lblAlgn val="ctr"/>
        <c:lblOffset val="100"/>
        <c:noMultiLvlLbl val="0"/>
      </c:catAx>
      <c:valAx>
        <c:axId val="12020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31794883871997"/>
          <c:y val="0.90377952755905511"/>
          <c:w val="0.30330444518106042"/>
          <c:h val="4.9935454170542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</xdr:colOff>
      <xdr:row>108</xdr:row>
      <xdr:rowOff>25400</xdr:rowOff>
    </xdr:from>
    <xdr:to>
      <xdr:col>45</xdr:col>
      <xdr:colOff>1603374</xdr:colOff>
      <xdr:row>131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2B1CE-BC8E-AE49-E120-EB605861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796343/000091205796002896/0000912057-96-002896-index.html" TargetMode="External"/><Relationship Id="rId42" Type="http://schemas.openxmlformats.org/officeDocument/2006/relationships/hyperlink" Target="https://www.sec.gov/Archives/edgar/data/796343/000110465907007286/0001104659-07-007286-index.htm" TargetMode="External"/><Relationship Id="rId47" Type="http://schemas.openxmlformats.org/officeDocument/2006/relationships/hyperlink" Target="https://www.sec.gov/Archives/edgar/data/796343/000079634309000007/0000796343-09-000007-index.htm" TargetMode="External"/><Relationship Id="rId63" Type="http://schemas.openxmlformats.org/officeDocument/2006/relationships/hyperlink" Target="https://www.sec.gov/Archives/edgar/data/796343/000079634317000031/0000796343-17-000031-index.htm" TargetMode="External"/><Relationship Id="rId68" Type="http://schemas.openxmlformats.org/officeDocument/2006/relationships/hyperlink" Target="https://www.sec.gov/Archives/edgar/data/796343/000079634320000013/0000796343-20-000013-index.htm" TargetMode="External"/><Relationship Id="rId1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796343/000091205702007164/0000912057-02-007164-index.htm" TargetMode="External"/><Relationship Id="rId37" Type="http://schemas.openxmlformats.org/officeDocument/2006/relationships/hyperlink" Target="https://www.sec.gov/Archives/edgar/data/796343/000104746904003345/0001047469-04-003345-index.htm" TargetMode="External"/><Relationship Id="rId40" Type="http://schemas.openxmlformats.org/officeDocument/2006/relationships/hyperlink" Target="https://www.sec.gov/Archives/edgar/data/796343/000104746906001601/0001047469-06-001601-index.htm" TargetMode="External"/><Relationship Id="rId45" Type="http://schemas.openxmlformats.org/officeDocument/2006/relationships/hyperlink" Target="https://www.sec.gov/Archives/edgar/data/796343/000104746908000497/0001047469-08-000497-index.htm" TargetMode="External"/><Relationship Id="rId53" Type="http://schemas.openxmlformats.org/officeDocument/2006/relationships/hyperlink" Target="https://www.sec.gov/Archives/edgar/data/796343/000079634312000003/0000796343-12-000003-index.htm" TargetMode="External"/><Relationship Id="rId58" Type="http://schemas.openxmlformats.org/officeDocument/2006/relationships/hyperlink" Target="https://www.sec.gov/Archives/edgar/data/796343/000079634315000022/0000796343-15-000022-index.htm" TargetMode="External"/><Relationship Id="rId66" Type="http://schemas.openxmlformats.org/officeDocument/2006/relationships/hyperlink" Target="https://www.sec.gov/Archives/edgar/data/796343/000079634319000019/0000796343-19-000019-index.htm" TargetMode="External"/><Relationship Id="rId74" Type="http://schemas.openxmlformats.org/officeDocument/2006/relationships/hyperlink" Target="https://www.sec.gov/Archives/edgar/data/796343/000079634323000007/0000796343-23-000007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796343/000079634316000224/0000796343-16-000224-index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www.sec.gov/Archives/edgar/data/796343/000091205701006700/0000912057-01-006700-index.htm" TargetMode="External"/><Relationship Id="rId35" Type="http://schemas.openxmlformats.org/officeDocument/2006/relationships/hyperlink" Target="https://www.sec.gov/Archives/edgar/data/796343/000117494703000004/0001174947-03-000004-index.htm" TargetMode="External"/><Relationship Id="rId43" Type="http://schemas.openxmlformats.org/officeDocument/2006/relationships/hyperlink" Target="https://www.sec.gov/Archives/edgar/data/796343/000110465907007286/0001104659-07-007286-index.htm" TargetMode="External"/><Relationship Id="rId48" Type="http://schemas.openxmlformats.org/officeDocument/2006/relationships/hyperlink" Target="https://www.sec.gov/Archives/edgar/data/796343/000079634310000003/0000796343-10-000003-index.htm" TargetMode="External"/><Relationship Id="rId56" Type="http://schemas.openxmlformats.org/officeDocument/2006/relationships/hyperlink" Target="https://www.sec.gov/Archives/edgar/data/796343/000079634314000004/0000796343-14-000004-index.htm" TargetMode="External"/><Relationship Id="rId64" Type="http://schemas.openxmlformats.org/officeDocument/2006/relationships/hyperlink" Target="https://www.sec.gov/Archives/edgar/data/796343/000079634318000015/0000796343-18-000015-index.htm" TargetMode="External"/><Relationship Id="rId69" Type="http://schemas.openxmlformats.org/officeDocument/2006/relationships/hyperlink" Target="https://www.sec.gov/Archives/edgar/data/796343/000079634320000013/0000796343-20-000013-index.htm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796343/000079634311000003/0000796343-11-000003-index.htm" TargetMode="External"/><Relationship Id="rId72" Type="http://schemas.openxmlformats.org/officeDocument/2006/relationships/hyperlink" Target="https://www.sec.gov/Archives/edgar/data/796343/000079634322000032/0000796343-22-000032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796343/000091205702007164/0000912057-02-007164-index.htm" TargetMode="External"/><Relationship Id="rId38" Type="http://schemas.openxmlformats.org/officeDocument/2006/relationships/hyperlink" Target="https://www.sec.gov/Archives/edgar/data/796343/000104746905002143/0001047469-05-002143-index.htm" TargetMode="External"/><Relationship Id="rId46" Type="http://schemas.openxmlformats.org/officeDocument/2006/relationships/hyperlink" Target="https://www.sec.gov/Archives/edgar/data/796343/000079634309000007/0000796343-09-000007-index.htm" TargetMode="External"/><Relationship Id="rId59" Type="http://schemas.openxmlformats.org/officeDocument/2006/relationships/hyperlink" Target="https://www.sec.gov/Archives/edgar/data/796343/000079634315000022/0000796343-15-000022-index.htm" TargetMode="External"/><Relationship Id="rId67" Type="http://schemas.openxmlformats.org/officeDocument/2006/relationships/hyperlink" Target="https://www.sec.gov/Archives/edgar/data/796343/000079634319000019/0000796343-19-000019-index.htm" TargetMode="External"/><Relationship Id="rId20" Type="http://schemas.openxmlformats.org/officeDocument/2006/relationships/hyperlink" Target="https://www.sec.gov/Archives/edgar/data/796343/000091205796002896/0000912057-96-002896-index.html" TargetMode="External"/><Relationship Id="rId41" Type="http://schemas.openxmlformats.org/officeDocument/2006/relationships/hyperlink" Target="https://www.sec.gov/Archives/edgar/data/796343/000104746906001601/0001047469-06-001601-index.htm" TargetMode="External"/><Relationship Id="rId54" Type="http://schemas.openxmlformats.org/officeDocument/2006/relationships/hyperlink" Target="https://www.sec.gov/Archives/edgar/data/796343/000079634313000008/0000796343-13-000008-index.htm" TargetMode="External"/><Relationship Id="rId62" Type="http://schemas.openxmlformats.org/officeDocument/2006/relationships/hyperlink" Target="https://www.sec.gov/Archives/edgar/data/796343/000079634317000031/0000796343-17-000031-index.htm" TargetMode="External"/><Relationship Id="rId70" Type="http://schemas.openxmlformats.org/officeDocument/2006/relationships/hyperlink" Target="https://www.sec.gov/Archives/edgar/data/796343/000079634321000004/0000796343-21-000004-index.htm" TargetMode="External"/><Relationship Id="rId75" Type="http://schemas.openxmlformats.org/officeDocument/2006/relationships/hyperlink" Target="https://www.sec.gov/Archives/edgar/data/796343/000079634323000007/0000796343-23-000007-index.htm" TargetMode="External"/><Relationship Id="rId1" Type="http://schemas.openxmlformats.org/officeDocument/2006/relationships/hyperlink" Target="https://roic.ai/company/ADBE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796343/000104746904003345/0001047469-04-003345-index.htm" TargetMode="External"/><Relationship Id="rId49" Type="http://schemas.openxmlformats.org/officeDocument/2006/relationships/hyperlink" Target="https://www.sec.gov/Archives/edgar/data/796343/000079634310000003/0000796343-10-000003-index.htm" TargetMode="External"/><Relationship Id="rId57" Type="http://schemas.openxmlformats.org/officeDocument/2006/relationships/hyperlink" Target="https://www.sec.gov/Archives/edgar/data/796343/000079634314000004/0000796343-14-000004-index.htm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796343/000091205701006700/0000912057-01-006700-index.htm" TargetMode="External"/><Relationship Id="rId44" Type="http://schemas.openxmlformats.org/officeDocument/2006/relationships/hyperlink" Target="https://www.sec.gov/Archives/edgar/data/796343/000104746908000497/0001047469-08-000497-index.htm" TargetMode="External"/><Relationship Id="rId52" Type="http://schemas.openxmlformats.org/officeDocument/2006/relationships/hyperlink" Target="https://www.sec.gov/Archives/edgar/data/796343/000079634312000003/0000796343-12-000003-index.htm" TargetMode="External"/><Relationship Id="rId60" Type="http://schemas.openxmlformats.org/officeDocument/2006/relationships/hyperlink" Target="https://www.sec.gov/Archives/edgar/data/796343/000079634316000224/0000796343-16-000224-index.htm" TargetMode="External"/><Relationship Id="rId65" Type="http://schemas.openxmlformats.org/officeDocument/2006/relationships/hyperlink" Target="https://www.sec.gov/Archives/edgar/data/796343/000079634318000015/0000796343-18-000015-index.htm" TargetMode="External"/><Relationship Id="rId73" Type="http://schemas.openxmlformats.org/officeDocument/2006/relationships/hyperlink" Target="https://www.sec.gov/Archives/edgar/data/796343/000079634322000032/0000796343-22-000032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796343/000104746905002143/0001047469-05-002143-index.htm" TargetMode="External"/><Relationship Id="rId34" Type="http://schemas.openxmlformats.org/officeDocument/2006/relationships/hyperlink" Target="https://www.sec.gov/Archives/edgar/data/796343/000117494703000004/0001174947-03-000004-index.htm" TargetMode="External"/><Relationship Id="rId50" Type="http://schemas.openxmlformats.org/officeDocument/2006/relationships/hyperlink" Target="https://www.sec.gov/Archives/edgar/data/796343/000079634311000003/0000796343-11-000003-index.htm" TargetMode="External"/><Relationship Id="rId55" Type="http://schemas.openxmlformats.org/officeDocument/2006/relationships/hyperlink" Target="https://www.sec.gov/Archives/edgar/data/796343/000079634313000008/0000796343-13-000008-index.htm" TargetMode="External"/><Relationship Id="rId76" Type="http://schemas.openxmlformats.org/officeDocument/2006/relationships/hyperlink" Target="https://finbox.com/NASDAQGS:ADBE/explorer/revenue_proj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796343/000079634321000004/0000796343-21-000004-index.htm" TargetMode="External"/><Relationship Id="rId2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8"/>
  <sheetViews>
    <sheetView tabSelected="1" zoomScale="80" zoomScaleNormal="80" workbookViewId="0">
      <pane xSplit="1" ySplit="1" topLeftCell="AM64" activePane="bottomRight" state="frozen"/>
      <selection pane="topRight"/>
      <selection pane="bottomLeft"/>
      <selection pane="bottomRight" activeCell="AP87" sqref="AP87"/>
    </sheetView>
  </sheetViews>
  <sheetFormatPr baseColWidth="10" defaultRowHeight="16" x14ac:dyDescent="0.2"/>
  <cols>
    <col min="1" max="1" width="50" customWidth="1"/>
    <col min="2" max="38" width="15" customWidth="1"/>
    <col min="39" max="47" width="21" customWidth="1"/>
  </cols>
  <sheetData>
    <row r="1" spans="1:47" ht="22" thickBot="1" x14ac:dyDescent="0.3">
      <c r="A1" s="3" t="s">
        <v>126</v>
      </c>
      <c r="B1" s="8">
        <v>1986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27">
        <v>2023</v>
      </c>
      <c r="AN1" s="27">
        <v>2024</v>
      </c>
      <c r="AO1" s="27">
        <v>2025</v>
      </c>
      <c r="AP1" s="27">
        <v>2026</v>
      </c>
      <c r="AQ1" s="27">
        <v>2027</v>
      </c>
    </row>
    <row r="2" spans="1:47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 t="s">
        <v>91</v>
      </c>
      <c r="AO2" s="9" t="s">
        <v>91</v>
      </c>
      <c r="AP2" s="9"/>
      <c r="AQ2" s="9"/>
      <c r="AR2" s="9"/>
      <c r="AS2" s="9"/>
      <c r="AT2" s="9"/>
      <c r="AU2" s="9"/>
    </row>
    <row r="3" spans="1:47" ht="40" x14ac:dyDescent="0.25">
      <c r="A3" s="5" t="s">
        <v>1</v>
      </c>
      <c r="B3" s="1">
        <v>16100000</v>
      </c>
      <c r="C3" s="1">
        <v>39300000</v>
      </c>
      <c r="D3" s="1">
        <v>83500000</v>
      </c>
      <c r="E3" s="1">
        <v>121400000</v>
      </c>
      <c r="F3" s="1">
        <v>168700000</v>
      </c>
      <c r="G3" s="1">
        <v>229700000</v>
      </c>
      <c r="H3" s="1">
        <v>265900000</v>
      </c>
      <c r="I3" s="1">
        <v>313500000</v>
      </c>
      <c r="J3" s="1">
        <v>597800000</v>
      </c>
      <c r="K3" s="1">
        <v>762339000</v>
      </c>
      <c r="L3" s="1">
        <v>786563000</v>
      </c>
      <c r="M3" s="1">
        <v>911894000</v>
      </c>
      <c r="N3" s="1">
        <v>894791000</v>
      </c>
      <c r="O3" s="1">
        <v>1015434000</v>
      </c>
      <c r="P3" s="1">
        <v>1266378000</v>
      </c>
      <c r="Q3" s="1">
        <v>1229720000</v>
      </c>
      <c r="R3" s="1">
        <v>1164788000</v>
      </c>
      <c r="S3" s="1">
        <v>1294749000</v>
      </c>
      <c r="T3" s="1">
        <v>1666581000</v>
      </c>
      <c r="U3" s="1">
        <v>1966321000</v>
      </c>
      <c r="V3" s="1">
        <v>2575300000</v>
      </c>
      <c r="W3" s="1">
        <v>3157881000</v>
      </c>
      <c r="X3" s="1">
        <v>3579889000</v>
      </c>
      <c r="Y3" s="1">
        <v>2945853000</v>
      </c>
      <c r="Z3" s="1">
        <v>3800000000</v>
      </c>
      <c r="AA3" s="1">
        <v>4216258000</v>
      </c>
      <c r="AB3" s="1">
        <v>4403677000</v>
      </c>
      <c r="AC3" s="1">
        <v>4055240000</v>
      </c>
      <c r="AD3" s="1">
        <v>4147065000</v>
      </c>
      <c r="AE3" s="1">
        <v>4795511000</v>
      </c>
      <c r="AF3" s="1">
        <v>5854430000</v>
      </c>
      <c r="AG3" s="1">
        <v>7301505000</v>
      </c>
      <c r="AH3" s="1">
        <v>9030008000</v>
      </c>
      <c r="AI3" s="1">
        <v>11171297000</v>
      </c>
      <c r="AJ3" s="1">
        <v>12868000000</v>
      </c>
      <c r="AK3" s="1">
        <v>15785000000</v>
      </c>
      <c r="AL3" s="1">
        <v>17606000000</v>
      </c>
      <c r="AM3" s="28">
        <v>19237000000</v>
      </c>
      <c r="AN3" s="28">
        <v>21503000000</v>
      </c>
      <c r="AO3" s="28">
        <v>23993000000</v>
      </c>
      <c r="AP3" s="28">
        <v>26627000000</v>
      </c>
      <c r="AQ3" s="28">
        <v>29351000000</v>
      </c>
      <c r="AR3" s="18" t="s">
        <v>109</v>
      </c>
      <c r="AS3" s="19" t="s">
        <v>110</v>
      </c>
      <c r="AT3" s="19" t="s">
        <v>111</v>
      </c>
      <c r="AU3" s="19" t="s">
        <v>112</v>
      </c>
    </row>
    <row r="4" spans="1:47" ht="19" x14ac:dyDescent="0.25">
      <c r="A4" s="14" t="s">
        <v>94</v>
      </c>
      <c r="B4" s="1"/>
      <c r="C4" s="15">
        <f>(C3/B3)-1</f>
        <v>1.4409937888198758</v>
      </c>
      <c r="D4" s="15">
        <f>(D3/C3)-1</f>
        <v>1.1246819338422394</v>
      </c>
      <c r="E4" s="15">
        <f>(E3/D3)-1</f>
        <v>0.45389221556886228</v>
      </c>
      <c r="F4" s="15">
        <f t="shared" ref="F4:AQ4" si="0">(F3/E3)-1</f>
        <v>0.38962108731466238</v>
      </c>
      <c r="G4" s="15">
        <f t="shared" si="0"/>
        <v>0.36158861885002969</v>
      </c>
      <c r="H4" s="16">
        <f t="shared" si="0"/>
        <v>0.15759686547670881</v>
      </c>
      <c r="I4" s="16">
        <f t="shared" si="0"/>
        <v>0.17901466716810832</v>
      </c>
      <c r="J4" s="16">
        <f t="shared" si="0"/>
        <v>0.90685805422647525</v>
      </c>
      <c r="K4" s="16">
        <f t="shared" si="0"/>
        <v>0.27524088323854135</v>
      </c>
      <c r="L4" s="16">
        <f t="shared" si="0"/>
        <v>3.1775889728847595E-2</v>
      </c>
      <c r="M4" s="16">
        <f t="shared" si="0"/>
        <v>0.15934006557643832</v>
      </c>
      <c r="N4" s="16">
        <f t="shared" si="0"/>
        <v>-1.8755469385696166E-2</v>
      </c>
      <c r="O4" s="16">
        <f t="shared" si="0"/>
        <v>0.13482813305006425</v>
      </c>
      <c r="P4" s="16">
        <f t="shared" si="0"/>
        <v>0.24712979868706375</v>
      </c>
      <c r="Q4" s="16">
        <f t="shared" si="0"/>
        <v>-2.8947123212816339E-2</v>
      </c>
      <c r="R4" s="16">
        <f t="shared" si="0"/>
        <v>-5.2802263930000315E-2</v>
      </c>
      <c r="S4" s="16">
        <f t="shared" si="0"/>
        <v>0.11157481018005</v>
      </c>
      <c r="T4" s="16">
        <f t="shared" si="0"/>
        <v>0.28718462033954073</v>
      </c>
      <c r="U4" s="16">
        <f t="shared" si="0"/>
        <v>0.17985324445676509</v>
      </c>
      <c r="V4" s="16">
        <f t="shared" si="0"/>
        <v>0.30970477353392445</v>
      </c>
      <c r="W4" s="16">
        <f t="shared" si="0"/>
        <v>0.22621869296780961</v>
      </c>
      <c r="X4" s="16">
        <f t="shared" si="0"/>
        <v>0.13363644798521546</v>
      </c>
      <c r="Y4" s="16">
        <f t="shared" si="0"/>
        <v>-0.17711051934850497</v>
      </c>
      <c r="Z4" s="16">
        <f t="shared" si="0"/>
        <v>0.28994895536199539</v>
      </c>
      <c r="AA4" s="16">
        <f t="shared" si="0"/>
        <v>0.10954157894736838</v>
      </c>
      <c r="AB4" s="16">
        <f t="shared" si="0"/>
        <v>4.4451501781911817E-2</v>
      </c>
      <c r="AC4" s="16">
        <f t="shared" si="0"/>
        <v>-7.9124104697052E-2</v>
      </c>
      <c r="AD4" s="16">
        <f t="shared" si="0"/>
        <v>2.2643542675649275E-2</v>
      </c>
      <c r="AE4" s="16">
        <f t="shared" si="0"/>
        <v>0.15636263236771075</v>
      </c>
      <c r="AF4" s="16">
        <f t="shared" si="0"/>
        <v>0.22081463268460855</v>
      </c>
      <c r="AG4" s="16">
        <f t="shared" si="0"/>
        <v>0.24717607008709641</v>
      </c>
      <c r="AH4" s="16">
        <f t="shared" si="0"/>
        <v>0.23673242708181386</v>
      </c>
      <c r="AI4" s="16">
        <f t="shared" si="0"/>
        <v>0.23713035470178978</v>
      </c>
      <c r="AJ4" s="16">
        <f t="shared" si="0"/>
        <v>0.15188057393872878</v>
      </c>
      <c r="AK4" s="16">
        <f t="shared" si="0"/>
        <v>0.22668635374572577</v>
      </c>
      <c r="AL4" s="16">
        <f t="shared" si="0"/>
        <v>0.11536268609439349</v>
      </c>
      <c r="AM4" s="16">
        <f t="shared" si="0"/>
        <v>9.2638873111439368E-2</v>
      </c>
      <c r="AN4" s="16">
        <f t="shared" si="0"/>
        <v>0.11779383479752559</v>
      </c>
      <c r="AO4" s="16">
        <f t="shared" si="0"/>
        <v>0.11579779565642001</v>
      </c>
      <c r="AP4" s="16">
        <f t="shared" si="0"/>
        <v>0.10978201975576218</v>
      </c>
      <c r="AQ4" s="16">
        <f t="shared" si="0"/>
        <v>0.10230217448454582</v>
      </c>
      <c r="AR4" s="17">
        <f>(AL4+AK4+AJ4)/3</f>
        <v>0.16464320459294934</v>
      </c>
      <c r="AS4" s="17">
        <f>(AL20+AK20+AJ20)/3</f>
        <v>0.19875480976564863</v>
      </c>
      <c r="AT4" s="17">
        <f>(AL29+AK29+AJ29)/3</f>
        <v>0.22840426796740909</v>
      </c>
      <c r="AU4" s="17">
        <f>(AL105+AK105+AJ105)/3</f>
        <v>0.22973820552682978</v>
      </c>
    </row>
    <row r="5" spans="1:47" ht="19" x14ac:dyDescent="0.25">
      <c r="A5" s="5" t="s">
        <v>2</v>
      </c>
      <c r="B5" s="1">
        <v>900000</v>
      </c>
      <c r="C5" s="1">
        <v>8100000</v>
      </c>
      <c r="D5" s="1">
        <v>11400000</v>
      </c>
      <c r="E5" s="1">
        <v>13800000</v>
      </c>
      <c r="F5" s="1">
        <v>39400000</v>
      </c>
      <c r="G5" s="1">
        <v>61700000</v>
      </c>
      <c r="H5" s="1">
        <v>29400000</v>
      </c>
      <c r="I5" s="1">
        <v>29200000</v>
      </c>
      <c r="J5" s="1">
        <v>71900000</v>
      </c>
      <c r="K5" s="1">
        <v>130301000</v>
      </c>
      <c r="L5" s="1">
        <v>141147000</v>
      </c>
      <c r="M5" s="1">
        <v>126271000</v>
      </c>
      <c r="N5" s="1">
        <v>111437000</v>
      </c>
      <c r="O5" s="1">
        <v>94540000</v>
      </c>
      <c r="P5" s="1">
        <v>87255000</v>
      </c>
      <c r="Q5" s="1">
        <v>81451000</v>
      </c>
      <c r="R5" s="1">
        <v>104288000</v>
      </c>
      <c r="S5" s="1">
        <v>93022000</v>
      </c>
      <c r="T5" s="1">
        <v>104378000</v>
      </c>
      <c r="U5" s="1">
        <v>112578000</v>
      </c>
      <c r="V5" s="1">
        <v>292457000</v>
      </c>
      <c r="W5" s="1">
        <v>354694000</v>
      </c>
      <c r="X5" s="1">
        <v>362630000</v>
      </c>
      <c r="Y5" s="1">
        <v>296732000</v>
      </c>
      <c r="Z5" s="1">
        <v>403502000</v>
      </c>
      <c r="AA5" s="1">
        <v>437873000</v>
      </c>
      <c r="AB5" s="1">
        <v>483782000</v>
      </c>
      <c r="AC5" s="1">
        <v>586557000</v>
      </c>
      <c r="AD5" s="1">
        <v>622080000</v>
      </c>
      <c r="AE5" s="1">
        <v>744317000</v>
      </c>
      <c r="AF5" s="1">
        <v>819908000</v>
      </c>
      <c r="AG5" s="1">
        <v>1010491000</v>
      </c>
      <c r="AH5" s="1">
        <v>1194999000</v>
      </c>
      <c r="AI5" s="1">
        <v>1672720000</v>
      </c>
      <c r="AJ5" s="1">
        <v>1722000000</v>
      </c>
      <c r="AK5" s="1">
        <v>1865000000</v>
      </c>
      <c r="AL5" s="1">
        <v>2165000000</v>
      </c>
    </row>
    <row r="6" spans="1:47" ht="20" x14ac:dyDescent="0.25">
      <c r="A6" s="6" t="s">
        <v>3</v>
      </c>
      <c r="B6" s="10">
        <v>15200000</v>
      </c>
      <c r="C6" s="10">
        <v>31200000</v>
      </c>
      <c r="D6" s="10">
        <v>72100000</v>
      </c>
      <c r="E6" s="10">
        <v>107600000</v>
      </c>
      <c r="F6" s="10">
        <v>129300000</v>
      </c>
      <c r="G6" s="10">
        <v>168000000</v>
      </c>
      <c r="H6" s="10">
        <v>236500000</v>
      </c>
      <c r="I6" s="10">
        <v>284300000</v>
      </c>
      <c r="J6" s="10">
        <v>525900000</v>
      </c>
      <c r="K6" s="10">
        <v>632038000</v>
      </c>
      <c r="L6" s="10">
        <v>645416000</v>
      </c>
      <c r="M6" s="10">
        <v>785623000</v>
      </c>
      <c r="N6" s="10">
        <v>783354000</v>
      </c>
      <c r="O6" s="10">
        <v>920894000</v>
      </c>
      <c r="P6" s="10">
        <v>1179123000</v>
      </c>
      <c r="Q6" s="10">
        <v>1148269000</v>
      </c>
      <c r="R6" s="10">
        <v>1060500000</v>
      </c>
      <c r="S6" s="10">
        <v>1201727000</v>
      </c>
      <c r="T6" s="10">
        <v>1562203000</v>
      </c>
      <c r="U6" s="10">
        <v>1853743000</v>
      </c>
      <c r="V6" s="10">
        <v>2282843000</v>
      </c>
      <c r="W6" s="10">
        <v>2803187000</v>
      </c>
      <c r="X6" s="10">
        <v>3217259000</v>
      </c>
      <c r="Y6" s="10">
        <v>2649121000</v>
      </c>
      <c r="Z6" s="10">
        <v>3396498000</v>
      </c>
      <c r="AA6" s="10">
        <v>3778385000</v>
      </c>
      <c r="AB6" s="10">
        <v>3919895000</v>
      </c>
      <c r="AC6" s="10">
        <v>3468683000</v>
      </c>
      <c r="AD6" s="10">
        <v>3524985000</v>
      </c>
      <c r="AE6" s="10">
        <v>4051194000</v>
      </c>
      <c r="AF6" s="10">
        <v>5034522000</v>
      </c>
      <c r="AG6" s="10">
        <v>6291014000</v>
      </c>
      <c r="AH6" s="10">
        <v>7835009000</v>
      </c>
      <c r="AI6" s="10">
        <v>9498577000</v>
      </c>
      <c r="AJ6" s="10">
        <v>11146000000</v>
      </c>
      <c r="AK6" s="10">
        <v>13920000000</v>
      </c>
      <c r="AL6" s="10">
        <v>15441000000</v>
      </c>
      <c r="AR6" s="18" t="s">
        <v>113</v>
      </c>
      <c r="AS6" s="19" t="s">
        <v>114</v>
      </c>
      <c r="AT6" s="19" t="s">
        <v>115</v>
      </c>
      <c r="AU6" s="19" t="s">
        <v>116</v>
      </c>
    </row>
    <row r="7" spans="1:47" ht="19" x14ac:dyDescent="0.25">
      <c r="A7" s="5" t="s">
        <v>4</v>
      </c>
      <c r="B7" s="2">
        <v>0.94410000000000005</v>
      </c>
      <c r="C7" s="2">
        <v>0.79390000000000005</v>
      </c>
      <c r="D7" s="2">
        <v>0.86350000000000005</v>
      </c>
      <c r="E7" s="2">
        <v>0.88629999999999998</v>
      </c>
      <c r="F7" s="2">
        <v>0.76639999999999997</v>
      </c>
      <c r="G7" s="2">
        <v>0.73140000000000005</v>
      </c>
      <c r="H7" s="2">
        <v>0.88939999999999997</v>
      </c>
      <c r="I7" s="2">
        <v>0.90690000000000004</v>
      </c>
      <c r="J7" s="2">
        <v>0.87970000000000004</v>
      </c>
      <c r="K7" s="2">
        <v>0.82909999999999995</v>
      </c>
      <c r="L7" s="2">
        <v>0.8206</v>
      </c>
      <c r="M7" s="2">
        <v>0.86150000000000004</v>
      </c>
      <c r="N7" s="2">
        <v>0.87549999999999994</v>
      </c>
      <c r="O7" s="2">
        <v>0.90690000000000004</v>
      </c>
      <c r="P7" s="2">
        <v>0.93110000000000004</v>
      </c>
      <c r="Q7" s="2">
        <v>0.93379999999999996</v>
      </c>
      <c r="R7" s="2">
        <v>0.91049999999999998</v>
      </c>
      <c r="S7" s="2">
        <v>0.92820000000000003</v>
      </c>
      <c r="T7" s="2">
        <v>0.93740000000000001</v>
      </c>
      <c r="U7" s="2">
        <v>0.94269999999999998</v>
      </c>
      <c r="V7" s="2">
        <v>0.88639999999999997</v>
      </c>
      <c r="W7" s="2">
        <v>0.88770000000000004</v>
      </c>
      <c r="X7" s="2">
        <v>0.89870000000000005</v>
      </c>
      <c r="Y7" s="2">
        <v>0.89929999999999999</v>
      </c>
      <c r="Z7" s="2">
        <v>0.89380000000000004</v>
      </c>
      <c r="AA7" s="2">
        <v>0.89610000000000001</v>
      </c>
      <c r="AB7" s="2">
        <v>0.8901</v>
      </c>
      <c r="AC7" s="2">
        <v>0.85540000000000005</v>
      </c>
      <c r="AD7" s="2">
        <v>0.85</v>
      </c>
      <c r="AE7" s="2">
        <v>0.8448</v>
      </c>
      <c r="AF7" s="2">
        <v>0.86</v>
      </c>
      <c r="AG7" s="2">
        <v>0.86160000000000003</v>
      </c>
      <c r="AH7" s="2">
        <v>0.86770000000000003</v>
      </c>
      <c r="AI7" s="2">
        <v>0.85029999999999994</v>
      </c>
      <c r="AJ7" s="2">
        <v>0.86619999999999997</v>
      </c>
      <c r="AK7" s="2">
        <v>0.88180000000000003</v>
      </c>
      <c r="AL7" s="2">
        <v>0.877</v>
      </c>
      <c r="AR7" s="17">
        <f>AL7</f>
        <v>0.877</v>
      </c>
      <c r="AS7" s="20">
        <f>AL21</f>
        <v>0.3962</v>
      </c>
      <c r="AT7" s="20">
        <f>AL30</f>
        <v>0.27010000000000001</v>
      </c>
      <c r="AU7" s="20">
        <f>AL106/AL3</f>
        <v>0.42008406225150519</v>
      </c>
    </row>
    <row r="8" spans="1:47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>
        <v>99000000</v>
      </c>
      <c r="K8" s="1">
        <v>138616000</v>
      </c>
      <c r="L8" s="1">
        <v>152914000</v>
      </c>
      <c r="M8" s="1">
        <v>170862000</v>
      </c>
      <c r="N8" s="1">
        <v>207339000</v>
      </c>
      <c r="O8" s="1">
        <v>197476000</v>
      </c>
      <c r="P8" s="1">
        <v>240212000</v>
      </c>
      <c r="Q8" s="1">
        <v>224122000</v>
      </c>
      <c r="R8" s="1">
        <v>246082000</v>
      </c>
      <c r="S8" s="1">
        <v>276980000</v>
      </c>
      <c r="T8" s="1">
        <v>311296000</v>
      </c>
      <c r="U8" s="1">
        <v>365328000</v>
      </c>
      <c r="V8" s="1">
        <v>539684000</v>
      </c>
      <c r="W8" s="1">
        <v>613242000</v>
      </c>
      <c r="X8" s="1">
        <v>662057000</v>
      </c>
      <c r="Y8" s="1">
        <v>565141000</v>
      </c>
      <c r="Z8" s="1">
        <v>680332000</v>
      </c>
      <c r="AA8" s="1">
        <v>738053000</v>
      </c>
      <c r="AB8" s="1">
        <v>742823000</v>
      </c>
      <c r="AC8" s="1">
        <v>826631000</v>
      </c>
      <c r="AD8" s="1">
        <v>844353000</v>
      </c>
      <c r="AE8" s="1">
        <v>862730000</v>
      </c>
      <c r="AF8" s="1">
        <v>975987000</v>
      </c>
      <c r="AG8" s="1">
        <v>1224059000</v>
      </c>
      <c r="AH8" s="1">
        <v>1537812000</v>
      </c>
      <c r="AI8" s="1">
        <v>1930228000</v>
      </c>
      <c r="AJ8" s="1">
        <v>2188000000</v>
      </c>
      <c r="AK8" s="1">
        <v>2540000000</v>
      </c>
      <c r="AL8" s="1">
        <v>2987000000</v>
      </c>
    </row>
    <row r="9" spans="1:47" ht="19" customHeight="1" x14ac:dyDescent="0.25">
      <c r="A9" s="14" t="s">
        <v>95</v>
      </c>
      <c r="B9" s="15" t="e">
        <f>B8/B3</f>
        <v>#VALUE!</v>
      </c>
      <c r="C9" s="15" t="e">
        <f t="shared" ref="C9:AL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>
        <f t="shared" si="1"/>
        <v>0.16560722649715623</v>
      </c>
      <c r="K9" s="15">
        <f t="shared" si="1"/>
        <v>0.18182986833941331</v>
      </c>
      <c r="L9" s="15">
        <f t="shared" si="1"/>
        <v>0.19440782238676368</v>
      </c>
      <c r="M9" s="15">
        <f t="shared" si="1"/>
        <v>0.18737046191772289</v>
      </c>
      <c r="N9" s="15">
        <f t="shared" si="1"/>
        <v>0.23171779778741627</v>
      </c>
      <c r="O9" s="15">
        <f t="shared" si="1"/>
        <v>0.19447448086237018</v>
      </c>
      <c r="P9" s="15">
        <f t="shared" si="1"/>
        <v>0.18968428068080778</v>
      </c>
      <c r="Q9" s="15">
        <f t="shared" si="1"/>
        <v>0.18225449695865725</v>
      </c>
      <c r="R9" s="15">
        <f t="shared" si="1"/>
        <v>0.21126762981761488</v>
      </c>
      <c r="S9" s="15">
        <f t="shared" si="1"/>
        <v>0.21392563346254756</v>
      </c>
      <c r="T9" s="15">
        <f t="shared" si="1"/>
        <v>0.1867872008621243</v>
      </c>
      <c r="U9" s="15">
        <f t="shared" si="1"/>
        <v>0.18579265542096127</v>
      </c>
      <c r="V9" s="15">
        <f t="shared" si="1"/>
        <v>0.20956160447326524</v>
      </c>
      <c r="W9" s="15">
        <f t="shared" si="1"/>
        <v>0.19419414474452965</v>
      </c>
      <c r="X9" s="15">
        <f t="shared" si="1"/>
        <v>0.18493785701176768</v>
      </c>
      <c r="Y9" s="15">
        <f t="shared" si="1"/>
        <v>0.19184290594269299</v>
      </c>
      <c r="Z9" s="15">
        <f t="shared" si="1"/>
        <v>0.17903473684210527</v>
      </c>
      <c r="AA9" s="15">
        <f t="shared" si="1"/>
        <v>0.1750492972678617</v>
      </c>
      <c r="AB9" s="15">
        <f t="shared" si="1"/>
        <v>0.16868244423921191</v>
      </c>
      <c r="AC9" s="15">
        <f t="shared" si="1"/>
        <v>0.20384268255393023</v>
      </c>
      <c r="AD9" s="15">
        <f t="shared" si="1"/>
        <v>0.2036025478259926</v>
      </c>
      <c r="AE9" s="15">
        <f t="shared" si="1"/>
        <v>0.17990366407250447</v>
      </c>
      <c r="AF9" s="15">
        <f t="shared" si="1"/>
        <v>0.16670914162437675</v>
      </c>
      <c r="AG9" s="15">
        <f t="shared" si="1"/>
        <v>0.1676447526913972</v>
      </c>
      <c r="AH9" s="15">
        <f t="shared" si="1"/>
        <v>0.17030018135089139</v>
      </c>
      <c r="AI9" s="15">
        <f t="shared" si="1"/>
        <v>0.17278459251419062</v>
      </c>
      <c r="AJ9" s="15">
        <f t="shared" si="1"/>
        <v>0.17003419334783959</v>
      </c>
      <c r="AK9" s="15">
        <f t="shared" si="1"/>
        <v>0.16091225847323409</v>
      </c>
      <c r="AL9" s="15">
        <f t="shared" si="1"/>
        <v>0.16965807111212086</v>
      </c>
      <c r="AR9" s="18" t="s">
        <v>96</v>
      </c>
      <c r="AS9" s="19" t="s">
        <v>97</v>
      </c>
      <c r="AT9" s="19" t="s">
        <v>98</v>
      </c>
      <c r="AU9" s="19" t="s">
        <v>99</v>
      </c>
    </row>
    <row r="10" spans="1:47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>
        <v>298749000</v>
      </c>
      <c r="Z10" s="1">
        <v>383499000</v>
      </c>
      <c r="AA10" s="1">
        <v>414605000</v>
      </c>
      <c r="AB10" s="1">
        <v>434982000</v>
      </c>
      <c r="AC10" s="1">
        <v>520124000</v>
      </c>
      <c r="AD10" s="1">
        <v>543332000</v>
      </c>
      <c r="AE10" s="1">
        <v>531919000</v>
      </c>
      <c r="AF10" s="1">
        <v>577710000</v>
      </c>
      <c r="AG10" s="1">
        <v>624706000</v>
      </c>
      <c r="AH10" s="1">
        <v>744898000</v>
      </c>
      <c r="AI10" s="1">
        <v>880637000</v>
      </c>
      <c r="AJ10" s="1">
        <v>968000000</v>
      </c>
      <c r="AK10" s="1">
        <v>1085000000</v>
      </c>
      <c r="AL10" s="1">
        <v>1219000000</v>
      </c>
      <c r="AR10" s="17">
        <f>AL9</f>
        <v>0.16965807111212086</v>
      </c>
      <c r="AS10" s="20">
        <f>AL13</f>
        <v>0.35141429058275586</v>
      </c>
      <c r="AT10" s="20">
        <f>AL80</f>
        <v>8.1790298761785757E-2</v>
      </c>
      <c r="AU10" s="20">
        <f>AL89</f>
        <v>2.5105077814381462E-2</v>
      </c>
    </row>
    <row r="11" spans="1:47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>
        <v>981903000</v>
      </c>
      <c r="Z11" s="1">
        <v>1244197000</v>
      </c>
      <c r="AA11" s="1">
        <v>1385822000</v>
      </c>
      <c r="AB11" s="1">
        <v>1516159000</v>
      </c>
      <c r="AC11" s="1">
        <v>1620454000</v>
      </c>
      <c r="AD11" s="1">
        <v>1652308000</v>
      </c>
      <c r="AE11" s="1">
        <v>1683242000</v>
      </c>
      <c r="AF11" s="1">
        <v>1910197000</v>
      </c>
      <c r="AG11" s="1">
        <v>2197592000</v>
      </c>
      <c r="AH11" s="1">
        <v>2620829000</v>
      </c>
      <c r="AI11" s="1">
        <v>3244347000</v>
      </c>
      <c r="AJ11" s="1">
        <v>3591000000</v>
      </c>
      <c r="AK11" s="1">
        <v>4321000000</v>
      </c>
      <c r="AL11" s="1">
        <v>4968000000</v>
      </c>
    </row>
    <row r="12" spans="1:47" ht="20" x14ac:dyDescent="0.25">
      <c r="A12" s="5" t="s">
        <v>8</v>
      </c>
      <c r="B12" s="1">
        <v>7600000</v>
      </c>
      <c r="C12" s="1">
        <v>13500000</v>
      </c>
      <c r="D12" s="1">
        <v>34600000</v>
      </c>
      <c r="E12" s="1">
        <v>50300000</v>
      </c>
      <c r="F12" s="1">
        <v>56100000</v>
      </c>
      <c r="G12" s="1">
        <v>74800000</v>
      </c>
      <c r="H12" s="1">
        <v>142700000</v>
      </c>
      <c r="I12" s="1">
        <v>177300000</v>
      </c>
      <c r="J12" s="1">
        <v>255000000</v>
      </c>
      <c r="K12" s="1">
        <v>301239000</v>
      </c>
      <c r="L12" s="1">
        <v>317006000</v>
      </c>
      <c r="M12" s="1">
        <v>378626000</v>
      </c>
      <c r="N12" s="1">
        <v>412423000</v>
      </c>
      <c r="O12" s="1">
        <v>432127000</v>
      </c>
      <c r="P12" s="1">
        <v>517716000</v>
      </c>
      <c r="Q12" s="1">
        <v>519346000</v>
      </c>
      <c r="R12" s="1">
        <v>488501000</v>
      </c>
      <c r="S12" s="1">
        <v>545844000</v>
      </c>
      <c r="T12" s="1">
        <v>659113000</v>
      </c>
      <c r="U12" s="1">
        <v>759981000</v>
      </c>
      <c r="V12" s="1">
        <v>1102260000</v>
      </c>
      <c r="W12" s="1">
        <v>1259370000</v>
      </c>
      <c r="X12" s="1">
        <v>1426632000</v>
      </c>
      <c r="Y12" s="1">
        <v>1280652000</v>
      </c>
      <c r="Z12" s="1">
        <v>1627696000</v>
      </c>
      <c r="AA12" s="1">
        <v>1800427000</v>
      </c>
      <c r="AB12" s="1">
        <v>1951141000</v>
      </c>
      <c r="AC12" s="1">
        <v>2140578000</v>
      </c>
      <c r="AD12" s="1">
        <v>2195640000</v>
      </c>
      <c r="AE12" s="1">
        <v>2215161000</v>
      </c>
      <c r="AF12" s="1">
        <v>2487907000</v>
      </c>
      <c r="AG12" s="1">
        <v>2822298000</v>
      </c>
      <c r="AH12" s="1">
        <v>3365727000</v>
      </c>
      <c r="AI12" s="1">
        <v>4124984000</v>
      </c>
      <c r="AJ12" s="1">
        <v>4559000000</v>
      </c>
      <c r="AK12" s="1">
        <v>5406000000</v>
      </c>
      <c r="AL12" s="1">
        <v>6187000000</v>
      </c>
      <c r="AR12" s="18" t="s">
        <v>117</v>
      </c>
      <c r="AS12" s="19" t="s">
        <v>118</v>
      </c>
      <c r="AT12" s="19" t="s">
        <v>119</v>
      </c>
      <c r="AU12" s="19" t="s">
        <v>120</v>
      </c>
    </row>
    <row r="13" spans="1:47" ht="19" x14ac:dyDescent="0.25">
      <c r="A13" s="14" t="s">
        <v>100</v>
      </c>
      <c r="B13" s="15">
        <f>B12/B3</f>
        <v>0.47204968944099379</v>
      </c>
      <c r="C13" s="15">
        <f t="shared" ref="C13:AL13" si="2">C12/C3</f>
        <v>0.34351145038167941</v>
      </c>
      <c r="D13" s="15">
        <f t="shared" si="2"/>
        <v>0.41437125748502995</v>
      </c>
      <c r="E13" s="15">
        <f t="shared" si="2"/>
        <v>0.41433278418451402</v>
      </c>
      <c r="F13" s="15">
        <f t="shared" si="2"/>
        <v>0.33254297569650265</v>
      </c>
      <c r="G13" s="15">
        <f t="shared" si="2"/>
        <v>0.32564214192424901</v>
      </c>
      <c r="H13" s="15">
        <f t="shared" si="2"/>
        <v>0.53666792027077848</v>
      </c>
      <c r="I13" s="15">
        <f t="shared" si="2"/>
        <v>0.5655502392344498</v>
      </c>
      <c r="J13" s="15">
        <f t="shared" si="2"/>
        <v>0.42656406825025089</v>
      </c>
      <c r="K13" s="15">
        <f t="shared" si="2"/>
        <v>0.3951509761405359</v>
      </c>
      <c r="L13" s="15">
        <f t="shared" si="2"/>
        <v>0.40302683955385649</v>
      </c>
      <c r="M13" s="15">
        <f t="shared" si="2"/>
        <v>0.41520834658414246</v>
      </c>
      <c r="N13" s="15">
        <f t="shared" si="2"/>
        <v>0.4609154539998726</v>
      </c>
      <c r="O13" s="15">
        <f t="shared" si="2"/>
        <v>0.42555892357356556</v>
      </c>
      <c r="P13" s="15">
        <f t="shared" si="2"/>
        <v>0.40881632498353571</v>
      </c>
      <c r="Q13" s="15">
        <f t="shared" si="2"/>
        <v>0.42232866018280585</v>
      </c>
      <c r="R13" s="15">
        <f t="shared" si="2"/>
        <v>0.41939048135798102</v>
      </c>
      <c r="S13" s="15">
        <f t="shared" si="2"/>
        <v>0.42158287050231358</v>
      </c>
      <c r="T13" s="15">
        <f t="shared" si="2"/>
        <v>0.39548812808978384</v>
      </c>
      <c r="U13" s="15">
        <f t="shared" si="2"/>
        <v>0.38649894905257076</v>
      </c>
      <c r="V13" s="15">
        <f t="shared" si="2"/>
        <v>0.42801227041509726</v>
      </c>
      <c r="W13" s="15">
        <f t="shared" si="2"/>
        <v>0.39880223478972132</v>
      </c>
      <c r="X13" s="15">
        <f t="shared" si="2"/>
        <v>0.39851291478590539</v>
      </c>
      <c r="Y13" s="15">
        <f t="shared" si="2"/>
        <v>0.43473044989006582</v>
      </c>
      <c r="Z13" s="15">
        <f t="shared" si="2"/>
        <v>0.42834105263157896</v>
      </c>
      <c r="AA13" s="15">
        <f t="shared" si="2"/>
        <v>0.42702012068521422</v>
      </c>
      <c r="AB13" s="15">
        <f t="shared" si="2"/>
        <v>0.44307087009333335</v>
      </c>
      <c r="AC13" s="15">
        <f t="shared" si="2"/>
        <v>0.52785482486856516</v>
      </c>
      <c r="AD13" s="15">
        <f t="shared" si="2"/>
        <v>0.52944431784888835</v>
      </c>
      <c r="AE13" s="15">
        <f t="shared" si="2"/>
        <v>0.4619238700526388</v>
      </c>
      <c r="AF13" s="15">
        <f t="shared" si="2"/>
        <v>0.42496143945695825</v>
      </c>
      <c r="AG13" s="15">
        <f t="shared" si="2"/>
        <v>0.38653647432960742</v>
      </c>
      <c r="AH13" s="15">
        <f t="shared" si="2"/>
        <v>0.37272691231281302</v>
      </c>
      <c r="AI13" s="15">
        <f t="shared" si="2"/>
        <v>0.36924844089276293</v>
      </c>
      <c r="AJ13" s="15">
        <f t="shared" si="2"/>
        <v>0.35428971091078643</v>
      </c>
      <c r="AK13" s="15">
        <f t="shared" si="2"/>
        <v>0.34247703515996197</v>
      </c>
      <c r="AL13" s="15">
        <f t="shared" si="2"/>
        <v>0.35141429058275586</v>
      </c>
      <c r="AR13" s="17">
        <f>AL28/AL72</f>
        <v>0.33848124688634262</v>
      </c>
      <c r="AS13" s="20">
        <f>AL28/AL54</f>
        <v>0.17507822565801584</v>
      </c>
      <c r="AT13" s="20">
        <f>AL22/(AL72+AL56+AL61)</f>
        <v>0.32637550845643332</v>
      </c>
      <c r="AU13" s="21">
        <f>AL67/AL72</f>
        <v>0.93331435485018854</v>
      </c>
    </row>
    <row r="14" spans="1:47" ht="19" x14ac:dyDescent="0.25">
      <c r="A14" s="5" t="s">
        <v>9</v>
      </c>
      <c r="B14" s="1">
        <v>700000</v>
      </c>
      <c r="C14" s="1">
        <v>1600000</v>
      </c>
      <c r="D14" s="1">
        <v>3300000</v>
      </c>
      <c r="E14" s="1">
        <v>5600000</v>
      </c>
      <c r="F14" s="1">
        <v>11100000</v>
      </c>
      <c r="G14" s="1">
        <v>15200000</v>
      </c>
      <c r="H14" s="1">
        <v>19000000</v>
      </c>
      <c r="I14" s="1">
        <v>26000000</v>
      </c>
      <c r="J14" s="1">
        <v>53200000</v>
      </c>
      <c r="K14" s="1">
        <v>11095000</v>
      </c>
      <c r="L14" s="1">
        <v>2504000</v>
      </c>
      <c r="M14" s="1">
        <v>-590000</v>
      </c>
      <c r="N14" s="1" t="s">
        <v>92</v>
      </c>
      <c r="O14" s="1">
        <v>4830000</v>
      </c>
      <c r="P14" s="1">
        <v>7013000</v>
      </c>
      <c r="Q14" s="1">
        <v>14281000</v>
      </c>
      <c r="R14" s="1">
        <v>20973000</v>
      </c>
      <c r="S14" s="1" t="s">
        <v>92</v>
      </c>
      <c r="T14" s="1" t="s">
        <v>92</v>
      </c>
      <c r="U14" s="1" t="s">
        <v>92</v>
      </c>
      <c r="V14" s="1">
        <v>69873000</v>
      </c>
      <c r="W14" s="1">
        <v>72435000</v>
      </c>
      <c r="X14" s="1">
        <v>68246000</v>
      </c>
      <c r="Y14" s="1">
        <v>71555000</v>
      </c>
      <c r="Z14" s="1">
        <v>72130000</v>
      </c>
      <c r="AA14" s="1">
        <v>42833000</v>
      </c>
      <c r="AB14" s="1">
        <v>48657000</v>
      </c>
      <c r="AC14" s="1">
        <v>52254000</v>
      </c>
      <c r="AD14" s="1">
        <v>52424000</v>
      </c>
      <c r="AE14" s="1">
        <v>68649000</v>
      </c>
      <c r="AF14" s="1">
        <v>78534000</v>
      </c>
      <c r="AG14" s="1">
        <v>76562000</v>
      </c>
      <c r="AH14" s="1">
        <v>91101000</v>
      </c>
      <c r="AI14" s="1">
        <v>175244000</v>
      </c>
      <c r="AJ14" s="1">
        <v>162000000</v>
      </c>
      <c r="AK14" s="1">
        <v>172000000</v>
      </c>
      <c r="AL14" s="1">
        <v>169000000</v>
      </c>
    </row>
    <row r="15" spans="1:47" ht="20" x14ac:dyDescent="0.25">
      <c r="A15" s="5" t="s">
        <v>10</v>
      </c>
      <c r="B15" s="1">
        <v>8300000</v>
      </c>
      <c r="C15" s="1">
        <v>15100000</v>
      </c>
      <c r="D15" s="1">
        <v>37900000</v>
      </c>
      <c r="E15" s="1">
        <v>55900000</v>
      </c>
      <c r="F15" s="1">
        <v>67200000</v>
      </c>
      <c r="G15" s="1">
        <v>90000000</v>
      </c>
      <c r="H15" s="1">
        <v>161700000</v>
      </c>
      <c r="I15" s="1">
        <v>203300000</v>
      </c>
      <c r="J15" s="1">
        <v>407200000</v>
      </c>
      <c r="K15" s="1">
        <v>450950000</v>
      </c>
      <c r="L15" s="1">
        <v>472424000</v>
      </c>
      <c r="M15" s="1">
        <v>548898000</v>
      </c>
      <c r="N15" s="1">
        <v>619762000</v>
      </c>
      <c r="O15" s="1">
        <v>634433000</v>
      </c>
      <c r="P15" s="1">
        <v>764941000</v>
      </c>
      <c r="Q15" s="1">
        <v>757749000</v>
      </c>
      <c r="R15" s="1">
        <v>755556000</v>
      </c>
      <c r="S15" s="1">
        <v>822824000</v>
      </c>
      <c r="T15" s="1">
        <v>970409000</v>
      </c>
      <c r="U15" s="1">
        <v>1125309000</v>
      </c>
      <c r="V15" s="1">
        <v>1711817000</v>
      </c>
      <c r="W15" s="1">
        <v>1945047000</v>
      </c>
      <c r="X15" s="1">
        <v>2156935000</v>
      </c>
      <c r="Y15" s="1">
        <v>1917348000</v>
      </c>
      <c r="Z15" s="1">
        <v>2380158000</v>
      </c>
      <c r="AA15" s="1">
        <v>2581313000</v>
      </c>
      <c r="AB15" s="1">
        <v>2742621000</v>
      </c>
      <c r="AC15" s="1">
        <v>3019463000</v>
      </c>
      <c r="AD15" s="1">
        <v>3092417000</v>
      </c>
      <c r="AE15" s="1">
        <v>3146540000</v>
      </c>
      <c r="AF15" s="1">
        <v>3542428000</v>
      </c>
      <c r="AG15" s="1">
        <v>4122919000</v>
      </c>
      <c r="AH15" s="1">
        <v>4994640000</v>
      </c>
      <c r="AI15" s="1">
        <v>6230456000</v>
      </c>
      <c r="AJ15" s="1">
        <v>6909000000</v>
      </c>
      <c r="AK15" s="1">
        <v>8118000000</v>
      </c>
      <c r="AL15" s="1">
        <v>9343000000</v>
      </c>
      <c r="AR15" s="18" t="s">
        <v>121</v>
      </c>
      <c r="AS15" s="19" t="s">
        <v>122</v>
      </c>
      <c r="AT15" s="19" t="s">
        <v>123</v>
      </c>
      <c r="AU15" s="19" t="s">
        <v>124</v>
      </c>
    </row>
    <row r="16" spans="1:47" ht="19" x14ac:dyDescent="0.25">
      <c r="A16" s="5" t="s">
        <v>11</v>
      </c>
      <c r="B16" s="1">
        <v>9200000</v>
      </c>
      <c r="C16" s="1">
        <v>23200000</v>
      </c>
      <c r="D16" s="1">
        <v>49300000</v>
      </c>
      <c r="E16" s="1">
        <v>69700000</v>
      </c>
      <c r="F16" s="1">
        <v>106600000</v>
      </c>
      <c r="G16" s="1">
        <v>151700000</v>
      </c>
      <c r="H16" s="1">
        <v>191100000</v>
      </c>
      <c r="I16" s="1">
        <v>232500000</v>
      </c>
      <c r="J16" s="1">
        <v>479100000</v>
      </c>
      <c r="K16" s="1">
        <v>581251000</v>
      </c>
      <c r="L16" s="1">
        <v>613571000</v>
      </c>
      <c r="M16" s="1">
        <v>675169000</v>
      </c>
      <c r="N16" s="1">
        <v>731199000</v>
      </c>
      <c r="O16" s="1">
        <v>728973000</v>
      </c>
      <c r="P16" s="1">
        <v>852196000</v>
      </c>
      <c r="Q16" s="1">
        <v>839200000</v>
      </c>
      <c r="R16" s="1">
        <v>859844000</v>
      </c>
      <c r="S16" s="1">
        <v>915846000</v>
      </c>
      <c r="T16" s="1">
        <v>1074787000</v>
      </c>
      <c r="U16" s="1">
        <v>1237887000</v>
      </c>
      <c r="V16" s="1">
        <v>2004274000</v>
      </c>
      <c r="W16" s="1">
        <v>2299741000</v>
      </c>
      <c r="X16" s="1">
        <v>2519565000</v>
      </c>
      <c r="Y16" s="1">
        <v>2214080000</v>
      </c>
      <c r="Z16" s="1">
        <v>2783660000</v>
      </c>
      <c r="AA16" s="1">
        <v>3019186000</v>
      </c>
      <c r="AB16" s="1">
        <v>3226403000</v>
      </c>
      <c r="AC16" s="1">
        <v>3606020000</v>
      </c>
      <c r="AD16" s="1">
        <v>3714497000</v>
      </c>
      <c r="AE16" s="1">
        <v>3890857000</v>
      </c>
      <c r="AF16" s="1">
        <v>4362336000</v>
      </c>
      <c r="AG16" s="1">
        <v>5133410000</v>
      </c>
      <c r="AH16" s="1">
        <v>6189639000</v>
      </c>
      <c r="AI16" s="1">
        <v>7903176000</v>
      </c>
      <c r="AJ16" s="1">
        <v>8631000000</v>
      </c>
      <c r="AK16" s="1">
        <v>9983000000</v>
      </c>
      <c r="AL16" s="1">
        <v>11508000000</v>
      </c>
      <c r="AR16" s="29">
        <f>(AL35+AK35+AJ35+AI35+AH35)/5</f>
        <v>-1.2309687433966626E-2</v>
      </c>
      <c r="AS16" s="30">
        <f>AT101/AL3</f>
        <v>8.5771327956378514</v>
      </c>
      <c r="AT16" s="30">
        <f>AT101/AL28</f>
        <v>31.751261564339782</v>
      </c>
      <c r="AU16" s="31">
        <f>AT101/AL106</f>
        <v>20.417658193618173</v>
      </c>
    </row>
    <row r="17" spans="1:44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>
        <v>3407000</v>
      </c>
      <c r="Z17" s="1">
        <v>56952000</v>
      </c>
      <c r="AA17" s="1">
        <v>66952000</v>
      </c>
      <c r="AB17" s="1">
        <v>67487000</v>
      </c>
      <c r="AC17" s="1">
        <v>67508000</v>
      </c>
      <c r="AD17" s="1">
        <v>59732000</v>
      </c>
      <c r="AE17" s="1">
        <v>64184000</v>
      </c>
      <c r="AF17" s="1">
        <v>70442000</v>
      </c>
      <c r="AG17" s="1">
        <v>74402000</v>
      </c>
      <c r="AH17" s="1">
        <v>89242000</v>
      </c>
      <c r="AI17" s="1">
        <v>157214000</v>
      </c>
      <c r="AJ17" s="1">
        <v>116000000</v>
      </c>
      <c r="AK17" s="1">
        <v>113000000</v>
      </c>
      <c r="AL17" s="1">
        <v>112000000</v>
      </c>
    </row>
    <row r="18" spans="1:44" ht="20" x14ac:dyDescent="0.25">
      <c r="A18" s="5" t="s">
        <v>13</v>
      </c>
      <c r="B18" s="1">
        <v>700000</v>
      </c>
      <c r="C18" s="1">
        <v>1600000</v>
      </c>
      <c r="D18" s="1">
        <v>3300000</v>
      </c>
      <c r="E18" s="1">
        <v>5600000</v>
      </c>
      <c r="F18" s="1">
        <v>11100000</v>
      </c>
      <c r="G18" s="1">
        <v>15200000</v>
      </c>
      <c r="H18" s="1">
        <v>19000000</v>
      </c>
      <c r="I18" s="1">
        <v>26000000</v>
      </c>
      <c r="J18" s="1">
        <v>53200000</v>
      </c>
      <c r="K18" s="1">
        <v>60435000</v>
      </c>
      <c r="L18" s="1">
        <v>55621000</v>
      </c>
      <c r="M18" s="1">
        <v>59384000</v>
      </c>
      <c r="N18" s="1">
        <v>56264000</v>
      </c>
      <c r="O18" s="1">
        <v>50770000</v>
      </c>
      <c r="P18" s="1">
        <v>43275000</v>
      </c>
      <c r="Q18" s="1">
        <v>56645000</v>
      </c>
      <c r="R18" s="1">
        <v>63481000</v>
      </c>
      <c r="S18" s="1">
        <v>49014000</v>
      </c>
      <c r="T18" s="1">
        <v>60808000</v>
      </c>
      <c r="U18" s="1">
        <v>64335000</v>
      </c>
      <c r="V18" s="1">
        <v>307822000</v>
      </c>
      <c r="W18" s="1">
        <v>315464000</v>
      </c>
      <c r="X18" s="1">
        <v>270269000</v>
      </c>
      <c r="Y18" s="1">
        <v>282423000</v>
      </c>
      <c r="Z18" s="1">
        <v>292738000</v>
      </c>
      <c r="AA18" s="1">
        <v>270205000</v>
      </c>
      <c r="AB18" s="1">
        <v>299766000</v>
      </c>
      <c r="AC18" s="1">
        <v>321227000</v>
      </c>
      <c r="AD18" s="1">
        <v>313590000</v>
      </c>
      <c r="AE18" s="1">
        <v>339473000</v>
      </c>
      <c r="AF18" s="1">
        <v>331535000</v>
      </c>
      <c r="AG18" s="1">
        <v>325997000</v>
      </c>
      <c r="AH18" s="1">
        <v>346492000</v>
      </c>
      <c r="AI18" s="1">
        <v>736669000</v>
      </c>
      <c r="AJ18" s="1">
        <v>757000000</v>
      </c>
      <c r="AK18" s="1">
        <v>788000000</v>
      </c>
      <c r="AL18" s="1">
        <v>856000000</v>
      </c>
      <c r="AR18" s="18" t="s">
        <v>125</v>
      </c>
    </row>
    <row r="19" spans="1:44" ht="19" x14ac:dyDescent="0.25">
      <c r="A19" s="6" t="s">
        <v>14</v>
      </c>
      <c r="B19" s="10">
        <v>7900000</v>
      </c>
      <c r="C19" s="10">
        <v>18500000</v>
      </c>
      <c r="D19" s="10">
        <v>39100000</v>
      </c>
      <c r="E19" s="10">
        <v>60400000</v>
      </c>
      <c r="F19" s="10">
        <v>77400000</v>
      </c>
      <c r="G19" s="10">
        <v>98800000</v>
      </c>
      <c r="H19" s="10">
        <v>88500000</v>
      </c>
      <c r="I19" s="10">
        <v>117000000</v>
      </c>
      <c r="J19" s="10">
        <v>93200000</v>
      </c>
      <c r="K19" s="10">
        <v>224288000</v>
      </c>
      <c r="L19" s="10">
        <v>300445000</v>
      </c>
      <c r="M19" s="10">
        <v>355474000</v>
      </c>
      <c r="N19" s="10">
        <v>223958000</v>
      </c>
      <c r="O19" s="10">
        <v>425197000</v>
      </c>
      <c r="P19" s="10">
        <v>487014000</v>
      </c>
      <c r="Q19" s="10">
        <v>363576000</v>
      </c>
      <c r="R19" s="10">
        <v>348170000</v>
      </c>
      <c r="S19" s="10">
        <v>429506000</v>
      </c>
      <c r="T19" s="10">
        <v>669453000</v>
      </c>
      <c r="U19" s="10">
        <v>830111000</v>
      </c>
      <c r="V19" s="10">
        <v>987549000</v>
      </c>
      <c r="W19" s="10">
        <v>1262654000</v>
      </c>
      <c r="X19" s="10">
        <v>1348777000</v>
      </c>
      <c r="Y19" s="10">
        <v>987350000</v>
      </c>
      <c r="Z19" s="10">
        <v>1292841000</v>
      </c>
      <c r="AA19" s="10">
        <v>1372387000</v>
      </c>
      <c r="AB19" s="10">
        <v>1486047000</v>
      </c>
      <c r="AC19" s="10">
        <v>744876000</v>
      </c>
      <c r="AD19" s="10">
        <v>734698000</v>
      </c>
      <c r="AE19" s="10">
        <v>1277438000</v>
      </c>
      <c r="AF19" s="10">
        <v>1837115000</v>
      </c>
      <c r="AG19" s="10">
        <v>2538040000</v>
      </c>
      <c r="AH19" s="10">
        <v>3229610000</v>
      </c>
      <c r="AI19" s="10">
        <v>4098624000</v>
      </c>
      <c r="AJ19" s="10">
        <v>5049000000</v>
      </c>
      <c r="AK19" s="10">
        <v>6606000000</v>
      </c>
      <c r="AL19" s="10">
        <v>6976000000</v>
      </c>
      <c r="AR19" s="32">
        <f>AL40-AL56-AL61</f>
        <v>1463000000</v>
      </c>
    </row>
    <row r="20" spans="1:44" ht="19" customHeight="1" x14ac:dyDescent="0.25">
      <c r="A20" s="14" t="s">
        <v>101</v>
      </c>
      <c r="B20" s="1"/>
      <c r="C20" s="15">
        <f>(C19/B19)-1</f>
        <v>1.3417721518987342</v>
      </c>
      <c r="D20" s="15">
        <f>(D19/C19)-1</f>
        <v>1.1135135135135137</v>
      </c>
      <c r="E20" s="15">
        <f>(E19/D19)-1</f>
        <v>0.54475703324808178</v>
      </c>
      <c r="F20" s="15">
        <f t="shared" ref="F20:AL20" si="3">(F19/E19)-1</f>
        <v>0.2814569536423841</v>
      </c>
      <c r="G20" s="15">
        <f t="shared" si="3"/>
        <v>0.27648578811369506</v>
      </c>
      <c r="H20" s="15">
        <f t="shared" si="3"/>
        <v>-0.10425101214574894</v>
      </c>
      <c r="I20" s="15">
        <f t="shared" si="3"/>
        <v>0.32203389830508478</v>
      </c>
      <c r="J20" s="15">
        <f t="shared" si="3"/>
        <v>-0.20341880341880347</v>
      </c>
      <c r="K20" s="15">
        <f t="shared" si="3"/>
        <v>1.4065236051502148</v>
      </c>
      <c r="L20" s="15">
        <f t="shared" si="3"/>
        <v>0.33955004280211165</v>
      </c>
      <c r="M20" s="15">
        <f t="shared" si="3"/>
        <v>0.18315831516583736</v>
      </c>
      <c r="N20" s="15">
        <f t="shared" si="3"/>
        <v>-0.36997361269741247</v>
      </c>
      <c r="O20" s="15">
        <f t="shared" si="3"/>
        <v>0.89855687227069359</v>
      </c>
      <c r="P20" s="15">
        <f t="shared" si="3"/>
        <v>0.14538437477216437</v>
      </c>
      <c r="Q20" s="15">
        <f t="shared" si="3"/>
        <v>-0.25345883280562775</v>
      </c>
      <c r="R20" s="15">
        <f t="shared" si="3"/>
        <v>-4.2373534006645119E-2</v>
      </c>
      <c r="S20" s="15">
        <f t="shared" si="3"/>
        <v>0.23361001809460902</v>
      </c>
      <c r="T20" s="15">
        <f t="shared" si="3"/>
        <v>0.558658086266548</v>
      </c>
      <c r="U20" s="15">
        <f t="shared" si="3"/>
        <v>0.23998398692664002</v>
      </c>
      <c r="V20" s="15">
        <f t="shared" si="3"/>
        <v>0.18965897331802606</v>
      </c>
      <c r="W20" s="15">
        <f t="shared" si="3"/>
        <v>0.27857351888362003</v>
      </c>
      <c r="X20" s="15">
        <f t="shared" si="3"/>
        <v>6.8207917608466007E-2</v>
      </c>
      <c r="Y20" s="15">
        <f t="shared" si="3"/>
        <v>-0.26796646146842662</v>
      </c>
      <c r="Z20" s="15">
        <f t="shared" si="3"/>
        <v>0.30940497290727698</v>
      </c>
      <c r="AA20" s="15">
        <f t="shared" si="3"/>
        <v>6.1528061068607753E-2</v>
      </c>
      <c r="AB20" s="15">
        <f t="shared" si="3"/>
        <v>8.281920478698801E-2</v>
      </c>
      <c r="AC20" s="15">
        <f t="shared" si="3"/>
        <v>-0.49875340416554792</v>
      </c>
      <c r="AD20" s="15">
        <f t="shared" si="3"/>
        <v>-1.3664019246156456E-2</v>
      </c>
      <c r="AE20" s="15">
        <f t="shared" si="3"/>
        <v>0.7387252993747091</v>
      </c>
      <c r="AF20" s="15">
        <f t="shared" si="3"/>
        <v>0.4381245899996713</v>
      </c>
      <c r="AG20" s="15">
        <f t="shared" si="3"/>
        <v>0.38153572313110495</v>
      </c>
      <c r="AH20" s="15">
        <f t="shared" si="3"/>
        <v>0.27248191517864173</v>
      </c>
      <c r="AI20" s="15">
        <f t="shared" si="3"/>
        <v>0.26907707122531832</v>
      </c>
      <c r="AJ20" s="15">
        <f t="shared" si="3"/>
        <v>0.2318768445214785</v>
      </c>
      <c r="AK20" s="15">
        <f t="shared" si="3"/>
        <v>0.30837789661319071</v>
      </c>
      <c r="AL20" s="15">
        <f t="shared" si="3"/>
        <v>5.6009688162276694E-2</v>
      </c>
    </row>
    <row r="21" spans="1:44" ht="19" x14ac:dyDescent="0.25">
      <c r="A21" s="5" t="s">
        <v>15</v>
      </c>
      <c r="B21" s="2">
        <v>0.49070000000000003</v>
      </c>
      <c r="C21" s="2">
        <v>0.47070000000000001</v>
      </c>
      <c r="D21" s="2">
        <v>0.46829999999999999</v>
      </c>
      <c r="E21" s="2">
        <v>0.4975</v>
      </c>
      <c r="F21" s="2">
        <v>0.45879999999999999</v>
      </c>
      <c r="G21" s="2">
        <v>0.43009999999999998</v>
      </c>
      <c r="H21" s="2">
        <v>0.33279999999999998</v>
      </c>
      <c r="I21" s="2">
        <v>0.37319999999999998</v>
      </c>
      <c r="J21" s="2">
        <v>0.15590000000000001</v>
      </c>
      <c r="K21" s="2">
        <v>0.29420000000000002</v>
      </c>
      <c r="L21" s="2">
        <v>0.38200000000000001</v>
      </c>
      <c r="M21" s="2">
        <v>0.38979999999999998</v>
      </c>
      <c r="N21" s="2">
        <v>0.25030000000000002</v>
      </c>
      <c r="O21" s="2">
        <v>0.41870000000000002</v>
      </c>
      <c r="P21" s="2">
        <v>0.3846</v>
      </c>
      <c r="Q21" s="2">
        <v>0.29570000000000002</v>
      </c>
      <c r="R21" s="2">
        <v>0.2989</v>
      </c>
      <c r="S21" s="2">
        <v>0.33169999999999999</v>
      </c>
      <c r="T21" s="2">
        <v>0.4017</v>
      </c>
      <c r="U21" s="2">
        <v>0.42220000000000002</v>
      </c>
      <c r="V21" s="2">
        <v>0.38350000000000001</v>
      </c>
      <c r="W21" s="2">
        <v>0.39979999999999999</v>
      </c>
      <c r="X21" s="2">
        <v>0.37680000000000002</v>
      </c>
      <c r="Y21" s="2">
        <v>0.3352</v>
      </c>
      <c r="Z21" s="2">
        <v>0.3402</v>
      </c>
      <c r="AA21" s="2">
        <v>0.32550000000000001</v>
      </c>
      <c r="AB21" s="2">
        <v>0.33750000000000002</v>
      </c>
      <c r="AC21" s="2">
        <v>0.1837</v>
      </c>
      <c r="AD21" s="2">
        <v>0.1772</v>
      </c>
      <c r="AE21" s="2">
        <v>0.26640000000000003</v>
      </c>
      <c r="AF21" s="2">
        <v>0.31380000000000002</v>
      </c>
      <c r="AG21" s="2">
        <v>0.34760000000000002</v>
      </c>
      <c r="AH21" s="2">
        <v>0.35770000000000002</v>
      </c>
      <c r="AI21" s="2">
        <v>0.3669</v>
      </c>
      <c r="AJ21" s="2">
        <v>0.39240000000000003</v>
      </c>
      <c r="AK21" s="2">
        <v>0.41849999999999998</v>
      </c>
      <c r="AL21" s="2">
        <v>0.3962</v>
      </c>
    </row>
    <row r="22" spans="1:44" ht="19" x14ac:dyDescent="0.25">
      <c r="A22" s="6" t="s">
        <v>16</v>
      </c>
      <c r="B22" s="10">
        <v>6900000</v>
      </c>
      <c r="C22" s="10">
        <v>16100000</v>
      </c>
      <c r="D22" s="10">
        <v>34200000</v>
      </c>
      <c r="E22" s="10">
        <v>51700000</v>
      </c>
      <c r="F22" s="10">
        <v>62100000</v>
      </c>
      <c r="G22" s="10">
        <v>78000000</v>
      </c>
      <c r="H22" s="10">
        <v>74800000</v>
      </c>
      <c r="I22" s="10">
        <v>81000000</v>
      </c>
      <c r="J22" s="10">
        <v>118700000</v>
      </c>
      <c r="K22" s="10">
        <v>134571000</v>
      </c>
      <c r="L22" s="10">
        <v>146786000</v>
      </c>
      <c r="M22" s="10">
        <v>230756000</v>
      </c>
      <c r="N22" s="10">
        <v>125347000</v>
      </c>
      <c r="O22" s="10">
        <v>259853000</v>
      </c>
      <c r="P22" s="10">
        <v>408083000</v>
      </c>
      <c r="Q22" s="10">
        <v>378457000</v>
      </c>
      <c r="R22" s="10">
        <v>287027000</v>
      </c>
      <c r="S22" s="10">
        <v>379447000</v>
      </c>
      <c r="T22" s="10">
        <v>591794000</v>
      </c>
      <c r="U22" s="10">
        <v>728434000</v>
      </c>
      <c r="V22" s="10">
        <v>551293000</v>
      </c>
      <c r="W22" s="10">
        <v>857585000</v>
      </c>
      <c r="X22" s="10">
        <v>1028271000</v>
      </c>
      <c r="Y22" s="10">
        <v>690513000</v>
      </c>
      <c r="Z22" s="10">
        <v>993074000</v>
      </c>
      <c r="AA22" s="10">
        <v>1099299000</v>
      </c>
      <c r="AB22" s="10">
        <v>1180191000</v>
      </c>
      <c r="AC22" s="10">
        <v>422723000</v>
      </c>
      <c r="AD22" s="10">
        <v>412685000</v>
      </c>
      <c r="AE22" s="10">
        <v>903095000</v>
      </c>
      <c r="AF22" s="10">
        <v>1493602000</v>
      </c>
      <c r="AG22" s="10">
        <v>2168095000</v>
      </c>
      <c r="AH22" s="10">
        <v>2840369000</v>
      </c>
      <c r="AI22" s="10">
        <v>3268121000</v>
      </c>
      <c r="AJ22" s="10">
        <v>4237000000</v>
      </c>
      <c r="AK22" s="10">
        <v>5802000000</v>
      </c>
      <c r="AL22" s="10">
        <v>6098000000</v>
      </c>
    </row>
    <row r="23" spans="1:44" ht="19" x14ac:dyDescent="0.25">
      <c r="A23" s="5" t="s">
        <v>17</v>
      </c>
      <c r="B23" s="2">
        <v>0.42859999999999998</v>
      </c>
      <c r="C23" s="2">
        <v>0.40970000000000001</v>
      </c>
      <c r="D23" s="2">
        <v>0.40960000000000002</v>
      </c>
      <c r="E23" s="2">
        <v>0.4259</v>
      </c>
      <c r="F23" s="2">
        <v>0.36809999999999998</v>
      </c>
      <c r="G23" s="2">
        <v>0.33960000000000001</v>
      </c>
      <c r="H23" s="2">
        <v>0.28129999999999999</v>
      </c>
      <c r="I23" s="2">
        <v>0.25840000000000002</v>
      </c>
      <c r="J23" s="2">
        <v>0.1986</v>
      </c>
      <c r="K23" s="2">
        <v>0.17649999999999999</v>
      </c>
      <c r="L23" s="2">
        <v>0.18659999999999999</v>
      </c>
      <c r="M23" s="2">
        <v>0.25309999999999999</v>
      </c>
      <c r="N23" s="2">
        <v>0.1401</v>
      </c>
      <c r="O23" s="2">
        <v>0.25590000000000002</v>
      </c>
      <c r="P23" s="2">
        <v>0.32219999999999999</v>
      </c>
      <c r="Q23" s="2">
        <v>0.30780000000000002</v>
      </c>
      <c r="R23" s="2">
        <v>0.24640000000000001</v>
      </c>
      <c r="S23" s="2">
        <v>0.29310000000000003</v>
      </c>
      <c r="T23" s="2">
        <v>0.35510000000000003</v>
      </c>
      <c r="U23" s="2">
        <v>0.3705</v>
      </c>
      <c r="V23" s="2">
        <v>0.21410000000000001</v>
      </c>
      <c r="W23" s="2">
        <v>0.27160000000000001</v>
      </c>
      <c r="X23" s="2">
        <v>0.28720000000000001</v>
      </c>
      <c r="Y23" s="2">
        <v>0.2344</v>
      </c>
      <c r="Z23" s="2">
        <v>0.26129999999999998</v>
      </c>
      <c r="AA23" s="2">
        <v>0.26069999999999999</v>
      </c>
      <c r="AB23" s="2">
        <v>0.26800000000000002</v>
      </c>
      <c r="AC23" s="2">
        <v>0.1042</v>
      </c>
      <c r="AD23" s="2">
        <v>9.9500000000000005E-2</v>
      </c>
      <c r="AE23" s="2">
        <v>0.1883</v>
      </c>
      <c r="AF23" s="2">
        <v>0.25509999999999999</v>
      </c>
      <c r="AG23" s="2">
        <v>0.2969</v>
      </c>
      <c r="AH23" s="2">
        <v>0.3145</v>
      </c>
      <c r="AI23" s="2">
        <v>0.29249999999999998</v>
      </c>
      <c r="AJ23" s="2">
        <v>0.32929999999999998</v>
      </c>
      <c r="AK23" s="2">
        <v>0.36759999999999998</v>
      </c>
      <c r="AL23" s="2">
        <v>0.34639999999999999</v>
      </c>
    </row>
    <row r="24" spans="1:44" ht="19" x14ac:dyDescent="0.25">
      <c r="A24" s="5" t="s">
        <v>18</v>
      </c>
      <c r="B24" s="1">
        <v>300000</v>
      </c>
      <c r="C24" s="1">
        <v>800000</v>
      </c>
      <c r="D24" s="1">
        <v>1600000</v>
      </c>
      <c r="E24" s="1">
        <v>3100000</v>
      </c>
      <c r="F24" s="1">
        <v>4200000</v>
      </c>
      <c r="G24" s="1">
        <v>5600000</v>
      </c>
      <c r="H24" s="1">
        <v>-5300000</v>
      </c>
      <c r="I24" s="1">
        <v>10000000</v>
      </c>
      <c r="J24" s="1">
        <v>-78700000</v>
      </c>
      <c r="K24" s="1">
        <v>29282000</v>
      </c>
      <c r="L24" s="1">
        <v>98038000</v>
      </c>
      <c r="M24" s="1">
        <v>65334000</v>
      </c>
      <c r="N24" s="1">
        <v>42347000</v>
      </c>
      <c r="O24" s="1">
        <v>114574000</v>
      </c>
      <c r="P24" s="1">
        <v>35656000</v>
      </c>
      <c r="Q24" s="1">
        <v>-71526000</v>
      </c>
      <c r="R24" s="1">
        <v>-2338000</v>
      </c>
      <c r="S24" s="1">
        <v>1045000</v>
      </c>
      <c r="T24" s="1">
        <v>16851000</v>
      </c>
      <c r="U24" s="1">
        <v>37342000</v>
      </c>
      <c r="V24" s="1">
        <v>128434000</v>
      </c>
      <c r="W24" s="1">
        <v>89605000</v>
      </c>
      <c r="X24" s="1">
        <v>50237000</v>
      </c>
      <c r="Y24" s="1">
        <v>11007000</v>
      </c>
      <c r="Z24" s="1">
        <v>-49923000</v>
      </c>
      <c r="AA24" s="1">
        <v>-64069000</v>
      </c>
      <c r="AB24" s="1">
        <v>-61397000</v>
      </c>
      <c r="AC24" s="1">
        <v>-66582000</v>
      </c>
      <c r="AD24" s="1">
        <v>-51309000</v>
      </c>
      <c r="AE24" s="1">
        <v>-29314000</v>
      </c>
      <c r="AF24" s="1">
        <v>-58464000</v>
      </c>
      <c r="AG24" s="1">
        <v>-30454000</v>
      </c>
      <c r="AH24" s="1">
        <v>-46493000</v>
      </c>
      <c r="AI24" s="1">
        <v>-63380000</v>
      </c>
      <c r="AJ24" s="1">
        <v>-61000000</v>
      </c>
      <c r="AK24" s="1">
        <v>-97000000</v>
      </c>
      <c r="AL24" s="1">
        <v>-90000000</v>
      </c>
    </row>
    <row r="25" spans="1:44" ht="19" x14ac:dyDescent="0.25">
      <c r="A25" s="6" t="s">
        <v>19</v>
      </c>
      <c r="B25" s="10">
        <v>7200000</v>
      </c>
      <c r="C25" s="10">
        <v>16900000</v>
      </c>
      <c r="D25" s="10">
        <v>35800000</v>
      </c>
      <c r="E25" s="10">
        <v>54800000</v>
      </c>
      <c r="F25" s="10">
        <v>66300000</v>
      </c>
      <c r="G25" s="10">
        <v>83600000</v>
      </c>
      <c r="H25" s="10">
        <v>69500000</v>
      </c>
      <c r="I25" s="10">
        <v>91000000</v>
      </c>
      <c r="J25" s="10">
        <v>40000000</v>
      </c>
      <c r="K25" s="10">
        <v>163853000</v>
      </c>
      <c r="L25" s="10">
        <v>244824000</v>
      </c>
      <c r="M25" s="10">
        <v>296090000</v>
      </c>
      <c r="N25" s="10">
        <v>167694000</v>
      </c>
      <c r="O25" s="10">
        <v>374427000</v>
      </c>
      <c r="P25" s="10">
        <v>443739000</v>
      </c>
      <c r="Q25" s="10">
        <v>306931000</v>
      </c>
      <c r="R25" s="10">
        <v>284689000</v>
      </c>
      <c r="S25" s="10">
        <v>380492000</v>
      </c>
      <c r="T25" s="10">
        <v>608645000</v>
      </c>
      <c r="U25" s="10">
        <v>765776000</v>
      </c>
      <c r="V25" s="10">
        <v>679727000</v>
      </c>
      <c r="W25" s="10">
        <v>947190000</v>
      </c>
      <c r="X25" s="10">
        <v>1078508000</v>
      </c>
      <c r="Y25" s="10">
        <v>701520000</v>
      </c>
      <c r="Z25" s="10">
        <v>943151000</v>
      </c>
      <c r="AA25" s="10">
        <v>1035230000</v>
      </c>
      <c r="AB25" s="10">
        <v>1118794000</v>
      </c>
      <c r="AC25" s="10">
        <v>356141000</v>
      </c>
      <c r="AD25" s="10">
        <v>361376000</v>
      </c>
      <c r="AE25" s="10">
        <v>873781000</v>
      </c>
      <c r="AF25" s="10">
        <v>1435138000</v>
      </c>
      <c r="AG25" s="10">
        <v>2137641000</v>
      </c>
      <c r="AH25" s="10">
        <v>2793876000</v>
      </c>
      <c r="AI25" s="10">
        <v>3204741000</v>
      </c>
      <c r="AJ25" s="10">
        <v>4176000000</v>
      </c>
      <c r="AK25" s="10">
        <v>5705000000</v>
      </c>
      <c r="AL25" s="10">
        <v>6008000000</v>
      </c>
    </row>
    <row r="26" spans="1:44" ht="19" x14ac:dyDescent="0.25">
      <c r="A26" s="5" t="s">
        <v>20</v>
      </c>
      <c r="B26" s="2">
        <v>0.44719999999999999</v>
      </c>
      <c r="C26" s="2">
        <v>0.43</v>
      </c>
      <c r="D26" s="2">
        <v>0.42870000000000003</v>
      </c>
      <c r="E26" s="2">
        <v>0.45140000000000002</v>
      </c>
      <c r="F26" s="2">
        <v>0.39300000000000002</v>
      </c>
      <c r="G26" s="2">
        <v>0.36399999999999999</v>
      </c>
      <c r="H26" s="2">
        <v>0.26140000000000002</v>
      </c>
      <c r="I26" s="2">
        <v>0.2903</v>
      </c>
      <c r="J26" s="2">
        <v>6.6900000000000001E-2</v>
      </c>
      <c r="K26" s="2">
        <v>0.21490000000000001</v>
      </c>
      <c r="L26" s="2">
        <v>0.31130000000000002</v>
      </c>
      <c r="M26" s="2">
        <v>0.32469999999999999</v>
      </c>
      <c r="N26" s="2">
        <v>0.18740000000000001</v>
      </c>
      <c r="O26" s="2">
        <v>0.36870000000000003</v>
      </c>
      <c r="P26" s="2">
        <v>0.35039999999999999</v>
      </c>
      <c r="Q26" s="2">
        <v>0.24959999999999999</v>
      </c>
      <c r="R26" s="2">
        <v>0.24440000000000001</v>
      </c>
      <c r="S26" s="2">
        <v>0.29389999999999999</v>
      </c>
      <c r="T26" s="2">
        <v>0.36520000000000002</v>
      </c>
      <c r="U26" s="2">
        <v>0.38940000000000002</v>
      </c>
      <c r="V26" s="2">
        <v>0.26390000000000002</v>
      </c>
      <c r="W26" s="2">
        <v>0.2999</v>
      </c>
      <c r="X26" s="2">
        <v>0.30130000000000001</v>
      </c>
      <c r="Y26" s="2">
        <v>0.23810000000000001</v>
      </c>
      <c r="Z26" s="2">
        <v>0.2482</v>
      </c>
      <c r="AA26" s="2">
        <v>0.2455</v>
      </c>
      <c r="AB26" s="2">
        <v>0.25409999999999999</v>
      </c>
      <c r="AC26" s="2">
        <v>8.7800000000000003E-2</v>
      </c>
      <c r="AD26" s="2">
        <v>8.7099999999999997E-2</v>
      </c>
      <c r="AE26" s="2">
        <v>0.1822</v>
      </c>
      <c r="AF26" s="2">
        <v>0.24510000000000001</v>
      </c>
      <c r="AG26" s="2">
        <v>0.2928</v>
      </c>
      <c r="AH26" s="2">
        <v>0.30940000000000001</v>
      </c>
      <c r="AI26" s="2">
        <v>0.28689999999999999</v>
      </c>
      <c r="AJ26" s="2">
        <v>0.32450000000000001</v>
      </c>
      <c r="AK26" s="2">
        <v>0.3614</v>
      </c>
      <c r="AL26" s="2">
        <v>0.3412</v>
      </c>
    </row>
    <row r="27" spans="1:44" ht="19" x14ac:dyDescent="0.25">
      <c r="A27" s="5" t="s">
        <v>21</v>
      </c>
      <c r="B27" s="1">
        <v>3600000</v>
      </c>
      <c r="C27" s="1">
        <v>7900000</v>
      </c>
      <c r="D27" s="1">
        <v>14700000</v>
      </c>
      <c r="E27" s="1">
        <v>21100000</v>
      </c>
      <c r="F27" s="1">
        <v>26200000</v>
      </c>
      <c r="G27" s="1">
        <v>32000000</v>
      </c>
      <c r="H27" s="1">
        <v>25900000</v>
      </c>
      <c r="I27" s="1">
        <v>34000000</v>
      </c>
      <c r="J27" s="1">
        <v>33700000</v>
      </c>
      <c r="K27" s="1">
        <v>70368000</v>
      </c>
      <c r="L27" s="1">
        <v>91547000</v>
      </c>
      <c r="M27" s="1">
        <v>109253000</v>
      </c>
      <c r="N27" s="1">
        <v>62550000</v>
      </c>
      <c r="O27" s="1">
        <v>136676000</v>
      </c>
      <c r="P27" s="1">
        <v>155931000</v>
      </c>
      <c r="Q27" s="1">
        <v>101287000</v>
      </c>
      <c r="R27" s="1">
        <v>93290000</v>
      </c>
      <c r="S27" s="1">
        <v>114148000</v>
      </c>
      <c r="T27" s="1">
        <v>158247000</v>
      </c>
      <c r="U27" s="1">
        <v>162937000</v>
      </c>
      <c r="V27" s="1">
        <v>173918000</v>
      </c>
      <c r="W27" s="1">
        <v>223383000</v>
      </c>
      <c r="X27" s="1">
        <v>206694000</v>
      </c>
      <c r="Y27" s="1">
        <v>315012000</v>
      </c>
      <c r="Z27" s="1">
        <v>168471000</v>
      </c>
      <c r="AA27" s="1">
        <v>202383000</v>
      </c>
      <c r="AB27" s="1">
        <v>286019000</v>
      </c>
      <c r="AC27" s="1">
        <v>66156000</v>
      </c>
      <c r="AD27" s="1">
        <v>92981000</v>
      </c>
      <c r="AE27" s="1">
        <v>244230000</v>
      </c>
      <c r="AF27" s="1">
        <v>266356000</v>
      </c>
      <c r="AG27" s="1">
        <v>443687000</v>
      </c>
      <c r="AH27" s="1">
        <v>203102000</v>
      </c>
      <c r="AI27" s="1">
        <v>253283000</v>
      </c>
      <c r="AJ27" s="1">
        <v>-1084000000</v>
      </c>
      <c r="AK27" s="1">
        <v>883000000</v>
      </c>
      <c r="AL27" s="1">
        <v>1252000000</v>
      </c>
    </row>
    <row r="28" spans="1:44" ht="19" x14ac:dyDescent="0.25">
      <c r="A28" s="7" t="s">
        <v>22</v>
      </c>
      <c r="B28" s="11">
        <v>3600000</v>
      </c>
      <c r="C28" s="11">
        <v>9000000</v>
      </c>
      <c r="D28" s="11">
        <v>21100000</v>
      </c>
      <c r="E28" s="11">
        <v>33700000</v>
      </c>
      <c r="F28" s="11">
        <v>40100000</v>
      </c>
      <c r="G28" s="11">
        <v>51600000</v>
      </c>
      <c r="H28" s="11">
        <v>43600000</v>
      </c>
      <c r="I28" s="11">
        <v>57000000</v>
      </c>
      <c r="J28" s="11">
        <v>6300000</v>
      </c>
      <c r="K28" s="11">
        <v>93485000</v>
      </c>
      <c r="L28" s="11">
        <v>153277000</v>
      </c>
      <c r="M28" s="11">
        <v>186837000</v>
      </c>
      <c r="N28" s="11">
        <v>105144000</v>
      </c>
      <c r="O28" s="11">
        <v>237751000</v>
      </c>
      <c r="P28" s="11">
        <v>287808000</v>
      </c>
      <c r="Q28" s="11">
        <v>205644000</v>
      </c>
      <c r="R28" s="11">
        <v>191399000</v>
      </c>
      <c r="S28" s="11">
        <v>266344000</v>
      </c>
      <c r="T28" s="11">
        <v>450398000</v>
      </c>
      <c r="U28" s="11">
        <v>602839000</v>
      </c>
      <c r="V28" s="11">
        <v>505809000</v>
      </c>
      <c r="W28" s="11">
        <v>723807000</v>
      </c>
      <c r="X28" s="11">
        <v>871814000</v>
      </c>
      <c r="Y28" s="11">
        <v>386508000</v>
      </c>
      <c r="Z28" s="11">
        <v>774680000</v>
      </c>
      <c r="AA28" s="11">
        <v>832847000</v>
      </c>
      <c r="AB28" s="11">
        <v>832775000</v>
      </c>
      <c r="AC28" s="11">
        <v>289985000</v>
      </c>
      <c r="AD28" s="11">
        <v>268395000</v>
      </c>
      <c r="AE28" s="11">
        <v>629551000</v>
      </c>
      <c r="AF28" s="11">
        <v>1168782000</v>
      </c>
      <c r="AG28" s="11">
        <v>1693954000</v>
      </c>
      <c r="AH28" s="11">
        <v>2590774000</v>
      </c>
      <c r="AI28" s="11">
        <v>2951458000</v>
      </c>
      <c r="AJ28" s="11">
        <v>5260000000</v>
      </c>
      <c r="AK28" s="11">
        <v>4822000000</v>
      </c>
      <c r="AL28" s="11">
        <v>4756000000</v>
      </c>
    </row>
    <row r="29" spans="1:44" ht="20" customHeight="1" x14ac:dyDescent="0.25">
      <c r="A29" s="14" t="s">
        <v>102</v>
      </c>
      <c r="B29" s="1"/>
      <c r="C29" s="15">
        <f>(C28/B28)-1</f>
        <v>1.5</v>
      </c>
      <c r="D29" s="15">
        <f>(D28/C28)-1</f>
        <v>1.3444444444444446</v>
      </c>
      <c r="E29" s="15">
        <f>(E28/D28)-1</f>
        <v>0.59715639810426535</v>
      </c>
      <c r="F29" s="15">
        <f t="shared" ref="F29:AL29" si="4">(F28/E28)-1</f>
        <v>0.18991097922848654</v>
      </c>
      <c r="G29" s="15">
        <f t="shared" si="4"/>
        <v>0.28678304239401498</v>
      </c>
      <c r="H29" s="15">
        <f t="shared" si="4"/>
        <v>-0.15503875968992253</v>
      </c>
      <c r="I29" s="15">
        <f t="shared" si="4"/>
        <v>0.30733944954128445</v>
      </c>
      <c r="J29" s="15">
        <f t="shared" si="4"/>
        <v>-0.88947368421052631</v>
      </c>
      <c r="K29" s="15">
        <f t="shared" si="4"/>
        <v>13.838888888888889</v>
      </c>
      <c r="L29" s="15">
        <f t="shared" si="4"/>
        <v>0.63958923891533392</v>
      </c>
      <c r="M29" s="15">
        <f t="shared" si="4"/>
        <v>0.21895000554551558</v>
      </c>
      <c r="N29" s="15">
        <f t="shared" si="4"/>
        <v>-0.43724208802325026</v>
      </c>
      <c r="O29" s="15">
        <f t="shared" si="4"/>
        <v>1.2611941718024804</v>
      </c>
      <c r="P29" s="15">
        <f t="shared" si="4"/>
        <v>0.21054380423215879</v>
      </c>
      <c r="Q29" s="15">
        <f t="shared" si="4"/>
        <v>-0.28548198799199465</v>
      </c>
      <c r="R29" s="15">
        <f t="shared" si="4"/>
        <v>-6.9270195094434994E-2</v>
      </c>
      <c r="S29" s="15">
        <f t="shared" si="4"/>
        <v>0.39156421924879448</v>
      </c>
      <c r="T29" s="15">
        <f t="shared" si="4"/>
        <v>0.69103865677469734</v>
      </c>
      <c r="U29" s="15">
        <f t="shared" si="4"/>
        <v>0.33845843009960075</v>
      </c>
      <c r="V29" s="15">
        <f t="shared" si="4"/>
        <v>-0.16095508087565669</v>
      </c>
      <c r="W29" s="15">
        <f t="shared" si="4"/>
        <v>0.43098877244177158</v>
      </c>
      <c r="X29" s="15">
        <f t="shared" si="4"/>
        <v>0.20448406826681698</v>
      </c>
      <c r="Y29" s="15">
        <f t="shared" si="4"/>
        <v>-0.55666231558566392</v>
      </c>
      <c r="Z29" s="15">
        <f t="shared" si="4"/>
        <v>1.0043052148985274</v>
      </c>
      <c r="AA29" s="15">
        <f t="shared" si="4"/>
        <v>7.5085196468219095E-2</v>
      </c>
      <c r="AB29" s="15">
        <f t="shared" si="4"/>
        <v>-8.6450452484121421E-5</v>
      </c>
      <c r="AC29" s="15">
        <f t="shared" si="4"/>
        <v>-0.65178469574614994</v>
      </c>
      <c r="AD29" s="15">
        <f t="shared" si="4"/>
        <v>-7.4452126834146592E-2</v>
      </c>
      <c r="AE29" s="15">
        <f t="shared" si="4"/>
        <v>1.345613740941523</v>
      </c>
      <c r="AF29" s="15">
        <f t="shared" si="4"/>
        <v>0.85653267169776548</v>
      </c>
      <c r="AG29" s="15">
        <f t="shared" si="4"/>
        <v>0.44933272415215164</v>
      </c>
      <c r="AH29" s="15">
        <f t="shared" si="4"/>
        <v>0.52942405756000466</v>
      </c>
      <c r="AI29" s="15">
        <f t="shared" si="4"/>
        <v>0.13921862732913026</v>
      </c>
      <c r="AJ29" s="15">
        <f t="shared" si="4"/>
        <v>0.7821700325737313</v>
      </c>
      <c r="AK29" s="15">
        <f t="shared" si="4"/>
        <v>-8.326996197718628E-2</v>
      </c>
      <c r="AL29" s="15">
        <f t="shared" si="4"/>
        <v>-1.3687266694317746E-2</v>
      </c>
    </row>
    <row r="30" spans="1:44" ht="19" x14ac:dyDescent="0.25">
      <c r="A30" s="5" t="s">
        <v>23</v>
      </c>
      <c r="B30" s="2">
        <v>0.22359999999999999</v>
      </c>
      <c r="C30" s="2">
        <v>0.22900000000000001</v>
      </c>
      <c r="D30" s="2">
        <v>0.25269999999999998</v>
      </c>
      <c r="E30" s="2">
        <v>0.27760000000000001</v>
      </c>
      <c r="F30" s="2">
        <v>0.23769999999999999</v>
      </c>
      <c r="G30" s="2">
        <v>0.22459999999999999</v>
      </c>
      <c r="H30" s="2">
        <v>0.16400000000000001</v>
      </c>
      <c r="I30" s="2">
        <v>0.18179999999999999</v>
      </c>
      <c r="J30" s="2">
        <v>1.0500000000000001E-2</v>
      </c>
      <c r="K30" s="2">
        <v>0.1226</v>
      </c>
      <c r="L30" s="2">
        <v>0.19489999999999999</v>
      </c>
      <c r="M30" s="2">
        <v>0.2049</v>
      </c>
      <c r="N30" s="2">
        <v>0.11749999999999999</v>
      </c>
      <c r="O30" s="2">
        <v>0.2341</v>
      </c>
      <c r="P30" s="2">
        <v>0.2273</v>
      </c>
      <c r="Q30" s="2">
        <v>0.16719999999999999</v>
      </c>
      <c r="R30" s="2">
        <v>0.1643</v>
      </c>
      <c r="S30" s="2">
        <v>0.20569999999999999</v>
      </c>
      <c r="T30" s="2">
        <v>0.27029999999999998</v>
      </c>
      <c r="U30" s="2">
        <v>0.30659999999999998</v>
      </c>
      <c r="V30" s="2">
        <v>0.19639999999999999</v>
      </c>
      <c r="W30" s="2">
        <v>0.22919999999999999</v>
      </c>
      <c r="X30" s="2">
        <v>0.24349999999999999</v>
      </c>
      <c r="Y30" s="2">
        <v>0.13120000000000001</v>
      </c>
      <c r="Z30" s="2">
        <v>0.2039</v>
      </c>
      <c r="AA30" s="2">
        <v>0.19750000000000001</v>
      </c>
      <c r="AB30" s="2">
        <v>0.18909999999999999</v>
      </c>
      <c r="AC30" s="2">
        <v>7.1499999999999994E-2</v>
      </c>
      <c r="AD30" s="2">
        <v>6.4699999999999994E-2</v>
      </c>
      <c r="AE30" s="2">
        <v>0.1313</v>
      </c>
      <c r="AF30" s="2">
        <v>0.1996</v>
      </c>
      <c r="AG30" s="2">
        <v>0.23200000000000001</v>
      </c>
      <c r="AH30" s="2">
        <v>0.28689999999999999</v>
      </c>
      <c r="AI30" s="2">
        <v>0.26419999999999999</v>
      </c>
      <c r="AJ30" s="2">
        <v>0.4088</v>
      </c>
      <c r="AK30" s="2">
        <v>0.30549999999999999</v>
      </c>
      <c r="AL30" s="2">
        <v>0.27010000000000001</v>
      </c>
    </row>
    <row r="31" spans="1:44" ht="19" x14ac:dyDescent="0.25">
      <c r="A31" s="5" t="s">
        <v>24</v>
      </c>
      <c r="B31" s="12">
        <v>0.01</v>
      </c>
      <c r="C31" s="12">
        <v>0.03</v>
      </c>
      <c r="D31" s="12">
        <v>7.0000000000000007E-2</v>
      </c>
      <c r="E31" s="12">
        <v>0.1</v>
      </c>
      <c r="F31" s="12">
        <v>0.12</v>
      </c>
      <c r="G31" s="12">
        <v>0.14000000000000001</v>
      </c>
      <c r="H31" s="12">
        <v>0.12</v>
      </c>
      <c r="I31" s="12">
        <v>0.15</v>
      </c>
      <c r="J31" s="12">
        <v>0.01</v>
      </c>
      <c r="K31" s="12">
        <v>0.16</v>
      </c>
      <c r="L31" s="12">
        <v>0.25</v>
      </c>
      <c r="M31" s="12">
        <v>0.31</v>
      </c>
      <c r="N31" s="12">
        <v>0.2</v>
      </c>
      <c r="O31" s="12">
        <v>0.49</v>
      </c>
      <c r="P31" s="12">
        <v>0.6</v>
      </c>
      <c r="Q31" s="12">
        <v>0.43</v>
      </c>
      <c r="R31" s="12">
        <v>0.41</v>
      </c>
      <c r="S31" s="12">
        <v>0.56999999999999995</v>
      </c>
      <c r="T31" s="12">
        <v>0.94</v>
      </c>
      <c r="U31" s="12">
        <v>1.23</v>
      </c>
      <c r="V31" s="12">
        <v>0.85</v>
      </c>
      <c r="W31" s="12">
        <v>1.24</v>
      </c>
      <c r="X31" s="12">
        <v>1.62</v>
      </c>
      <c r="Y31" s="12">
        <v>0.74</v>
      </c>
      <c r="Z31" s="12">
        <v>1.49</v>
      </c>
      <c r="AA31" s="12">
        <v>1.67</v>
      </c>
      <c r="AB31" s="12">
        <v>1.68</v>
      </c>
      <c r="AC31" s="12">
        <v>0.57999999999999996</v>
      </c>
      <c r="AD31" s="12">
        <v>0.51</v>
      </c>
      <c r="AE31" s="12">
        <v>1.26</v>
      </c>
      <c r="AF31" s="12">
        <v>2.35</v>
      </c>
      <c r="AG31" s="12">
        <v>3.43</v>
      </c>
      <c r="AH31" s="12">
        <v>5.28</v>
      </c>
      <c r="AI31" s="12">
        <v>6.07</v>
      </c>
      <c r="AJ31" s="12">
        <v>10.94</v>
      </c>
      <c r="AK31" s="12">
        <v>10.1</v>
      </c>
      <c r="AL31" s="12">
        <v>10.119999999999999</v>
      </c>
    </row>
    <row r="32" spans="1:44" ht="19" x14ac:dyDescent="0.25">
      <c r="A32" s="5" t="s">
        <v>25</v>
      </c>
      <c r="B32" s="12">
        <v>0.01</v>
      </c>
      <c r="C32" s="12">
        <v>0.03</v>
      </c>
      <c r="D32" s="12">
        <v>7.0000000000000007E-2</v>
      </c>
      <c r="E32" s="12">
        <v>0.1</v>
      </c>
      <c r="F32" s="12">
        <v>0.12</v>
      </c>
      <c r="G32" s="12">
        <v>0.14000000000000001</v>
      </c>
      <c r="H32" s="12">
        <v>0.12</v>
      </c>
      <c r="I32" s="12">
        <v>0.15</v>
      </c>
      <c r="J32" s="12">
        <v>0.01</v>
      </c>
      <c r="K32" s="12">
        <v>0.16</v>
      </c>
      <c r="L32" s="12">
        <v>0.25</v>
      </c>
      <c r="M32" s="12">
        <v>0.31</v>
      </c>
      <c r="N32" s="12">
        <v>0.19</v>
      </c>
      <c r="O32" s="12">
        <v>0.46</v>
      </c>
      <c r="P32" s="12">
        <v>0.56000000000000005</v>
      </c>
      <c r="Q32" s="12">
        <v>0.41</v>
      </c>
      <c r="R32" s="12">
        <v>0.4</v>
      </c>
      <c r="S32" s="12">
        <v>0.55000000000000004</v>
      </c>
      <c r="T32" s="12">
        <v>0.91</v>
      </c>
      <c r="U32" s="12">
        <v>1.19</v>
      </c>
      <c r="V32" s="12">
        <v>0.83</v>
      </c>
      <c r="W32" s="12">
        <v>1.21</v>
      </c>
      <c r="X32" s="12">
        <v>1.59</v>
      </c>
      <c r="Y32" s="12">
        <v>0.73</v>
      </c>
      <c r="Z32" s="12">
        <v>1.47</v>
      </c>
      <c r="AA32" s="12">
        <v>1.65</v>
      </c>
      <c r="AB32" s="12">
        <v>1.66</v>
      </c>
      <c r="AC32" s="12">
        <v>0.56000000000000005</v>
      </c>
      <c r="AD32" s="12">
        <v>0.5</v>
      </c>
      <c r="AE32" s="12">
        <v>1.24</v>
      </c>
      <c r="AF32" s="12">
        <v>2.3199999999999998</v>
      </c>
      <c r="AG32" s="12">
        <v>3.38</v>
      </c>
      <c r="AH32" s="12">
        <v>5.2</v>
      </c>
      <c r="AI32" s="12">
        <v>6</v>
      </c>
      <c r="AJ32" s="12">
        <v>10.83</v>
      </c>
      <c r="AK32" s="12">
        <v>10.02</v>
      </c>
      <c r="AL32" s="12">
        <v>10.1</v>
      </c>
    </row>
    <row r="33" spans="1:38" ht="19" x14ac:dyDescent="0.25">
      <c r="A33" s="5" t="s">
        <v>26</v>
      </c>
      <c r="B33" s="1">
        <v>240000000</v>
      </c>
      <c r="C33" s="1">
        <v>300000000</v>
      </c>
      <c r="D33" s="1">
        <v>324615385</v>
      </c>
      <c r="E33" s="1">
        <v>337000000</v>
      </c>
      <c r="F33" s="1">
        <v>348695652</v>
      </c>
      <c r="G33" s="1">
        <v>355862069</v>
      </c>
      <c r="H33" s="1">
        <v>363333333</v>
      </c>
      <c r="I33" s="1">
        <v>367741935</v>
      </c>
      <c r="J33" s="1">
        <v>499532635</v>
      </c>
      <c r="K33" s="1">
        <v>601944121</v>
      </c>
      <c r="L33" s="1">
        <v>608518626</v>
      </c>
      <c r="M33" s="1">
        <v>600963215</v>
      </c>
      <c r="N33" s="1">
        <v>531464000</v>
      </c>
      <c r="O33" s="1">
        <v>483144000</v>
      </c>
      <c r="P33" s="1">
        <v>476584000</v>
      </c>
      <c r="Q33" s="1">
        <v>476922000</v>
      </c>
      <c r="R33" s="1">
        <v>473668000</v>
      </c>
      <c r="S33" s="1">
        <v>468492000</v>
      </c>
      <c r="T33" s="1">
        <v>477658000</v>
      </c>
      <c r="U33" s="1">
        <v>489921000</v>
      </c>
      <c r="V33" s="1">
        <v>593750000</v>
      </c>
      <c r="W33" s="1">
        <v>584203000</v>
      </c>
      <c r="X33" s="1">
        <v>539373000</v>
      </c>
      <c r="Y33" s="1">
        <v>524470000</v>
      </c>
      <c r="Z33" s="1">
        <v>519045000</v>
      </c>
      <c r="AA33" s="1">
        <v>497469000</v>
      </c>
      <c r="AB33" s="1">
        <v>494731000</v>
      </c>
      <c r="AC33" s="1">
        <v>501372000</v>
      </c>
      <c r="AD33" s="1">
        <v>497867000</v>
      </c>
      <c r="AE33" s="1">
        <v>498764000</v>
      </c>
      <c r="AF33" s="1">
        <v>498345000</v>
      </c>
      <c r="AG33" s="1">
        <v>493632000</v>
      </c>
      <c r="AH33" s="1">
        <v>490564000</v>
      </c>
      <c r="AI33" s="1">
        <v>486291000</v>
      </c>
      <c r="AJ33" s="1">
        <v>481000000</v>
      </c>
      <c r="AK33" s="1">
        <v>477000000</v>
      </c>
      <c r="AL33" s="1">
        <v>470000000</v>
      </c>
    </row>
    <row r="34" spans="1:38" ht="19" x14ac:dyDescent="0.25">
      <c r="A34" s="5" t="s">
        <v>27</v>
      </c>
      <c r="B34" s="1">
        <v>240000000</v>
      </c>
      <c r="C34" s="1">
        <v>300000000</v>
      </c>
      <c r="D34" s="1">
        <v>324615385</v>
      </c>
      <c r="E34" s="1">
        <v>337000000</v>
      </c>
      <c r="F34" s="1">
        <v>348695652</v>
      </c>
      <c r="G34" s="1">
        <v>355862069</v>
      </c>
      <c r="H34" s="1">
        <v>363333333</v>
      </c>
      <c r="I34" s="1">
        <v>367741935</v>
      </c>
      <c r="J34" s="1">
        <v>499532635</v>
      </c>
      <c r="K34" s="1">
        <v>601944121</v>
      </c>
      <c r="L34" s="1">
        <v>608518626</v>
      </c>
      <c r="M34" s="1">
        <v>600963215</v>
      </c>
      <c r="N34" s="1">
        <v>543792000</v>
      </c>
      <c r="O34" s="1">
        <v>516820000</v>
      </c>
      <c r="P34" s="1">
        <v>511548000</v>
      </c>
      <c r="Q34" s="1">
        <v>498290000</v>
      </c>
      <c r="R34" s="1">
        <v>486238000</v>
      </c>
      <c r="S34" s="1">
        <v>482900000</v>
      </c>
      <c r="T34" s="1">
        <v>495626000</v>
      </c>
      <c r="U34" s="1">
        <v>508070000</v>
      </c>
      <c r="V34" s="1">
        <v>612222000</v>
      </c>
      <c r="W34" s="1">
        <v>598775000</v>
      </c>
      <c r="X34" s="1">
        <v>548553000</v>
      </c>
      <c r="Y34" s="1">
        <v>530610000</v>
      </c>
      <c r="Z34" s="1">
        <v>525824000</v>
      </c>
      <c r="AA34" s="1">
        <v>503921000</v>
      </c>
      <c r="AB34" s="1">
        <v>502721000</v>
      </c>
      <c r="AC34" s="1">
        <v>513476000</v>
      </c>
      <c r="AD34" s="1">
        <v>508480000</v>
      </c>
      <c r="AE34" s="1">
        <v>507164000</v>
      </c>
      <c r="AF34" s="1">
        <v>504299000</v>
      </c>
      <c r="AG34" s="1">
        <v>501123000</v>
      </c>
      <c r="AH34" s="1">
        <v>497843000</v>
      </c>
      <c r="AI34" s="1">
        <v>491572000</v>
      </c>
      <c r="AJ34" s="1">
        <v>485000000</v>
      </c>
      <c r="AK34" s="1">
        <v>481000000</v>
      </c>
      <c r="AL34" s="1">
        <v>471000000</v>
      </c>
    </row>
    <row r="35" spans="1:38" ht="20" customHeight="1" x14ac:dyDescent="0.25">
      <c r="A35" s="14" t="s">
        <v>103</v>
      </c>
      <c r="B35" s="1"/>
      <c r="C35" s="22">
        <f>(C34-B34)/B34</f>
        <v>0.25</v>
      </c>
      <c r="D35" s="22">
        <f t="shared" ref="D35:AL35" si="5">(D34-C34)/C34</f>
        <v>8.2051283333333336E-2</v>
      </c>
      <c r="E35" s="22">
        <f t="shared" si="5"/>
        <v>3.8151657537735001E-2</v>
      </c>
      <c r="F35" s="22">
        <f t="shared" si="5"/>
        <v>3.4705198813056379E-2</v>
      </c>
      <c r="G35" s="22">
        <f t="shared" si="5"/>
        <v>2.0552068713492303E-2</v>
      </c>
      <c r="H35" s="22">
        <f t="shared" si="5"/>
        <v>2.0994831005717553E-2</v>
      </c>
      <c r="I35" s="22">
        <f t="shared" si="5"/>
        <v>1.2133766983608961E-2</v>
      </c>
      <c r="J35" s="22">
        <f t="shared" si="5"/>
        <v>0.35837821976979589</v>
      </c>
      <c r="K35" s="22">
        <f t="shared" si="5"/>
        <v>0.20501460530201396</v>
      </c>
      <c r="L35" s="22">
        <f t="shared" si="5"/>
        <v>1.0922118466873439E-2</v>
      </c>
      <c r="M35" s="22">
        <f t="shared" si="5"/>
        <v>-1.2416071878792416E-2</v>
      </c>
      <c r="N35" s="22">
        <f t="shared" si="5"/>
        <v>-9.5132636362776385E-2</v>
      </c>
      <c r="O35" s="22">
        <f t="shared" si="5"/>
        <v>-4.9599847000323653E-2</v>
      </c>
      <c r="P35" s="22">
        <f t="shared" si="5"/>
        <v>-1.0200843620602917E-2</v>
      </c>
      <c r="Q35" s="22">
        <f t="shared" si="5"/>
        <v>-2.5917411464808776E-2</v>
      </c>
      <c r="R35" s="22">
        <f t="shared" si="5"/>
        <v>-2.4186718577535172E-2</v>
      </c>
      <c r="S35" s="22">
        <f t="shared" si="5"/>
        <v>-6.8649509088142017E-3</v>
      </c>
      <c r="T35" s="22">
        <f t="shared" si="5"/>
        <v>2.6353282253054462E-2</v>
      </c>
      <c r="U35" s="22">
        <f t="shared" si="5"/>
        <v>2.5107641649146736E-2</v>
      </c>
      <c r="V35" s="22">
        <f t="shared" si="5"/>
        <v>0.20499537465309897</v>
      </c>
      <c r="W35" s="22">
        <f t="shared" si="5"/>
        <v>-2.1964254796462721E-2</v>
      </c>
      <c r="X35" s="22">
        <f t="shared" si="5"/>
        <v>-8.3874577261909736E-2</v>
      </c>
      <c r="Y35" s="22">
        <f t="shared" si="5"/>
        <v>-3.270969259123549E-2</v>
      </c>
      <c r="Z35" s="22">
        <f t="shared" si="5"/>
        <v>-9.0198073914928099E-3</v>
      </c>
      <c r="AA35" s="22">
        <f t="shared" si="5"/>
        <v>-4.1654622078870496E-2</v>
      </c>
      <c r="AB35" s="22">
        <f t="shared" si="5"/>
        <v>-2.3813256442974198E-3</v>
      </c>
      <c r="AC35" s="22">
        <f t="shared" si="5"/>
        <v>2.1393576158545199E-2</v>
      </c>
      <c r="AD35" s="22">
        <f t="shared" si="5"/>
        <v>-9.7297634164011555E-3</v>
      </c>
      <c r="AE35" s="22">
        <f t="shared" si="5"/>
        <v>-2.5881057268722467E-3</v>
      </c>
      <c r="AF35" s="22">
        <f t="shared" si="5"/>
        <v>-5.6490602645298165E-3</v>
      </c>
      <c r="AG35" s="22">
        <f t="shared" si="5"/>
        <v>-6.2978510764447283E-3</v>
      </c>
      <c r="AH35" s="22">
        <f t="shared" si="5"/>
        <v>-6.5452992578668313E-3</v>
      </c>
      <c r="AI35" s="22">
        <f t="shared" si="5"/>
        <v>-1.2596340613406235E-2</v>
      </c>
      <c r="AJ35" s="22">
        <f t="shared" si="5"/>
        <v>-1.3369353828126908E-2</v>
      </c>
      <c r="AK35" s="22">
        <f t="shared" si="5"/>
        <v>-8.2474226804123713E-3</v>
      </c>
      <c r="AL35" s="22">
        <f t="shared" si="5"/>
        <v>-2.0790020790020791E-2</v>
      </c>
    </row>
    <row r="36" spans="1:38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  <c r="AK36" s="13" t="s">
        <v>93</v>
      </c>
      <c r="AL36" s="13" t="s">
        <v>93</v>
      </c>
    </row>
    <row r="37" spans="1:38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</row>
    <row r="38" spans="1:38" ht="19" x14ac:dyDescent="0.25">
      <c r="A38" s="5" t="s">
        <v>30</v>
      </c>
      <c r="B38" s="1">
        <v>12900000</v>
      </c>
      <c r="C38" s="1">
        <v>17400000</v>
      </c>
      <c r="D38" s="1">
        <v>35200000</v>
      </c>
      <c r="E38" s="1">
        <v>13100000</v>
      </c>
      <c r="F38" s="1">
        <v>19500000</v>
      </c>
      <c r="G38" s="1">
        <v>30300000</v>
      </c>
      <c r="H38" s="1">
        <v>47200000</v>
      </c>
      <c r="I38" s="1">
        <v>94700000</v>
      </c>
      <c r="J38" s="1">
        <v>190100000</v>
      </c>
      <c r="K38" s="1">
        <v>58000000</v>
      </c>
      <c r="L38" s="1">
        <v>111000000</v>
      </c>
      <c r="M38" s="1">
        <v>268000000</v>
      </c>
      <c r="N38" s="1">
        <v>111000000</v>
      </c>
      <c r="O38" s="1">
        <v>171000000</v>
      </c>
      <c r="P38" s="1">
        <v>237000000</v>
      </c>
      <c r="Q38" s="1">
        <v>218662000</v>
      </c>
      <c r="R38" s="1">
        <v>183684000</v>
      </c>
      <c r="S38" s="1">
        <v>189917000</v>
      </c>
      <c r="T38" s="1">
        <v>376127000</v>
      </c>
      <c r="U38" s="1">
        <v>420818000</v>
      </c>
      <c r="V38" s="1">
        <v>772500000</v>
      </c>
      <c r="W38" s="1">
        <v>946422000</v>
      </c>
      <c r="X38" s="1">
        <v>886450000</v>
      </c>
      <c r="Y38" s="1">
        <v>999487000</v>
      </c>
      <c r="Z38" s="1">
        <v>749891000</v>
      </c>
      <c r="AA38" s="1">
        <v>989500000</v>
      </c>
      <c r="AB38" s="1">
        <v>1425052000</v>
      </c>
      <c r="AC38" s="1">
        <v>834556000</v>
      </c>
      <c r="AD38" s="1">
        <v>1117400000</v>
      </c>
      <c r="AE38" s="1">
        <v>876560000</v>
      </c>
      <c r="AF38" s="1">
        <v>1011315000</v>
      </c>
      <c r="AG38" s="1">
        <v>2306072000</v>
      </c>
      <c r="AH38" s="1">
        <v>1642775000</v>
      </c>
      <c r="AI38" s="1">
        <v>2650221000</v>
      </c>
      <c r="AJ38" s="1">
        <v>4478000000</v>
      </c>
      <c r="AK38" s="1">
        <v>3844000000</v>
      </c>
      <c r="AL38" s="1">
        <v>4236000000</v>
      </c>
    </row>
    <row r="39" spans="1:38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458000000</v>
      </c>
      <c r="L39" s="1">
        <v>453000000</v>
      </c>
      <c r="M39" s="1">
        <v>235000000</v>
      </c>
      <c r="N39" s="1">
        <v>162000000</v>
      </c>
      <c r="O39" s="1">
        <v>328000000</v>
      </c>
      <c r="P39" s="1">
        <v>443000000</v>
      </c>
      <c r="Q39" s="1">
        <v>362951000</v>
      </c>
      <c r="R39" s="1">
        <v>434053000</v>
      </c>
      <c r="S39" s="1">
        <v>906616000</v>
      </c>
      <c r="T39" s="1">
        <v>937094000</v>
      </c>
      <c r="U39" s="1">
        <v>1280016000</v>
      </c>
      <c r="V39" s="1">
        <v>1508379000</v>
      </c>
      <c r="W39" s="1">
        <v>1047432000</v>
      </c>
      <c r="X39" s="1">
        <v>1132752000</v>
      </c>
      <c r="Y39" s="1">
        <v>904986000</v>
      </c>
      <c r="Z39" s="1">
        <v>1718124000</v>
      </c>
      <c r="AA39" s="1">
        <v>1922192000</v>
      </c>
      <c r="AB39" s="1">
        <v>2113301000</v>
      </c>
      <c r="AC39" s="1">
        <v>2339196000</v>
      </c>
      <c r="AD39" s="1">
        <v>2622091000</v>
      </c>
      <c r="AE39" s="1">
        <v>3111524000</v>
      </c>
      <c r="AF39" s="1">
        <v>3749985000</v>
      </c>
      <c r="AG39" s="1">
        <v>3513702000</v>
      </c>
      <c r="AH39" s="1">
        <v>1586187000</v>
      </c>
      <c r="AI39" s="1">
        <v>1526755000</v>
      </c>
      <c r="AJ39" s="1">
        <v>1514000000</v>
      </c>
      <c r="AK39" s="1">
        <v>1954000000</v>
      </c>
      <c r="AL39" s="1">
        <v>1860000000</v>
      </c>
    </row>
    <row r="40" spans="1:38" ht="19" x14ac:dyDescent="0.25">
      <c r="A40" s="5" t="s">
        <v>32</v>
      </c>
      <c r="B40" s="1">
        <v>12900000</v>
      </c>
      <c r="C40" s="1">
        <v>17400000</v>
      </c>
      <c r="D40" s="1">
        <v>35200000</v>
      </c>
      <c r="E40" s="1">
        <v>13100000</v>
      </c>
      <c r="F40" s="1">
        <v>19500000</v>
      </c>
      <c r="G40" s="1">
        <v>30300000</v>
      </c>
      <c r="H40" s="1">
        <v>47200000</v>
      </c>
      <c r="I40" s="1">
        <v>94700000</v>
      </c>
      <c r="J40" s="1">
        <v>190100000</v>
      </c>
      <c r="K40" s="1">
        <v>516000000</v>
      </c>
      <c r="L40" s="1">
        <v>564000000</v>
      </c>
      <c r="M40" s="1">
        <v>503000000</v>
      </c>
      <c r="N40" s="1">
        <v>273000000</v>
      </c>
      <c r="O40" s="1">
        <v>499000000</v>
      </c>
      <c r="P40" s="1">
        <v>680000000</v>
      </c>
      <c r="Q40" s="1">
        <v>581613000</v>
      </c>
      <c r="R40" s="1">
        <v>617737000</v>
      </c>
      <c r="S40" s="1">
        <v>1096533000</v>
      </c>
      <c r="T40" s="1">
        <v>1313221000</v>
      </c>
      <c r="U40" s="1">
        <v>1700834000</v>
      </c>
      <c r="V40" s="1">
        <v>2280879000</v>
      </c>
      <c r="W40" s="1">
        <v>1993854000</v>
      </c>
      <c r="X40" s="1">
        <v>2019202000</v>
      </c>
      <c r="Y40" s="1">
        <v>1904473000</v>
      </c>
      <c r="Z40" s="1">
        <v>2468015000</v>
      </c>
      <c r="AA40" s="1">
        <v>2911692000</v>
      </c>
      <c r="AB40" s="1">
        <v>3538353000</v>
      </c>
      <c r="AC40" s="1">
        <v>3173752000</v>
      </c>
      <c r="AD40" s="1">
        <v>3739491000</v>
      </c>
      <c r="AE40" s="1">
        <v>3988084000</v>
      </c>
      <c r="AF40" s="1">
        <v>4761300000</v>
      </c>
      <c r="AG40" s="1">
        <v>5819774000</v>
      </c>
      <c r="AH40" s="1">
        <v>3228962000</v>
      </c>
      <c r="AI40" s="1">
        <v>4176976000</v>
      </c>
      <c r="AJ40" s="1">
        <v>5992000000</v>
      </c>
      <c r="AK40" s="1">
        <v>5798000000</v>
      </c>
      <c r="AL40" s="1">
        <v>6096000000</v>
      </c>
    </row>
    <row r="41" spans="1:38" ht="19" x14ac:dyDescent="0.25">
      <c r="A41" s="5" t="s">
        <v>33</v>
      </c>
      <c r="B41" s="1">
        <v>3600000</v>
      </c>
      <c r="C41" s="1">
        <v>7500000</v>
      </c>
      <c r="D41" s="1">
        <v>14600000</v>
      </c>
      <c r="E41" s="1">
        <v>24000000</v>
      </c>
      <c r="F41" s="1">
        <v>31300000</v>
      </c>
      <c r="G41" s="1">
        <v>37900000</v>
      </c>
      <c r="H41" s="1">
        <v>48900000</v>
      </c>
      <c r="I41" s="1">
        <v>49800000</v>
      </c>
      <c r="J41" s="1">
        <v>96600000</v>
      </c>
      <c r="K41" s="1">
        <v>133000000</v>
      </c>
      <c r="L41" s="1">
        <v>127000000</v>
      </c>
      <c r="M41" s="1">
        <v>131000000</v>
      </c>
      <c r="N41" s="1">
        <v>141000000</v>
      </c>
      <c r="O41" s="1">
        <v>79000000</v>
      </c>
      <c r="P41" s="1">
        <v>160000000</v>
      </c>
      <c r="Q41" s="1">
        <v>142405000</v>
      </c>
      <c r="R41" s="1">
        <v>146873000</v>
      </c>
      <c r="S41" s="1">
        <v>174042000</v>
      </c>
      <c r="T41" s="1">
        <v>167440000</v>
      </c>
      <c r="U41" s="1">
        <v>204749000</v>
      </c>
      <c r="V41" s="1">
        <v>408666000</v>
      </c>
      <c r="W41" s="1">
        <v>362811000</v>
      </c>
      <c r="X41" s="1">
        <v>467234000</v>
      </c>
      <c r="Y41" s="1">
        <v>410879000</v>
      </c>
      <c r="Z41" s="1">
        <v>554328000</v>
      </c>
      <c r="AA41" s="1">
        <v>634373000</v>
      </c>
      <c r="AB41" s="1">
        <v>617233000</v>
      </c>
      <c r="AC41" s="1">
        <v>599820000</v>
      </c>
      <c r="AD41" s="1">
        <v>591800000</v>
      </c>
      <c r="AE41" s="1">
        <v>672006000</v>
      </c>
      <c r="AF41" s="1">
        <v>833033000</v>
      </c>
      <c r="AG41" s="1">
        <v>1217968000</v>
      </c>
      <c r="AH41" s="1">
        <v>1315578000</v>
      </c>
      <c r="AI41" s="1">
        <v>1534809000</v>
      </c>
      <c r="AJ41" s="1">
        <v>1398000000</v>
      </c>
      <c r="AK41" s="1">
        <v>1878000000</v>
      </c>
      <c r="AL41" s="1">
        <v>2065000000</v>
      </c>
    </row>
    <row r="42" spans="1:38" ht="19" x14ac:dyDescent="0.25">
      <c r="A42" s="5" t="s">
        <v>34</v>
      </c>
      <c r="B42" s="1" t="s">
        <v>92</v>
      </c>
      <c r="C42" s="1">
        <v>500000</v>
      </c>
      <c r="D42" s="1">
        <v>1100000</v>
      </c>
      <c r="E42" s="1">
        <v>1500000</v>
      </c>
      <c r="F42" s="1">
        <v>4000000</v>
      </c>
      <c r="G42" s="1">
        <v>3900000</v>
      </c>
      <c r="H42" s="1">
        <v>4800000</v>
      </c>
      <c r="I42" s="1">
        <v>4100000</v>
      </c>
      <c r="J42" s="1">
        <v>9600000</v>
      </c>
      <c r="K42" s="1">
        <v>7000000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  <c r="AA42" s="1" t="s">
        <v>92</v>
      </c>
      <c r="AB42" s="1" t="s">
        <v>92</v>
      </c>
      <c r="AC42" s="1" t="s">
        <v>92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  <c r="AK42" s="1" t="s">
        <v>92</v>
      </c>
      <c r="AL42" s="1" t="s">
        <v>92</v>
      </c>
    </row>
    <row r="43" spans="1:38" ht="19" x14ac:dyDescent="0.25">
      <c r="A43" s="5" t="s">
        <v>35</v>
      </c>
      <c r="B43" s="1">
        <v>100000</v>
      </c>
      <c r="C43" s="1">
        <v>100000</v>
      </c>
      <c r="D43" s="1">
        <v>600000</v>
      </c>
      <c r="E43" s="1">
        <v>38700000</v>
      </c>
      <c r="F43" s="1">
        <v>54300000</v>
      </c>
      <c r="G43" s="1">
        <v>89500000</v>
      </c>
      <c r="H43" s="1">
        <v>123500000</v>
      </c>
      <c r="I43" s="1">
        <v>155700000</v>
      </c>
      <c r="J43" s="1">
        <v>236100000</v>
      </c>
      <c r="K43" s="1">
        <v>37000000</v>
      </c>
      <c r="L43" s="1">
        <v>46000000</v>
      </c>
      <c r="M43" s="1">
        <v>45000000</v>
      </c>
      <c r="N43" s="1">
        <v>42000000</v>
      </c>
      <c r="O43" s="1">
        <v>45000000</v>
      </c>
      <c r="P43" s="1">
        <v>38000000</v>
      </c>
      <c r="Q43" s="1">
        <v>43346000</v>
      </c>
      <c r="R43" s="1">
        <v>49562000</v>
      </c>
      <c r="S43" s="1">
        <v>58453000</v>
      </c>
      <c r="T43" s="1">
        <v>70368000</v>
      </c>
      <c r="U43" s="1">
        <v>102995000</v>
      </c>
      <c r="V43" s="1">
        <v>194924000</v>
      </c>
      <c r="W43" s="1">
        <v>216312000</v>
      </c>
      <c r="X43" s="1">
        <v>248667000</v>
      </c>
      <c r="Y43" s="1">
        <v>158272000</v>
      </c>
      <c r="Z43" s="1">
        <v>193707000</v>
      </c>
      <c r="AA43" s="1">
        <v>225386000</v>
      </c>
      <c r="AB43" s="1">
        <v>175774000</v>
      </c>
      <c r="AC43" s="1">
        <v>272357000</v>
      </c>
      <c r="AD43" s="1">
        <v>271037000</v>
      </c>
      <c r="AE43" s="1">
        <v>161802000</v>
      </c>
      <c r="AF43" s="1">
        <v>245441000</v>
      </c>
      <c r="AG43" s="1">
        <v>210071000</v>
      </c>
      <c r="AH43" s="1">
        <v>312499000</v>
      </c>
      <c r="AI43" s="1">
        <v>783140000</v>
      </c>
      <c r="AJ43" s="1">
        <v>756000000</v>
      </c>
      <c r="AK43" s="1">
        <v>993000000</v>
      </c>
      <c r="AL43" s="1">
        <v>835000000</v>
      </c>
    </row>
    <row r="44" spans="1:38" ht="19" x14ac:dyDescent="0.25">
      <c r="A44" s="6" t="s">
        <v>36</v>
      </c>
      <c r="B44" s="10">
        <v>16600000</v>
      </c>
      <c r="C44" s="10">
        <v>25500000</v>
      </c>
      <c r="D44" s="10">
        <v>51500000</v>
      </c>
      <c r="E44" s="10">
        <v>77300000</v>
      </c>
      <c r="F44" s="10">
        <v>109100000</v>
      </c>
      <c r="G44" s="10">
        <v>161600000</v>
      </c>
      <c r="H44" s="10">
        <v>224400000</v>
      </c>
      <c r="I44" s="10">
        <v>304300000</v>
      </c>
      <c r="J44" s="10">
        <v>532400000</v>
      </c>
      <c r="K44" s="10">
        <v>693000000</v>
      </c>
      <c r="L44" s="10">
        <v>737000000</v>
      </c>
      <c r="M44" s="10">
        <v>679000000</v>
      </c>
      <c r="N44" s="10">
        <v>456000000</v>
      </c>
      <c r="O44" s="10">
        <v>623000000</v>
      </c>
      <c r="P44" s="10">
        <v>878000000</v>
      </c>
      <c r="Q44" s="10">
        <v>767364000</v>
      </c>
      <c r="R44" s="10">
        <v>814172000</v>
      </c>
      <c r="S44" s="10">
        <v>1329028000</v>
      </c>
      <c r="T44" s="10">
        <v>1551029000</v>
      </c>
      <c r="U44" s="10">
        <v>2008578000</v>
      </c>
      <c r="V44" s="10">
        <v>2884469000</v>
      </c>
      <c r="W44" s="10">
        <v>2572977000</v>
      </c>
      <c r="X44" s="10">
        <v>2735103000</v>
      </c>
      <c r="Y44" s="10">
        <v>2473624000</v>
      </c>
      <c r="Z44" s="10">
        <v>3216050000</v>
      </c>
      <c r="AA44" s="10">
        <v>3771451000</v>
      </c>
      <c r="AB44" s="10">
        <v>4331360000</v>
      </c>
      <c r="AC44" s="10">
        <v>4045929000</v>
      </c>
      <c r="AD44" s="10">
        <v>4602328000</v>
      </c>
      <c r="AE44" s="10">
        <v>4821892000</v>
      </c>
      <c r="AF44" s="10">
        <v>5839774000</v>
      </c>
      <c r="AG44" s="10">
        <v>7247813000</v>
      </c>
      <c r="AH44" s="10">
        <v>4857039000</v>
      </c>
      <c r="AI44" s="10">
        <v>6494925000</v>
      </c>
      <c r="AJ44" s="10">
        <v>8146000000</v>
      </c>
      <c r="AK44" s="10">
        <v>8669000000</v>
      </c>
      <c r="AL44" s="10">
        <v>8996000000</v>
      </c>
    </row>
    <row r="45" spans="1:38" ht="19" x14ac:dyDescent="0.25">
      <c r="A45" s="5" t="s">
        <v>37</v>
      </c>
      <c r="B45" s="1">
        <v>1700000</v>
      </c>
      <c r="C45" s="1">
        <v>3700000</v>
      </c>
      <c r="D45" s="1">
        <v>8100000</v>
      </c>
      <c r="E45" s="1">
        <v>9600000</v>
      </c>
      <c r="F45" s="1">
        <v>12100000</v>
      </c>
      <c r="G45" s="1">
        <v>17600000</v>
      </c>
      <c r="H45" s="1">
        <v>20700000</v>
      </c>
      <c r="I45" s="1">
        <v>23300000</v>
      </c>
      <c r="J45" s="1">
        <v>39100000</v>
      </c>
      <c r="K45" s="1">
        <v>52000000</v>
      </c>
      <c r="L45" s="1">
        <v>80000000</v>
      </c>
      <c r="M45" s="1">
        <v>81000000</v>
      </c>
      <c r="N45" s="1">
        <v>94000000</v>
      </c>
      <c r="O45" s="1">
        <v>69000000</v>
      </c>
      <c r="P45" s="1">
        <v>64268000</v>
      </c>
      <c r="Q45" s="1">
        <v>80993000</v>
      </c>
      <c r="R45" s="1">
        <v>71090000</v>
      </c>
      <c r="S45" s="1">
        <v>77007000</v>
      </c>
      <c r="T45" s="1">
        <v>99675000</v>
      </c>
      <c r="U45" s="1">
        <v>103549000</v>
      </c>
      <c r="V45" s="1">
        <v>227197000</v>
      </c>
      <c r="W45" s="1">
        <v>289758000</v>
      </c>
      <c r="X45" s="1">
        <v>313037000</v>
      </c>
      <c r="Y45" s="1">
        <v>388132000</v>
      </c>
      <c r="Z45" s="1">
        <v>448881000</v>
      </c>
      <c r="AA45" s="1">
        <v>527828000</v>
      </c>
      <c r="AB45" s="1">
        <v>664302000</v>
      </c>
      <c r="AC45" s="1">
        <v>659774000</v>
      </c>
      <c r="AD45" s="1">
        <v>785123000</v>
      </c>
      <c r="AE45" s="1">
        <v>787421000</v>
      </c>
      <c r="AF45" s="1">
        <v>816264000</v>
      </c>
      <c r="AG45" s="1">
        <v>936976000</v>
      </c>
      <c r="AH45" s="1">
        <v>1075072000</v>
      </c>
      <c r="AI45" s="1">
        <v>1293015000</v>
      </c>
      <c r="AJ45" s="1">
        <v>2004000000</v>
      </c>
      <c r="AK45" s="1">
        <v>2116000000</v>
      </c>
      <c r="AL45" s="1">
        <v>2315000000</v>
      </c>
    </row>
    <row r="46" spans="1:38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>
        <v>2149494000</v>
      </c>
      <c r="W46" s="1">
        <v>2148102000</v>
      </c>
      <c r="X46" s="1">
        <v>2134730000</v>
      </c>
      <c r="Y46" s="1">
        <v>3494589000</v>
      </c>
      <c r="Z46" s="1">
        <v>3641844000</v>
      </c>
      <c r="AA46" s="1">
        <v>3849217000</v>
      </c>
      <c r="AB46" s="1">
        <v>4133259000</v>
      </c>
      <c r="AC46" s="1">
        <v>4771981000</v>
      </c>
      <c r="AD46" s="1">
        <v>4721962000</v>
      </c>
      <c r="AE46" s="1">
        <v>5366881000</v>
      </c>
      <c r="AF46" s="1">
        <v>5406474000</v>
      </c>
      <c r="AG46" s="1">
        <v>5821561000</v>
      </c>
      <c r="AH46" s="1">
        <v>10581048000</v>
      </c>
      <c r="AI46" s="1">
        <v>10691199000</v>
      </c>
      <c r="AJ46" s="1">
        <v>10742000000</v>
      </c>
      <c r="AK46" s="1">
        <v>12668000000</v>
      </c>
      <c r="AL46" s="1">
        <v>12787000000</v>
      </c>
    </row>
    <row r="47" spans="1:38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>
        <v>17700000</v>
      </c>
      <c r="I47" s="1">
        <v>11800000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>
        <v>99772000</v>
      </c>
      <c r="S47" s="1">
        <v>111289000</v>
      </c>
      <c r="T47" s="1">
        <v>125800000</v>
      </c>
      <c r="U47" s="1">
        <v>135160000</v>
      </c>
      <c r="V47" s="1">
        <v>506405000</v>
      </c>
      <c r="W47" s="1">
        <v>402619000</v>
      </c>
      <c r="X47" s="1">
        <v>305603000</v>
      </c>
      <c r="Y47" s="1">
        <v>527388000</v>
      </c>
      <c r="Z47" s="1">
        <v>457263000</v>
      </c>
      <c r="AA47" s="1">
        <v>545526000</v>
      </c>
      <c r="AB47" s="1">
        <v>545036000</v>
      </c>
      <c r="AC47" s="1">
        <v>605254000</v>
      </c>
      <c r="AD47" s="1">
        <v>469662000</v>
      </c>
      <c r="AE47" s="1">
        <v>510007000</v>
      </c>
      <c r="AF47" s="1">
        <v>414405000</v>
      </c>
      <c r="AG47" s="1">
        <v>385658000</v>
      </c>
      <c r="AH47" s="1">
        <v>2069001000</v>
      </c>
      <c r="AI47" s="1">
        <v>1720565000</v>
      </c>
      <c r="AJ47" s="1">
        <v>1359000000</v>
      </c>
      <c r="AK47" s="1">
        <v>1820000000</v>
      </c>
      <c r="AL47" s="1">
        <v>1449000000</v>
      </c>
    </row>
    <row r="48" spans="1:38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>
        <v>17700000</v>
      </c>
      <c r="I48" s="1">
        <v>11800000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>
        <v>99772000</v>
      </c>
      <c r="S48" s="1">
        <v>111289000</v>
      </c>
      <c r="T48" s="1">
        <v>125800000</v>
      </c>
      <c r="U48" s="1">
        <v>135160000</v>
      </c>
      <c r="V48" s="1">
        <v>2655899000</v>
      </c>
      <c r="W48" s="1">
        <v>2550721000</v>
      </c>
      <c r="X48" s="1">
        <v>2440333000</v>
      </c>
      <c r="Y48" s="1">
        <v>4021977000</v>
      </c>
      <c r="Z48" s="1">
        <v>4099107000</v>
      </c>
      <c r="AA48" s="1">
        <v>4394743000</v>
      </c>
      <c r="AB48" s="1">
        <v>4678295000</v>
      </c>
      <c r="AC48" s="1">
        <v>5377235000</v>
      </c>
      <c r="AD48" s="1">
        <v>5191624000</v>
      </c>
      <c r="AE48" s="1">
        <v>5876888000</v>
      </c>
      <c r="AF48" s="1">
        <v>5820879000</v>
      </c>
      <c r="AG48" s="1">
        <v>6207219000</v>
      </c>
      <c r="AH48" s="1">
        <v>12650049000</v>
      </c>
      <c r="AI48" s="1">
        <v>12411764000</v>
      </c>
      <c r="AJ48" s="1">
        <v>12101000000</v>
      </c>
      <c r="AK48" s="1">
        <v>14488000000</v>
      </c>
      <c r="AL48" s="1">
        <v>14236000000</v>
      </c>
    </row>
    <row r="49" spans="1:38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>
        <v>207239000</v>
      </c>
      <c r="Z49" s="1">
        <v>207239000</v>
      </c>
      <c r="AA49" s="1">
        <v>207239000</v>
      </c>
      <c r="AB49" s="1">
        <v>207239000</v>
      </c>
      <c r="AC49" s="1">
        <v>207239000</v>
      </c>
      <c r="AD49" s="1">
        <v>80439000</v>
      </c>
      <c r="AE49" s="1">
        <v>80439000</v>
      </c>
      <c r="AF49" s="1">
        <v>80439000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</row>
    <row r="50" spans="1:38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>
        <v>4000000</v>
      </c>
      <c r="M50" s="1" t="s">
        <v>92</v>
      </c>
      <c r="N50" s="1" t="s">
        <v>92</v>
      </c>
      <c r="O50" s="1">
        <v>24000000</v>
      </c>
      <c r="P50" s="1">
        <v>2000000</v>
      </c>
      <c r="Q50" s="1">
        <v>11594000</v>
      </c>
      <c r="R50" s="1">
        <v>24450000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>
        <v>1370000000</v>
      </c>
      <c r="AK50" s="1">
        <v>1085000000</v>
      </c>
      <c r="AL50" s="1">
        <v>777000000</v>
      </c>
    </row>
    <row r="51" spans="1:38" ht="19" x14ac:dyDescent="0.25">
      <c r="A51" s="5" t="s">
        <v>43</v>
      </c>
      <c r="B51" s="1">
        <v>1700000</v>
      </c>
      <c r="C51" s="1">
        <v>3100000</v>
      </c>
      <c r="D51" s="1">
        <v>5900000</v>
      </c>
      <c r="E51" s="1">
        <v>7200000</v>
      </c>
      <c r="F51" s="1">
        <v>24500000</v>
      </c>
      <c r="G51" s="1">
        <v>42000000</v>
      </c>
      <c r="H51" s="1">
        <v>18500000</v>
      </c>
      <c r="I51" s="1">
        <v>13500000</v>
      </c>
      <c r="J51" s="1">
        <v>54000000</v>
      </c>
      <c r="K51" s="1">
        <v>140000000</v>
      </c>
      <c r="L51" s="1">
        <v>191000000</v>
      </c>
      <c r="M51" s="1">
        <v>180000000</v>
      </c>
      <c r="N51" s="1">
        <v>217000000</v>
      </c>
      <c r="O51" s="1">
        <v>88000000</v>
      </c>
      <c r="P51" s="1">
        <v>124732000</v>
      </c>
      <c r="Q51" s="1">
        <v>70672000</v>
      </c>
      <c r="R51" s="1">
        <v>42126000</v>
      </c>
      <c r="S51" s="1">
        <v>37721000</v>
      </c>
      <c r="T51" s="1">
        <v>182128000</v>
      </c>
      <c r="U51" s="1">
        <v>193028000</v>
      </c>
      <c r="V51" s="1">
        <v>194983000</v>
      </c>
      <c r="W51" s="1">
        <v>300223000</v>
      </c>
      <c r="X51" s="1">
        <v>333125000</v>
      </c>
      <c r="Y51" s="1">
        <v>191265000</v>
      </c>
      <c r="Z51" s="1">
        <v>169871000</v>
      </c>
      <c r="AA51" s="1">
        <v>89922000</v>
      </c>
      <c r="AB51" s="1">
        <v>93327000</v>
      </c>
      <c r="AC51" s="1">
        <v>90121000</v>
      </c>
      <c r="AD51" s="1">
        <v>126315000</v>
      </c>
      <c r="AE51" s="1">
        <v>159832000</v>
      </c>
      <c r="AF51" s="1">
        <v>149758000</v>
      </c>
      <c r="AG51" s="1">
        <v>143548000</v>
      </c>
      <c r="AH51" s="1">
        <v>186522000</v>
      </c>
      <c r="AI51" s="1">
        <v>562696000</v>
      </c>
      <c r="AJ51" s="1">
        <v>663000000</v>
      </c>
      <c r="AK51" s="1">
        <v>883000000</v>
      </c>
      <c r="AL51" s="1">
        <v>841000000</v>
      </c>
    </row>
    <row r="52" spans="1:38" ht="19" x14ac:dyDescent="0.25">
      <c r="A52" s="5" t="s">
        <v>44</v>
      </c>
      <c r="B52" s="1">
        <v>3400000</v>
      </c>
      <c r="C52" s="1">
        <v>6800000</v>
      </c>
      <c r="D52" s="1">
        <v>14000000</v>
      </c>
      <c r="E52" s="1">
        <v>16800000</v>
      </c>
      <c r="F52" s="1">
        <v>36600000</v>
      </c>
      <c r="G52" s="1">
        <v>59600000</v>
      </c>
      <c r="H52" s="1">
        <v>56900000</v>
      </c>
      <c r="I52" s="1">
        <v>48600000</v>
      </c>
      <c r="J52" s="1">
        <v>93100000</v>
      </c>
      <c r="K52" s="1">
        <v>192000000</v>
      </c>
      <c r="L52" s="1">
        <v>275000000</v>
      </c>
      <c r="M52" s="1">
        <v>261000000</v>
      </c>
      <c r="N52" s="1">
        <v>311000000</v>
      </c>
      <c r="O52" s="1">
        <v>181000000</v>
      </c>
      <c r="P52" s="1">
        <v>191000000</v>
      </c>
      <c r="Q52" s="1">
        <v>163259000</v>
      </c>
      <c r="R52" s="1">
        <v>237438000</v>
      </c>
      <c r="S52" s="1">
        <v>226017000</v>
      </c>
      <c r="T52" s="1">
        <v>407603000</v>
      </c>
      <c r="U52" s="1">
        <v>431737000</v>
      </c>
      <c r="V52" s="1">
        <v>3078079000</v>
      </c>
      <c r="W52" s="1">
        <v>3140702000</v>
      </c>
      <c r="X52" s="1">
        <v>3086495000</v>
      </c>
      <c r="Y52" s="1">
        <v>4808613000</v>
      </c>
      <c r="Z52" s="1">
        <v>4925098000</v>
      </c>
      <c r="AA52" s="1">
        <v>5219732000</v>
      </c>
      <c r="AB52" s="1">
        <v>5643163000</v>
      </c>
      <c r="AC52" s="1">
        <v>6334369000</v>
      </c>
      <c r="AD52" s="1">
        <v>6183501000</v>
      </c>
      <c r="AE52" s="1">
        <v>6904580000</v>
      </c>
      <c r="AF52" s="1">
        <v>6867340000</v>
      </c>
      <c r="AG52" s="1">
        <v>7287743000</v>
      </c>
      <c r="AH52" s="1">
        <v>13911643000</v>
      </c>
      <c r="AI52" s="1">
        <v>14267475000</v>
      </c>
      <c r="AJ52" s="1">
        <v>16138000000</v>
      </c>
      <c r="AK52" s="1">
        <v>18572000000</v>
      </c>
      <c r="AL52" s="1">
        <v>18169000000</v>
      </c>
    </row>
    <row r="53" spans="1:38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</row>
    <row r="54" spans="1:38" ht="19" x14ac:dyDescent="0.25">
      <c r="A54" s="7" t="s">
        <v>46</v>
      </c>
      <c r="B54" s="11">
        <v>20000000</v>
      </c>
      <c r="C54" s="11">
        <v>32300000</v>
      </c>
      <c r="D54" s="11">
        <v>65500000</v>
      </c>
      <c r="E54" s="11">
        <v>94100000</v>
      </c>
      <c r="F54" s="11">
        <v>145700000</v>
      </c>
      <c r="G54" s="11">
        <v>221200000</v>
      </c>
      <c r="H54" s="11">
        <v>281300000</v>
      </c>
      <c r="I54" s="11">
        <v>352900000</v>
      </c>
      <c r="J54" s="11">
        <v>625500000</v>
      </c>
      <c r="K54" s="11">
        <v>885000000</v>
      </c>
      <c r="L54" s="11">
        <v>1012000000</v>
      </c>
      <c r="M54" s="11">
        <v>940000000</v>
      </c>
      <c r="N54" s="11">
        <v>767000000</v>
      </c>
      <c r="O54" s="11">
        <v>804000000</v>
      </c>
      <c r="P54" s="11">
        <v>1069000000</v>
      </c>
      <c r="Q54" s="11">
        <v>930623000</v>
      </c>
      <c r="R54" s="11">
        <v>1051610000</v>
      </c>
      <c r="S54" s="11">
        <v>1555045000</v>
      </c>
      <c r="T54" s="11">
        <v>1958632000</v>
      </c>
      <c r="U54" s="11">
        <v>2440315000</v>
      </c>
      <c r="V54" s="11">
        <v>5962548000</v>
      </c>
      <c r="W54" s="11">
        <v>5713679000</v>
      </c>
      <c r="X54" s="11">
        <v>5821598000</v>
      </c>
      <c r="Y54" s="11">
        <v>7282237000</v>
      </c>
      <c r="Z54" s="11">
        <v>8141148000</v>
      </c>
      <c r="AA54" s="11">
        <v>8991183000</v>
      </c>
      <c r="AB54" s="11">
        <v>9974523000</v>
      </c>
      <c r="AC54" s="11">
        <v>10380298000</v>
      </c>
      <c r="AD54" s="11">
        <v>10785829000</v>
      </c>
      <c r="AE54" s="11">
        <v>11726472000</v>
      </c>
      <c r="AF54" s="11">
        <v>12707114000</v>
      </c>
      <c r="AG54" s="11">
        <v>14535556000</v>
      </c>
      <c r="AH54" s="11">
        <v>18768682000</v>
      </c>
      <c r="AI54" s="11">
        <v>20762400000</v>
      </c>
      <c r="AJ54" s="11">
        <v>24284000000</v>
      </c>
      <c r="AK54" s="11">
        <v>27241000000</v>
      </c>
      <c r="AL54" s="11">
        <v>27165000000</v>
      </c>
    </row>
    <row r="55" spans="1:38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>
        <v>4600000</v>
      </c>
      <c r="F55" s="1">
        <v>4200000</v>
      </c>
      <c r="G55" s="1">
        <v>6100000</v>
      </c>
      <c r="H55" s="1">
        <v>4600000</v>
      </c>
      <c r="I55" s="1">
        <v>9800000</v>
      </c>
      <c r="J55" s="1">
        <v>30800000</v>
      </c>
      <c r="K55" s="1">
        <v>26000000</v>
      </c>
      <c r="L55" s="1">
        <v>43000000</v>
      </c>
      <c r="M55" s="1">
        <v>58000000</v>
      </c>
      <c r="N55" s="1">
        <v>49000000</v>
      </c>
      <c r="O55" s="1">
        <v>36000000</v>
      </c>
      <c r="P55" s="1">
        <v>40000000</v>
      </c>
      <c r="Q55" s="1">
        <v>30891000</v>
      </c>
      <c r="R55" s="1">
        <v>37765000</v>
      </c>
      <c r="S55" s="1">
        <v>37437000</v>
      </c>
      <c r="T55" s="1">
        <v>43192000</v>
      </c>
      <c r="U55" s="1">
        <v>41042000</v>
      </c>
      <c r="V55" s="1">
        <v>55031000</v>
      </c>
      <c r="W55" s="1">
        <v>66867000</v>
      </c>
      <c r="X55" s="1">
        <v>55840000</v>
      </c>
      <c r="Y55" s="1">
        <v>58904000</v>
      </c>
      <c r="Z55" s="1">
        <v>52432000</v>
      </c>
      <c r="AA55" s="1">
        <v>86660000</v>
      </c>
      <c r="AB55" s="1">
        <v>49759000</v>
      </c>
      <c r="AC55" s="1">
        <v>62096000</v>
      </c>
      <c r="AD55" s="1">
        <v>68377000</v>
      </c>
      <c r="AE55" s="1">
        <v>93307000</v>
      </c>
      <c r="AF55" s="1">
        <v>88024000</v>
      </c>
      <c r="AG55" s="1">
        <v>113538000</v>
      </c>
      <c r="AH55" s="1">
        <v>186258000</v>
      </c>
      <c r="AI55" s="1">
        <v>209499000</v>
      </c>
      <c r="AJ55" s="1">
        <v>306000000</v>
      </c>
      <c r="AK55" s="1">
        <v>312000000</v>
      </c>
      <c r="AL55" s="1">
        <v>379000000</v>
      </c>
    </row>
    <row r="56" spans="1:38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 t="s">
        <v>92</v>
      </c>
      <c r="Z56" s="1">
        <v>8799000</v>
      </c>
      <c r="AA56" s="1">
        <v>9212000</v>
      </c>
      <c r="AB56" s="1">
        <v>11217000</v>
      </c>
      <c r="AC56" s="1">
        <v>14676000</v>
      </c>
      <c r="AD56" s="1">
        <v>603229000</v>
      </c>
      <c r="AE56" s="1" t="s">
        <v>92</v>
      </c>
      <c r="AF56" s="1" t="s">
        <v>92</v>
      </c>
      <c r="AG56" s="1" t="s">
        <v>92</v>
      </c>
      <c r="AH56" s="1" t="s">
        <v>92</v>
      </c>
      <c r="AI56" s="1">
        <v>3149343000</v>
      </c>
      <c r="AJ56" s="1">
        <v>92000000</v>
      </c>
      <c r="AK56" s="1">
        <v>97000000</v>
      </c>
      <c r="AL56" s="1">
        <v>587000000</v>
      </c>
    </row>
    <row r="57" spans="1:38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>
        <v>74768000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>
        <v>46634000</v>
      </c>
      <c r="Z57" s="1">
        <v>75515000</v>
      </c>
      <c r="AA57" s="1">
        <v>42634000</v>
      </c>
      <c r="AB57" s="1">
        <v>76050000</v>
      </c>
      <c r="AC57" s="1">
        <v>28447000</v>
      </c>
      <c r="AD57" s="1">
        <v>48578000</v>
      </c>
      <c r="AE57" s="1">
        <v>34161000</v>
      </c>
      <c r="AF57" s="1">
        <v>81475000</v>
      </c>
      <c r="AG57" s="1">
        <v>63746000</v>
      </c>
      <c r="AH57" s="1">
        <v>93234000</v>
      </c>
      <c r="AI57" s="1">
        <v>138550000</v>
      </c>
      <c r="AJ57" s="1">
        <v>158000000</v>
      </c>
      <c r="AK57" s="1">
        <v>173000000</v>
      </c>
      <c r="AL57" s="1">
        <v>75000000</v>
      </c>
    </row>
    <row r="58" spans="1:38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>
        <v>23460000</v>
      </c>
      <c r="Q58" s="1">
        <v>21701000</v>
      </c>
      <c r="R58" s="1">
        <v>31185000</v>
      </c>
      <c r="S58" s="1">
        <v>45600000</v>
      </c>
      <c r="T58" s="1">
        <v>59541000</v>
      </c>
      <c r="U58" s="1">
        <v>57839000</v>
      </c>
      <c r="V58" s="1">
        <v>130310000</v>
      </c>
      <c r="W58" s="1">
        <v>183318000</v>
      </c>
      <c r="X58" s="1">
        <v>243964000</v>
      </c>
      <c r="Y58" s="1">
        <v>281576000</v>
      </c>
      <c r="Z58" s="1">
        <v>380748000</v>
      </c>
      <c r="AA58" s="1">
        <v>476402000</v>
      </c>
      <c r="AB58" s="1">
        <v>561463000</v>
      </c>
      <c r="AC58" s="1">
        <v>775544000</v>
      </c>
      <c r="AD58" s="1">
        <v>1097923000</v>
      </c>
      <c r="AE58" s="1">
        <v>1434200000</v>
      </c>
      <c r="AF58" s="1">
        <v>1945619000</v>
      </c>
      <c r="AG58" s="1">
        <v>2405950000</v>
      </c>
      <c r="AH58" s="1">
        <v>2915974000</v>
      </c>
      <c r="AI58" s="1">
        <v>3377986000</v>
      </c>
      <c r="AJ58" s="1">
        <v>3629000000</v>
      </c>
      <c r="AK58" s="1">
        <v>4733000000</v>
      </c>
      <c r="AL58" s="1">
        <v>5297000000</v>
      </c>
    </row>
    <row r="59" spans="1:38" ht="19" x14ac:dyDescent="0.25">
      <c r="A59" s="5" t="s">
        <v>51</v>
      </c>
      <c r="B59" s="1">
        <v>5100000</v>
      </c>
      <c r="C59" s="1">
        <v>7900000</v>
      </c>
      <c r="D59" s="1">
        <v>19000000</v>
      </c>
      <c r="E59" s="1">
        <v>29500000</v>
      </c>
      <c r="F59" s="1">
        <v>32800000</v>
      </c>
      <c r="G59" s="1">
        <v>30800000</v>
      </c>
      <c r="H59" s="1">
        <v>52200000</v>
      </c>
      <c r="I59" s="1">
        <v>63900000</v>
      </c>
      <c r="J59" s="1">
        <v>137900000</v>
      </c>
      <c r="K59" s="1">
        <v>160000000</v>
      </c>
      <c r="L59" s="1">
        <v>188000000</v>
      </c>
      <c r="M59" s="1">
        <v>167000000</v>
      </c>
      <c r="N59" s="1">
        <v>202000000</v>
      </c>
      <c r="O59" s="1">
        <v>232000000</v>
      </c>
      <c r="P59" s="1">
        <v>176772000</v>
      </c>
      <c r="Q59" s="1">
        <v>261059000</v>
      </c>
      <c r="R59" s="1">
        <v>308339000</v>
      </c>
      <c r="S59" s="1">
        <v>353493000</v>
      </c>
      <c r="T59" s="1">
        <v>348675000</v>
      </c>
      <c r="U59" s="1">
        <v>381514000</v>
      </c>
      <c r="V59" s="1">
        <v>492006000</v>
      </c>
      <c r="W59" s="1">
        <v>602225000</v>
      </c>
      <c r="X59" s="1">
        <v>462795000</v>
      </c>
      <c r="Y59" s="1">
        <v>457439000</v>
      </c>
      <c r="Z59" s="1">
        <v>550594000</v>
      </c>
      <c r="AA59" s="1">
        <v>635871000</v>
      </c>
      <c r="AB59" s="1">
        <v>573263000</v>
      </c>
      <c r="AC59" s="1">
        <v>644885000</v>
      </c>
      <c r="AD59" s="1">
        <v>676328000</v>
      </c>
      <c r="AE59" s="1">
        <v>651888000</v>
      </c>
      <c r="AF59" s="1">
        <v>696517000</v>
      </c>
      <c r="AG59" s="1">
        <v>944223000</v>
      </c>
      <c r="AH59" s="1">
        <v>1105660000</v>
      </c>
      <c r="AI59" s="1">
        <v>1315560000</v>
      </c>
      <c r="AJ59" s="1">
        <v>1327000000</v>
      </c>
      <c r="AK59" s="1">
        <v>1617000000</v>
      </c>
      <c r="AL59" s="1">
        <v>1790000000</v>
      </c>
    </row>
    <row r="60" spans="1:38" ht="19" x14ac:dyDescent="0.25">
      <c r="A60" s="6" t="s">
        <v>52</v>
      </c>
      <c r="B60" s="10">
        <v>5100000</v>
      </c>
      <c r="C60" s="10">
        <v>7900000</v>
      </c>
      <c r="D60" s="10">
        <v>19000000</v>
      </c>
      <c r="E60" s="10">
        <v>34100000</v>
      </c>
      <c r="F60" s="10">
        <v>37000000</v>
      </c>
      <c r="G60" s="10">
        <v>36900000</v>
      </c>
      <c r="H60" s="10">
        <v>56800000</v>
      </c>
      <c r="I60" s="10">
        <v>73700000</v>
      </c>
      <c r="J60" s="10">
        <v>168700000</v>
      </c>
      <c r="K60" s="10">
        <v>186000000</v>
      </c>
      <c r="L60" s="10">
        <v>231000000</v>
      </c>
      <c r="M60" s="10">
        <v>225000000</v>
      </c>
      <c r="N60" s="10">
        <v>251000000</v>
      </c>
      <c r="O60" s="10">
        <v>268000000</v>
      </c>
      <c r="P60" s="10">
        <v>315000000</v>
      </c>
      <c r="Q60" s="10">
        <v>313651000</v>
      </c>
      <c r="R60" s="10">
        <v>377289000</v>
      </c>
      <c r="S60" s="10">
        <v>436530000</v>
      </c>
      <c r="T60" s="10">
        <v>451408000</v>
      </c>
      <c r="U60" s="10">
        <v>480395000</v>
      </c>
      <c r="V60" s="10">
        <v>677347000</v>
      </c>
      <c r="W60" s="10">
        <v>852410000</v>
      </c>
      <c r="X60" s="10">
        <v>762599000</v>
      </c>
      <c r="Y60" s="10">
        <v>844553000</v>
      </c>
      <c r="Z60" s="10">
        <v>1068088000</v>
      </c>
      <c r="AA60" s="10">
        <v>1250779000</v>
      </c>
      <c r="AB60" s="10">
        <v>1271752000</v>
      </c>
      <c r="AC60" s="10">
        <v>1525648000</v>
      </c>
      <c r="AD60" s="10">
        <v>2494435000</v>
      </c>
      <c r="AE60" s="10">
        <v>2213556000</v>
      </c>
      <c r="AF60" s="10">
        <v>2811635000</v>
      </c>
      <c r="AG60" s="10">
        <v>3527457000</v>
      </c>
      <c r="AH60" s="10">
        <v>4301126000</v>
      </c>
      <c r="AI60" s="10">
        <v>8190938000</v>
      </c>
      <c r="AJ60" s="10">
        <v>5512000000</v>
      </c>
      <c r="AK60" s="10">
        <v>6932000000</v>
      </c>
      <c r="AL60" s="10">
        <v>8128000000</v>
      </c>
    </row>
    <row r="61" spans="1:38" ht="19" x14ac:dyDescent="0.25">
      <c r="A61" s="5" t="s">
        <v>53</v>
      </c>
      <c r="B61" s="1" t="s">
        <v>92</v>
      </c>
      <c r="C61" s="1" t="s">
        <v>92</v>
      </c>
      <c r="D61" s="1">
        <v>900000</v>
      </c>
      <c r="E61" s="1">
        <v>500000</v>
      </c>
      <c r="F61" s="1">
        <v>200000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>
        <v>350000000</v>
      </c>
      <c r="Y61" s="1">
        <v>1000000000</v>
      </c>
      <c r="Z61" s="1">
        <v>1513662000</v>
      </c>
      <c r="AA61" s="1">
        <v>1505096000</v>
      </c>
      <c r="AB61" s="1">
        <v>1496938000</v>
      </c>
      <c r="AC61" s="1">
        <v>1499297000</v>
      </c>
      <c r="AD61" s="1">
        <v>911086000</v>
      </c>
      <c r="AE61" s="1">
        <v>1907231000</v>
      </c>
      <c r="AF61" s="1">
        <v>1902068000</v>
      </c>
      <c r="AG61" s="1">
        <v>1881421000</v>
      </c>
      <c r="AH61" s="1">
        <v>4124800000</v>
      </c>
      <c r="AI61" s="1">
        <v>988924000</v>
      </c>
      <c r="AJ61" s="1">
        <v>4616000000</v>
      </c>
      <c r="AK61" s="1">
        <v>4576000000</v>
      </c>
      <c r="AL61" s="1">
        <v>4046000000</v>
      </c>
    </row>
    <row r="62" spans="1:38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>
        <v>36717000</v>
      </c>
      <c r="Z62" s="1">
        <v>48929000</v>
      </c>
      <c r="AA62" s="1">
        <v>55303000</v>
      </c>
      <c r="AB62" s="1">
        <v>58102000</v>
      </c>
      <c r="AC62" s="1">
        <v>53268000</v>
      </c>
      <c r="AD62" s="1">
        <v>57401000</v>
      </c>
      <c r="AE62" s="1">
        <v>51094000</v>
      </c>
      <c r="AF62" s="1">
        <v>69131000</v>
      </c>
      <c r="AG62" s="1">
        <v>88592000</v>
      </c>
      <c r="AH62" s="1">
        <v>137630000</v>
      </c>
      <c r="AI62" s="1">
        <v>122727000</v>
      </c>
      <c r="AJ62" s="1">
        <v>130000000</v>
      </c>
      <c r="AK62" s="1">
        <v>145000000</v>
      </c>
      <c r="AL62" s="1">
        <v>117000000</v>
      </c>
    </row>
    <row r="63" spans="1:38" ht="19" x14ac:dyDescent="0.25">
      <c r="A63" s="5" t="s">
        <v>54</v>
      </c>
      <c r="B63" s="1">
        <v>1200000</v>
      </c>
      <c r="C63" s="1">
        <v>800000</v>
      </c>
      <c r="D63" s="1">
        <v>1300000</v>
      </c>
      <c r="E63" s="1">
        <v>800000</v>
      </c>
      <c r="F63" s="1">
        <v>700000</v>
      </c>
      <c r="G63" s="1">
        <v>1500000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>
        <v>17715000</v>
      </c>
      <c r="T63" s="1">
        <v>83747000</v>
      </c>
      <c r="U63" s="1">
        <v>78800000</v>
      </c>
      <c r="V63" s="1">
        <v>70715000</v>
      </c>
      <c r="W63" s="1">
        <v>148943000</v>
      </c>
      <c r="X63" s="1">
        <v>117328000</v>
      </c>
      <c r="Y63" s="1">
        <v>252486000</v>
      </c>
      <c r="Z63" s="1">
        <v>103098000</v>
      </c>
      <c r="AA63" s="1">
        <v>181602000</v>
      </c>
      <c r="AB63" s="1">
        <v>265106000</v>
      </c>
      <c r="AC63" s="1">
        <v>375634000</v>
      </c>
      <c r="AD63" s="1">
        <v>342315000</v>
      </c>
      <c r="AE63" s="1">
        <v>208209000</v>
      </c>
      <c r="AF63" s="1">
        <v>217660000</v>
      </c>
      <c r="AG63" s="1">
        <v>279941000</v>
      </c>
      <c r="AH63" s="1">
        <v>46702000</v>
      </c>
      <c r="AI63" s="1">
        <v>140498000</v>
      </c>
      <c r="AJ63" s="1">
        <v>10000000</v>
      </c>
      <c r="AK63" s="1">
        <v>5000000</v>
      </c>
      <c r="AL63" s="1">
        <v>28000000</v>
      </c>
    </row>
    <row r="64" spans="1:38" ht="19" x14ac:dyDescent="0.25">
      <c r="A64" s="5" t="s">
        <v>55</v>
      </c>
      <c r="B64" s="1" t="s">
        <v>92</v>
      </c>
      <c r="C64" s="1">
        <v>100000</v>
      </c>
      <c r="D64" s="1" t="s">
        <v>92</v>
      </c>
      <c r="E64" s="1">
        <v>-100000</v>
      </c>
      <c r="F64" s="1" t="s">
        <v>92</v>
      </c>
      <c r="G64" s="1" t="s">
        <v>92</v>
      </c>
      <c r="H64" s="1">
        <v>-100000</v>
      </c>
      <c r="I64" s="1">
        <v>6900000</v>
      </c>
      <c r="J64" s="1" t="s">
        <v>92</v>
      </c>
      <c r="K64" s="1" t="s">
        <v>92</v>
      </c>
      <c r="L64" s="1">
        <v>75000000</v>
      </c>
      <c r="M64" s="1" t="s">
        <v>92</v>
      </c>
      <c r="N64" s="1" t="s">
        <v>92</v>
      </c>
      <c r="O64" s="1">
        <v>24000000</v>
      </c>
      <c r="P64" s="1">
        <v>2000000</v>
      </c>
      <c r="Q64" s="1">
        <v>11594000</v>
      </c>
      <c r="R64" s="1" t="s">
        <v>92</v>
      </c>
      <c r="S64" s="1" t="s">
        <v>92</v>
      </c>
      <c r="T64" s="1" t="s">
        <v>92</v>
      </c>
      <c r="U64" s="1">
        <v>16794000</v>
      </c>
      <c r="V64" s="1">
        <v>62610000</v>
      </c>
      <c r="W64" s="1">
        <v>62344000</v>
      </c>
      <c r="X64" s="1">
        <v>181317000</v>
      </c>
      <c r="Y64" s="1">
        <v>257913000</v>
      </c>
      <c r="Z64" s="1">
        <v>214984000</v>
      </c>
      <c r="AA64" s="1">
        <v>215290000</v>
      </c>
      <c r="AB64" s="1">
        <v>217443000</v>
      </c>
      <c r="AC64" s="1">
        <v>201817000</v>
      </c>
      <c r="AD64" s="1">
        <v>204687000</v>
      </c>
      <c r="AE64" s="1">
        <v>344802000</v>
      </c>
      <c r="AF64" s="1">
        <v>281785000</v>
      </c>
      <c r="AG64" s="1">
        <v>298276000</v>
      </c>
      <c r="AH64" s="1">
        <v>796310000</v>
      </c>
      <c r="AI64" s="1">
        <v>789158000</v>
      </c>
      <c r="AJ64" s="1">
        <v>752000000</v>
      </c>
      <c r="AK64" s="1">
        <v>786000000</v>
      </c>
      <c r="AL64" s="1">
        <v>795000000</v>
      </c>
    </row>
    <row r="65" spans="1:38" ht="19" x14ac:dyDescent="0.25">
      <c r="A65" s="5" t="s">
        <v>56</v>
      </c>
      <c r="B65" s="1">
        <v>1200000</v>
      </c>
      <c r="C65" s="1">
        <v>900000</v>
      </c>
      <c r="D65" s="1">
        <v>2200000</v>
      </c>
      <c r="E65" s="1">
        <v>1200000</v>
      </c>
      <c r="F65" s="1">
        <v>900000</v>
      </c>
      <c r="G65" s="1">
        <v>1500000</v>
      </c>
      <c r="H65" s="1">
        <v>-100000</v>
      </c>
      <c r="I65" s="1">
        <v>6900000</v>
      </c>
      <c r="J65" s="1" t="s">
        <v>92</v>
      </c>
      <c r="K65" s="1" t="s">
        <v>92</v>
      </c>
      <c r="L65" s="1">
        <v>75000000</v>
      </c>
      <c r="M65" s="1" t="s">
        <v>92</v>
      </c>
      <c r="N65" s="1" t="s">
        <v>92</v>
      </c>
      <c r="O65" s="1">
        <v>24000000</v>
      </c>
      <c r="P65" s="1">
        <v>2000000</v>
      </c>
      <c r="Q65" s="1">
        <v>11594000</v>
      </c>
      <c r="R65" s="1" t="s">
        <v>92</v>
      </c>
      <c r="S65" s="1">
        <v>17715000</v>
      </c>
      <c r="T65" s="1">
        <v>83747000</v>
      </c>
      <c r="U65" s="1">
        <v>95594000</v>
      </c>
      <c r="V65" s="1">
        <v>133325000</v>
      </c>
      <c r="W65" s="1">
        <v>211287000</v>
      </c>
      <c r="X65" s="1">
        <v>648645000</v>
      </c>
      <c r="Y65" s="1">
        <v>1547116000</v>
      </c>
      <c r="Z65" s="1">
        <v>1880673000</v>
      </c>
      <c r="AA65" s="1">
        <v>1957291000</v>
      </c>
      <c r="AB65" s="1">
        <v>2037589000</v>
      </c>
      <c r="AC65" s="1">
        <v>2130016000</v>
      </c>
      <c r="AD65" s="1">
        <v>1515489000</v>
      </c>
      <c r="AE65" s="1">
        <v>2511336000</v>
      </c>
      <c r="AF65" s="1">
        <v>2470644000</v>
      </c>
      <c r="AG65" s="1">
        <v>2548230000</v>
      </c>
      <c r="AH65" s="1">
        <v>5105442000</v>
      </c>
      <c r="AI65" s="1">
        <v>2041307000</v>
      </c>
      <c r="AJ65" s="1">
        <v>5508000000</v>
      </c>
      <c r="AK65" s="1">
        <v>5512000000</v>
      </c>
      <c r="AL65" s="1">
        <v>4986000000</v>
      </c>
    </row>
    <row r="66" spans="1:38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92</v>
      </c>
      <c r="AL66" s="1" t="s">
        <v>92</v>
      </c>
    </row>
    <row r="67" spans="1:38" ht="19" x14ac:dyDescent="0.25">
      <c r="A67" s="6" t="s">
        <v>58</v>
      </c>
      <c r="B67" s="10">
        <v>6300000</v>
      </c>
      <c r="C67" s="10">
        <v>8800000</v>
      </c>
      <c r="D67" s="10">
        <v>21200000</v>
      </c>
      <c r="E67" s="10">
        <v>35300000</v>
      </c>
      <c r="F67" s="10">
        <v>37900000</v>
      </c>
      <c r="G67" s="10">
        <v>38400000</v>
      </c>
      <c r="H67" s="10">
        <v>56700000</v>
      </c>
      <c r="I67" s="10">
        <v>80600000</v>
      </c>
      <c r="J67" s="10">
        <v>168700000</v>
      </c>
      <c r="K67" s="10">
        <v>186000000</v>
      </c>
      <c r="L67" s="10">
        <v>306000000</v>
      </c>
      <c r="M67" s="10">
        <v>225000000</v>
      </c>
      <c r="N67" s="10">
        <v>251000000</v>
      </c>
      <c r="O67" s="10">
        <v>292000000</v>
      </c>
      <c r="P67" s="10">
        <v>317000000</v>
      </c>
      <c r="Q67" s="10">
        <v>313651000</v>
      </c>
      <c r="R67" s="10">
        <v>377289000</v>
      </c>
      <c r="S67" s="10">
        <v>454245000</v>
      </c>
      <c r="T67" s="10">
        <v>535155000</v>
      </c>
      <c r="U67" s="10">
        <v>575989000</v>
      </c>
      <c r="V67" s="10">
        <v>810672000</v>
      </c>
      <c r="W67" s="10">
        <v>1063697000</v>
      </c>
      <c r="X67" s="10">
        <v>1411244000</v>
      </c>
      <c r="Y67" s="10">
        <v>2391669000</v>
      </c>
      <c r="Z67" s="10">
        <v>2948761000</v>
      </c>
      <c r="AA67" s="10">
        <v>3208070000</v>
      </c>
      <c r="AB67" s="10">
        <v>3309341000</v>
      </c>
      <c r="AC67" s="10">
        <v>3655664000</v>
      </c>
      <c r="AD67" s="10">
        <v>4009924000</v>
      </c>
      <c r="AE67" s="10">
        <v>4724892000</v>
      </c>
      <c r="AF67" s="10">
        <v>5282279000</v>
      </c>
      <c r="AG67" s="10">
        <v>6075687000</v>
      </c>
      <c r="AH67" s="10">
        <v>9406568000</v>
      </c>
      <c r="AI67" s="10">
        <v>10232245000</v>
      </c>
      <c r="AJ67" s="10">
        <v>11020000000</v>
      </c>
      <c r="AK67" s="10">
        <v>12444000000</v>
      </c>
      <c r="AL67" s="10">
        <v>13114000000</v>
      </c>
    </row>
    <row r="68" spans="1:38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293000000</v>
      </c>
      <c r="L68" s="1">
        <v>149000000</v>
      </c>
      <c r="M68" s="1">
        <v>291000000</v>
      </c>
      <c r="N68" s="1">
        <v>307000000</v>
      </c>
      <c r="O68" s="1">
        <v>369000000</v>
      </c>
      <c r="P68" s="1">
        <v>531000000</v>
      </c>
      <c r="Q68" s="1">
        <v>625386000</v>
      </c>
      <c r="R68" s="1">
        <v>29576000</v>
      </c>
      <c r="S68" s="1">
        <v>29576000</v>
      </c>
      <c r="T68" s="1">
        <v>29576000</v>
      </c>
      <c r="U68" s="1">
        <v>29600000</v>
      </c>
      <c r="V68" s="1">
        <v>61000</v>
      </c>
      <c r="W68" s="1">
        <v>61000</v>
      </c>
      <c r="X68" s="1">
        <v>61000</v>
      </c>
      <c r="Y68" s="1">
        <v>61000</v>
      </c>
      <c r="Z68" s="1">
        <v>61000</v>
      </c>
      <c r="AA68" s="1">
        <v>61000</v>
      </c>
      <c r="AB68" s="1">
        <v>61000</v>
      </c>
      <c r="AC68" s="1">
        <v>61000</v>
      </c>
      <c r="AD68" s="1">
        <v>61000</v>
      </c>
      <c r="AE68" s="1">
        <v>61000</v>
      </c>
      <c r="AF68" s="1">
        <v>61000</v>
      </c>
      <c r="AG68" s="1">
        <v>61000</v>
      </c>
      <c r="AH68" s="1">
        <v>61000</v>
      </c>
      <c r="AI68" s="1">
        <v>61000</v>
      </c>
      <c r="AJ68" s="1" t="s">
        <v>92</v>
      </c>
      <c r="AK68" s="1" t="s">
        <v>92</v>
      </c>
      <c r="AL68" s="1" t="s">
        <v>92</v>
      </c>
    </row>
    <row r="69" spans="1:38" ht="19" x14ac:dyDescent="0.25">
      <c r="A69" s="5" t="s">
        <v>60</v>
      </c>
      <c r="B69" s="1">
        <v>4400000</v>
      </c>
      <c r="C69" s="1">
        <v>13300000</v>
      </c>
      <c r="D69" s="1">
        <v>31900000</v>
      </c>
      <c r="E69" s="1">
        <v>58600000</v>
      </c>
      <c r="F69" s="1">
        <v>93700000</v>
      </c>
      <c r="G69" s="1">
        <v>138300000</v>
      </c>
      <c r="H69" s="1">
        <v>174700000</v>
      </c>
      <c r="I69" s="1">
        <v>222700000</v>
      </c>
      <c r="J69" s="1">
        <v>319700000</v>
      </c>
      <c r="K69" s="1">
        <v>391000000</v>
      </c>
      <c r="L69" s="1">
        <v>530000000</v>
      </c>
      <c r="M69" s="1">
        <v>664000000</v>
      </c>
      <c r="N69" s="1">
        <v>733000000</v>
      </c>
      <c r="O69" s="1">
        <v>896000000</v>
      </c>
      <c r="P69" s="1">
        <v>1173000000</v>
      </c>
      <c r="Q69" s="1">
        <v>1366205000</v>
      </c>
      <c r="R69" s="1">
        <v>1545776000</v>
      </c>
      <c r="S69" s="1">
        <v>1800398000</v>
      </c>
      <c r="T69" s="1">
        <v>2238807000</v>
      </c>
      <c r="U69" s="1">
        <v>2838566000</v>
      </c>
      <c r="V69" s="1">
        <v>3317785000</v>
      </c>
      <c r="W69" s="1">
        <v>4041592000</v>
      </c>
      <c r="X69" s="1">
        <v>4913406000</v>
      </c>
      <c r="Y69" s="1">
        <v>5299914000</v>
      </c>
      <c r="Z69" s="1">
        <v>5980914000</v>
      </c>
      <c r="AA69" s="1">
        <v>6528735000</v>
      </c>
      <c r="AB69" s="1">
        <v>7003003000</v>
      </c>
      <c r="AC69" s="1">
        <v>6928964000</v>
      </c>
      <c r="AD69" s="1">
        <v>6924294000</v>
      </c>
      <c r="AE69" s="1">
        <v>7253431000</v>
      </c>
      <c r="AF69" s="1">
        <v>8114517000</v>
      </c>
      <c r="AG69" s="1">
        <v>9573870000</v>
      </c>
      <c r="AH69" s="1">
        <v>11815597000</v>
      </c>
      <c r="AI69" s="1">
        <v>14828562000</v>
      </c>
      <c r="AJ69" s="1">
        <v>19611000000</v>
      </c>
      <c r="AK69" s="1">
        <v>23905000000</v>
      </c>
      <c r="AL69" s="1">
        <v>28319000000</v>
      </c>
    </row>
    <row r="70" spans="1:38" ht="19" x14ac:dyDescent="0.25">
      <c r="A70" s="5" t="s">
        <v>61</v>
      </c>
      <c r="B70" s="1">
        <v>-1100000</v>
      </c>
      <c r="C70" s="1">
        <v>-2000000</v>
      </c>
      <c r="D70" s="1">
        <v>-4100000</v>
      </c>
      <c r="E70" s="1">
        <v>-3800000</v>
      </c>
      <c r="F70" s="1">
        <v>-12700000</v>
      </c>
      <c r="G70" s="1">
        <v>-19300000</v>
      </c>
      <c r="H70" s="1">
        <v>-28100000</v>
      </c>
      <c r="I70" s="1">
        <v>-39200000</v>
      </c>
      <c r="J70" s="1">
        <v>-74200000</v>
      </c>
      <c r="K70" s="1">
        <v>15000000</v>
      </c>
      <c r="L70" s="1">
        <v>29000000</v>
      </c>
      <c r="M70" s="1">
        <v>-1000000</v>
      </c>
      <c r="N70" s="1">
        <v>-2000000</v>
      </c>
      <c r="O70" s="1">
        <v>80000000</v>
      </c>
      <c r="P70" s="1">
        <v>-2000000</v>
      </c>
      <c r="Q70" s="1">
        <v>-138366000</v>
      </c>
      <c r="R70" s="1">
        <v>-3950000</v>
      </c>
      <c r="S70" s="1">
        <v>-999000</v>
      </c>
      <c r="T70" s="1">
        <v>-2289000</v>
      </c>
      <c r="U70" s="1">
        <v>-914000</v>
      </c>
      <c r="V70" s="1">
        <v>6344000</v>
      </c>
      <c r="W70" s="1">
        <v>27948000</v>
      </c>
      <c r="X70" s="1">
        <v>57222000</v>
      </c>
      <c r="Y70" s="1">
        <v>24446000</v>
      </c>
      <c r="Z70" s="1">
        <v>17428000</v>
      </c>
      <c r="AA70" s="1">
        <v>29950000</v>
      </c>
      <c r="AB70" s="1">
        <v>30712000</v>
      </c>
      <c r="AC70" s="1">
        <v>46103000</v>
      </c>
      <c r="AD70" s="1">
        <v>-8094000</v>
      </c>
      <c r="AE70" s="1">
        <v>-169080000</v>
      </c>
      <c r="AF70" s="1">
        <v>-173602000</v>
      </c>
      <c r="AG70" s="1">
        <v>-111821000</v>
      </c>
      <c r="AH70" s="1">
        <v>-148130000</v>
      </c>
      <c r="AI70" s="1">
        <v>-188034000</v>
      </c>
      <c r="AJ70" s="1">
        <v>-158000000</v>
      </c>
      <c r="AK70" s="1">
        <v>-137000000</v>
      </c>
      <c r="AL70" s="1">
        <v>-293000000</v>
      </c>
    </row>
    <row r="71" spans="1:38" ht="19" x14ac:dyDescent="0.25">
      <c r="A71" s="5" t="s">
        <v>62</v>
      </c>
      <c r="B71" s="1">
        <v>10400000</v>
      </c>
      <c r="C71" s="1">
        <v>12200000</v>
      </c>
      <c r="D71" s="1">
        <v>16500000</v>
      </c>
      <c r="E71" s="1">
        <v>4000000</v>
      </c>
      <c r="F71" s="1">
        <v>26800000</v>
      </c>
      <c r="G71" s="1">
        <v>63800000</v>
      </c>
      <c r="H71" s="1">
        <v>78000000</v>
      </c>
      <c r="I71" s="1">
        <v>88800000</v>
      </c>
      <c r="J71" s="1">
        <v>211300000</v>
      </c>
      <c r="K71" s="1">
        <v>-1000000</v>
      </c>
      <c r="L71" s="1">
        <v>-1000000</v>
      </c>
      <c r="M71" s="1">
        <v>-239000000</v>
      </c>
      <c r="N71" s="1">
        <v>-522000000</v>
      </c>
      <c r="O71" s="1">
        <v>-833000000</v>
      </c>
      <c r="P71" s="1">
        <v>-949000000</v>
      </c>
      <c r="Q71" s="1">
        <v>-1236253000</v>
      </c>
      <c r="R71" s="1">
        <v>-897081000</v>
      </c>
      <c r="S71" s="1">
        <v>-728175000</v>
      </c>
      <c r="T71" s="1">
        <v>-842617000</v>
      </c>
      <c r="U71" s="1">
        <v>-1002926000</v>
      </c>
      <c r="V71" s="1">
        <v>1827686000</v>
      </c>
      <c r="W71" s="1">
        <v>580381000</v>
      </c>
      <c r="X71" s="1">
        <v>-560335000</v>
      </c>
      <c r="Y71" s="1">
        <v>-433853000</v>
      </c>
      <c r="Z71" s="1">
        <v>-806016000</v>
      </c>
      <c r="AA71" s="1">
        <v>-775633000</v>
      </c>
      <c r="AB71" s="1">
        <v>-368594000</v>
      </c>
      <c r="AC71" s="1">
        <v>-250494000</v>
      </c>
      <c r="AD71" s="1">
        <v>-140356000</v>
      </c>
      <c r="AE71" s="1">
        <v>-82832000</v>
      </c>
      <c r="AF71" s="1">
        <v>-516141000</v>
      </c>
      <c r="AG71" s="1">
        <v>-1002241000</v>
      </c>
      <c r="AH71" s="1">
        <v>-2305414000</v>
      </c>
      <c r="AI71" s="1">
        <v>-4110434000</v>
      </c>
      <c r="AJ71" s="1">
        <v>-6189000000</v>
      </c>
      <c r="AK71" s="1">
        <v>-8971000000</v>
      </c>
      <c r="AL71" s="1">
        <v>-13975000000</v>
      </c>
    </row>
    <row r="72" spans="1:38" ht="19" x14ac:dyDescent="0.25">
      <c r="A72" s="6" t="s">
        <v>63</v>
      </c>
      <c r="B72" s="10">
        <v>13700000</v>
      </c>
      <c r="C72" s="10">
        <v>23500000</v>
      </c>
      <c r="D72" s="10">
        <v>44300000</v>
      </c>
      <c r="E72" s="10">
        <v>58800000</v>
      </c>
      <c r="F72" s="10">
        <v>107800000</v>
      </c>
      <c r="G72" s="10">
        <v>182800000</v>
      </c>
      <c r="H72" s="10">
        <v>224600000</v>
      </c>
      <c r="I72" s="10">
        <v>272300000</v>
      </c>
      <c r="J72" s="10">
        <v>456800000</v>
      </c>
      <c r="K72" s="10">
        <v>698000000</v>
      </c>
      <c r="L72" s="10">
        <v>707000000</v>
      </c>
      <c r="M72" s="10">
        <v>715000000</v>
      </c>
      <c r="N72" s="10">
        <v>516000000</v>
      </c>
      <c r="O72" s="10">
        <v>512000000</v>
      </c>
      <c r="P72" s="10">
        <v>753000000</v>
      </c>
      <c r="Q72" s="10">
        <v>616972000</v>
      </c>
      <c r="R72" s="10">
        <v>674321000</v>
      </c>
      <c r="S72" s="10">
        <v>1100800000</v>
      </c>
      <c r="T72" s="10">
        <v>1423477000</v>
      </c>
      <c r="U72" s="10">
        <v>1864326000</v>
      </c>
      <c r="V72" s="10">
        <v>5151876000</v>
      </c>
      <c r="W72" s="10">
        <v>4649982000</v>
      </c>
      <c r="X72" s="10">
        <v>4410354000</v>
      </c>
      <c r="Y72" s="10">
        <v>4890568000</v>
      </c>
      <c r="Z72" s="10">
        <v>5192387000</v>
      </c>
      <c r="AA72" s="10">
        <v>5783113000</v>
      </c>
      <c r="AB72" s="10">
        <v>6665182000</v>
      </c>
      <c r="AC72" s="10">
        <v>6724634000</v>
      </c>
      <c r="AD72" s="10">
        <v>6775905000</v>
      </c>
      <c r="AE72" s="10">
        <v>7001580000</v>
      </c>
      <c r="AF72" s="10">
        <v>7424835000</v>
      </c>
      <c r="AG72" s="10">
        <v>8459869000</v>
      </c>
      <c r="AH72" s="10">
        <v>9362114000</v>
      </c>
      <c r="AI72" s="10">
        <v>10530155000</v>
      </c>
      <c r="AJ72" s="10">
        <v>13264000000</v>
      </c>
      <c r="AK72" s="10">
        <v>14797000000</v>
      </c>
      <c r="AL72" s="10">
        <v>14051000000</v>
      </c>
    </row>
    <row r="73" spans="1:38" ht="19" x14ac:dyDescent="0.25">
      <c r="A73" s="7" t="s">
        <v>64</v>
      </c>
      <c r="B73" s="11">
        <v>20000000</v>
      </c>
      <c r="C73" s="11">
        <v>32300000</v>
      </c>
      <c r="D73" s="11">
        <v>65500000</v>
      </c>
      <c r="E73" s="11">
        <v>94100000</v>
      </c>
      <c r="F73" s="11">
        <v>145700000</v>
      </c>
      <c r="G73" s="11">
        <v>221200000</v>
      </c>
      <c r="H73" s="11">
        <v>281300000</v>
      </c>
      <c r="I73" s="11">
        <v>352900000</v>
      </c>
      <c r="J73" s="11">
        <v>625500000</v>
      </c>
      <c r="K73" s="11">
        <v>884000000</v>
      </c>
      <c r="L73" s="11">
        <v>1013000000</v>
      </c>
      <c r="M73" s="11">
        <v>940000000</v>
      </c>
      <c r="N73" s="11">
        <v>767000000</v>
      </c>
      <c r="O73" s="11">
        <v>804000000</v>
      </c>
      <c r="P73" s="11">
        <v>1070000000</v>
      </c>
      <c r="Q73" s="11">
        <v>930623000</v>
      </c>
      <c r="R73" s="11">
        <v>1051610000</v>
      </c>
      <c r="S73" s="11">
        <v>1555045000</v>
      </c>
      <c r="T73" s="11">
        <v>1958632000</v>
      </c>
      <c r="U73" s="11">
        <v>2440315000</v>
      </c>
      <c r="V73" s="11">
        <v>5962548000</v>
      </c>
      <c r="W73" s="11">
        <v>5713679000</v>
      </c>
      <c r="X73" s="11">
        <v>5821598000</v>
      </c>
      <c r="Y73" s="11">
        <v>7282237000</v>
      </c>
      <c r="Z73" s="11">
        <v>8141148000</v>
      </c>
      <c r="AA73" s="11">
        <v>8991183000</v>
      </c>
      <c r="AB73" s="11">
        <v>9974523000</v>
      </c>
      <c r="AC73" s="11">
        <v>10380298000</v>
      </c>
      <c r="AD73" s="11">
        <v>10785829000</v>
      </c>
      <c r="AE73" s="11">
        <v>11726472000</v>
      </c>
      <c r="AF73" s="11">
        <v>12707114000</v>
      </c>
      <c r="AG73" s="11">
        <v>14535556000</v>
      </c>
      <c r="AH73" s="11">
        <v>18768682000</v>
      </c>
      <c r="AI73" s="11">
        <v>20762400000</v>
      </c>
      <c r="AJ73" s="11">
        <v>24284000000</v>
      </c>
      <c r="AK73" s="11">
        <v>27241000000</v>
      </c>
      <c r="AL73" s="11">
        <v>27165000000</v>
      </c>
    </row>
    <row r="74" spans="1:38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  <c r="AK74" s="13" t="s">
        <v>93</v>
      </c>
      <c r="AL74" s="13" t="s">
        <v>93</v>
      </c>
    </row>
    <row r="75" spans="1:38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  <c r="AK75" s="9" t="s">
        <v>91</v>
      </c>
      <c r="AL75" s="9" t="s">
        <v>91</v>
      </c>
    </row>
    <row r="76" spans="1:38" ht="19" x14ac:dyDescent="0.25">
      <c r="A76" s="5" t="s">
        <v>66</v>
      </c>
      <c r="B76" s="1" t="s">
        <v>92</v>
      </c>
      <c r="C76" s="1" t="s">
        <v>92</v>
      </c>
      <c r="D76" s="1" t="s">
        <v>92</v>
      </c>
      <c r="E76" s="1">
        <v>33700000</v>
      </c>
      <c r="F76" s="1">
        <v>40100000</v>
      </c>
      <c r="G76" s="1">
        <v>51600000</v>
      </c>
      <c r="H76" s="1">
        <v>43600000</v>
      </c>
      <c r="I76" s="1">
        <v>57000000</v>
      </c>
      <c r="J76" s="1">
        <v>6300000</v>
      </c>
      <c r="K76" s="1">
        <v>93485000</v>
      </c>
      <c r="L76" s="1">
        <v>153277000</v>
      </c>
      <c r="M76" s="1">
        <v>186837000</v>
      </c>
      <c r="N76" s="1">
        <v>105144000</v>
      </c>
      <c r="O76" s="1">
        <v>237751000</v>
      </c>
      <c r="P76" s="1">
        <v>287808000</v>
      </c>
      <c r="Q76" s="1">
        <v>205644000</v>
      </c>
      <c r="R76" s="1">
        <v>191399000</v>
      </c>
      <c r="S76" s="1">
        <v>266344000</v>
      </c>
      <c r="T76" s="1">
        <v>450398000</v>
      </c>
      <c r="U76" s="1">
        <v>602839000</v>
      </c>
      <c r="V76" s="1">
        <v>505809000</v>
      </c>
      <c r="W76" s="1">
        <v>723807000</v>
      </c>
      <c r="X76" s="1">
        <v>871814000</v>
      </c>
      <c r="Y76" s="1">
        <v>386508000</v>
      </c>
      <c r="Z76" s="1" t="s">
        <v>92</v>
      </c>
      <c r="AA76" s="1" t="s">
        <v>92</v>
      </c>
      <c r="AB76" s="1">
        <v>832775000</v>
      </c>
      <c r="AC76" s="1">
        <v>289985000</v>
      </c>
      <c r="AD76" s="1">
        <v>268395000</v>
      </c>
      <c r="AE76" s="1">
        <v>629551000</v>
      </c>
      <c r="AF76" s="1">
        <v>1168782000</v>
      </c>
      <c r="AG76" s="1">
        <v>1693954000</v>
      </c>
      <c r="AH76" s="1">
        <v>2590774000</v>
      </c>
      <c r="AI76" s="1">
        <v>2951458000</v>
      </c>
      <c r="AJ76" s="1">
        <v>5260000000</v>
      </c>
      <c r="AK76" s="1">
        <v>4822000000</v>
      </c>
      <c r="AL76" s="1">
        <v>4756000000</v>
      </c>
    </row>
    <row r="77" spans="1:38" ht="19" x14ac:dyDescent="0.25">
      <c r="A77" s="5" t="s">
        <v>13</v>
      </c>
      <c r="B77" s="1" t="s">
        <v>92</v>
      </c>
      <c r="C77" s="1" t="s">
        <v>92</v>
      </c>
      <c r="D77" s="1" t="s">
        <v>92</v>
      </c>
      <c r="E77" s="1">
        <v>5600000</v>
      </c>
      <c r="F77" s="1">
        <v>11100000</v>
      </c>
      <c r="G77" s="1">
        <v>15200000</v>
      </c>
      <c r="H77" s="1">
        <v>19000000</v>
      </c>
      <c r="I77" s="1">
        <v>26000000</v>
      </c>
      <c r="J77" s="1">
        <v>53200000</v>
      </c>
      <c r="K77" s="1">
        <v>60435000</v>
      </c>
      <c r="L77" s="1">
        <v>55621000</v>
      </c>
      <c r="M77" s="1">
        <v>59384000</v>
      </c>
      <c r="N77" s="1">
        <v>56264000</v>
      </c>
      <c r="O77" s="1">
        <v>50770000</v>
      </c>
      <c r="P77" s="1">
        <v>43275000</v>
      </c>
      <c r="Q77" s="1">
        <v>56645000</v>
      </c>
      <c r="R77" s="1">
        <v>63481000</v>
      </c>
      <c r="S77" s="1">
        <v>49014000</v>
      </c>
      <c r="T77" s="1">
        <v>60808000</v>
      </c>
      <c r="U77" s="1">
        <v>64335000</v>
      </c>
      <c r="V77" s="1">
        <v>307822000</v>
      </c>
      <c r="W77" s="1">
        <v>315464000</v>
      </c>
      <c r="X77" s="1">
        <v>270269000</v>
      </c>
      <c r="Y77" s="1" t="s">
        <v>92</v>
      </c>
      <c r="Z77" s="1">
        <v>292738000</v>
      </c>
      <c r="AA77" s="1">
        <v>270205000</v>
      </c>
      <c r="AB77" s="1">
        <v>299766000</v>
      </c>
      <c r="AC77" s="1">
        <v>321227000</v>
      </c>
      <c r="AD77" s="1">
        <v>313590000</v>
      </c>
      <c r="AE77" s="1">
        <v>339473000</v>
      </c>
      <c r="AF77" s="1">
        <v>331535000</v>
      </c>
      <c r="AG77" s="1">
        <v>325997000</v>
      </c>
      <c r="AH77" s="1">
        <v>346492000</v>
      </c>
      <c r="AI77" s="1">
        <v>736669000</v>
      </c>
      <c r="AJ77" s="1">
        <v>757000000</v>
      </c>
      <c r="AK77" s="1">
        <v>788000000</v>
      </c>
      <c r="AL77" s="1">
        <v>856000000</v>
      </c>
    </row>
    <row r="78" spans="1:38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-2100000</v>
      </c>
      <c r="F78" s="1">
        <v>900000</v>
      </c>
      <c r="G78" s="1">
        <v>1700000</v>
      </c>
      <c r="H78" s="1">
        <v>-10000000</v>
      </c>
      <c r="I78" s="1">
        <v>-1000000</v>
      </c>
      <c r="J78" s="1">
        <v>-12500000</v>
      </c>
      <c r="K78" s="1">
        <v>-6828000</v>
      </c>
      <c r="L78" s="1">
        <v>-6715000</v>
      </c>
      <c r="M78" s="1">
        <v>-4172000</v>
      </c>
      <c r="N78" s="1">
        <v>-6774000</v>
      </c>
      <c r="O78" s="1">
        <v>694000</v>
      </c>
      <c r="P78" s="1">
        <v>1398000</v>
      </c>
      <c r="Q78" s="1">
        <v>-17600000</v>
      </c>
      <c r="R78" s="1">
        <v>-5486000</v>
      </c>
      <c r="S78" s="1">
        <v>36460000</v>
      </c>
      <c r="T78" s="1">
        <v>46270000</v>
      </c>
      <c r="U78" s="1">
        <v>-7068000</v>
      </c>
      <c r="V78" s="1">
        <v>-4264000</v>
      </c>
      <c r="W78" s="1">
        <v>58385000</v>
      </c>
      <c r="X78" s="1">
        <v>46584000</v>
      </c>
      <c r="Y78" s="1">
        <v>49590000</v>
      </c>
      <c r="Z78" s="1">
        <v>-161222000</v>
      </c>
      <c r="AA78" s="1">
        <v>60983000</v>
      </c>
      <c r="AB78" s="1">
        <v>89212000</v>
      </c>
      <c r="AC78" s="1">
        <v>29704000</v>
      </c>
      <c r="AD78" s="1">
        <v>-26089000</v>
      </c>
      <c r="AE78" s="1">
        <v>-69657000</v>
      </c>
      <c r="AF78" s="1">
        <v>24222000</v>
      </c>
      <c r="AG78" s="1">
        <v>51605000</v>
      </c>
      <c r="AH78" s="1">
        <v>-468936000</v>
      </c>
      <c r="AI78" s="1">
        <v>2707000</v>
      </c>
      <c r="AJ78" s="1">
        <v>-1501000000</v>
      </c>
      <c r="AK78" s="1">
        <v>183000000</v>
      </c>
      <c r="AL78" s="1">
        <v>328000000</v>
      </c>
    </row>
    <row r="79" spans="1:38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>
        <v>167581000</v>
      </c>
      <c r="Z79" s="1">
        <v>231086000</v>
      </c>
      <c r="AA79" s="1">
        <v>286103000</v>
      </c>
      <c r="AB79" s="1">
        <v>298502000</v>
      </c>
      <c r="AC79" s="1">
        <v>328987000</v>
      </c>
      <c r="AD79" s="1">
        <v>333701000</v>
      </c>
      <c r="AE79" s="1">
        <v>335859000</v>
      </c>
      <c r="AF79" s="1">
        <v>349912000</v>
      </c>
      <c r="AG79" s="1">
        <v>451451000</v>
      </c>
      <c r="AH79" s="1">
        <v>609562000</v>
      </c>
      <c r="AI79" s="1">
        <v>787705000</v>
      </c>
      <c r="AJ79" s="1">
        <v>909000000</v>
      </c>
      <c r="AK79" s="1">
        <v>1069000000</v>
      </c>
      <c r="AL79" s="1">
        <v>1440000000</v>
      </c>
    </row>
    <row r="80" spans="1:38" ht="19" x14ac:dyDescent="0.25">
      <c r="A80" s="14" t="s">
        <v>104</v>
      </c>
      <c r="B80" s="15" t="e">
        <f t="shared" ref="B80:AL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 t="e">
        <f t="shared" si="6"/>
        <v>#VALUE!</v>
      </c>
      <c r="W80" s="15" t="e">
        <f t="shared" si="6"/>
        <v>#VALUE!</v>
      </c>
      <c r="X80" s="15" t="e">
        <f t="shared" si="6"/>
        <v>#VALUE!</v>
      </c>
      <c r="Y80" s="15">
        <f t="shared" si="6"/>
        <v>5.6887088391715405E-2</v>
      </c>
      <c r="Z80" s="15">
        <f t="shared" si="6"/>
        <v>6.0812105263157896E-2</v>
      </c>
      <c r="AA80" s="15">
        <f t="shared" si="6"/>
        <v>6.7857090339348308E-2</v>
      </c>
      <c r="AB80" s="15">
        <f t="shared" si="6"/>
        <v>6.7784717180665158E-2</v>
      </c>
      <c r="AC80" s="15">
        <f t="shared" si="6"/>
        <v>8.1126394492064588E-2</v>
      </c>
      <c r="AD80" s="15">
        <f t="shared" si="6"/>
        <v>8.0466787957266167E-2</v>
      </c>
      <c r="AE80" s="15">
        <f t="shared" si="6"/>
        <v>7.0036123366206432E-2</v>
      </c>
      <c r="AF80" s="15">
        <f t="shared" si="6"/>
        <v>5.9768756309324732E-2</v>
      </c>
      <c r="AG80" s="15">
        <f t="shared" si="6"/>
        <v>6.182985562565526E-2</v>
      </c>
      <c r="AH80" s="15">
        <f t="shared" si="6"/>
        <v>6.7504037648693116E-2</v>
      </c>
      <c r="AI80" s="15">
        <f t="shared" si="6"/>
        <v>7.0511508198197584E-2</v>
      </c>
      <c r="AJ80" s="15">
        <f t="shared" si="6"/>
        <v>7.0640348150450727E-2</v>
      </c>
      <c r="AK80" s="15">
        <f t="shared" si="6"/>
        <v>6.7722521381057971E-2</v>
      </c>
      <c r="AL80" s="15">
        <f t="shared" si="6"/>
        <v>8.1790298761785757E-2</v>
      </c>
    </row>
    <row r="81" spans="1:46" ht="19" x14ac:dyDescent="0.25">
      <c r="A81" s="5" t="s">
        <v>69</v>
      </c>
      <c r="B81" s="1" t="s">
        <v>92</v>
      </c>
      <c r="C81" s="1" t="s">
        <v>92</v>
      </c>
      <c r="D81" s="1" t="s">
        <v>92</v>
      </c>
      <c r="E81" s="1">
        <v>6000000</v>
      </c>
      <c r="F81" s="1">
        <v>-4300000</v>
      </c>
      <c r="G81" s="1">
        <v>8200000</v>
      </c>
      <c r="H81" s="1">
        <v>13200000</v>
      </c>
      <c r="I81" s="1">
        <v>23700000</v>
      </c>
      <c r="J81" s="1">
        <v>39300000</v>
      </c>
      <c r="K81" s="1">
        <v>-28704000</v>
      </c>
      <c r="L81" s="1">
        <v>28845000</v>
      </c>
      <c r="M81" s="1">
        <v>-36017000</v>
      </c>
      <c r="N81" s="1">
        <v>39987000</v>
      </c>
      <c r="O81" s="1">
        <v>65880000</v>
      </c>
      <c r="P81" s="1">
        <v>-16799000</v>
      </c>
      <c r="Q81" s="1">
        <v>16002000</v>
      </c>
      <c r="R81" s="1">
        <v>19023000</v>
      </c>
      <c r="S81" s="1">
        <v>26686000</v>
      </c>
      <c r="T81" s="1">
        <v>30279000</v>
      </c>
      <c r="U81" s="1">
        <v>-15805000</v>
      </c>
      <c r="V81" s="1">
        <v>-53831000</v>
      </c>
      <c r="W81" s="1">
        <v>71827000</v>
      </c>
      <c r="X81" s="1">
        <v>-126243000</v>
      </c>
      <c r="Y81" s="1">
        <v>183212000</v>
      </c>
      <c r="Z81" s="1">
        <v>-22636000</v>
      </c>
      <c r="AA81" s="1">
        <v>77710000</v>
      </c>
      <c r="AB81" s="1">
        <v>10408000</v>
      </c>
      <c r="AC81" s="1">
        <v>162642000</v>
      </c>
      <c r="AD81" s="1">
        <v>396080000</v>
      </c>
      <c r="AE81" s="1">
        <v>263705000</v>
      </c>
      <c r="AF81" s="1">
        <v>320113000</v>
      </c>
      <c r="AG81" s="1">
        <v>390715000</v>
      </c>
      <c r="AH81" s="1">
        <v>943426000</v>
      </c>
      <c r="AI81" s="1">
        <v>-22935000</v>
      </c>
      <c r="AJ81" s="1">
        <v>186000000</v>
      </c>
      <c r="AK81" s="1">
        <v>292000000</v>
      </c>
      <c r="AL81" s="1">
        <v>336000000</v>
      </c>
    </row>
    <row r="82" spans="1:46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  <c r="Y82" s="1">
        <v>172287000</v>
      </c>
      <c r="Z82" s="1">
        <v>-134276000</v>
      </c>
      <c r="AA82" s="1">
        <v>-81065000</v>
      </c>
      <c r="AB82" s="1">
        <v>45166000</v>
      </c>
      <c r="AC82" s="1">
        <v>33649000</v>
      </c>
      <c r="AD82" s="1">
        <v>7928000</v>
      </c>
      <c r="AE82" s="1">
        <v>-79502000</v>
      </c>
      <c r="AF82" s="1">
        <v>-160416000</v>
      </c>
      <c r="AG82" s="1">
        <v>-187173000</v>
      </c>
      <c r="AH82" s="1">
        <v>-1983000</v>
      </c>
      <c r="AI82" s="1">
        <v>-187826000</v>
      </c>
      <c r="AJ82" s="1">
        <v>106000000</v>
      </c>
      <c r="AK82" s="1">
        <v>-430000000</v>
      </c>
      <c r="AL82" s="1">
        <v>-198000000</v>
      </c>
    </row>
    <row r="83" spans="1:46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>
        <v>-400000</v>
      </c>
      <c r="F83" s="1">
        <v>-2500000</v>
      </c>
      <c r="G83" s="1">
        <v>100000</v>
      </c>
      <c r="H83" s="1">
        <v>-800000</v>
      </c>
      <c r="I83" s="1">
        <v>600000</v>
      </c>
      <c r="J83" s="1">
        <v>1000000</v>
      </c>
      <c r="K83" s="1">
        <v>2496000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K83" s="1" t="s">
        <v>92</v>
      </c>
      <c r="AL83" s="1" t="s">
        <v>92</v>
      </c>
      <c r="AS83" s="62" t="s">
        <v>127</v>
      </c>
      <c r="AT83" s="63"/>
    </row>
    <row r="84" spans="1:4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>
        <v>-13601000</v>
      </c>
      <c r="Z84" s="1">
        <v>-10092000</v>
      </c>
      <c r="AA84" s="1">
        <v>32203000</v>
      </c>
      <c r="AB84" s="1">
        <v>-62874000</v>
      </c>
      <c r="AC84" s="1">
        <v>7132000</v>
      </c>
      <c r="AD84" s="1">
        <v>6211000</v>
      </c>
      <c r="AE84" s="1">
        <v>22870000</v>
      </c>
      <c r="AF84" s="1">
        <v>-6281000</v>
      </c>
      <c r="AG84" s="1">
        <v>-45186000</v>
      </c>
      <c r="AH84" s="1">
        <v>54920000</v>
      </c>
      <c r="AI84" s="1">
        <v>23129000</v>
      </c>
      <c r="AJ84" s="1">
        <v>96000000</v>
      </c>
      <c r="AK84" s="1">
        <v>-20000000</v>
      </c>
      <c r="AL84" s="1" t="s">
        <v>92</v>
      </c>
      <c r="AS84" s="64" t="s">
        <v>128</v>
      </c>
      <c r="AT84" s="65"/>
    </row>
    <row r="85" spans="1:46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>
        <v>38599000</v>
      </c>
      <c r="W85" s="1">
        <v>29341000</v>
      </c>
      <c r="X85" s="1">
        <v>65879000</v>
      </c>
      <c r="Y85" s="1">
        <v>-45142000</v>
      </c>
      <c r="Z85" s="1">
        <v>109348000</v>
      </c>
      <c r="AA85" s="1">
        <v>101109000</v>
      </c>
      <c r="AB85" s="1">
        <v>87340000</v>
      </c>
      <c r="AC85" s="1">
        <v>201366000</v>
      </c>
      <c r="AD85" s="1">
        <v>326438000</v>
      </c>
      <c r="AE85" s="1">
        <v>320801000</v>
      </c>
      <c r="AF85" s="1">
        <v>524840000</v>
      </c>
      <c r="AG85" s="1">
        <v>475402000</v>
      </c>
      <c r="AH85" s="1">
        <v>444693000</v>
      </c>
      <c r="AI85" s="1">
        <v>496959000</v>
      </c>
      <c r="AJ85" s="1">
        <v>258000000</v>
      </c>
      <c r="AK85" s="1">
        <v>1053000000</v>
      </c>
      <c r="AL85" s="1">
        <v>547000000</v>
      </c>
      <c r="AS85" s="23" t="s">
        <v>129</v>
      </c>
      <c r="AT85" s="24">
        <f>AL17</f>
        <v>112000000</v>
      </c>
    </row>
    <row r="86" spans="1:46" ht="20" x14ac:dyDescent="0.25">
      <c r="A86" s="5" t="s">
        <v>72</v>
      </c>
      <c r="B86" s="1" t="s">
        <v>92</v>
      </c>
      <c r="C86" s="1" t="s">
        <v>92</v>
      </c>
      <c r="D86" s="1" t="s">
        <v>92</v>
      </c>
      <c r="E86" s="1">
        <v>600000</v>
      </c>
      <c r="F86" s="1">
        <v>1300000</v>
      </c>
      <c r="G86" s="1">
        <v>2400000</v>
      </c>
      <c r="H86" s="1">
        <v>14600000</v>
      </c>
      <c r="I86" s="1">
        <v>2000000</v>
      </c>
      <c r="J86" s="1">
        <v>56200000</v>
      </c>
      <c r="K86" s="1">
        <v>58613000</v>
      </c>
      <c r="L86" s="1">
        <v>-32914000</v>
      </c>
      <c r="M86" s="1">
        <v>2615000</v>
      </c>
      <c r="N86" s="1">
        <v>8848000</v>
      </c>
      <c r="O86" s="1">
        <v>-20896000</v>
      </c>
      <c r="P86" s="1">
        <v>128944000</v>
      </c>
      <c r="Q86" s="1">
        <v>158011000</v>
      </c>
      <c r="R86" s="1">
        <v>60914000</v>
      </c>
      <c r="S86" s="1">
        <v>54632000</v>
      </c>
      <c r="T86" s="1">
        <v>95989000</v>
      </c>
      <c r="U86" s="1">
        <v>86052000</v>
      </c>
      <c r="V86" s="1">
        <v>171703000</v>
      </c>
      <c r="W86" s="1">
        <v>269820000</v>
      </c>
      <c r="X86" s="1">
        <v>218258000</v>
      </c>
      <c r="Y86" s="1">
        <v>330881000</v>
      </c>
      <c r="Z86" s="1">
        <v>773029000</v>
      </c>
      <c r="AA86" s="1">
        <v>848313000</v>
      </c>
      <c r="AB86" s="1">
        <v>-31083000</v>
      </c>
      <c r="AC86" s="1">
        <v>19141000</v>
      </c>
      <c r="AD86" s="1">
        <v>1805000</v>
      </c>
      <c r="AE86" s="1">
        <v>-29429000</v>
      </c>
      <c r="AF86" s="1">
        <v>5164000</v>
      </c>
      <c r="AG86" s="1">
        <v>-869000</v>
      </c>
      <c r="AH86" s="1">
        <v>7986000</v>
      </c>
      <c r="AI86" s="1">
        <v>-33791000</v>
      </c>
      <c r="AJ86" s="1">
        <v>116000000</v>
      </c>
      <c r="AK86" s="1">
        <v>76000000</v>
      </c>
      <c r="AL86" s="1">
        <v>122000000</v>
      </c>
      <c r="AS86" s="23" t="s">
        <v>130</v>
      </c>
      <c r="AT86" s="24">
        <f>AL56</f>
        <v>587000000</v>
      </c>
    </row>
    <row r="87" spans="1:46" ht="20" x14ac:dyDescent="0.25">
      <c r="A87" s="6" t="s">
        <v>73</v>
      </c>
      <c r="B87" s="10" t="s">
        <v>92</v>
      </c>
      <c r="C87" s="10" t="s">
        <v>92</v>
      </c>
      <c r="D87" s="10" t="s">
        <v>92</v>
      </c>
      <c r="E87" s="10">
        <v>43800000</v>
      </c>
      <c r="F87" s="10">
        <v>49100000</v>
      </c>
      <c r="G87" s="10">
        <v>79100000</v>
      </c>
      <c r="H87" s="10">
        <v>80400000</v>
      </c>
      <c r="I87" s="10">
        <v>107700000</v>
      </c>
      <c r="J87" s="10">
        <v>142500000</v>
      </c>
      <c r="K87" s="10">
        <v>177001000</v>
      </c>
      <c r="L87" s="10">
        <v>198114000</v>
      </c>
      <c r="M87" s="10">
        <v>208647000</v>
      </c>
      <c r="N87" s="10">
        <v>203469000</v>
      </c>
      <c r="O87" s="10">
        <v>334199000</v>
      </c>
      <c r="P87" s="10">
        <v>444626000</v>
      </c>
      <c r="Q87" s="10">
        <v>418702000</v>
      </c>
      <c r="R87" s="10">
        <v>329331000</v>
      </c>
      <c r="S87" s="10">
        <v>433136000</v>
      </c>
      <c r="T87" s="10">
        <v>683744000</v>
      </c>
      <c r="U87" s="10">
        <v>730353000</v>
      </c>
      <c r="V87" s="10">
        <v>927239000</v>
      </c>
      <c r="W87" s="10">
        <v>1439303000</v>
      </c>
      <c r="X87" s="10">
        <v>1280682000</v>
      </c>
      <c r="Y87" s="10">
        <v>1117772000</v>
      </c>
      <c r="Z87" s="10">
        <v>1112995000</v>
      </c>
      <c r="AA87" s="10">
        <v>1543314000</v>
      </c>
      <c r="AB87" s="10">
        <v>1499580000</v>
      </c>
      <c r="AC87" s="10">
        <v>1151686000</v>
      </c>
      <c r="AD87" s="10">
        <v>1287482000</v>
      </c>
      <c r="AE87" s="10">
        <v>1469502000</v>
      </c>
      <c r="AF87" s="10">
        <v>2199728000</v>
      </c>
      <c r="AG87" s="10">
        <v>2912853000</v>
      </c>
      <c r="AH87" s="10">
        <v>4029304000</v>
      </c>
      <c r="AI87" s="10">
        <v>4421813000</v>
      </c>
      <c r="AJ87" s="10">
        <v>5727000000</v>
      </c>
      <c r="AK87" s="10">
        <v>7230000000</v>
      </c>
      <c r="AL87" s="10">
        <v>7838000000</v>
      </c>
      <c r="AS87" s="23" t="s">
        <v>131</v>
      </c>
      <c r="AT87" s="24">
        <f>AL61</f>
        <v>4046000000</v>
      </c>
    </row>
    <row r="88" spans="1:46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-5200000</v>
      </c>
      <c r="F88" s="1">
        <v>-7400000</v>
      </c>
      <c r="G88" s="1">
        <v>-12200000</v>
      </c>
      <c r="H88" s="1">
        <v>-11900000</v>
      </c>
      <c r="I88" s="1">
        <v>-14400000</v>
      </c>
      <c r="J88" s="1">
        <v>-28500000</v>
      </c>
      <c r="K88" s="1">
        <v>-34071000</v>
      </c>
      <c r="L88" s="1">
        <v>-45869000</v>
      </c>
      <c r="M88" s="1">
        <v>-33882000</v>
      </c>
      <c r="N88" s="1">
        <v>-59745000</v>
      </c>
      <c r="O88" s="1">
        <v>-42206000</v>
      </c>
      <c r="P88" s="1">
        <v>-29836000</v>
      </c>
      <c r="Q88" s="1">
        <v>-46556000</v>
      </c>
      <c r="R88" s="1">
        <v>-31578000</v>
      </c>
      <c r="S88" s="1">
        <v>-39454000</v>
      </c>
      <c r="T88" s="1">
        <v>-63226000</v>
      </c>
      <c r="U88" s="1">
        <v>-48875000</v>
      </c>
      <c r="V88" s="1">
        <v>-83250000</v>
      </c>
      <c r="W88" s="1">
        <v>-132075000</v>
      </c>
      <c r="X88" s="1">
        <v>-111792000</v>
      </c>
      <c r="Y88" s="1">
        <v>-119592000</v>
      </c>
      <c r="Z88" s="1">
        <v>-169642000</v>
      </c>
      <c r="AA88" s="1">
        <v>-210294000</v>
      </c>
      <c r="AB88" s="1">
        <v>-271076000</v>
      </c>
      <c r="AC88" s="1">
        <v>-188358000</v>
      </c>
      <c r="AD88" s="1">
        <v>-148332000</v>
      </c>
      <c r="AE88" s="1">
        <v>-184936000</v>
      </c>
      <c r="AF88" s="1">
        <v>-203805000</v>
      </c>
      <c r="AG88" s="1">
        <v>-178122000</v>
      </c>
      <c r="AH88" s="1">
        <v>-266579000</v>
      </c>
      <c r="AI88" s="1">
        <v>-394479000</v>
      </c>
      <c r="AJ88" s="1">
        <v>-419000000</v>
      </c>
      <c r="AK88" s="1">
        <v>-348000000</v>
      </c>
      <c r="AL88" s="1">
        <v>-442000000</v>
      </c>
      <c r="AS88" s="33" t="s">
        <v>132</v>
      </c>
      <c r="AT88" s="34">
        <f>AT85/(AT86+AT87)</f>
        <v>2.4174401036045758E-2</v>
      </c>
    </row>
    <row r="89" spans="1:46" ht="20" customHeight="1" x14ac:dyDescent="0.25">
      <c r="A89" s="14" t="s">
        <v>105</v>
      </c>
      <c r="B89" s="15" t="e">
        <f t="shared" ref="B89:AL89" si="7">(-1*B88)/B3</f>
        <v>#VALUE!</v>
      </c>
      <c r="C89" s="15" t="e">
        <f t="shared" si="7"/>
        <v>#VALUE!</v>
      </c>
      <c r="D89" s="15" t="e">
        <f t="shared" si="7"/>
        <v>#VALUE!</v>
      </c>
      <c r="E89" s="15">
        <f t="shared" si="7"/>
        <v>4.2833607907743002E-2</v>
      </c>
      <c r="F89" s="15">
        <f t="shared" si="7"/>
        <v>4.3864848844101953E-2</v>
      </c>
      <c r="G89" s="15">
        <f t="shared" si="7"/>
        <v>5.3112755768393555E-2</v>
      </c>
      <c r="H89" s="15">
        <f t="shared" si="7"/>
        <v>4.475366679202708E-2</v>
      </c>
      <c r="I89" s="15">
        <f t="shared" si="7"/>
        <v>4.5933014354066985E-2</v>
      </c>
      <c r="J89" s="15">
        <f t="shared" si="7"/>
        <v>4.7674807627969218E-2</v>
      </c>
      <c r="K89" s="15">
        <f t="shared" si="7"/>
        <v>4.4692715445490784E-2</v>
      </c>
      <c r="L89" s="15">
        <f t="shared" si="7"/>
        <v>5.8315735675336877E-2</v>
      </c>
      <c r="M89" s="15">
        <f t="shared" si="7"/>
        <v>3.715563431714651E-2</v>
      </c>
      <c r="N89" s="15">
        <f t="shared" si="7"/>
        <v>6.6769781993784028E-2</v>
      </c>
      <c r="O89" s="15">
        <f t="shared" si="7"/>
        <v>4.1564493605689784E-2</v>
      </c>
      <c r="P89" s="15">
        <f t="shared" si="7"/>
        <v>2.356010606627721E-2</v>
      </c>
      <c r="Q89" s="15">
        <f t="shared" si="7"/>
        <v>3.7859024818657903E-2</v>
      </c>
      <c r="R89" s="15">
        <f t="shared" si="7"/>
        <v>2.711051281434905E-2</v>
      </c>
      <c r="S89" s="15">
        <f t="shared" si="7"/>
        <v>3.0472315483541599E-2</v>
      </c>
      <c r="T89" s="15">
        <f t="shared" si="7"/>
        <v>3.7937549990069493E-2</v>
      </c>
      <c r="U89" s="15">
        <f t="shared" si="7"/>
        <v>2.4856063684413683E-2</v>
      </c>
      <c r="V89" s="15">
        <f t="shared" si="7"/>
        <v>3.232633091290335E-2</v>
      </c>
      <c r="W89" s="15">
        <f t="shared" si="7"/>
        <v>4.1823931934103914E-2</v>
      </c>
      <c r="X89" s="15">
        <f t="shared" si="7"/>
        <v>3.1227783878215218E-2</v>
      </c>
      <c r="Y89" s="15">
        <f t="shared" si="7"/>
        <v>4.0596730386750456E-2</v>
      </c>
      <c r="Z89" s="15">
        <f t="shared" si="7"/>
        <v>4.4642631578947371E-2</v>
      </c>
      <c r="AA89" s="15">
        <f t="shared" si="7"/>
        <v>4.9876928783769876E-2</v>
      </c>
      <c r="AB89" s="15">
        <f t="shared" si="7"/>
        <v>6.1556739969802508E-2</v>
      </c>
      <c r="AC89" s="15">
        <f t="shared" si="7"/>
        <v>4.6448052396405641E-2</v>
      </c>
      <c r="AD89" s="15">
        <f t="shared" si="7"/>
        <v>3.5767946728589982E-2</v>
      </c>
      <c r="AE89" s="15">
        <f t="shared" si="7"/>
        <v>3.8564399080723621E-2</v>
      </c>
      <c r="AF89" s="15">
        <f t="shared" si="7"/>
        <v>3.4812099555379429E-2</v>
      </c>
      <c r="AG89" s="15">
        <f t="shared" si="7"/>
        <v>2.4395244542049891E-2</v>
      </c>
      <c r="AH89" s="15">
        <f t="shared" si="7"/>
        <v>2.9521457788298747E-2</v>
      </c>
      <c r="AI89" s="15">
        <f t="shared" si="7"/>
        <v>3.5311835322254882E-2</v>
      </c>
      <c r="AJ89" s="15">
        <f t="shared" si="7"/>
        <v>3.2561392601802921E-2</v>
      </c>
      <c r="AK89" s="15">
        <f t="shared" si="7"/>
        <v>2.2046246436490339E-2</v>
      </c>
      <c r="AL89" s="15">
        <f t="shared" si="7"/>
        <v>2.5105077814381462E-2</v>
      </c>
      <c r="AS89" s="23" t="s">
        <v>106</v>
      </c>
      <c r="AT89" s="24">
        <f>AL27</f>
        <v>1252000000</v>
      </c>
    </row>
    <row r="90" spans="1:46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>
        <v>-15158000</v>
      </c>
      <c r="L90" s="1">
        <v>-8027000</v>
      </c>
      <c r="M90" s="1">
        <v>-6121000</v>
      </c>
      <c r="N90" s="1">
        <v>-3544000</v>
      </c>
      <c r="O90" s="1">
        <v>-36932000</v>
      </c>
      <c r="P90" s="1">
        <v>-24448000</v>
      </c>
      <c r="Q90" s="1" t="s">
        <v>92</v>
      </c>
      <c r="R90" s="1">
        <v>7345000</v>
      </c>
      <c r="S90" s="1" t="s">
        <v>92</v>
      </c>
      <c r="T90" s="1">
        <v>-15545000</v>
      </c>
      <c r="U90" s="1">
        <v>-9541000</v>
      </c>
      <c r="V90" s="1">
        <v>439120000</v>
      </c>
      <c r="W90" s="1">
        <v>-75528000</v>
      </c>
      <c r="X90" s="1">
        <v>-3584000</v>
      </c>
      <c r="Y90" s="1">
        <v>-1582669000</v>
      </c>
      <c r="Z90" s="1">
        <v>-193281000</v>
      </c>
      <c r="AA90" s="1">
        <v>-259046000</v>
      </c>
      <c r="AB90" s="1">
        <v>-353195000</v>
      </c>
      <c r="AC90" s="1">
        <v>-704589000</v>
      </c>
      <c r="AD90" s="1">
        <v>-29802000</v>
      </c>
      <c r="AE90" s="1">
        <v>-826004000</v>
      </c>
      <c r="AF90" s="1">
        <v>-48427000</v>
      </c>
      <c r="AG90" s="1">
        <v>-459626000</v>
      </c>
      <c r="AH90" s="1">
        <v>-6314382000</v>
      </c>
      <c r="AI90" s="1">
        <v>-100704000</v>
      </c>
      <c r="AJ90" s="1" t="s">
        <v>92</v>
      </c>
      <c r="AK90" s="1">
        <v>-2682000000</v>
      </c>
      <c r="AL90" s="1">
        <v>-126000000</v>
      </c>
      <c r="AS90" s="23" t="s">
        <v>19</v>
      </c>
      <c r="AT90" s="24">
        <f>AL25</f>
        <v>6008000000</v>
      </c>
    </row>
    <row r="91" spans="1:46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-14800000</v>
      </c>
      <c r="F91" s="1">
        <v>-13600000</v>
      </c>
      <c r="G91" s="1">
        <v>-35800000</v>
      </c>
      <c r="H91" s="1">
        <v>-26600000</v>
      </c>
      <c r="I91" s="1">
        <v>-672700000</v>
      </c>
      <c r="J91" s="1">
        <v>-1734400000</v>
      </c>
      <c r="K91" s="1">
        <v>-2614349000</v>
      </c>
      <c r="L91" s="1">
        <v>-2363993000</v>
      </c>
      <c r="M91" s="1">
        <v>-2657302000</v>
      </c>
      <c r="N91" s="1">
        <v>-1278178000</v>
      </c>
      <c r="O91" s="1">
        <v>-270960000</v>
      </c>
      <c r="P91" s="1">
        <v>-502934000</v>
      </c>
      <c r="Q91" s="1">
        <v>-849129000</v>
      </c>
      <c r="R91" s="1">
        <v>-617105000</v>
      </c>
      <c r="S91" s="1">
        <v>-927930000</v>
      </c>
      <c r="T91" s="1">
        <v>-1214489000</v>
      </c>
      <c r="U91" s="1">
        <v>-1884158000</v>
      </c>
      <c r="V91" s="1">
        <v>-1619536000</v>
      </c>
      <c r="W91" s="1">
        <v>-2693775000</v>
      </c>
      <c r="X91" s="1">
        <v>-2506002000</v>
      </c>
      <c r="Y91" s="1">
        <v>-1336509000</v>
      </c>
      <c r="Z91" s="1">
        <v>-2629003000</v>
      </c>
      <c r="AA91" s="1">
        <v>-1926675000</v>
      </c>
      <c r="AB91" s="1">
        <v>-1806186000</v>
      </c>
      <c r="AC91" s="1">
        <v>-2125795000</v>
      </c>
      <c r="AD91" s="1">
        <v>-2031758000</v>
      </c>
      <c r="AE91" s="1">
        <v>-2087612000</v>
      </c>
      <c r="AF91" s="1">
        <v>-2343655000</v>
      </c>
      <c r="AG91" s="1">
        <v>-1960929000</v>
      </c>
      <c r="AH91" s="1">
        <v>-584597000</v>
      </c>
      <c r="AI91" s="1">
        <v>-748628000</v>
      </c>
      <c r="AJ91" s="1">
        <v>-1086000000</v>
      </c>
      <c r="AK91" s="1">
        <v>-1575000000</v>
      </c>
      <c r="AL91" s="1">
        <v>-955000000</v>
      </c>
      <c r="AS91" s="33" t="s">
        <v>133</v>
      </c>
      <c r="AT91" s="34">
        <f>AT89/AT90</f>
        <v>0.20838881491344874</v>
      </c>
    </row>
    <row r="92" spans="1:46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>
        <v>643900000</v>
      </c>
      <c r="J92" s="1">
        <v>1698000000</v>
      </c>
      <c r="K92" s="1">
        <v>2403631000</v>
      </c>
      <c r="L92" s="1">
        <v>2363793000</v>
      </c>
      <c r="M92" s="1">
        <v>2875294000</v>
      </c>
      <c r="N92" s="1">
        <v>1347800000</v>
      </c>
      <c r="O92" s="1">
        <v>296849000</v>
      </c>
      <c r="P92" s="1">
        <v>323738000</v>
      </c>
      <c r="Q92" s="1">
        <v>869260000</v>
      </c>
      <c r="R92" s="1">
        <v>499075000</v>
      </c>
      <c r="S92" s="1">
        <v>435492000</v>
      </c>
      <c r="T92" s="1">
        <v>1137545000</v>
      </c>
      <c r="U92" s="1">
        <v>1622211000</v>
      </c>
      <c r="V92" s="1">
        <v>1458852000</v>
      </c>
      <c r="W92" s="1">
        <v>2985528000</v>
      </c>
      <c r="X92" s="1">
        <v>2285950000</v>
      </c>
      <c r="Y92" s="1">
        <v>1538903000</v>
      </c>
      <c r="Z92" s="1">
        <v>1800481000</v>
      </c>
      <c r="AA92" s="1">
        <v>1638756000</v>
      </c>
      <c r="AB92" s="1">
        <v>1595795000</v>
      </c>
      <c r="AC92" s="1">
        <v>1816679000</v>
      </c>
      <c r="AD92" s="1">
        <v>1719185000</v>
      </c>
      <c r="AE92" s="1">
        <v>1552415000</v>
      </c>
      <c r="AF92" s="1">
        <v>1635854000</v>
      </c>
      <c r="AG92" s="1">
        <v>2155800000</v>
      </c>
      <c r="AH92" s="1">
        <v>2480263000</v>
      </c>
      <c r="AI92" s="1">
        <v>788227000</v>
      </c>
      <c r="AJ92" s="1">
        <v>1091000000</v>
      </c>
      <c r="AK92" s="1">
        <v>1068000000</v>
      </c>
      <c r="AL92" s="1">
        <v>953000000</v>
      </c>
      <c r="AS92" s="35" t="s">
        <v>134</v>
      </c>
      <c r="AT92" s="36">
        <f>AT88*(1-AT91)</f>
        <v>1.9136726252901734E-2</v>
      </c>
    </row>
    <row r="93" spans="1:46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>
        <v>-2800000</v>
      </c>
      <c r="F93" s="1">
        <v>-22600000</v>
      </c>
      <c r="G93" s="1">
        <v>-26100000</v>
      </c>
      <c r="H93" s="1">
        <v>-15300000</v>
      </c>
      <c r="I93" s="1">
        <v>-4700000</v>
      </c>
      <c r="J93" s="1">
        <v>-41700000</v>
      </c>
      <c r="K93" s="1">
        <v>-95966000</v>
      </c>
      <c r="L93" s="1">
        <v>7231000</v>
      </c>
      <c r="M93" s="1">
        <v>-11129000</v>
      </c>
      <c r="N93" s="1">
        <v>-46634000</v>
      </c>
      <c r="O93" s="1">
        <v>127399000</v>
      </c>
      <c r="P93" s="1">
        <v>5420000</v>
      </c>
      <c r="Q93" s="1" t="s">
        <v>92</v>
      </c>
      <c r="R93" s="1" t="s">
        <v>92</v>
      </c>
      <c r="S93" s="1">
        <v>-16500000</v>
      </c>
      <c r="T93" s="1">
        <v>-120867000</v>
      </c>
      <c r="U93" s="1" t="s">
        <v>92</v>
      </c>
      <c r="V93" s="1" t="s">
        <v>92</v>
      </c>
      <c r="W93" s="1">
        <v>-856000</v>
      </c>
      <c r="X93" s="1">
        <v>30747000</v>
      </c>
      <c r="Y93" s="1">
        <v>2771000</v>
      </c>
      <c r="Z93" s="1">
        <v>32151000</v>
      </c>
      <c r="AA93" s="1">
        <v>-143000</v>
      </c>
      <c r="AB93" s="1" t="s">
        <v>92</v>
      </c>
      <c r="AC93" s="1">
        <v>24260000</v>
      </c>
      <c r="AD93" s="1" t="s">
        <v>92</v>
      </c>
      <c r="AE93" s="1">
        <v>57779000</v>
      </c>
      <c r="AF93" s="1" t="s">
        <v>92</v>
      </c>
      <c r="AG93" s="1" t="s">
        <v>92</v>
      </c>
      <c r="AH93" s="1" t="s">
        <v>92</v>
      </c>
      <c r="AI93" s="1" t="s">
        <v>92</v>
      </c>
      <c r="AJ93" s="1" t="s">
        <v>92</v>
      </c>
      <c r="AK93" s="1" t="s">
        <v>92</v>
      </c>
      <c r="AL93" s="1" t="s">
        <v>92</v>
      </c>
      <c r="AS93" s="64" t="s">
        <v>135</v>
      </c>
      <c r="AT93" s="65"/>
    </row>
    <row r="94" spans="1:46" ht="20" x14ac:dyDescent="0.25">
      <c r="A94" s="6" t="s">
        <v>79</v>
      </c>
      <c r="B94" s="10" t="s">
        <v>92</v>
      </c>
      <c r="C94" s="10" t="s">
        <v>92</v>
      </c>
      <c r="D94" s="10" t="s">
        <v>92</v>
      </c>
      <c r="E94" s="10">
        <v>-22800000</v>
      </c>
      <c r="F94" s="10">
        <v>-43600000</v>
      </c>
      <c r="G94" s="10">
        <v>-74100000</v>
      </c>
      <c r="H94" s="10">
        <v>-53800000</v>
      </c>
      <c r="I94" s="10">
        <v>-47900000</v>
      </c>
      <c r="J94" s="10">
        <v>-106600000</v>
      </c>
      <c r="K94" s="10">
        <v>-355913000</v>
      </c>
      <c r="L94" s="10">
        <v>-46865000</v>
      </c>
      <c r="M94" s="10">
        <v>166860000</v>
      </c>
      <c r="N94" s="10">
        <v>-40301000</v>
      </c>
      <c r="O94" s="10">
        <v>74150000</v>
      </c>
      <c r="P94" s="10">
        <v>-228060000</v>
      </c>
      <c r="Q94" s="10">
        <v>-26425000</v>
      </c>
      <c r="R94" s="10">
        <v>-142263000</v>
      </c>
      <c r="S94" s="10">
        <v>-548392000</v>
      </c>
      <c r="T94" s="10">
        <v>-276582000</v>
      </c>
      <c r="U94" s="10">
        <v>-320363000</v>
      </c>
      <c r="V94" s="10">
        <v>195186000</v>
      </c>
      <c r="W94" s="10">
        <v>83294000</v>
      </c>
      <c r="X94" s="10">
        <v>-304681000</v>
      </c>
      <c r="Y94" s="10">
        <v>-1497096000</v>
      </c>
      <c r="Z94" s="10">
        <v>-1159294000</v>
      </c>
      <c r="AA94" s="10">
        <v>-757402000</v>
      </c>
      <c r="AB94" s="10">
        <v>-834662000</v>
      </c>
      <c r="AC94" s="10">
        <v>-1177803000</v>
      </c>
      <c r="AD94" s="10">
        <v>-490707000</v>
      </c>
      <c r="AE94" s="10">
        <v>-1488358000</v>
      </c>
      <c r="AF94" s="10">
        <v>-960033000</v>
      </c>
      <c r="AG94" s="10">
        <v>-442877000</v>
      </c>
      <c r="AH94" s="10">
        <v>-4685295000</v>
      </c>
      <c r="AI94" s="10">
        <v>-455584000</v>
      </c>
      <c r="AJ94" s="10">
        <v>-414000000</v>
      </c>
      <c r="AK94" s="10">
        <v>-3537000000</v>
      </c>
      <c r="AL94" s="10">
        <v>-570000000</v>
      </c>
      <c r="AS94" s="23" t="s">
        <v>136</v>
      </c>
      <c r="AT94" s="37">
        <v>4.095E-2</v>
      </c>
    </row>
    <row r="95" spans="1:46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 t="s">
        <v>92</v>
      </c>
      <c r="X95" s="1" t="s">
        <v>92</v>
      </c>
      <c r="Y95" s="1">
        <v>-13875000</v>
      </c>
      <c r="Z95" s="1">
        <v>-1003719000</v>
      </c>
      <c r="AA95" s="1">
        <v>-10046000</v>
      </c>
      <c r="AB95" s="1">
        <v>-9855000</v>
      </c>
      <c r="AC95" s="1">
        <v>-25879000</v>
      </c>
      <c r="AD95" s="1">
        <v>-14684000</v>
      </c>
      <c r="AE95" s="1">
        <v>-602189000</v>
      </c>
      <c r="AF95" s="1">
        <v>-108000</v>
      </c>
      <c r="AG95" s="1">
        <v>-1960000</v>
      </c>
      <c r="AH95" s="1">
        <v>-1707000</v>
      </c>
      <c r="AI95" s="1" t="s">
        <v>92</v>
      </c>
      <c r="AJ95" s="1">
        <v>-3150000000</v>
      </c>
      <c r="AK95" s="1" t="s">
        <v>92</v>
      </c>
      <c r="AL95" s="1" t="s">
        <v>92</v>
      </c>
      <c r="AS95" s="38" t="s">
        <v>137</v>
      </c>
      <c r="AT95" s="39">
        <v>1.27</v>
      </c>
    </row>
    <row r="96" spans="1:46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3300000</v>
      </c>
      <c r="F96" s="1">
        <v>7200000</v>
      </c>
      <c r="G96" s="1">
        <v>15300000</v>
      </c>
      <c r="H96" s="1">
        <v>10300000</v>
      </c>
      <c r="I96" s="1">
        <v>17000000</v>
      </c>
      <c r="J96" s="1">
        <v>45200000</v>
      </c>
      <c r="K96" s="1">
        <v>70367000</v>
      </c>
      <c r="L96" s="1">
        <v>39870000</v>
      </c>
      <c r="M96" s="1">
        <v>77351000</v>
      </c>
      <c r="N96" s="1">
        <v>70935000</v>
      </c>
      <c r="O96" s="1">
        <v>142938000</v>
      </c>
      <c r="P96" s="1">
        <v>119135000</v>
      </c>
      <c r="Q96" s="1">
        <v>87536000</v>
      </c>
      <c r="R96" s="1">
        <v>81859000</v>
      </c>
      <c r="S96" s="1">
        <v>213421000</v>
      </c>
      <c r="T96" s="1">
        <v>396105000</v>
      </c>
      <c r="U96" s="1">
        <v>356547000</v>
      </c>
      <c r="V96" s="1">
        <v>509506000</v>
      </c>
      <c r="W96" s="1">
        <v>516087000</v>
      </c>
      <c r="X96" s="1">
        <v>319165000</v>
      </c>
      <c r="Y96" s="1">
        <v>179566000</v>
      </c>
      <c r="Z96" s="1">
        <v>139270000</v>
      </c>
      <c r="AA96" s="1">
        <v>144754000</v>
      </c>
      <c r="AB96" s="1">
        <v>169274000</v>
      </c>
      <c r="AC96" s="1">
        <v>500776000</v>
      </c>
      <c r="AD96" s="1">
        <v>227841000</v>
      </c>
      <c r="AE96" s="1">
        <v>164270000</v>
      </c>
      <c r="AF96" s="1">
        <v>145697000</v>
      </c>
      <c r="AG96" s="1">
        <v>158351000</v>
      </c>
      <c r="AH96" s="1">
        <v>190990000</v>
      </c>
      <c r="AI96" s="1">
        <v>232932000</v>
      </c>
      <c r="AJ96" s="1">
        <v>270000000</v>
      </c>
      <c r="AK96" s="1">
        <v>291000000</v>
      </c>
      <c r="AL96" s="1">
        <v>278000000</v>
      </c>
      <c r="AS96" s="23" t="s">
        <v>138</v>
      </c>
      <c r="AT96" s="37">
        <v>8.4000000000000005E-2</v>
      </c>
    </row>
    <row r="97" spans="1:46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>
        <v>-20300000</v>
      </c>
      <c r="F97" s="1">
        <v>-1100000</v>
      </c>
      <c r="G97" s="1" t="s">
        <v>92</v>
      </c>
      <c r="H97" s="1">
        <v>-12700000</v>
      </c>
      <c r="I97" s="1">
        <v>-21200000</v>
      </c>
      <c r="J97" s="1">
        <v>-10300000</v>
      </c>
      <c r="K97" s="1">
        <v>-17849000</v>
      </c>
      <c r="L97" s="1">
        <v>-126778000</v>
      </c>
      <c r="M97" s="1">
        <v>-275644000</v>
      </c>
      <c r="N97" s="1">
        <v>-379203000</v>
      </c>
      <c r="O97" s="1">
        <v>-479161000</v>
      </c>
      <c r="P97" s="1">
        <v>-255456000</v>
      </c>
      <c r="Q97" s="1">
        <v>-485115000</v>
      </c>
      <c r="R97" s="1">
        <v>-293241000</v>
      </c>
      <c r="S97" s="1">
        <v>-84777000</v>
      </c>
      <c r="T97" s="1">
        <v>-608681000</v>
      </c>
      <c r="U97" s="1">
        <v>-600099000</v>
      </c>
      <c r="V97" s="1">
        <v>-1364412000</v>
      </c>
      <c r="W97" s="1">
        <v>-1951527000</v>
      </c>
      <c r="X97" s="1">
        <v>-1722715000</v>
      </c>
      <c r="Y97" s="1">
        <v>-350013000</v>
      </c>
      <c r="Z97" s="1">
        <v>-850020000</v>
      </c>
      <c r="AA97" s="1">
        <v>-695015000</v>
      </c>
      <c r="AB97" s="1">
        <v>-405000000</v>
      </c>
      <c r="AC97" s="1">
        <v>-1100000000</v>
      </c>
      <c r="AD97" s="1">
        <v>-600000000</v>
      </c>
      <c r="AE97" s="1">
        <v>-625000000</v>
      </c>
      <c r="AF97" s="1">
        <v>-1075000000</v>
      </c>
      <c r="AG97" s="1">
        <v>-1100000000</v>
      </c>
      <c r="AH97" s="1">
        <v>-2050000000</v>
      </c>
      <c r="AI97" s="1">
        <v>-2750000000</v>
      </c>
      <c r="AJ97" s="1">
        <v>-3050000000</v>
      </c>
      <c r="AK97" s="1">
        <v>-3950000000</v>
      </c>
      <c r="AL97" s="1">
        <v>-6550000000</v>
      </c>
      <c r="AS97" s="35" t="s">
        <v>139</v>
      </c>
      <c r="AT97" s="36">
        <f>(AT94)+((AT95)*(AT96-AT94))</f>
        <v>9.56235E-2</v>
      </c>
    </row>
    <row r="98" spans="1:46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>
        <v>-4000000</v>
      </c>
      <c r="F98" s="1">
        <v>-4700000</v>
      </c>
      <c r="G98" s="1">
        <v>-6500000</v>
      </c>
      <c r="H98" s="1">
        <v>-7200000</v>
      </c>
      <c r="I98" s="1">
        <v>-8500000</v>
      </c>
      <c r="J98" s="1">
        <v>-9900000</v>
      </c>
      <c r="K98" s="1">
        <v>-12310000</v>
      </c>
      <c r="L98" s="1">
        <v>-14586000</v>
      </c>
      <c r="M98" s="1">
        <v>-20911000</v>
      </c>
      <c r="N98" s="1">
        <v>-16291000</v>
      </c>
      <c r="O98" s="1">
        <v>-12233000</v>
      </c>
      <c r="P98" s="1">
        <v>-11979000</v>
      </c>
      <c r="Q98" s="1">
        <v>-12007000</v>
      </c>
      <c r="R98" s="1">
        <v>-11881000</v>
      </c>
      <c r="S98" s="1">
        <v>-11626000</v>
      </c>
      <c r="T98" s="1">
        <v>-11942000</v>
      </c>
      <c r="U98" s="1">
        <v>-3044000</v>
      </c>
      <c r="V98" s="1" t="s">
        <v>92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 t="s">
        <v>92</v>
      </c>
      <c r="AF98" s="1" t="s">
        <v>92</v>
      </c>
      <c r="AG98" s="1" t="s">
        <v>92</v>
      </c>
      <c r="AH98" s="1" t="s">
        <v>92</v>
      </c>
      <c r="AI98" s="1" t="s">
        <v>92</v>
      </c>
      <c r="AJ98" s="1" t="s">
        <v>92</v>
      </c>
      <c r="AK98" s="1" t="s">
        <v>92</v>
      </c>
      <c r="AL98" s="1" t="s">
        <v>92</v>
      </c>
      <c r="AS98" s="64" t="s">
        <v>140</v>
      </c>
      <c r="AT98" s="65"/>
    </row>
    <row r="99" spans="1:46" ht="20" x14ac:dyDescent="0.25">
      <c r="A99" s="5" t="s">
        <v>84</v>
      </c>
      <c r="B99" s="1" t="s">
        <v>92</v>
      </c>
      <c r="C99" s="1" t="s">
        <v>92</v>
      </c>
      <c r="D99" s="1" t="s">
        <v>92</v>
      </c>
      <c r="E99" s="1">
        <v>-300000</v>
      </c>
      <c r="F99" s="1">
        <v>-500000</v>
      </c>
      <c r="G99" s="1">
        <v>-3000000</v>
      </c>
      <c r="H99" s="1">
        <v>-100000</v>
      </c>
      <c r="I99" s="1">
        <v>400000</v>
      </c>
      <c r="J99" s="1">
        <v>-3600000</v>
      </c>
      <c r="K99" s="1">
        <v>-3342000</v>
      </c>
      <c r="L99" s="1" t="s">
        <v>92</v>
      </c>
      <c r="M99" s="1" t="s">
        <v>92</v>
      </c>
      <c r="N99" s="1">
        <v>2768000</v>
      </c>
      <c r="O99" s="1">
        <v>978000</v>
      </c>
      <c r="P99" s="1" t="s">
        <v>92</v>
      </c>
      <c r="Q99" s="1" t="s">
        <v>92</v>
      </c>
      <c r="R99" s="1" t="s">
        <v>92</v>
      </c>
      <c r="S99" s="1" t="s">
        <v>92</v>
      </c>
      <c r="T99" s="1" t="s">
        <v>92</v>
      </c>
      <c r="U99" s="1" t="s">
        <v>92</v>
      </c>
      <c r="V99" s="1">
        <v>80230000</v>
      </c>
      <c r="W99" s="1">
        <v>85050000</v>
      </c>
      <c r="X99" s="1">
        <v>381983000</v>
      </c>
      <c r="Y99" s="1">
        <v>661980000</v>
      </c>
      <c r="Z99" s="1">
        <v>1499207000</v>
      </c>
      <c r="AA99" s="1">
        <v>9949000</v>
      </c>
      <c r="AB99" s="1">
        <v>10858000</v>
      </c>
      <c r="AC99" s="1">
        <v>65965000</v>
      </c>
      <c r="AD99" s="1">
        <v>-120440000</v>
      </c>
      <c r="AE99" s="1">
        <v>862232000</v>
      </c>
      <c r="AF99" s="1">
        <v>-161295000</v>
      </c>
      <c r="AG99" s="1">
        <v>-240126000</v>
      </c>
      <c r="AH99" s="1">
        <v>1855149000</v>
      </c>
      <c r="AI99" s="1">
        <v>-428976000</v>
      </c>
      <c r="AJ99" s="1">
        <v>2442000000</v>
      </c>
      <c r="AK99" s="1">
        <v>-642000000</v>
      </c>
      <c r="AL99" s="1">
        <v>-553000000</v>
      </c>
      <c r="AS99" s="23" t="s">
        <v>141</v>
      </c>
      <c r="AT99" s="24">
        <f>AT86+AT87</f>
        <v>4633000000</v>
      </c>
    </row>
    <row r="100" spans="1:46" ht="20" x14ac:dyDescent="0.25">
      <c r="A100" s="6" t="s">
        <v>85</v>
      </c>
      <c r="B100" s="10" t="s">
        <v>92</v>
      </c>
      <c r="C100" s="10" t="s">
        <v>92</v>
      </c>
      <c r="D100" s="10" t="s">
        <v>92</v>
      </c>
      <c r="E100" s="10">
        <v>-21300000</v>
      </c>
      <c r="F100" s="10">
        <v>900000</v>
      </c>
      <c r="G100" s="10">
        <v>5800000</v>
      </c>
      <c r="H100" s="10">
        <v>-9700000</v>
      </c>
      <c r="I100" s="10">
        <v>-12300000</v>
      </c>
      <c r="J100" s="10">
        <v>21400000</v>
      </c>
      <c r="K100" s="10">
        <v>36866000</v>
      </c>
      <c r="L100" s="10">
        <v>-101494000</v>
      </c>
      <c r="M100" s="10">
        <v>-219204000</v>
      </c>
      <c r="N100" s="10">
        <v>-321791000</v>
      </c>
      <c r="O100" s="10">
        <v>-347478000</v>
      </c>
      <c r="P100" s="10">
        <v>-148300000</v>
      </c>
      <c r="Q100" s="10">
        <v>-409586000</v>
      </c>
      <c r="R100" s="10">
        <v>-223263000</v>
      </c>
      <c r="S100" s="10">
        <v>117018000</v>
      </c>
      <c r="T100" s="10">
        <v>-224518000</v>
      </c>
      <c r="U100" s="10">
        <v>-246596000</v>
      </c>
      <c r="V100" s="10">
        <v>-774676000</v>
      </c>
      <c r="W100" s="10">
        <v>-1350390000</v>
      </c>
      <c r="X100" s="10">
        <v>-1021567000</v>
      </c>
      <c r="Y100" s="10">
        <v>477658000</v>
      </c>
      <c r="Z100" s="10">
        <v>-215262000</v>
      </c>
      <c r="AA100" s="10">
        <v>-550358000</v>
      </c>
      <c r="AB100" s="10">
        <v>-234723000</v>
      </c>
      <c r="AC100" s="10">
        <v>-559138000</v>
      </c>
      <c r="AD100" s="10">
        <v>-507283000</v>
      </c>
      <c r="AE100" s="10">
        <v>-200687000</v>
      </c>
      <c r="AF100" s="10">
        <v>-1090706000</v>
      </c>
      <c r="AG100" s="10">
        <v>-1183735000</v>
      </c>
      <c r="AH100" s="10">
        <v>-5568000</v>
      </c>
      <c r="AI100" s="10">
        <v>-2946044000</v>
      </c>
      <c r="AJ100" s="10">
        <v>-3488000000</v>
      </c>
      <c r="AK100" s="10">
        <v>-4301000000</v>
      </c>
      <c r="AL100" s="10">
        <v>-6825000000</v>
      </c>
      <c r="AS100" s="33" t="s">
        <v>142</v>
      </c>
      <c r="AT100" s="34">
        <f>AT99/AT103</f>
        <v>2.9767029465054419E-2</v>
      </c>
    </row>
    <row r="101" spans="1:46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>
        <v>-1300000</v>
      </c>
      <c r="K101" s="1">
        <v>10000</v>
      </c>
      <c r="L101" s="1">
        <v>2497000</v>
      </c>
      <c r="M101" s="1">
        <v>528000</v>
      </c>
      <c r="N101" s="1">
        <v>1918000</v>
      </c>
      <c r="O101" s="1">
        <v>-597000</v>
      </c>
      <c r="P101" s="1">
        <v>-2545000</v>
      </c>
      <c r="Q101" s="1">
        <v>-895000</v>
      </c>
      <c r="R101" s="1">
        <v>1217000</v>
      </c>
      <c r="S101" s="1">
        <v>4471000</v>
      </c>
      <c r="T101" s="1">
        <v>3566000</v>
      </c>
      <c r="U101" s="1">
        <v>-1637000</v>
      </c>
      <c r="V101" s="1">
        <v>3933000</v>
      </c>
      <c r="W101" s="1">
        <v>1715000</v>
      </c>
      <c r="X101" s="1">
        <v>-14406000</v>
      </c>
      <c r="Y101" s="1">
        <v>14703000</v>
      </c>
      <c r="Z101" s="1">
        <v>11965000</v>
      </c>
      <c r="AA101" s="1">
        <v>4055000</v>
      </c>
      <c r="AB101" s="1">
        <v>5357000</v>
      </c>
      <c r="AC101" s="1">
        <v>-5241000</v>
      </c>
      <c r="AD101" s="1">
        <v>-6648000</v>
      </c>
      <c r="AE101" s="1">
        <v>-21297000</v>
      </c>
      <c r="AF101" s="1">
        <v>-14234000</v>
      </c>
      <c r="AG101" s="1">
        <v>8516000</v>
      </c>
      <c r="AH101" s="1">
        <v>-1738000</v>
      </c>
      <c r="AI101" s="1">
        <v>-12739000</v>
      </c>
      <c r="AJ101" s="1">
        <v>3000000</v>
      </c>
      <c r="AK101" s="1">
        <v>-26000000</v>
      </c>
      <c r="AL101" s="1">
        <v>-51000000</v>
      </c>
      <c r="AS101" s="38" t="s">
        <v>143</v>
      </c>
      <c r="AT101" s="40">
        <v>151009000000</v>
      </c>
    </row>
    <row r="102" spans="1:46" ht="20" x14ac:dyDescent="0.25">
      <c r="A102" s="6" t="s">
        <v>87</v>
      </c>
      <c r="B102" s="10" t="s">
        <v>92</v>
      </c>
      <c r="C102" s="10" t="s">
        <v>92</v>
      </c>
      <c r="D102" s="10" t="s">
        <v>92</v>
      </c>
      <c r="E102" s="10">
        <v>-21300000</v>
      </c>
      <c r="F102" s="10">
        <v>900000</v>
      </c>
      <c r="G102" s="10">
        <v>5800000</v>
      </c>
      <c r="H102" s="10">
        <v>-9700000</v>
      </c>
      <c r="I102" s="10">
        <v>-12300000</v>
      </c>
      <c r="J102" s="10">
        <v>56000000</v>
      </c>
      <c r="K102" s="10">
        <v>-142036000</v>
      </c>
      <c r="L102" s="10">
        <v>52252000</v>
      </c>
      <c r="M102" s="10">
        <v>156831000</v>
      </c>
      <c r="N102" s="10">
        <v>-156705000</v>
      </c>
      <c r="O102" s="10">
        <v>60274000</v>
      </c>
      <c r="P102" s="10">
        <v>65721000</v>
      </c>
      <c r="Q102" s="10">
        <v>-18204000</v>
      </c>
      <c r="R102" s="10">
        <v>-34978000</v>
      </c>
      <c r="S102" s="10">
        <v>6233000</v>
      </c>
      <c r="T102" s="10">
        <v>186210000</v>
      </c>
      <c r="U102" s="10">
        <v>161757000</v>
      </c>
      <c r="V102" s="10">
        <v>351682000</v>
      </c>
      <c r="W102" s="10">
        <v>173922000</v>
      </c>
      <c r="X102" s="10">
        <v>-59972000</v>
      </c>
      <c r="Y102" s="10">
        <v>113037000</v>
      </c>
      <c r="Z102" s="10">
        <v>-249596000</v>
      </c>
      <c r="AA102" s="10">
        <v>239609000</v>
      </c>
      <c r="AB102" s="10">
        <v>435552000</v>
      </c>
      <c r="AC102" s="10">
        <v>-590496000</v>
      </c>
      <c r="AD102" s="10">
        <v>282844000</v>
      </c>
      <c r="AE102" s="10">
        <v>-240840000</v>
      </c>
      <c r="AF102" s="10">
        <v>134755000</v>
      </c>
      <c r="AG102" s="10">
        <v>1294757000</v>
      </c>
      <c r="AH102" s="10">
        <v>-663297000</v>
      </c>
      <c r="AI102" s="10">
        <v>1007446000</v>
      </c>
      <c r="AJ102" s="10">
        <v>1828000000</v>
      </c>
      <c r="AK102" s="10">
        <v>-634000000</v>
      </c>
      <c r="AL102" s="10">
        <v>392000000</v>
      </c>
      <c r="AS102" s="33" t="s">
        <v>144</v>
      </c>
      <c r="AT102" s="34">
        <f>AT101/AT103</f>
        <v>0.97023297053494562</v>
      </c>
    </row>
    <row r="103" spans="1:46" ht="20" x14ac:dyDescent="0.25">
      <c r="A103" s="5" t="s">
        <v>88</v>
      </c>
      <c r="B103" s="1" t="s">
        <v>92</v>
      </c>
      <c r="C103" s="1" t="s">
        <v>92</v>
      </c>
      <c r="D103" s="1" t="s">
        <v>92</v>
      </c>
      <c r="E103" s="1">
        <v>13400000</v>
      </c>
      <c r="F103" s="1">
        <v>13100000</v>
      </c>
      <c r="G103" s="1">
        <v>19500000</v>
      </c>
      <c r="H103" s="1">
        <v>30300000</v>
      </c>
      <c r="I103" s="1">
        <v>47200000</v>
      </c>
      <c r="J103" s="1">
        <v>134000000</v>
      </c>
      <c r="K103" s="1">
        <v>200529000</v>
      </c>
      <c r="L103" s="1">
        <v>58493000</v>
      </c>
      <c r="M103" s="1">
        <v>110745000</v>
      </c>
      <c r="N103" s="1">
        <v>267576000</v>
      </c>
      <c r="O103" s="1">
        <v>110871000</v>
      </c>
      <c r="P103" s="1">
        <v>171145000</v>
      </c>
      <c r="Q103" s="1">
        <v>236866000</v>
      </c>
      <c r="R103" s="1">
        <v>218662000</v>
      </c>
      <c r="S103" s="1">
        <v>183684000</v>
      </c>
      <c r="T103" s="1">
        <v>189917000</v>
      </c>
      <c r="U103" s="1">
        <v>259061000</v>
      </c>
      <c r="V103" s="1">
        <v>420818000</v>
      </c>
      <c r="W103" s="1">
        <v>772500000</v>
      </c>
      <c r="X103" s="1">
        <v>946422000</v>
      </c>
      <c r="Y103" s="1">
        <v>886450000</v>
      </c>
      <c r="Z103" s="1">
        <v>999487000</v>
      </c>
      <c r="AA103" s="1">
        <v>749891000</v>
      </c>
      <c r="AB103" s="1">
        <v>989500000</v>
      </c>
      <c r="AC103" s="1">
        <v>1425052000</v>
      </c>
      <c r="AD103" s="1">
        <v>834556000</v>
      </c>
      <c r="AE103" s="1">
        <v>1117400000</v>
      </c>
      <c r="AF103" s="1">
        <v>876560000</v>
      </c>
      <c r="AG103" s="1">
        <v>1011315000</v>
      </c>
      <c r="AH103" s="1">
        <v>2306072000</v>
      </c>
      <c r="AI103" s="1">
        <v>1642775000</v>
      </c>
      <c r="AJ103" s="1">
        <v>2650000000</v>
      </c>
      <c r="AK103" s="1">
        <v>4478000000</v>
      </c>
      <c r="AL103" s="1">
        <v>3844000000</v>
      </c>
      <c r="AS103" s="35" t="s">
        <v>145</v>
      </c>
      <c r="AT103" s="41">
        <f>AT99+AT101</f>
        <v>155642000000</v>
      </c>
    </row>
    <row r="104" spans="1:46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>
        <v>190000000</v>
      </c>
      <c r="K104" s="11">
        <v>58493000</v>
      </c>
      <c r="L104" s="11">
        <v>110745000</v>
      </c>
      <c r="M104" s="11">
        <v>267576000</v>
      </c>
      <c r="N104" s="11">
        <v>110871000</v>
      </c>
      <c r="O104" s="11">
        <v>171145000</v>
      </c>
      <c r="P104" s="11">
        <v>236866000</v>
      </c>
      <c r="Q104" s="11">
        <v>218662000</v>
      </c>
      <c r="R104" s="11">
        <v>183684000</v>
      </c>
      <c r="S104" s="11">
        <v>189917000</v>
      </c>
      <c r="T104" s="11">
        <v>376127000</v>
      </c>
      <c r="U104" s="11">
        <v>420818000</v>
      </c>
      <c r="V104" s="11">
        <v>772500000</v>
      </c>
      <c r="W104" s="11">
        <v>946422000</v>
      </c>
      <c r="X104" s="11">
        <v>886450000</v>
      </c>
      <c r="Y104" s="11">
        <v>999487000</v>
      </c>
      <c r="Z104" s="11">
        <v>749891000</v>
      </c>
      <c r="AA104" s="11">
        <v>989500000</v>
      </c>
      <c r="AB104" s="11">
        <v>1425052000</v>
      </c>
      <c r="AC104" s="11">
        <v>834556000</v>
      </c>
      <c r="AD104" s="11">
        <v>1117400000</v>
      </c>
      <c r="AE104" s="11">
        <v>876560000</v>
      </c>
      <c r="AF104" s="11">
        <v>1011315000</v>
      </c>
      <c r="AG104" s="11">
        <v>2306072000</v>
      </c>
      <c r="AH104" s="11">
        <v>1642775000</v>
      </c>
      <c r="AI104" s="11">
        <v>2650221000</v>
      </c>
      <c r="AJ104" s="11">
        <v>4478000000</v>
      </c>
      <c r="AK104" s="11">
        <v>3844000000</v>
      </c>
      <c r="AL104" s="11">
        <v>4236000000</v>
      </c>
      <c r="AS104" s="64" t="s">
        <v>146</v>
      </c>
      <c r="AT104" s="65"/>
    </row>
    <row r="105" spans="1:46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 t="e">
        <f>(E106/D106)-1</f>
        <v>#VALUE!</v>
      </c>
      <c r="F105" s="15">
        <f>(F106/E106)-1</f>
        <v>8.0310880829015607E-2</v>
      </c>
      <c r="G105" s="15">
        <f>(G106/F106)-1</f>
        <v>0.60431654676258995</v>
      </c>
      <c r="H105" s="15">
        <f t="shared" ref="H105:AL105" si="8">(H106/G106)-1</f>
        <v>2.391629297458886E-2</v>
      </c>
      <c r="I105" s="15">
        <f t="shared" si="8"/>
        <v>0.36204379562043787</v>
      </c>
      <c r="J105" s="15">
        <f t="shared" si="8"/>
        <v>0.22186495176848875</v>
      </c>
      <c r="K105" s="15">
        <f t="shared" si="8"/>
        <v>0.25377192982456132</v>
      </c>
      <c r="L105" s="15">
        <f t="shared" si="8"/>
        <v>6.5171762401175393E-2</v>
      </c>
      <c r="M105" s="15">
        <f t="shared" si="8"/>
        <v>0.14791947190383925</v>
      </c>
      <c r="N105" s="15">
        <f t="shared" si="8"/>
        <v>-0.17761565530855716</v>
      </c>
      <c r="O105" s="15">
        <f t="shared" si="8"/>
        <v>1.0316231109626783</v>
      </c>
      <c r="P105" s="15">
        <f t="shared" si="8"/>
        <v>0.42054775285708912</v>
      </c>
      <c r="Q105" s="15">
        <f t="shared" si="8"/>
        <v>-0.10280865016032215</v>
      </c>
      <c r="R105" s="15">
        <f t="shared" si="8"/>
        <v>-0.19990272634933604</v>
      </c>
      <c r="S105" s="15">
        <f t="shared" si="8"/>
        <v>0.32217643483021163</v>
      </c>
      <c r="T105" s="15">
        <f t="shared" si="8"/>
        <v>0.57619093583145786</v>
      </c>
      <c r="U105" s="15">
        <f t="shared" si="8"/>
        <v>9.8240502290022125E-2</v>
      </c>
      <c r="V105" s="15">
        <f t="shared" si="8"/>
        <v>0.23846844652358556</v>
      </c>
      <c r="W105" s="15">
        <f t="shared" si="8"/>
        <v>0.54886852790735419</v>
      </c>
      <c r="X105" s="15">
        <f t="shared" si="8"/>
        <v>-0.10582545661506637</v>
      </c>
      <c r="Y105" s="15">
        <f t="shared" si="8"/>
        <v>-0.14604453798047723</v>
      </c>
      <c r="Z105" s="15">
        <f t="shared" si="8"/>
        <v>-5.4926967080085709E-2</v>
      </c>
      <c r="AA105" s="15">
        <f t="shared" si="8"/>
        <v>0.41306594668167707</v>
      </c>
      <c r="AB105" s="15">
        <f t="shared" si="8"/>
        <v>-7.8405425274939655E-2</v>
      </c>
      <c r="AC105" s="15">
        <f t="shared" si="8"/>
        <v>-0.21585277703613504</v>
      </c>
      <c r="AD105" s="15">
        <f t="shared" si="8"/>
        <v>0.18251519731597132</v>
      </c>
      <c r="AE105" s="15">
        <f t="shared" si="8"/>
        <v>0.12765307466093145</v>
      </c>
      <c r="AF105" s="15">
        <f t="shared" si="8"/>
        <v>0.5537722468133206</v>
      </c>
      <c r="AG105" s="15">
        <f t="shared" si="8"/>
        <v>0.37015856824135995</v>
      </c>
      <c r="AH105" s="15">
        <f t="shared" si="8"/>
        <v>0.37590315098633109</v>
      </c>
      <c r="AI105" s="15">
        <f t="shared" si="8"/>
        <v>7.0323768013872856E-2</v>
      </c>
      <c r="AJ105" s="15">
        <f t="shared" si="8"/>
        <v>0.31799349147599876</v>
      </c>
      <c r="AK105" s="15">
        <f t="shared" si="8"/>
        <v>0.29653353428786744</v>
      </c>
      <c r="AL105" s="15">
        <f t="shared" si="8"/>
        <v>7.4687590816623128E-2</v>
      </c>
      <c r="AM105" s="15"/>
      <c r="AN105" s="15"/>
      <c r="AO105" s="15"/>
      <c r="AP105" s="15"/>
      <c r="AQ105" s="15"/>
      <c r="AR105" s="15"/>
      <c r="AS105" s="25" t="s">
        <v>108</v>
      </c>
      <c r="AT105" s="26">
        <f>(AT100*AT92)+(AT102*AT97)</f>
        <v>9.3346715952183176E-2</v>
      </c>
    </row>
    <row r="106" spans="1:46" ht="19" x14ac:dyDescent="0.25">
      <c r="A106" s="5" t="s">
        <v>90</v>
      </c>
      <c r="B106" s="1" t="s">
        <v>92</v>
      </c>
      <c r="C106" s="1" t="s">
        <v>92</v>
      </c>
      <c r="D106" s="1" t="s">
        <v>92</v>
      </c>
      <c r="E106" s="1">
        <v>38600000</v>
      </c>
      <c r="F106" s="1">
        <v>41700000</v>
      </c>
      <c r="G106" s="1">
        <v>66900000</v>
      </c>
      <c r="H106" s="1">
        <v>68500000</v>
      </c>
      <c r="I106" s="1">
        <v>93300000</v>
      </c>
      <c r="J106" s="1">
        <v>114000000</v>
      </c>
      <c r="K106" s="1">
        <v>142930000</v>
      </c>
      <c r="L106" s="1">
        <v>152245000</v>
      </c>
      <c r="M106" s="1">
        <v>174765000</v>
      </c>
      <c r="N106" s="1">
        <v>143724000</v>
      </c>
      <c r="O106" s="1">
        <v>291993000</v>
      </c>
      <c r="P106" s="1">
        <v>414790000</v>
      </c>
      <c r="Q106" s="1">
        <v>372146000</v>
      </c>
      <c r="R106" s="1">
        <v>297753000</v>
      </c>
      <c r="S106" s="1">
        <v>393682000</v>
      </c>
      <c r="T106" s="1">
        <v>620518000</v>
      </c>
      <c r="U106" s="1">
        <v>681478000</v>
      </c>
      <c r="V106" s="1">
        <v>843989000</v>
      </c>
      <c r="W106" s="1">
        <v>1307228000</v>
      </c>
      <c r="X106" s="1">
        <v>1168890000</v>
      </c>
      <c r="Y106" s="1">
        <v>998180000</v>
      </c>
      <c r="Z106" s="1">
        <v>943353000</v>
      </c>
      <c r="AA106" s="1">
        <v>1333020000</v>
      </c>
      <c r="AB106" s="1">
        <v>1228504000</v>
      </c>
      <c r="AC106" s="1">
        <v>963328000</v>
      </c>
      <c r="AD106" s="1">
        <v>1139150000</v>
      </c>
      <c r="AE106" s="1">
        <v>1284566000</v>
      </c>
      <c r="AF106" s="1">
        <v>1995923000</v>
      </c>
      <c r="AG106" s="1">
        <v>2734731000</v>
      </c>
      <c r="AH106" s="1">
        <v>3762725000</v>
      </c>
      <c r="AI106" s="1">
        <v>4027334000</v>
      </c>
      <c r="AJ106" s="1">
        <v>5308000000</v>
      </c>
      <c r="AK106" s="1">
        <v>6882000000</v>
      </c>
      <c r="AL106" s="1">
        <v>7396000000</v>
      </c>
      <c r="AM106" s="42">
        <f>AL106*(1+$AT$106)</f>
        <v>8192275100.9941807</v>
      </c>
      <c r="AN106" s="42">
        <f t="shared" ref="AN106:AQ106" si="9">AM106*(1+$AT$106)</f>
        <v>9074279520.0607376</v>
      </c>
      <c r="AO106" s="42">
        <f t="shared" si="9"/>
        <v>10051243127.589914</v>
      </c>
      <c r="AP106" s="42">
        <f t="shared" si="9"/>
        <v>11133389508.949938</v>
      </c>
      <c r="AQ106" s="42">
        <f t="shared" si="9"/>
        <v>12332042950.762629</v>
      </c>
      <c r="AR106" s="43" t="s">
        <v>147</v>
      </c>
      <c r="AS106" s="44" t="s">
        <v>148</v>
      </c>
      <c r="AT106" s="45">
        <f>(SUM(AM4:AQ4)/5)</f>
        <v>0.10766293956113859</v>
      </c>
    </row>
    <row r="107" spans="1:46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43"/>
      <c r="AN107" s="43"/>
      <c r="AO107" s="43"/>
      <c r="AP107" s="43"/>
      <c r="AQ107" s="46">
        <f>AQ106*(1+AT107)/(AT108-AT107)</f>
        <v>184944424153.09537</v>
      </c>
      <c r="AR107" s="47" t="s">
        <v>149</v>
      </c>
      <c r="AS107" s="48" t="s">
        <v>150</v>
      </c>
      <c r="AT107" s="49">
        <v>2.5000000000000001E-2</v>
      </c>
    </row>
    <row r="108" spans="1:46" ht="19" x14ac:dyDescent="0.25">
      <c r="AM108" s="46">
        <f t="shared" ref="AM108:AO108" si="10">AM107+AM106</f>
        <v>8192275100.9941807</v>
      </c>
      <c r="AN108" s="46">
        <f t="shared" si="10"/>
        <v>9074279520.0607376</v>
      </c>
      <c r="AO108" s="46">
        <f t="shared" si="10"/>
        <v>10051243127.589914</v>
      </c>
      <c r="AP108" s="46">
        <f>AP107+AP106</f>
        <v>11133389508.949938</v>
      </c>
      <c r="AQ108" s="46">
        <f>AQ107+AQ106</f>
        <v>197276467103.858</v>
      </c>
      <c r="AR108" s="47" t="s">
        <v>145</v>
      </c>
      <c r="AS108" s="50" t="s">
        <v>151</v>
      </c>
      <c r="AT108" s="51">
        <f>AT105</f>
        <v>9.3346715952183176E-2</v>
      </c>
    </row>
    <row r="109" spans="1:46" ht="19" x14ac:dyDescent="0.25">
      <c r="AM109" s="66" t="s">
        <v>152</v>
      </c>
      <c r="AN109" s="67"/>
    </row>
    <row r="110" spans="1:46" ht="20" x14ac:dyDescent="0.25">
      <c r="AM110" s="52" t="s">
        <v>153</v>
      </c>
      <c r="AN110" s="53">
        <f>NPV(AT108,AM108,AN108,AO108,AP108,AQ108)</f>
        <v>156830998789.29807</v>
      </c>
    </row>
    <row r="111" spans="1:46" ht="20" x14ac:dyDescent="0.25">
      <c r="AM111" s="52" t="s">
        <v>154</v>
      </c>
      <c r="AN111" s="53">
        <f>AL40</f>
        <v>6096000000</v>
      </c>
    </row>
    <row r="112" spans="1:46" ht="20" x14ac:dyDescent="0.25">
      <c r="AM112" s="52" t="s">
        <v>141</v>
      </c>
      <c r="AN112" s="53">
        <f>AT99</f>
        <v>4633000000</v>
      </c>
    </row>
    <row r="113" spans="39:40" ht="20" x14ac:dyDescent="0.25">
      <c r="AM113" s="52" t="s">
        <v>155</v>
      </c>
      <c r="AN113" s="53">
        <f>AN110+AN111-AN112</f>
        <v>158293998789.29807</v>
      </c>
    </row>
    <row r="114" spans="39:40" ht="20" x14ac:dyDescent="0.25">
      <c r="AM114" s="52" t="s">
        <v>156</v>
      </c>
      <c r="AN114" s="54">
        <f>AL34*(1+(5*AR16))</f>
        <v>442010686.09300858</v>
      </c>
    </row>
    <row r="115" spans="39:40" ht="20" x14ac:dyDescent="0.25">
      <c r="AM115" s="55" t="s">
        <v>157</v>
      </c>
      <c r="AN115" s="56">
        <f>AN113/AN114</f>
        <v>358.12256076539649</v>
      </c>
    </row>
    <row r="116" spans="39:40" ht="20" x14ac:dyDescent="0.25">
      <c r="AM116" s="57" t="s">
        <v>158</v>
      </c>
      <c r="AN116" s="58">
        <v>329.3</v>
      </c>
    </row>
    <row r="117" spans="39:40" ht="20" x14ac:dyDescent="0.25">
      <c r="AM117" s="59" t="s">
        <v>159</v>
      </c>
      <c r="AN117" s="60">
        <f>AN115/AN116-1</f>
        <v>8.7526756044325804E-2</v>
      </c>
    </row>
    <row r="118" spans="39:40" ht="20" x14ac:dyDescent="0.25">
      <c r="AM118" s="59" t="s">
        <v>160</v>
      </c>
      <c r="AN118" s="61" t="str">
        <f>IF(AN115&gt;AN116,"BUY","SELL")</f>
        <v>BUY</v>
      </c>
    </row>
  </sheetData>
  <mergeCells count="6">
    <mergeCell ref="AM109:AN109"/>
    <mergeCell ref="AS83:AT83"/>
    <mergeCell ref="AS84:AT84"/>
    <mergeCell ref="AS93:AT93"/>
    <mergeCell ref="AS98:AT98"/>
    <mergeCell ref="AS104:AT104"/>
  </mergeCells>
  <hyperlinks>
    <hyperlink ref="A1" r:id="rId1" tooltip="https://roic.ai/company/ADBE" display="ROIC.AI | ADBE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www.sec.gov/Archives/edgar/data/796343/000091205796002896/0000912057-96-002896-index.html" xr:uid="{00000000-0004-0000-0000-00001C000000}"/>
    <hyperlink ref="K74" r:id="rId21" tooltip="https://www.sec.gov/Archives/edgar/data/796343/000091205796002896/0000912057-96-002896-index.html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www.sec.gov/Archives/edgar/data/796343/000091205701006700/0000912057-01-006700-index.htm" xr:uid="{00000000-0004-0000-0000-00002B000000}"/>
    <hyperlink ref="P74" r:id="rId31" tooltip="https://www.sec.gov/Archives/edgar/data/796343/000091205701006700/0000912057-01-006700-index.htm" xr:uid="{00000000-0004-0000-0000-00002C000000}"/>
    <hyperlink ref="Q36" r:id="rId32" tooltip="https://www.sec.gov/Archives/edgar/data/796343/000091205702007164/0000912057-02-007164-index.htm" xr:uid="{00000000-0004-0000-0000-00002E000000}"/>
    <hyperlink ref="Q74" r:id="rId33" tooltip="https://www.sec.gov/Archives/edgar/data/796343/000091205702007164/0000912057-02-007164-index.htm" xr:uid="{00000000-0004-0000-0000-00002F000000}"/>
    <hyperlink ref="R36" r:id="rId34" tooltip="https://www.sec.gov/Archives/edgar/data/796343/000117494703000004/0001174947-03-000004-index.htm" xr:uid="{00000000-0004-0000-0000-000031000000}"/>
    <hyperlink ref="R74" r:id="rId35" tooltip="https://www.sec.gov/Archives/edgar/data/796343/000117494703000004/0001174947-03-000004-index.htm" xr:uid="{00000000-0004-0000-0000-000032000000}"/>
    <hyperlink ref="S36" r:id="rId36" tooltip="https://www.sec.gov/Archives/edgar/data/796343/000104746904003345/0001047469-04-003345-index.htm" xr:uid="{00000000-0004-0000-0000-000034000000}"/>
    <hyperlink ref="S74" r:id="rId37" tooltip="https://www.sec.gov/Archives/edgar/data/796343/000104746904003345/0001047469-04-003345-index.htm" xr:uid="{00000000-0004-0000-0000-000035000000}"/>
    <hyperlink ref="T36" r:id="rId38" tooltip="https://www.sec.gov/Archives/edgar/data/796343/000104746905002143/0001047469-05-002143-index.htm" xr:uid="{00000000-0004-0000-0000-000037000000}"/>
    <hyperlink ref="T74" r:id="rId39" tooltip="https://www.sec.gov/Archives/edgar/data/796343/000104746905002143/0001047469-05-002143-index.htm" xr:uid="{00000000-0004-0000-0000-000038000000}"/>
    <hyperlink ref="U36" r:id="rId40" tooltip="https://www.sec.gov/Archives/edgar/data/796343/000104746906001601/0001047469-06-001601-index.htm" xr:uid="{00000000-0004-0000-0000-00003A000000}"/>
    <hyperlink ref="U74" r:id="rId41" tooltip="https://www.sec.gov/Archives/edgar/data/796343/000104746906001601/0001047469-06-001601-index.htm" xr:uid="{00000000-0004-0000-0000-00003B000000}"/>
    <hyperlink ref="V36" r:id="rId42" tooltip="https://www.sec.gov/Archives/edgar/data/796343/000110465907007286/0001104659-07-007286-index.htm" xr:uid="{00000000-0004-0000-0000-00003D000000}"/>
    <hyperlink ref="V74" r:id="rId43" tooltip="https://www.sec.gov/Archives/edgar/data/796343/000110465907007286/0001104659-07-007286-index.htm" xr:uid="{00000000-0004-0000-0000-00003E000000}"/>
    <hyperlink ref="W36" r:id="rId44" tooltip="https://www.sec.gov/Archives/edgar/data/796343/000104746908000497/0001047469-08-000497-index.htm" xr:uid="{00000000-0004-0000-0000-000040000000}"/>
    <hyperlink ref="W74" r:id="rId45" tooltip="https://www.sec.gov/Archives/edgar/data/796343/000104746908000497/0001047469-08-000497-index.htm" xr:uid="{00000000-0004-0000-0000-000041000000}"/>
    <hyperlink ref="X36" r:id="rId46" tooltip="https://www.sec.gov/Archives/edgar/data/796343/000079634309000007/0000796343-09-000007-index.htm" xr:uid="{00000000-0004-0000-0000-000043000000}"/>
    <hyperlink ref="X74" r:id="rId47" tooltip="https://www.sec.gov/Archives/edgar/data/796343/000079634309000007/0000796343-09-000007-index.htm" xr:uid="{00000000-0004-0000-0000-000044000000}"/>
    <hyperlink ref="Y36" r:id="rId48" tooltip="https://www.sec.gov/Archives/edgar/data/796343/000079634310000003/0000796343-10-000003-index.htm" xr:uid="{00000000-0004-0000-0000-000046000000}"/>
    <hyperlink ref="Y74" r:id="rId49" tooltip="https://www.sec.gov/Archives/edgar/data/796343/000079634310000003/0000796343-10-000003-index.htm" xr:uid="{00000000-0004-0000-0000-000047000000}"/>
    <hyperlink ref="Z36" r:id="rId50" tooltip="https://www.sec.gov/Archives/edgar/data/796343/000079634311000003/0000796343-11-000003-index.htm" xr:uid="{00000000-0004-0000-0000-000049000000}"/>
    <hyperlink ref="Z74" r:id="rId51" tooltip="https://www.sec.gov/Archives/edgar/data/796343/000079634311000003/0000796343-11-000003-index.htm" xr:uid="{00000000-0004-0000-0000-00004A000000}"/>
    <hyperlink ref="AA36" r:id="rId52" tooltip="https://www.sec.gov/Archives/edgar/data/796343/000079634312000003/0000796343-12-000003-index.htm" xr:uid="{00000000-0004-0000-0000-00004C000000}"/>
    <hyperlink ref="AA74" r:id="rId53" tooltip="https://www.sec.gov/Archives/edgar/data/796343/000079634312000003/0000796343-12-000003-index.htm" xr:uid="{00000000-0004-0000-0000-00004D000000}"/>
    <hyperlink ref="AB36" r:id="rId54" tooltip="https://www.sec.gov/Archives/edgar/data/796343/000079634313000008/0000796343-13-000008-index.htm" xr:uid="{00000000-0004-0000-0000-00004F000000}"/>
    <hyperlink ref="AB74" r:id="rId55" tooltip="https://www.sec.gov/Archives/edgar/data/796343/000079634313000008/0000796343-13-000008-index.htm" xr:uid="{00000000-0004-0000-0000-000050000000}"/>
    <hyperlink ref="AC36" r:id="rId56" tooltip="https://www.sec.gov/Archives/edgar/data/796343/000079634314000004/0000796343-14-000004-index.htm" xr:uid="{00000000-0004-0000-0000-000052000000}"/>
    <hyperlink ref="AC74" r:id="rId57" tooltip="https://www.sec.gov/Archives/edgar/data/796343/000079634314000004/0000796343-14-000004-index.htm" xr:uid="{00000000-0004-0000-0000-000053000000}"/>
    <hyperlink ref="AD36" r:id="rId58" tooltip="https://www.sec.gov/Archives/edgar/data/796343/000079634315000022/0000796343-15-000022-index.htm" xr:uid="{00000000-0004-0000-0000-000055000000}"/>
    <hyperlink ref="AD74" r:id="rId59" tooltip="https://www.sec.gov/Archives/edgar/data/796343/000079634315000022/0000796343-15-000022-index.htm" xr:uid="{00000000-0004-0000-0000-000056000000}"/>
    <hyperlink ref="AE36" r:id="rId60" tooltip="https://www.sec.gov/Archives/edgar/data/796343/000079634316000224/0000796343-16-000224-index.htm" xr:uid="{00000000-0004-0000-0000-000058000000}"/>
    <hyperlink ref="AE74" r:id="rId61" tooltip="https://www.sec.gov/Archives/edgar/data/796343/000079634316000224/0000796343-16-000224-index.htm" xr:uid="{00000000-0004-0000-0000-000059000000}"/>
    <hyperlink ref="AF36" r:id="rId62" tooltip="https://www.sec.gov/Archives/edgar/data/796343/000079634317000031/0000796343-17-000031-index.htm" xr:uid="{00000000-0004-0000-0000-00005B000000}"/>
    <hyperlink ref="AF74" r:id="rId63" tooltip="https://www.sec.gov/Archives/edgar/data/796343/000079634317000031/0000796343-17-000031-index.htm" xr:uid="{00000000-0004-0000-0000-00005C000000}"/>
    <hyperlink ref="AG36" r:id="rId64" tooltip="https://www.sec.gov/Archives/edgar/data/796343/000079634318000015/0000796343-18-000015-index.htm" xr:uid="{00000000-0004-0000-0000-00005E000000}"/>
    <hyperlink ref="AG74" r:id="rId65" tooltip="https://www.sec.gov/Archives/edgar/data/796343/000079634318000015/0000796343-18-000015-index.htm" xr:uid="{00000000-0004-0000-0000-00005F000000}"/>
    <hyperlink ref="AH36" r:id="rId66" tooltip="https://www.sec.gov/Archives/edgar/data/796343/000079634319000019/0000796343-19-000019-index.htm" xr:uid="{00000000-0004-0000-0000-000061000000}"/>
    <hyperlink ref="AH74" r:id="rId67" tooltip="https://www.sec.gov/Archives/edgar/data/796343/000079634319000019/0000796343-19-000019-index.htm" xr:uid="{00000000-0004-0000-0000-000062000000}"/>
    <hyperlink ref="AI36" r:id="rId68" tooltip="https://www.sec.gov/Archives/edgar/data/796343/000079634320000013/0000796343-20-000013-index.htm" xr:uid="{00000000-0004-0000-0000-000064000000}"/>
    <hyperlink ref="AI74" r:id="rId69" tooltip="https://www.sec.gov/Archives/edgar/data/796343/000079634320000013/0000796343-20-000013-index.htm" xr:uid="{00000000-0004-0000-0000-000065000000}"/>
    <hyperlink ref="AJ36" r:id="rId70" tooltip="https://www.sec.gov/Archives/edgar/data/796343/000079634321000004/0000796343-21-000004-index.htm" xr:uid="{00000000-0004-0000-0000-000067000000}"/>
    <hyperlink ref="AJ74" r:id="rId71" tooltip="https://www.sec.gov/Archives/edgar/data/796343/000079634321000004/0000796343-21-000004-index.htm" xr:uid="{00000000-0004-0000-0000-000068000000}"/>
    <hyperlink ref="AK36" r:id="rId72" tooltip="https://www.sec.gov/Archives/edgar/data/796343/000079634322000032/0000796343-22-000032-index.htm" xr:uid="{00000000-0004-0000-0000-00006A000000}"/>
    <hyperlink ref="AK74" r:id="rId73" tooltip="https://www.sec.gov/Archives/edgar/data/796343/000079634322000032/0000796343-22-000032-index.htm" xr:uid="{00000000-0004-0000-0000-00006B000000}"/>
    <hyperlink ref="AL36" r:id="rId74" tooltip="https://www.sec.gov/Archives/edgar/data/796343/000079634323000007/0000796343-23-000007-index.htm" xr:uid="{00000000-0004-0000-0000-00006D000000}"/>
    <hyperlink ref="AL74" r:id="rId75" tooltip="https://www.sec.gov/Archives/edgar/data/796343/000079634323000007/0000796343-23-000007-index.htm" xr:uid="{00000000-0004-0000-0000-00006E000000}"/>
    <hyperlink ref="AM1" r:id="rId76" display="https://finbox.com/NASDAQGS:ADBE/explorer/revenue_proj" xr:uid="{16933A08-2247-4448-9B1D-967876D3F0C4}"/>
  </hyperlinks>
  <pageMargins left="0.7" right="0.7" top="0.75" bottom="0.75" header="0.3" footer="0.3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2023-03-12T17:30:49Z</dcterms:created>
  <dcterms:modified xsi:type="dcterms:W3CDTF">2023-03-13T05:31:49Z</dcterms:modified>
</cp:coreProperties>
</file>