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0.xml" ContentType="application/vnd.openxmlformats-officedocument.spreadsheetml.externalLink+xml"/>
  <Override PartName="/xl/externalLinks/externalLink61.xml" ContentType="application/vnd.openxmlformats-officedocument.spreadsheetml.externalLink+xml"/>
  <Override PartName="/xl/externalLinks/externalLink62.xml" ContentType="application/vnd.openxmlformats-officedocument.spreadsheetml.externalLink+xml"/>
  <Override PartName="/xl/externalLinks/externalLink63.xml" ContentType="application/vnd.openxmlformats-officedocument.spreadsheetml.externalLink+xml"/>
  <Override PartName="/xl/externalLinks/externalLink64.xml" ContentType="application/vnd.openxmlformats-officedocument.spreadsheetml.externalLink+xml"/>
  <Override PartName="/xl/externalLinks/externalLink65.xml" ContentType="application/vnd.openxmlformats-officedocument.spreadsheetml.externalLink+xml"/>
  <Override PartName="/xl/externalLinks/externalLink66.xml" ContentType="application/vnd.openxmlformats-officedocument.spreadsheetml.externalLink+xml"/>
  <Override PartName="/xl/externalLinks/externalLink67.xml" ContentType="application/vnd.openxmlformats-officedocument.spreadsheetml.externalLink+xml"/>
  <Override PartName="/xl/externalLinks/externalLink68.xml" ContentType="application/vnd.openxmlformats-officedocument.spreadsheetml.externalLink+xml"/>
  <Override PartName="/xl/externalLinks/externalLink69.xml" ContentType="application/vnd.openxmlformats-officedocument.spreadsheetml.externalLink+xml"/>
  <Override PartName="/xl/externalLinks/externalLink70.xml" ContentType="application/vnd.openxmlformats-officedocument.spreadsheetml.externalLink+xml"/>
  <Override PartName="/xl/externalLinks/externalLink71.xml" ContentType="application/vnd.openxmlformats-officedocument.spreadsheetml.externalLink+xml"/>
  <Override PartName="/xl/externalLinks/externalLink72.xml" ContentType="application/vnd.openxmlformats-officedocument.spreadsheetml.externalLink+xml"/>
  <Override PartName="/xl/externalLinks/externalLink73.xml" ContentType="application/vnd.openxmlformats-officedocument.spreadsheetml.externalLink+xml"/>
  <Override PartName="/xl/externalLinks/externalLink74.xml" ContentType="application/vnd.openxmlformats-officedocument.spreadsheetml.externalLink+xml"/>
  <Override PartName="/xl/externalLinks/externalLink75.xml" ContentType="application/vnd.openxmlformats-officedocument.spreadsheetml.externalLink+xml"/>
  <Override PartName="/xl/externalLinks/externalLink76.xml" ContentType="application/vnd.openxmlformats-officedocument.spreadsheetml.externalLink+xml"/>
  <Override PartName="/xl/externalLinks/externalLink77.xml" ContentType="application/vnd.openxmlformats-officedocument.spreadsheetml.externalLink+xml"/>
  <Override PartName="/xl/externalLinks/externalLink78.xml" ContentType="application/vnd.openxmlformats-officedocument.spreadsheetml.externalLink+xml"/>
  <Override PartName="/xl/externalLinks/externalLink79.xml" ContentType="application/vnd.openxmlformats-officedocument.spreadsheetml.externalLink+xml"/>
  <Override PartName="/xl/externalLinks/externalLink80.xml" ContentType="application/vnd.openxmlformats-officedocument.spreadsheetml.externalLink+xml"/>
  <Override PartName="/xl/externalLinks/externalLink81.xml" ContentType="application/vnd.openxmlformats-officedocument.spreadsheetml.externalLink+xml"/>
  <Override PartName="/xl/externalLinks/externalLink82.xml" ContentType="application/vnd.openxmlformats-officedocument.spreadsheetml.externalLink+xml"/>
  <Override PartName="/xl/externalLinks/externalLink83.xml" ContentType="application/vnd.openxmlformats-officedocument.spreadsheetml.externalLink+xml"/>
  <Override PartName="/xl/externalLinks/externalLink84.xml" ContentType="application/vnd.openxmlformats-officedocument.spreadsheetml.externalLink+xml"/>
  <Override PartName="/xl/externalLinks/externalLink85.xml" ContentType="application/vnd.openxmlformats-officedocument.spreadsheetml.externalLink+xml"/>
  <Override PartName="/xl/externalLinks/externalLink86.xml" ContentType="application/vnd.openxmlformats-officedocument.spreadsheetml.externalLink+xml"/>
  <Override PartName="/xl/externalLinks/externalLink87.xml" ContentType="application/vnd.openxmlformats-officedocument.spreadsheetml.externalLink+xml"/>
  <Override PartName="/xl/externalLinks/externalLink88.xml" ContentType="application/vnd.openxmlformats-officedocument.spreadsheetml.externalLink+xml"/>
  <Override PartName="/xl/externalLinks/externalLink89.xml" ContentType="application/vnd.openxmlformats-officedocument.spreadsheetml.externalLink+xml"/>
  <Override PartName="/xl/externalLinks/externalLink90.xml" ContentType="application/vnd.openxmlformats-officedocument.spreadsheetml.externalLink+xml"/>
  <Override PartName="/xl/externalLinks/externalLink91.xml" ContentType="application/vnd.openxmlformats-officedocument.spreadsheetml.externalLink+xml"/>
  <Override PartName="/xl/externalLinks/externalLink92.xml" ContentType="application/vnd.openxmlformats-officedocument.spreadsheetml.externalLink+xml"/>
  <Override PartName="/xl/externalLinks/externalLink93.xml" ContentType="application/vnd.openxmlformats-officedocument.spreadsheetml.externalLink+xml"/>
  <Override PartName="/xl/externalLinks/externalLink94.xml" ContentType="application/vnd.openxmlformats-officedocument.spreadsheetml.externalLink+xml"/>
  <Override PartName="/xl/externalLinks/externalLink95.xml" ContentType="application/vnd.openxmlformats-officedocument.spreadsheetml.externalLink+xml"/>
  <Override PartName="/xl/externalLinks/externalLink96.xml" ContentType="application/vnd.openxmlformats-officedocument.spreadsheetml.externalLink+xml"/>
  <Override PartName="/xl/externalLinks/externalLink97.xml" ContentType="application/vnd.openxmlformats-officedocument.spreadsheetml.externalLink+xml"/>
  <Override PartName="/xl/externalLinks/externalLink98.xml" ContentType="application/vnd.openxmlformats-officedocument.spreadsheetml.externalLink+xml"/>
  <Override PartName="/xl/externalLinks/externalLink99.xml" ContentType="application/vnd.openxmlformats-officedocument.spreadsheetml.externalLink+xml"/>
  <Override PartName="/xl/externalLinks/externalLink100.xml" ContentType="application/vnd.openxmlformats-officedocument.spreadsheetml.externalLink+xml"/>
  <Override PartName="/xl/externalLinks/externalLink101.xml" ContentType="application/vnd.openxmlformats-officedocument.spreadsheetml.externalLink+xml"/>
  <Override PartName="/xl/externalLinks/externalLink102.xml" ContentType="application/vnd.openxmlformats-officedocument.spreadsheetml.externalLink+xml"/>
  <Override PartName="/xl/externalLinks/externalLink103.xml" ContentType="application/vnd.openxmlformats-officedocument.spreadsheetml.externalLink+xml"/>
  <Override PartName="/xl/externalLinks/externalLink104.xml" ContentType="application/vnd.openxmlformats-officedocument.spreadsheetml.externalLink+xml"/>
  <Override PartName="/xl/externalLinks/externalLink105.xml" ContentType="application/vnd.openxmlformats-officedocument.spreadsheetml.externalLink+xml"/>
  <Override PartName="/xl/externalLinks/externalLink106.xml" ContentType="application/vnd.openxmlformats-officedocument.spreadsheetml.externalLink+xml"/>
  <Override PartName="/xl/externalLinks/externalLink107.xml" ContentType="application/vnd.openxmlformats-officedocument.spreadsheetml.externalLink+xml"/>
  <Override PartName="/xl/externalLinks/externalLink108.xml" ContentType="application/vnd.openxmlformats-officedocument.spreadsheetml.externalLink+xml"/>
  <Override PartName="/xl/externalLinks/externalLink109.xml" ContentType="application/vnd.openxmlformats-officedocument.spreadsheetml.externalLink+xml"/>
  <Override PartName="/xl/externalLinks/externalLink110.xml" ContentType="application/vnd.openxmlformats-officedocument.spreadsheetml.externalLink+xml"/>
  <Override PartName="/xl/externalLinks/externalLink111.xml" ContentType="application/vnd.openxmlformats-officedocument.spreadsheetml.externalLink+xml"/>
  <Override PartName="/xl/externalLinks/externalLink112.xml" ContentType="application/vnd.openxmlformats-officedocument.spreadsheetml.externalLink+xml"/>
  <Override PartName="/xl/externalLinks/externalLink113.xml" ContentType="application/vnd.openxmlformats-officedocument.spreadsheetml.externalLink+xml"/>
  <Override PartName="/xl/externalLinks/externalLink114.xml" ContentType="application/vnd.openxmlformats-officedocument.spreadsheetml.externalLink+xml"/>
  <Override PartName="/xl/externalLinks/externalLink115.xml" ContentType="application/vnd.openxmlformats-officedocument.spreadsheetml.externalLink+xml"/>
  <Override PartName="/xl/externalLinks/externalLink116.xml" ContentType="application/vnd.openxmlformats-officedocument.spreadsheetml.externalLink+xml"/>
  <Override PartName="/xl/externalLinks/externalLink117.xml" ContentType="application/vnd.openxmlformats-officedocument.spreadsheetml.externalLink+xml"/>
  <Override PartName="/xl/externalLinks/externalLink118.xml" ContentType="application/vnd.openxmlformats-officedocument.spreadsheetml.externalLink+xml"/>
  <Override PartName="/xl/externalLinks/externalLink119.xml" ContentType="application/vnd.openxmlformats-officedocument.spreadsheetml.externalLink+xml"/>
  <Override PartName="/xl/externalLinks/externalLink120.xml" ContentType="application/vnd.openxmlformats-officedocument.spreadsheetml.externalLink+xml"/>
  <Override PartName="/xl/externalLinks/externalLink121.xml" ContentType="application/vnd.openxmlformats-officedocument.spreadsheetml.externalLink+xml"/>
  <Override PartName="/xl/externalLinks/externalLink122.xml" ContentType="application/vnd.openxmlformats-officedocument.spreadsheetml.externalLink+xml"/>
  <Override PartName="/xl/externalLinks/externalLink123.xml" ContentType="application/vnd.openxmlformats-officedocument.spreadsheetml.externalLink+xml"/>
  <Override PartName="/xl/externalLinks/externalLink124.xml" ContentType="application/vnd.openxmlformats-officedocument.spreadsheetml.externalLink+xml"/>
  <Override PartName="/xl/externalLinks/externalLink125.xml" ContentType="application/vnd.openxmlformats-officedocument.spreadsheetml.externalLink+xml"/>
  <Override PartName="/xl/externalLinks/externalLink126.xml" ContentType="application/vnd.openxmlformats-officedocument.spreadsheetml.externalLink+xml"/>
  <Override PartName="/xl/externalLinks/externalLink127.xml" ContentType="application/vnd.openxmlformats-officedocument.spreadsheetml.externalLink+xml"/>
  <Override PartName="/xl/externalLinks/externalLink128.xml" ContentType="application/vnd.openxmlformats-officedocument.spreadsheetml.externalLink+xml"/>
  <Override PartName="/xl/externalLinks/externalLink129.xml" ContentType="application/vnd.openxmlformats-officedocument.spreadsheetml.externalLink+xml"/>
  <Override PartName="/xl/externalLinks/externalLink130.xml" ContentType="application/vnd.openxmlformats-officedocument.spreadsheetml.externalLink+xml"/>
  <Override PartName="/xl/externalLinks/externalLink131.xml" ContentType="application/vnd.openxmlformats-officedocument.spreadsheetml.externalLink+xml"/>
  <Override PartName="/xl/externalLinks/externalLink132.xml" ContentType="application/vnd.openxmlformats-officedocument.spreadsheetml.externalLink+xml"/>
  <Override PartName="/xl/externalLinks/externalLink133.xml" ContentType="application/vnd.openxmlformats-officedocument.spreadsheetml.externalLink+xml"/>
  <Override PartName="/xl/externalLinks/externalLink134.xml" ContentType="application/vnd.openxmlformats-officedocument.spreadsheetml.externalLink+xml"/>
  <Override PartName="/xl/externalLinks/externalLink135.xml" ContentType="application/vnd.openxmlformats-officedocument.spreadsheetml.externalLink+xml"/>
  <Override PartName="/xl/externalLinks/externalLink136.xml" ContentType="application/vnd.openxmlformats-officedocument.spreadsheetml.externalLink+xml"/>
  <Override PartName="/xl/externalLinks/externalLink137.xml" ContentType="application/vnd.openxmlformats-officedocument.spreadsheetml.externalLink+xml"/>
  <Override PartName="/xl/externalLinks/externalLink138.xml" ContentType="application/vnd.openxmlformats-officedocument.spreadsheetml.externalLink+xml"/>
  <Override PartName="/xl/externalLinks/externalLink139.xml" ContentType="application/vnd.openxmlformats-officedocument.spreadsheetml.externalLink+xml"/>
  <Override PartName="/xl/externalLinks/externalLink140.xml" ContentType="application/vnd.openxmlformats-officedocument.spreadsheetml.externalLink+xml"/>
  <Override PartName="/xl/externalLinks/externalLink141.xml" ContentType="application/vnd.openxmlformats-officedocument.spreadsheetml.externalLink+xml"/>
  <Override PartName="/xl/externalLinks/externalLink142.xml" ContentType="application/vnd.openxmlformats-officedocument.spreadsheetml.externalLink+xml"/>
  <Override PartName="/xl/externalLinks/externalLink143.xml" ContentType="application/vnd.openxmlformats-officedocument.spreadsheetml.externalLink+xml"/>
  <Override PartName="/xl/externalLinks/externalLink144.xml" ContentType="application/vnd.openxmlformats-officedocument.spreadsheetml.externalLink+xml"/>
  <Override PartName="/xl/externalLinks/externalLink145.xml" ContentType="application/vnd.openxmlformats-officedocument.spreadsheetml.externalLink+xml"/>
  <Override PartName="/xl/externalLinks/externalLink146.xml" ContentType="application/vnd.openxmlformats-officedocument.spreadsheetml.externalLink+xml"/>
  <Override PartName="/xl/externalLinks/externalLink147.xml" ContentType="application/vnd.openxmlformats-officedocument.spreadsheetml.externalLink+xml"/>
  <Override PartName="/xl/externalLinks/externalLink148.xml" ContentType="application/vnd.openxmlformats-officedocument.spreadsheetml.externalLink+xml"/>
  <Override PartName="/xl/externalLinks/externalLink149.xml" ContentType="application/vnd.openxmlformats-officedocument.spreadsheetml.externalLink+xml"/>
  <Override PartName="/xl/externalLinks/externalLink150.xml" ContentType="application/vnd.openxmlformats-officedocument.spreadsheetml.externalLink+xml"/>
  <Override PartName="/xl/externalLinks/externalLink151.xml" ContentType="application/vnd.openxmlformats-officedocument.spreadsheetml.externalLink+xml"/>
  <Override PartName="/xl/externalLinks/externalLink152.xml" ContentType="application/vnd.openxmlformats-officedocument.spreadsheetml.externalLink+xml"/>
  <Override PartName="/xl/externalLinks/externalLink153.xml" ContentType="application/vnd.openxmlformats-officedocument.spreadsheetml.externalLink+xml"/>
  <Override PartName="/xl/externalLinks/externalLink154.xml" ContentType="application/vnd.openxmlformats-officedocument.spreadsheetml.externalLink+xml"/>
  <Override PartName="/xl/externalLinks/externalLink155.xml" ContentType="application/vnd.openxmlformats-officedocument.spreadsheetml.externalLink+xml"/>
  <Override PartName="/xl/externalLinks/externalLink156.xml" ContentType="application/vnd.openxmlformats-officedocument.spreadsheetml.externalLink+xml"/>
  <Override PartName="/xl/externalLinks/externalLink157.xml" ContentType="application/vnd.openxmlformats-officedocument.spreadsheetml.externalLink+xml"/>
  <Override PartName="/xl/externalLinks/externalLink158.xml" ContentType="application/vnd.openxmlformats-officedocument.spreadsheetml.externalLink+xml"/>
  <Override PartName="/xl/externalLinks/externalLink159.xml" ContentType="application/vnd.openxmlformats-officedocument.spreadsheetml.externalLink+xml"/>
  <Override PartName="/xl/externalLinks/externalLink160.xml" ContentType="application/vnd.openxmlformats-officedocument.spreadsheetml.externalLink+xml"/>
  <Override PartName="/xl/externalLinks/externalLink161.xml" ContentType="application/vnd.openxmlformats-officedocument.spreadsheetml.externalLink+xml"/>
  <Override PartName="/xl/externalLinks/externalLink162.xml" ContentType="application/vnd.openxmlformats-officedocument.spreadsheetml.externalLink+xml"/>
  <Override PartName="/xl/externalLinks/externalLink163.xml" ContentType="application/vnd.openxmlformats-officedocument.spreadsheetml.externalLink+xml"/>
  <Override PartName="/xl/externalLinks/externalLink164.xml" ContentType="application/vnd.openxmlformats-officedocument.spreadsheetml.externalLink+xml"/>
  <Override PartName="/xl/externalLinks/externalLink165.xml" ContentType="application/vnd.openxmlformats-officedocument.spreadsheetml.externalLink+xml"/>
  <Override PartName="/xl/externalLinks/externalLink166.xml" ContentType="application/vnd.openxmlformats-officedocument.spreadsheetml.externalLink+xml"/>
  <Override PartName="/xl/externalLinks/externalLink167.xml" ContentType="application/vnd.openxmlformats-officedocument.spreadsheetml.externalLink+xml"/>
  <Override PartName="/xl/externalLinks/externalLink168.xml" ContentType="application/vnd.openxmlformats-officedocument.spreadsheetml.externalLink+xml"/>
  <Override PartName="/xl/externalLinks/externalLink169.xml" ContentType="application/vnd.openxmlformats-officedocument.spreadsheetml.externalLink+xml"/>
  <Override PartName="/xl/externalLinks/externalLink170.xml" ContentType="application/vnd.openxmlformats-officedocument.spreadsheetml.externalLink+xml"/>
  <Override PartName="/xl/externalLinks/externalLink171.xml" ContentType="application/vnd.openxmlformats-officedocument.spreadsheetml.externalLink+xml"/>
  <Override PartName="/xl/externalLinks/externalLink172.xml" ContentType="application/vnd.openxmlformats-officedocument.spreadsheetml.externalLink+xml"/>
  <Override PartName="/xl/externalLinks/externalLink173.xml" ContentType="application/vnd.openxmlformats-officedocument.spreadsheetml.externalLink+xml"/>
  <Override PartName="/xl/externalLinks/externalLink174.xml" ContentType="application/vnd.openxmlformats-officedocument.spreadsheetml.externalLink+xml"/>
  <Override PartName="/xl/externalLinks/externalLink175.xml" ContentType="application/vnd.openxmlformats-officedocument.spreadsheetml.externalLink+xml"/>
  <Override PartName="/xl/externalLinks/externalLink176.xml" ContentType="application/vnd.openxmlformats-officedocument.spreadsheetml.externalLink+xml"/>
  <Override PartName="/xl/externalLinks/externalLink177.xml" ContentType="application/vnd.openxmlformats-officedocument.spreadsheetml.externalLink+xml"/>
  <Override PartName="/xl/externalLinks/externalLink178.xml" ContentType="application/vnd.openxmlformats-officedocument.spreadsheetml.externalLink+xml"/>
  <Override PartName="/xl/externalLinks/externalLink179.xml" ContentType="application/vnd.openxmlformats-officedocument.spreadsheetml.externalLink+xml"/>
  <Override PartName="/xl/externalLinks/externalLink180.xml" ContentType="application/vnd.openxmlformats-officedocument.spreadsheetml.externalLink+xml"/>
  <Override PartName="/xl/externalLinks/externalLink18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
    </mc:Choice>
  </mc:AlternateContent>
  <xr:revisionPtr revIDLastSave="0" documentId="13_ncr:1_{D063B85D-EC61-B64D-8516-2663A051C099}" xr6:coauthVersionLast="47" xr6:coauthVersionMax="47" xr10:uidLastSave="{00000000-0000-0000-0000-000000000000}"/>
  <bookViews>
    <workbookView xWindow="0" yWindow="500" windowWidth="28800" windowHeight="17500" activeTab="4" xr2:uid="{4F32CD4D-3FFC-624F-98AE-4C7FEFAF5D49}"/>
  </bookViews>
  <sheets>
    <sheet name="Factor Scoring" sheetId="33" state="hidden" r:id="rId1"/>
    <sheet name="Factor Investing" sheetId="32" state="hidden" r:id="rId2"/>
    <sheet name="Concentrated" sheetId="30" state="hidden" r:id="rId3"/>
    <sheet name="Hardware" sheetId="7" r:id="rId4"/>
    <sheet name="Software" sheetId="16" r:id="rId5"/>
    <sheet name="Consumer" sheetId="19" r:id="rId6"/>
    <sheet name="Financial Services" sheetId="18" r:id="rId7"/>
    <sheet name="Healthcare" sheetId="21" r:id="rId8"/>
    <sheet name="Industrials" sheetId="22" r:id="rId9"/>
    <sheet name="Real Estate" sheetId="27" r:id="rId10"/>
    <sheet name="Fashion + Beauty" sheetId="29" r:id="rId11"/>
    <sheet name="My Holdings" sheetId="41" r:id="rId12"/>
    <sheet name="Treasuries" sheetId="20" r:id="rId13"/>
    <sheet name="All Stars" sheetId="37" state="hidden" r:id="rId14"/>
    <sheet name="ROIC Port" sheetId="36" state="hidden" r:id="rId15"/>
    <sheet name="To Be Modeled" sheetId="35" state="hidden" r:id="rId16"/>
    <sheet name="7 Powers" sheetId="43" r:id="rId17"/>
    <sheet name="Compounders" sheetId="42" state="hidden" r:id="rId18"/>
    <sheet name="Small Cap Gems" sheetId="39" r:id="rId19"/>
    <sheet name="Private Companies" sheetId="40" state="hidden" r:id="rId20"/>
  </sheets>
  <externalReferences>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 r:id="rId77"/>
    <externalReference r:id="rId78"/>
    <externalReference r:id="rId79"/>
    <externalReference r:id="rId80"/>
    <externalReference r:id="rId81"/>
    <externalReference r:id="rId82"/>
    <externalReference r:id="rId83"/>
    <externalReference r:id="rId84"/>
    <externalReference r:id="rId85"/>
    <externalReference r:id="rId86"/>
    <externalReference r:id="rId87"/>
    <externalReference r:id="rId88"/>
    <externalReference r:id="rId89"/>
    <externalReference r:id="rId90"/>
    <externalReference r:id="rId91"/>
    <externalReference r:id="rId92"/>
    <externalReference r:id="rId93"/>
    <externalReference r:id="rId94"/>
    <externalReference r:id="rId95"/>
    <externalReference r:id="rId96"/>
    <externalReference r:id="rId97"/>
    <externalReference r:id="rId98"/>
    <externalReference r:id="rId99"/>
    <externalReference r:id="rId100"/>
    <externalReference r:id="rId101"/>
    <externalReference r:id="rId102"/>
    <externalReference r:id="rId103"/>
    <externalReference r:id="rId104"/>
    <externalReference r:id="rId105"/>
    <externalReference r:id="rId106"/>
    <externalReference r:id="rId107"/>
    <externalReference r:id="rId108"/>
    <externalReference r:id="rId109"/>
    <externalReference r:id="rId110"/>
    <externalReference r:id="rId111"/>
    <externalReference r:id="rId112"/>
    <externalReference r:id="rId113"/>
    <externalReference r:id="rId114"/>
    <externalReference r:id="rId115"/>
    <externalReference r:id="rId116"/>
    <externalReference r:id="rId117"/>
    <externalReference r:id="rId118"/>
    <externalReference r:id="rId119"/>
    <externalReference r:id="rId120"/>
    <externalReference r:id="rId121"/>
    <externalReference r:id="rId122"/>
    <externalReference r:id="rId123"/>
    <externalReference r:id="rId124"/>
    <externalReference r:id="rId125"/>
    <externalReference r:id="rId126"/>
    <externalReference r:id="rId127"/>
    <externalReference r:id="rId128"/>
    <externalReference r:id="rId129"/>
    <externalReference r:id="rId130"/>
    <externalReference r:id="rId131"/>
    <externalReference r:id="rId132"/>
    <externalReference r:id="rId133"/>
    <externalReference r:id="rId134"/>
    <externalReference r:id="rId135"/>
    <externalReference r:id="rId136"/>
    <externalReference r:id="rId137"/>
    <externalReference r:id="rId138"/>
    <externalReference r:id="rId139"/>
    <externalReference r:id="rId140"/>
    <externalReference r:id="rId141"/>
    <externalReference r:id="rId142"/>
    <externalReference r:id="rId143"/>
    <externalReference r:id="rId144"/>
    <externalReference r:id="rId145"/>
    <externalReference r:id="rId146"/>
    <externalReference r:id="rId147"/>
    <externalReference r:id="rId148"/>
    <externalReference r:id="rId149"/>
    <externalReference r:id="rId150"/>
    <externalReference r:id="rId151"/>
    <externalReference r:id="rId152"/>
    <externalReference r:id="rId153"/>
    <externalReference r:id="rId154"/>
    <externalReference r:id="rId155"/>
    <externalReference r:id="rId156"/>
    <externalReference r:id="rId157"/>
    <externalReference r:id="rId158"/>
    <externalReference r:id="rId159"/>
    <externalReference r:id="rId160"/>
    <externalReference r:id="rId161"/>
    <externalReference r:id="rId162"/>
    <externalReference r:id="rId163"/>
    <externalReference r:id="rId164"/>
    <externalReference r:id="rId165"/>
    <externalReference r:id="rId166"/>
    <externalReference r:id="rId167"/>
    <externalReference r:id="rId168"/>
    <externalReference r:id="rId169"/>
    <externalReference r:id="rId170"/>
    <externalReference r:id="rId171"/>
    <externalReference r:id="rId172"/>
    <externalReference r:id="rId173"/>
    <externalReference r:id="rId174"/>
    <externalReference r:id="rId175"/>
    <externalReference r:id="rId176"/>
    <externalReference r:id="rId177"/>
    <externalReference r:id="rId178"/>
    <externalReference r:id="rId179"/>
    <externalReference r:id="rId180"/>
    <externalReference r:id="rId181"/>
    <externalReference r:id="rId182"/>
    <externalReference r:id="rId183"/>
    <externalReference r:id="rId184"/>
    <externalReference r:id="rId185"/>
    <externalReference r:id="rId186"/>
    <externalReference r:id="rId187"/>
    <externalReference r:id="rId188"/>
    <externalReference r:id="rId189"/>
    <externalReference r:id="rId190"/>
    <externalReference r:id="rId191"/>
    <externalReference r:id="rId192"/>
    <externalReference r:id="rId193"/>
    <externalReference r:id="rId194"/>
    <externalReference r:id="rId195"/>
    <externalReference r:id="rId196"/>
    <externalReference r:id="rId197"/>
    <externalReference r:id="rId198"/>
    <externalReference r:id="rId199"/>
    <externalReference r:id="rId200"/>
    <externalReference r:id="rId201"/>
  </externalReferences>
  <definedNames>
    <definedName name="_xlnm._FilterDatabase" localSheetId="16" hidden="1">'7 Powers'!$A$1:$L$1</definedName>
    <definedName name="_xlnm._FilterDatabase" localSheetId="13" hidden="1">'All Stars'!$A$1:$N$26</definedName>
    <definedName name="_xlnm._FilterDatabase" localSheetId="17" hidden="1">Compounders!$A$1:$L$1</definedName>
    <definedName name="_xlnm._FilterDatabase" localSheetId="2" hidden="1">Concentrated!$A$1:$L$1</definedName>
    <definedName name="_xlnm._FilterDatabase" localSheetId="5" hidden="1">Consumer!$A$1:$L$1</definedName>
    <definedName name="_xlnm._FilterDatabase" localSheetId="1" hidden="1">'Factor Investing'!$A$1:$V$1</definedName>
    <definedName name="_xlnm._FilterDatabase" localSheetId="10" hidden="1">'Fashion + Beauty'!$A$1:$L$1</definedName>
    <definedName name="_xlnm._FilterDatabase" localSheetId="6" hidden="1">'Financial Services'!$A$1:$L$1</definedName>
    <definedName name="_xlnm._FilterDatabase" localSheetId="3" hidden="1">Hardware!$A$1:$L$1</definedName>
    <definedName name="_xlnm._FilterDatabase" localSheetId="7" hidden="1">Healthcare!$A$1:$L$1</definedName>
    <definedName name="_xlnm._FilterDatabase" localSheetId="8" hidden="1">Industrials!$A$1:$L$1</definedName>
    <definedName name="_xlnm._FilterDatabase" localSheetId="11" hidden="1">'My Holdings'!$A$1:$L$1</definedName>
    <definedName name="_xlnm._FilterDatabase" localSheetId="9" hidden="1">'Real Estate'!$A$1:$L$1</definedName>
    <definedName name="_xlnm._FilterDatabase" localSheetId="14" hidden="1">'ROIC Port'!$A$1:$L$1</definedName>
    <definedName name="_xlnm._FilterDatabase" localSheetId="18" hidden="1">'Small Cap Gems'!$A$1:$L$20</definedName>
    <definedName name="_xlnm._FilterDatabase" localSheetId="4" hidden="1">Software!$A$1:$L$1</definedName>
    <definedName name="_xlnm._FilterDatabase" localSheetId="15" hidden="1">'To Be Modeled'!$A$1:$L$1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3" i="43" l="1" a="1"/>
  <c r="O13" i="43" s="1"/>
  <c r="N13" i="43" a="1"/>
  <c r="N13" i="43" s="1"/>
  <c r="M13" i="43" a="1"/>
  <c r="M13" i="43" s="1"/>
  <c r="L2" i="43" a="1"/>
  <c r="L2" i="43" s="1"/>
  <c r="K2" i="43"/>
  <c r="J2" i="43"/>
  <c r="I2" i="43"/>
  <c r="H2" i="43"/>
  <c r="G2" i="43"/>
  <c r="F2" i="43"/>
  <c r="E2" i="43"/>
  <c r="D2" i="43"/>
  <c r="B2" i="43"/>
  <c r="C2" i="43" s="1" a="1"/>
  <c r="C2" i="43" s="1"/>
  <c r="O12" i="43" a="1"/>
  <c r="O12" i="43" s="1"/>
  <c r="N12" i="43" a="1"/>
  <c r="N12" i="43" s="1"/>
  <c r="M12" i="43" a="1"/>
  <c r="M12" i="43" s="1"/>
  <c r="L11" i="43"/>
  <c r="K11" i="43"/>
  <c r="J11" i="43"/>
  <c r="I11" i="43"/>
  <c r="H11" i="43"/>
  <c r="G11" i="43"/>
  <c r="F11" i="43"/>
  <c r="E11" i="43"/>
  <c r="D11" i="43"/>
  <c r="B11" i="43"/>
  <c r="C11" i="43" s="1" a="1"/>
  <c r="C11" i="43" s="1"/>
  <c r="O11" i="43" l="1" a="1"/>
  <c r="O11" i="43" s="1"/>
  <c r="N11" i="43" a="1"/>
  <c r="N11" i="43" s="1"/>
  <c r="M11" i="43" a="1"/>
  <c r="M11" i="43" s="1"/>
  <c r="L5" i="43"/>
  <c r="K5" i="43"/>
  <c r="J5" i="43"/>
  <c r="I5" i="43"/>
  <c r="H5" i="43"/>
  <c r="G5" i="43"/>
  <c r="F5" i="43"/>
  <c r="E5" i="43"/>
  <c r="D5" i="43"/>
  <c r="B5" i="43"/>
  <c r="C5" i="43" s="1" a="1"/>
  <c r="C5" i="43" s="1"/>
  <c r="O10" i="43" a="1"/>
  <c r="O10" i="43" s="1"/>
  <c r="N10" i="43" a="1"/>
  <c r="N10" i="43" s="1"/>
  <c r="M10" i="43" a="1"/>
  <c r="M10" i="43" s="1"/>
  <c r="L3" i="43"/>
  <c r="K3" i="43"/>
  <c r="J3" i="43"/>
  <c r="I3" i="43"/>
  <c r="H3" i="43"/>
  <c r="G3" i="43"/>
  <c r="F3" i="43"/>
  <c r="E3" i="43"/>
  <c r="D3" i="43"/>
  <c r="B3" i="43"/>
  <c r="C3" i="43" s="1" a="1"/>
  <c r="C3" i="43" s="1"/>
  <c r="O9" i="43" a="1"/>
  <c r="O9" i="43" s="1"/>
  <c r="N9" i="43" a="1"/>
  <c r="N9" i="43" s="1"/>
  <c r="M9" i="43" a="1"/>
  <c r="M9" i="43" s="1"/>
  <c r="L9" i="43"/>
  <c r="K9" i="43"/>
  <c r="J9" i="43"/>
  <c r="I9" i="43"/>
  <c r="H9" i="43"/>
  <c r="G9" i="43"/>
  <c r="F9" i="43"/>
  <c r="E9" i="43"/>
  <c r="D9" i="43"/>
  <c r="B9" i="43"/>
  <c r="C9" i="43" s="1" a="1"/>
  <c r="C9" i="43" s="1"/>
  <c r="O8" i="43" a="1"/>
  <c r="O8" i="43" s="1"/>
  <c r="N8" i="43" a="1"/>
  <c r="N8" i="43" s="1"/>
  <c r="M8" i="43" a="1"/>
  <c r="M8" i="43" s="1"/>
  <c r="L10" i="43"/>
  <c r="K10" i="43"/>
  <c r="J10" i="43"/>
  <c r="I10" i="43"/>
  <c r="H10" i="43"/>
  <c r="G10" i="43"/>
  <c r="F10" i="43"/>
  <c r="E10" i="43"/>
  <c r="D10" i="43"/>
  <c r="B10" i="43"/>
  <c r="C10" i="43" s="1" a="1"/>
  <c r="C10" i="43" s="1"/>
  <c r="O7" i="43" a="1"/>
  <c r="O7" i="43" s="1"/>
  <c r="N7" i="43" a="1"/>
  <c r="N7" i="43" s="1"/>
  <c r="M7" i="43" a="1"/>
  <c r="M7" i="43" s="1"/>
  <c r="L7" i="43"/>
  <c r="K7" i="43"/>
  <c r="J7" i="43"/>
  <c r="I7" i="43"/>
  <c r="H7" i="43"/>
  <c r="G7" i="43"/>
  <c r="F7" i="43"/>
  <c r="E7" i="43"/>
  <c r="D7" i="43"/>
  <c r="O6" i="43" a="1"/>
  <c r="O6" i="43" s="1"/>
  <c r="N6" i="43" a="1"/>
  <c r="N6" i="43" s="1"/>
  <c r="M6" i="43" a="1"/>
  <c r="M6" i="43" s="1"/>
  <c r="L4" i="43"/>
  <c r="K4" i="43"/>
  <c r="J4" i="43"/>
  <c r="I4" i="43"/>
  <c r="H4" i="43"/>
  <c r="G4" i="43"/>
  <c r="F4" i="43"/>
  <c r="E4" i="43"/>
  <c r="D4" i="43"/>
  <c r="B4" i="43"/>
  <c r="C4" i="43" s="1" a="1"/>
  <c r="C4" i="43" s="1"/>
  <c r="O5" i="43" a="1"/>
  <c r="O5" i="43" s="1"/>
  <c r="N5" i="43" a="1"/>
  <c r="N5" i="43" s="1"/>
  <c r="M5" i="43" a="1"/>
  <c r="M5" i="43" s="1"/>
  <c r="L12" i="43"/>
  <c r="K12" i="43"/>
  <c r="J12" i="43"/>
  <c r="I12" i="43"/>
  <c r="H12" i="43"/>
  <c r="G12" i="43"/>
  <c r="F12" i="43"/>
  <c r="E12" i="43"/>
  <c r="D12" i="43"/>
  <c r="B12" i="43"/>
  <c r="C12" i="43" s="1" a="1"/>
  <c r="C12" i="43" s="1"/>
  <c r="O4" i="43" l="1" a="1"/>
  <c r="O4" i="43" s="1"/>
  <c r="N4" i="43" a="1"/>
  <c r="N4" i="43" s="1"/>
  <c r="M4" i="43" a="1"/>
  <c r="M4" i="43" s="1"/>
  <c r="L8" i="43"/>
  <c r="K8" i="43"/>
  <c r="J8" i="43"/>
  <c r="I8" i="43"/>
  <c r="H8" i="43"/>
  <c r="G8" i="43"/>
  <c r="F8" i="43"/>
  <c r="E8" i="43"/>
  <c r="D8" i="43"/>
  <c r="B8" i="43"/>
  <c r="C8" i="43" s="1" a="1"/>
  <c r="C8" i="43" s="1"/>
  <c r="O3" i="43" a="1"/>
  <c r="O3" i="43" s="1"/>
  <c r="N3" i="43" a="1"/>
  <c r="N3" i="43" s="1"/>
  <c r="M3" i="43" a="1"/>
  <c r="M3" i="43" s="1"/>
  <c r="L13" i="43"/>
  <c r="K13" i="43"/>
  <c r="J13" i="43"/>
  <c r="I13" i="43"/>
  <c r="H13" i="43"/>
  <c r="G13" i="43"/>
  <c r="F13" i="43"/>
  <c r="E13" i="43"/>
  <c r="D13" i="43"/>
  <c r="B13" i="43"/>
  <c r="C13" i="43" s="1" a="1"/>
  <c r="C13" i="43" s="1"/>
  <c r="O2" i="43" a="1"/>
  <c r="O2" i="43" s="1"/>
  <c r="N2" i="43" a="1"/>
  <c r="N2" i="43" s="1"/>
  <c r="M2" i="43" a="1"/>
  <c r="M2" i="43" s="1"/>
  <c r="L6" i="43"/>
  <c r="K6" i="43"/>
  <c r="J6" i="43"/>
  <c r="I6" i="43"/>
  <c r="H6" i="43"/>
  <c r="G6" i="43"/>
  <c r="F6" i="43"/>
  <c r="E6" i="43"/>
  <c r="D6" i="43"/>
  <c r="B6" i="43"/>
  <c r="C6" i="43" s="1" a="1"/>
  <c r="C6" i="43" s="1"/>
  <c r="O11" i="39" l="1" a="1"/>
  <c r="O11" i="39" s="1"/>
  <c r="N11" i="39" a="1"/>
  <c r="N11" i="39" s="1"/>
  <c r="M11" i="39" a="1"/>
  <c r="M11" i="39" s="1"/>
  <c r="L9" i="39"/>
  <c r="K9" i="39"/>
  <c r="J9" i="39"/>
  <c r="I9" i="39"/>
  <c r="H9" i="39"/>
  <c r="G9" i="39"/>
  <c r="F9" i="39"/>
  <c r="E9" i="39"/>
  <c r="D9" i="39"/>
  <c r="B9" i="39"/>
  <c r="C9" i="39" s="1" a="1"/>
  <c r="C9" i="39" s="1"/>
  <c r="O10" i="39" l="1" a="1"/>
  <c r="O10" i="39" s="1"/>
  <c r="N10" i="39" a="1"/>
  <c r="N10" i="39" s="1"/>
  <c r="M10" i="39" a="1"/>
  <c r="M10" i="39" s="1"/>
  <c r="L3" i="39"/>
  <c r="K3" i="39"/>
  <c r="J3" i="39"/>
  <c r="I3" i="39"/>
  <c r="H3" i="39"/>
  <c r="G3" i="39"/>
  <c r="F3" i="39"/>
  <c r="E3" i="39"/>
  <c r="D3" i="39"/>
  <c r="B3" i="39"/>
  <c r="C3" i="39" s="1" a="1"/>
  <c r="C3" i="39" s="1"/>
  <c r="O9" i="39" a="1"/>
  <c r="O9" i="39" s="1"/>
  <c r="N9" i="39" a="1"/>
  <c r="N9" i="39" s="1"/>
  <c r="M9" i="39" a="1"/>
  <c r="M9" i="39" s="1"/>
  <c r="K7" i="39"/>
  <c r="J7" i="39"/>
  <c r="I7" i="39"/>
  <c r="F7" i="39"/>
  <c r="E7" i="39"/>
  <c r="D7" i="39"/>
  <c r="O8" i="39" a="1"/>
  <c r="O8" i="39" s="1"/>
  <c r="N8" i="39" a="1"/>
  <c r="N8" i="39" s="1"/>
  <c r="M8" i="39" a="1"/>
  <c r="M8" i="39" s="1"/>
  <c r="L4" i="39"/>
  <c r="K4" i="39"/>
  <c r="J4" i="39"/>
  <c r="I4" i="39"/>
  <c r="H4" i="39"/>
  <c r="G4" i="39"/>
  <c r="F4" i="39"/>
  <c r="E4" i="39"/>
  <c r="D4" i="39"/>
  <c r="B4" i="39"/>
  <c r="C4" i="39" s="1" a="1"/>
  <c r="C4" i="39" s="1"/>
  <c r="L7" i="39" l="1"/>
  <c r="H7" i="39" l="1"/>
  <c r="G7" i="39"/>
  <c r="B7" i="39" l="1"/>
  <c r="C7" i="39" s="1" a="1"/>
  <c r="C7" i="39" s="1"/>
  <c r="O7" i="39" l="1" a="1"/>
  <c r="O7" i="39" s="1"/>
  <c r="N7" i="39" a="1"/>
  <c r="N7" i="39" s="1"/>
  <c r="M7" i="39" a="1"/>
  <c r="M7" i="39" s="1"/>
  <c r="L6" i="39" a="1"/>
  <c r="L6" i="39" s="1"/>
  <c r="K6" i="39"/>
  <c r="J6" i="39"/>
  <c r="I6" i="39"/>
  <c r="F6" i="39"/>
  <c r="E6" i="39"/>
  <c r="D6" i="39"/>
  <c r="O19" i="22" a="1"/>
  <c r="O19" i="22" s="1"/>
  <c r="N19" i="22" a="1"/>
  <c r="N19" i="22" s="1"/>
  <c r="M19" i="22" a="1"/>
  <c r="M19" i="22" s="1"/>
  <c r="L6" i="22" a="1"/>
  <c r="L6" i="22" s="1"/>
  <c r="K6" i="22"/>
  <c r="J6" i="22"/>
  <c r="I6" i="22"/>
  <c r="F6" i="22"/>
  <c r="E6" i="22"/>
  <c r="D6" i="22"/>
  <c r="H6" i="22" l="1"/>
  <c r="H6" i="39"/>
  <c r="G6" i="39"/>
  <c r="G6" i="22"/>
  <c r="O18" i="22" l="1" a="1"/>
  <c r="O18" i="22" s="1"/>
  <c r="N18" i="22" a="1"/>
  <c r="N18" i="22" s="1"/>
  <c r="M18" i="22" a="1"/>
  <c r="M18" i="22" s="1"/>
  <c r="L15" i="22"/>
  <c r="K15" i="22"/>
  <c r="J15" i="22"/>
  <c r="I15" i="22"/>
  <c r="H15" i="22"/>
  <c r="G15" i="22"/>
  <c r="F15" i="22"/>
  <c r="E15" i="22"/>
  <c r="D15" i="22"/>
  <c r="B15" i="22"/>
  <c r="C15" i="22" s="1" a="1"/>
  <c r="C15" i="22" s="1"/>
  <c r="O6" i="39" l="1" a="1"/>
  <c r="O6" i="39" s="1"/>
  <c r="N6" i="39" a="1"/>
  <c r="N6" i="39" s="1"/>
  <c r="M6" i="39" a="1"/>
  <c r="M6" i="39" s="1"/>
  <c r="L2" i="39" a="1"/>
  <c r="L2" i="39" s="1"/>
  <c r="K2" i="39"/>
  <c r="J2" i="39"/>
  <c r="I2" i="39"/>
  <c r="F2" i="39"/>
  <c r="E2" i="39"/>
  <c r="D2" i="39"/>
  <c r="O54" i="16" a="1"/>
  <c r="O54" i="16" s="1"/>
  <c r="N54" i="16" a="1"/>
  <c r="N54" i="16" s="1"/>
  <c r="M54" i="16" a="1"/>
  <c r="M54" i="16" s="1"/>
  <c r="L10" i="16" a="1"/>
  <c r="L10" i="16" s="1"/>
  <c r="K10" i="16"/>
  <c r="J10" i="16"/>
  <c r="I10" i="16"/>
  <c r="F10" i="16"/>
  <c r="E10" i="16"/>
  <c r="D10" i="16"/>
  <c r="G2" i="39" l="1"/>
  <c r="G10" i="16"/>
  <c r="H2" i="39"/>
  <c r="H10" i="16"/>
  <c r="K29" i="16" l="1"/>
  <c r="J29" i="16"/>
  <c r="I29" i="16"/>
  <c r="H29" i="16"/>
  <c r="G29" i="16"/>
  <c r="F29" i="16"/>
  <c r="E29" i="16"/>
  <c r="D29" i="16"/>
  <c r="L29" i="16" a="1"/>
  <c r="L29" i="16" s="1"/>
  <c r="O5" i="39" l="1" a="1"/>
  <c r="O5" i="39" s="1"/>
  <c r="N5" i="39" a="1"/>
  <c r="N5" i="39" s="1"/>
  <c r="M5" i="39" a="1"/>
  <c r="M5" i="39" s="1"/>
  <c r="L10" i="39"/>
  <c r="K10" i="39"/>
  <c r="J10" i="39"/>
  <c r="I10" i="39"/>
  <c r="H10" i="39"/>
  <c r="G10" i="39"/>
  <c r="F10" i="39"/>
  <c r="E10" i="39"/>
  <c r="D10" i="39"/>
  <c r="C10" i="39"/>
  <c r="B10" i="39"/>
  <c r="P20" i="41" l="1" a="1"/>
  <c r="P20" i="41" s="1"/>
  <c r="O20" i="41" a="1"/>
  <c r="O20" i="41" s="1"/>
  <c r="N20" i="41" a="1"/>
  <c r="N20" i="41" s="1"/>
  <c r="L2" i="41"/>
  <c r="K2" i="41"/>
  <c r="J2" i="41"/>
  <c r="I2" i="41"/>
  <c r="H2" i="41"/>
  <c r="G2" i="41"/>
  <c r="F2" i="41"/>
  <c r="E2" i="41"/>
  <c r="D2" i="41"/>
  <c r="B2" i="41"/>
  <c r="C2" i="41" s="1" a="1"/>
  <c r="C2" i="41" s="1"/>
  <c r="B28" i="16"/>
  <c r="C28" i="16"/>
  <c r="D28" i="16"/>
  <c r="E28" i="16"/>
  <c r="F28" i="16"/>
  <c r="G28" i="16"/>
  <c r="H28" i="16"/>
  <c r="I28" i="16"/>
  <c r="J28" i="16"/>
  <c r="K28" i="16"/>
  <c r="L28" i="16" a="1"/>
  <c r="L28" i="16" s="1"/>
  <c r="M53" i="16" a="1"/>
  <c r="M53" i="16" s="1"/>
  <c r="N53" i="16" a="1"/>
  <c r="N53" i="16" s="1"/>
  <c r="O53" i="16" a="1"/>
  <c r="O53" i="16" s="1"/>
  <c r="B2" i="22"/>
  <c r="C2" i="22"/>
  <c r="D2" i="22"/>
  <c r="E2" i="22"/>
  <c r="F2" i="22"/>
  <c r="G2" i="22"/>
  <c r="H2" i="22"/>
  <c r="I2" i="22"/>
  <c r="J2" i="22"/>
  <c r="K2" i="22"/>
  <c r="L2" i="22" a="1"/>
  <c r="L2" i="22" s="1"/>
  <c r="M17" i="22" a="1"/>
  <c r="M17" i="22" s="1"/>
  <c r="N17" i="22" a="1"/>
  <c r="N17" i="22" s="1"/>
  <c r="O17" i="22" a="1"/>
  <c r="O17" i="22" s="1"/>
  <c r="B12" i="22"/>
  <c r="C12" i="22"/>
  <c r="D12" i="22"/>
  <c r="E12" i="22"/>
  <c r="F12" i="22"/>
  <c r="G12" i="22"/>
  <c r="H12" i="22"/>
  <c r="I12" i="22"/>
  <c r="J12" i="22"/>
  <c r="K12" i="22"/>
  <c r="L12" i="22" a="1"/>
  <c r="L12" i="22" s="1"/>
  <c r="M16" i="22" a="1"/>
  <c r="M16" i="22" s="1"/>
  <c r="N16" i="22" a="1"/>
  <c r="N16" i="22" s="1"/>
  <c r="O16" i="22" a="1"/>
  <c r="O16" i="22" s="1"/>
  <c r="B4" i="7"/>
  <c r="C4" i="7"/>
  <c r="D4" i="7"/>
  <c r="E4" i="7"/>
  <c r="F4" i="7"/>
  <c r="G4" i="7"/>
  <c r="H4" i="7"/>
  <c r="I4" i="7"/>
  <c r="J4" i="7"/>
  <c r="K4" i="7"/>
  <c r="L4" i="7" a="1"/>
  <c r="L4" i="7" s="1"/>
  <c r="M32" i="7" a="1"/>
  <c r="M32" i="7" s="1"/>
  <c r="N32" i="7" a="1"/>
  <c r="N32" i="7" s="1"/>
  <c r="O32" i="7" a="1"/>
  <c r="O32" i="7" s="1"/>
  <c r="B9" i="18"/>
  <c r="C9" i="18"/>
  <c r="D9" i="18"/>
  <c r="E9" i="18"/>
  <c r="F9" i="18"/>
  <c r="G9" i="18"/>
  <c r="H9" i="18"/>
  <c r="I9" i="18"/>
  <c r="J9" i="18"/>
  <c r="K9" i="18"/>
  <c r="L9" i="18" a="1"/>
  <c r="L9" i="18" s="1"/>
  <c r="M23" i="18" a="1"/>
  <c r="M23" i="18" s="1"/>
  <c r="N23" i="18" a="1"/>
  <c r="N23" i="18" s="1"/>
  <c r="O23" i="18" a="1"/>
  <c r="O23" i="18" s="1"/>
  <c r="B4" i="16"/>
  <c r="C4" i="16"/>
  <c r="D4" i="16"/>
  <c r="E4" i="16"/>
  <c r="F4" i="16"/>
  <c r="G4" i="16"/>
  <c r="H4" i="16"/>
  <c r="I4" i="16"/>
  <c r="J4" i="16"/>
  <c r="K4" i="16"/>
  <c r="L4" i="16" a="1"/>
  <c r="L4" i="16" s="1"/>
  <c r="M50" i="16" a="1"/>
  <c r="M50" i="16" s="1"/>
  <c r="N50" i="16" a="1"/>
  <c r="N50" i="16" s="1"/>
  <c r="O50" i="16" a="1"/>
  <c r="O50" i="16" s="1"/>
  <c r="B18" i="16"/>
  <c r="C18" i="16"/>
  <c r="D18" i="16"/>
  <c r="E18" i="16"/>
  <c r="F18" i="16"/>
  <c r="G18" i="16"/>
  <c r="H18" i="16"/>
  <c r="I18" i="16"/>
  <c r="J18" i="16"/>
  <c r="K18" i="16"/>
  <c r="L18" i="16" a="1"/>
  <c r="L18" i="16" s="1"/>
  <c r="M51" i="16" a="1"/>
  <c r="M51" i="16" s="1"/>
  <c r="N51" i="16" a="1"/>
  <c r="N51" i="16" s="1"/>
  <c r="O51" i="16" a="1"/>
  <c r="O51" i="16" s="1"/>
  <c r="B12" i="16"/>
  <c r="C12" i="16"/>
  <c r="D12" i="16"/>
  <c r="E12" i="16"/>
  <c r="F12" i="16"/>
  <c r="G12" i="16"/>
  <c r="H12" i="16"/>
  <c r="I12" i="16"/>
  <c r="J12" i="16"/>
  <c r="K12" i="16"/>
  <c r="L12" i="16" a="1"/>
  <c r="L12" i="16" s="1"/>
  <c r="M52" i="16" a="1"/>
  <c r="M52" i="16" s="1"/>
  <c r="N52" i="16" a="1"/>
  <c r="N52" i="16" s="1"/>
  <c r="O52" i="16" a="1"/>
  <c r="O52" i="16" s="1"/>
  <c r="L10" i="22" l="1"/>
  <c r="M15" i="22" a="1"/>
  <c r="M15" i="22" s="1"/>
  <c r="N15" i="22" a="1"/>
  <c r="N15" i="22" s="1"/>
  <c r="O15" i="22" a="1"/>
  <c r="O15" i="22" s="1"/>
  <c r="K10" i="22"/>
  <c r="J10" i="22"/>
  <c r="I10" i="22"/>
  <c r="H10" i="22"/>
  <c r="G10" i="22"/>
  <c r="F10" i="22"/>
  <c r="E10" i="22"/>
  <c r="D10" i="22"/>
  <c r="P19" i="41" l="1" a="1"/>
  <c r="P19" i="41" s="1"/>
  <c r="O19" i="41" a="1"/>
  <c r="O19" i="41" s="1"/>
  <c r="N19" i="41" a="1"/>
  <c r="N19" i="41" s="1"/>
  <c r="L4" i="41"/>
  <c r="K4" i="41"/>
  <c r="J4" i="41"/>
  <c r="I4" i="41"/>
  <c r="H4" i="41"/>
  <c r="G4" i="41"/>
  <c r="F4" i="41"/>
  <c r="E4" i="41"/>
  <c r="D4" i="41"/>
  <c r="B4" i="41"/>
  <c r="C4" i="41" s="1" a="1"/>
  <c r="C4" i="41" s="1"/>
  <c r="P23" i="41" a="1"/>
  <c r="P23" i="41" s="1"/>
  <c r="O23" i="41" a="1"/>
  <c r="O23" i="41" s="1"/>
  <c r="N23" i="41" a="1"/>
  <c r="N23" i="41" s="1"/>
  <c r="L17" i="41"/>
  <c r="K17" i="41"/>
  <c r="J17" i="41"/>
  <c r="I17" i="41"/>
  <c r="H17" i="41"/>
  <c r="G17" i="41"/>
  <c r="F17" i="41"/>
  <c r="E17" i="41"/>
  <c r="D17" i="41"/>
  <c r="P15" i="41" a="1"/>
  <c r="P15" i="41" s="1"/>
  <c r="O15" i="41" a="1"/>
  <c r="O15" i="41" s="1"/>
  <c r="N15" i="41" a="1"/>
  <c r="N15" i="41" s="1"/>
  <c r="L5" i="41"/>
  <c r="K5" i="41"/>
  <c r="J5" i="41"/>
  <c r="I5" i="41"/>
  <c r="H5" i="41"/>
  <c r="G5" i="41"/>
  <c r="F5" i="41"/>
  <c r="E5" i="41"/>
  <c r="D5" i="41"/>
  <c r="B5" i="41"/>
  <c r="C5" i="41" s="1" a="1"/>
  <c r="C5" i="41" s="1"/>
  <c r="P11" i="41" a="1"/>
  <c r="P11" i="41" s="1"/>
  <c r="O11" i="41" a="1"/>
  <c r="O11" i="41" s="1"/>
  <c r="N11" i="41" a="1"/>
  <c r="N11" i="41" s="1"/>
  <c r="L6" i="41"/>
  <c r="K6" i="41"/>
  <c r="J6" i="41"/>
  <c r="I6" i="41"/>
  <c r="H6" i="41"/>
  <c r="G6" i="41"/>
  <c r="F6" i="41"/>
  <c r="E6" i="41"/>
  <c r="D6" i="41"/>
  <c r="B6" i="41"/>
  <c r="C6" i="41" s="1" a="1"/>
  <c r="C6" i="41" s="1"/>
  <c r="P18" i="41" a="1"/>
  <c r="P18" i="41" s="1"/>
  <c r="O18" i="41" a="1"/>
  <c r="O18" i="41" s="1"/>
  <c r="N18" i="41" a="1"/>
  <c r="N18" i="41" s="1"/>
  <c r="L3" i="41"/>
  <c r="K3" i="41"/>
  <c r="J3" i="41"/>
  <c r="I3" i="41"/>
  <c r="H3" i="41"/>
  <c r="G3" i="41"/>
  <c r="F3" i="41"/>
  <c r="E3" i="41"/>
  <c r="D3" i="41"/>
  <c r="B3" i="41"/>
  <c r="C3" i="41" s="1" a="1"/>
  <c r="C3" i="41" s="1"/>
  <c r="P16" i="41" a="1"/>
  <c r="P16" i="41" s="1"/>
  <c r="O16" i="41" a="1"/>
  <c r="O16" i="41" s="1"/>
  <c r="N16" i="41" a="1"/>
  <c r="N16" i="41" s="1"/>
  <c r="L14" i="41"/>
  <c r="K14" i="41"/>
  <c r="J14" i="41"/>
  <c r="I14" i="41"/>
  <c r="H14" i="41"/>
  <c r="G14" i="41"/>
  <c r="F14" i="41"/>
  <c r="E14" i="41"/>
  <c r="D14" i="41"/>
  <c r="B14" i="41"/>
  <c r="C14" i="41" s="1" a="1"/>
  <c r="C14" i="41" s="1"/>
  <c r="O4" i="39" a="1"/>
  <c r="O4" i="39" s="1"/>
  <c r="N4" i="39" a="1"/>
  <c r="N4" i="39" s="1"/>
  <c r="M4" i="39" a="1"/>
  <c r="M4" i="39" s="1"/>
  <c r="L8" i="39"/>
  <c r="K8" i="39"/>
  <c r="J8" i="39"/>
  <c r="I8" i="39"/>
  <c r="H8" i="39"/>
  <c r="G8" i="39"/>
  <c r="F8" i="39"/>
  <c r="E8" i="39"/>
  <c r="D8" i="39"/>
  <c r="B8" i="39"/>
  <c r="C8" i="39" s="1" a="1"/>
  <c r="C8" i="39" s="1"/>
  <c r="O3" i="39" a="1"/>
  <c r="O3" i="39" s="1"/>
  <c r="N3" i="39" a="1"/>
  <c r="N3" i="39" s="1"/>
  <c r="M3" i="39" a="1"/>
  <c r="M3" i="39" s="1"/>
  <c r="L11" i="39"/>
  <c r="K11" i="39"/>
  <c r="J11" i="39"/>
  <c r="I11" i="39"/>
  <c r="H11" i="39"/>
  <c r="G11" i="39"/>
  <c r="F11" i="39"/>
  <c r="E11" i="39"/>
  <c r="D11" i="39"/>
  <c r="B11" i="39"/>
  <c r="C11" i="39" s="1" a="1"/>
  <c r="C11" i="39" s="1"/>
  <c r="P9" i="41" a="1"/>
  <c r="P9" i="41" s="1"/>
  <c r="O9" i="41" a="1"/>
  <c r="O9" i="41" s="1"/>
  <c r="N9" i="41" a="1"/>
  <c r="N9" i="41" s="1"/>
  <c r="L12" i="41"/>
  <c r="K12" i="41"/>
  <c r="J12" i="41"/>
  <c r="I12" i="41"/>
  <c r="H12" i="41"/>
  <c r="G12" i="41"/>
  <c r="F12" i="41"/>
  <c r="E12" i="41"/>
  <c r="D12" i="41"/>
  <c r="B12" i="41"/>
  <c r="C12" i="41" s="1" a="1"/>
  <c r="C12" i="41" s="1"/>
  <c r="B4" i="36"/>
  <c r="C4" i="36" s="1" a="1"/>
  <c r="C4" i="36" s="1"/>
  <c r="D4" i="36"/>
  <c r="E4" i="36"/>
  <c r="F4" i="36"/>
  <c r="G4" i="36"/>
  <c r="H4" i="36"/>
  <c r="I4" i="36"/>
  <c r="J4" i="36"/>
  <c r="K4" i="36"/>
  <c r="L4" i="36"/>
  <c r="M4" i="36" a="1"/>
  <c r="M4" i="36" s="1"/>
  <c r="N4" i="36" a="1"/>
  <c r="N4" i="36" s="1"/>
  <c r="O4" i="36" a="1"/>
  <c r="O4" i="36" s="1"/>
  <c r="P8" i="41" a="1"/>
  <c r="P8" i="41" s="1"/>
  <c r="O8" i="41" a="1"/>
  <c r="O8" i="41" s="1"/>
  <c r="N8" i="41" a="1"/>
  <c r="N8" i="41" s="1"/>
  <c r="L10" i="41"/>
  <c r="K10" i="41"/>
  <c r="J10" i="41"/>
  <c r="I10" i="41"/>
  <c r="H10" i="41"/>
  <c r="G10" i="41"/>
  <c r="F10" i="41"/>
  <c r="E10" i="41"/>
  <c r="D10" i="41"/>
  <c r="B10" i="41"/>
  <c r="C10" i="41" s="1" a="1"/>
  <c r="C10" i="41" s="1"/>
  <c r="O20" i="42" a="1"/>
  <c r="O20" i="42" s="1"/>
  <c r="N20" i="42" a="1"/>
  <c r="N20" i="42" s="1"/>
  <c r="M20" i="42" a="1"/>
  <c r="M20" i="42" s="1"/>
  <c r="L8" i="42"/>
  <c r="K8" i="42"/>
  <c r="J8" i="42"/>
  <c r="I8" i="42"/>
  <c r="H8" i="42"/>
  <c r="G8" i="42"/>
  <c r="F8" i="42"/>
  <c r="E8" i="42"/>
  <c r="D8" i="42"/>
  <c r="B8" i="42"/>
  <c r="C8" i="42" s="1" a="1"/>
  <c r="C8" i="42" s="1"/>
  <c r="K33" i="16" l="1"/>
  <c r="J33" i="16"/>
  <c r="I33" i="16"/>
  <c r="H33" i="16"/>
  <c r="G33" i="16"/>
  <c r="F33" i="16"/>
  <c r="E33" i="16"/>
  <c r="D33" i="16"/>
  <c r="O19" i="42" l="1" a="1"/>
  <c r="O19" i="42" s="1"/>
  <c r="N19" i="42" a="1"/>
  <c r="N19" i="42" s="1"/>
  <c r="M19" i="42" a="1"/>
  <c r="M19" i="42" s="1"/>
  <c r="K15" i="42"/>
  <c r="J15" i="42"/>
  <c r="I15" i="42"/>
  <c r="F15" i="42"/>
  <c r="E15" i="42"/>
  <c r="D15" i="42"/>
  <c r="O18" i="42" l="1" a="1"/>
  <c r="O18" i="42" s="1"/>
  <c r="N18" i="42" a="1"/>
  <c r="N18" i="42" s="1"/>
  <c r="M18" i="42" a="1"/>
  <c r="M18" i="42" s="1"/>
  <c r="L7" i="42"/>
  <c r="K7" i="42"/>
  <c r="J7" i="42"/>
  <c r="I7" i="42"/>
  <c r="H7" i="42"/>
  <c r="G7" i="42"/>
  <c r="F7" i="42"/>
  <c r="E7" i="42"/>
  <c r="D7" i="42"/>
  <c r="B7" i="42"/>
  <c r="C7" i="42" s="1" a="1"/>
  <c r="C7" i="42" s="1"/>
  <c r="O17" i="42" a="1"/>
  <c r="O17" i="42" s="1"/>
  <c r="N17" i="42" a="1"/>
  <c r="N17" i="42" s="1"/>
  <c r="M17" i="42" a="1"/>
  <c r="M17" i="42" s="1"/>
  <c r="L10" i="42"/>
  <c r="K10" i="42"/>
  <c r="J10" i="42"/>
  <c r="I10" i="42"/>
  <c r="H10" i="42"/>
  <c r="G10" i="42"/>
  <c r="F10" i="42"/>
  <c r="E10" i="42"/>
  <c r="D10" i="42"/>
  <c r="B10" i="42"/>
  <c r="C10" i="42" s="1" a="1"/>
  <c r="C10" i="42" s="1"/>
  <c r="L18" i="42"/>
  <c r="K18" i="42"/>
  <c r="J18" i="42"/>
  <c r="I18" i="42"/>
  <c r="H18" i="42"/>
  <c r="G18" i="42"/>
  <c r="F18" i="42"/>
  <c r="E18" i="42"/>
  <c r="D18" i="42"/>
  <c r="B18" i="42"/>
  <c r="C18" i="42" s="1" a="1"/>
  <c r="C18" i="42" s="1"/>
  <c r="O16" i="42" a="1"/>
  <c r="O16" i="42" s="1"/>
  <c r="N16" i="42" a="1"/>
  <c r="N16" i="42" s="1"/>
  <c r="M16" i="42" a="1"/>
  <c r="M16" i="42" s="1"/>
  <c r="L5" i="42"/>
  <c r="K5" i="42"/>
  <c r="J5" i="42"/>
  <c r="I5" i="42"/>
  <c r="H5" i="42"/>
  <c r="G5" i="42"/>
  <c r="F5" i="42"/>
  <c r="E5" i="42"/>
  <c r="D5" i="42"/>
  <c r="B5" i="42"/>
  <c r="C5" i="42" s="1" a="1"/>
  <c r="C5" i="42" s="1"/>
  <c r="O15" i="42" a="1"/>
  <c r="O15" i="42" s="1"/>
  <c r="N15" i="42" a="1"/>
  <c r="N15" i="42" s="1"/>
  <c r="M15" i="42" a="1"/>
  <c r="M15" i="42" s="1"/>
  <c r="L12" i="42"/>
  <c r="K12" i="42"/>
  <c r="J12" i="42"/>
  <c r="I12" i="42"/>
  <c r="H12" i="42"/>
  <c r="G12" i="42"/>
  <c r="F12" i="42"/>
  <c r="E12" i="42"/>
  <c r="D12" i="42"/>
  <c r="B12" i="42"/>
  <c r="C12" i="42" s="1" a="1"/>
  <c r="C12" i="42" s="1"/>
  <c r="O14" i="42" a="1"/>
  <c r="O14" i="42" s="1"/>
  <c r="N14" i="42" a="1"/>
  <c r="N14" i="42" s="1"/>
  <c r="M14" i="42" a="1"/>
  <c r="M14" i="42" s="1"/>
  <c r="L16" i="42"/>
  <c r="K16" i="42"/>
  <c r="J16" i="42"/>
  <c r="I16" i="42"/>
  <c r="H16" i="42"/>
  <c r="G16" i="42"/>
  <c r="F16" i="42"/>
  <c r="E16" i="42"/>
  <c r="D16" i="42"/>
  <c r="B16" i="42"/>
  <c r="C16" i="42" s="1" a="1"/>
  <c r="C16" i="42" s="1"/>
  <c r="O13" i="42" a="1"/>
  <c r="O13" i="42" s="1"/>
  <c r="N13" i="42" a="1"/>
  <c r="N13" i="42" s="1"/>
  <c r="M13" i="42" a="1"/>
  <c r="M13" i="42" s="1"/>
  <c r="L20" i="42"/>
  <c r="K20" i="42"/>
  <c r="J20" i="42"/>
  <c r="I20" i="42"/>
  <c r="H20" i="42"/>
  <c r="G20" i="42"/>
  <c r="F20" i="42"/>
  <c r="E20" i="42"/>
  <c r="D20" i="42"/>
  <c r="B20" i="42"/>
  <c r="C20" i="42" s="1" a="1"/>
  <c r="C20" i="42" s="1"/>
  <c r="O12" i="42" a="1"/>
  <c r="O12" i="42" s="1"/>
  <c r="N12" i="42" a="1"/>
  <c r="N12" i="42" s="1"/>
  <c r="M12" i="42" a="1"/>
  <c r="M12" i="42" s="1"/>
  <c r="L2" i="42"/>
  <c r="K2" i="42"/>
  <c r="J2" i="42"/>
  <c r="I2" i="42"/>
  <c r="H2" i="42"/>
  <c r="G2" i="42"/>
  <c r="F2" i="42"/>
  <c r="E2" i="42"/>
  <c r="D2" i="42"/>
  <c r="B2" i="42"/>
  <c r="C2" i="42" s="1" a="1"/>
  <c r="C2" i="42" s="1"/>
  <c r="O11" i="42" l="1" a="1"/>
  <c r="O11" i="42" s="1"/>
  <c r="N11" i="42" a="1"/>
  <c r="N11" i="42" s="1"/>
  <c r="M11" i="42" a="1"/>
  <c r="M11" i="42" s="1"/>
  <c r="L13" i="42"/>
  <c r="K13" i="42"/>
  <c r="J13" i="42"/>
  <c r="I13" i="42"/>
  <c r="H13" i="42"/>
  <c r="G13" i="42"/>
  <c r="F13" i="42"/>
  <c r="E13" i="42"/>
  <c r="D13" i="42"/>
  <c r="B13" i="42"/>
  <c r="C13" i="42" s="1" a="1"/>
  <c r="C13" i="42" s="1"/>
  <c r="O10" i="42" a="1"/>
  <c r="O10" i="42" s="1"/>
  <c r="N10" i="42" a="1"/>
  <c r="N10" i="42" s="1"/>
  <c r="M10" i="42" a="1"/>
  <c r="M10" i="42" s="1"/>
  <c r="L11" i="42"/>
  <c r="K11" i="42"/>
  <c r="J11" i="42"/>
  <c r="I11" i="42"/>
  <c r="H11" i="42"/>
  <c r="G11" i="42"/>
  <c r="F11" i="42"/>
  <c r="E11" i="42"/>
  <c r="D11" i="42"/>
  <c r="D11" i="16"/>
  <c r="E11" i="16"/>
  <c r="F11" i="16"/>
  <c r="I11" i="16"/>
  <c r="J11" i="16"/>
  <c r="K11" i="16"/>
  <c r="M49" i="16" a="1"/>
  <c r="M49" i="16" s="1"/>
  <c r="N49" i="16" a="1"/>
  <c r="N49" i="16" s="1"/>
  <c r="O49" i="16" a="1"/>
  <c r="O49" i="16" s="1"/>
  <c r="L15" i="42" l="1"/>
  <c r="L11" i="16"/>
  <c r="G15" i="42" l="1"/>
  <c r="G11" i="16"/>
  <c r="H15" i="42"/>
  <c r="H11" i="16"/>
  <c r="B15" i="42" l="1"/>
  <c r="B11" i="16"/>
  <c r="C15" i="42" l="1"/>
  <c r="C11" i="16"/>
  <c r="O9" i="42" a="1"/>
  <c r="O9" i="42" s="1"/>
  <c r="N9" i="42" a="1"/>
  <c r="N9" i="42" s="1"/>
  <c r="M9" i="42" a="1"/>
  <c r="M9" i="42" s="1"/>
  <c r="L3" i="42"/>
  <c r="K3" i="42"/>
  <c r="J3" i="42"/>
  <c r="I3" i="42"/>
  <c r="H3" i="42"/>
  <c r="G3" i="42"/>
  <c r="F3" i="42"/>
  <c r="E3" i="42"/>
  <c r="D3" i="42"/>
  <c r="B3" i="42"/>
  <c r="C3" i="42" s="1" a="1"/>
  <c r="C3" i="42" s="1"/>
  <c r="O8" i="42" a="1"/>
  <c r="O8" i="42" s="1"/>
  <c r="N8" i="42" a="1"/>
  <c r="N8" i="42" s="1"/>
  <c r="M8" i="42" a="1"/>
  <c r="M8" i="42" s="1"/>
  <c r="L9" i="42"/>
  <c r="K9" i="42"/>
  <c r="J9" i="42"/>
  <c r="I9" i="42"/>
  <c r="H9" i="42"/>
  <c r="G9" i="42"/>
  <c r="F9" i="42"/>
  <c r="E9" i="42"/>
  <c r="D9" i="42"/>
  <c r="B9" i="42"/>
  <c r="C9" i="42" s="1" a="1"/>
  <c r="C9" i="42" s="1"/>
  <c r="B8" i="16"/>
  <c r="C8" i="16" s="1" a="1"/>
  <c r="C8" i="16" s="1"/>
  <c r="D8" i="16"/>
  <c r="E8" i="16"/>
  <c r="F8" i="16"/>
  <c r="G8" i="16"/>
  <c r="H8" i="16"/>
  <c r="I8" i="16"/>
  <c r="J8" i="16"/>
  <c r="K8" i="16"/>
  <c r="L8" i="16"/>
  <c r="M2" i="16" a="1"/>
  <c r="M2" i="16" s="1"/>
  <c r="N2" i="16" a="1"/>
  <c r="N2" i="16" s="1"/>
  <c r="O2" i="16" a="1"/>
  <c r="O2" i="16" s="1"/>
  <c r="O7" i="42" a="1"/>
  <c r="O7" i="42" s="1"/>
  <c r="N7" i="42" a="1"/>
  <c r="N7" i="42" s="1"/>
  <c r="M7" i="42" a="1"/>
  <c r="M7" i="42" s="1"/>
  <c r="L17" i="42"/>
  <c r="K17" i="42"/>
  <c r="J17" i="42"/>
  <c r="I17" i="42"/>
  <c r="H17" i="42"/>
  <c r="G17" i="42"/>
  <c r="F17" i="42"/>
  <c r="E17" i="42"/>
  <c r="D17" i="42"/>
  <c r="B17" i="42"/>
  <c r="C17" i="42" s="1" a="1"/>
  <c r="C17" i="42" s="1"/>
  <c r="O6" i="42" a="1"/>
  <c r="O6" i="42" s="1"/>
  <c r="N6" i="42" a="1"/>
  <c r="N6" i="42" s="1"/>
  <c r="M6" i="42" a="1"/>
  <c r="M6" i="42" s="1"/>
  <c r="L19" i="42"/>
  <c r="K19" i="42"/>
  <c r="J19" i="42"/>
  <c r="I19" i="42"/>
  <c r="H19" i="42"/>
  <c r="G19" i="42"/>
  <c r="F19" i="42"/>
  <c r="E19" i="42"/>
  <c r="D19" i="42"/>
  <c r="B19" i="42"/>
  <c r="C19" i="42" s="1" a="1"/>
  <c r="C19" i="42" s="1"/>
  <c r="O5" i="42" a="1"/>
  <c r="O5" i="42" s="1"/>
  <c r="N5" i="42" a="1"/>
  <c r="N5" i="42" s="1"/>
  <c r="M5" i="42" a="1"/>
  <c r="M5" i="42" s="1"/>
  <c r="L4" i="42" a="1"/>
  <c r="L4" i="42" s="1"/>
  <c r="K4" i="42"/>
  <c r="J4" i="42"/>
  <c r="I4" i="42"/>
  <c r="H4" i="42"/>
  <c r="G4" i="42"/>
  <c r="F4" i="42"/>
  <c r="E4" i="42"/>
  <c r="D4" i="42"/>
  <c r="B4" i="42"/>
  <c r="C4" i="42" s="1" a="1"/>
  <c r="C4" i="42" s="1"/>
  <c r="O4" i="42" a="1"/>
  <c r="O4" i="42" s="1"/>
  <c r="N4" i="42" a="1"/>
  <c r="N4" i="42" s="1"/>
  <c r="M4" i="42" a="1"/>
  <c r="M4" i="42" s="1"/>
  <c r="L6" i="42"/>
  <c r="K6" i="42"/>
  <c r="J6" i="42"/>
  <c r="I6" i="42"/>
  <c r="H6" i="42"/>
  <c r="G6" i="42"/>
  <c r="F6" i="42"/>
  <c r="E6" i="42"/>
  <c r="D6" i="42"/>
  <c r="B6" i="42"/>
  <c r="C6" i="42" s="1" a="1"/>
  <c r="C6" i="42" s="1"/>
  <c r="O3" i="42" a="1"/>
  <c r="O3" i="42" s="1"/>
  <c r="N3" i="42" a="1"/>
  <c r="N3" i="42" s="1"/>
  <c r="M3" i="42" a="1"/>
  <c r="M3" i="42" s="1"/>
  <c r="O2" i="42" a="1"/>
  <c r="O2" i="42" s="1"/>
  <c r="N2" i="42" a="1"/>
  <c r="N2" i="42" s="1"/>
  <c r="M2" i="42" a="1"/>
  <c r="M2" i="42" s="1"/>
  <c r="L14" i="42"/>
  <c r="K14" i="42"/>
  <c r="J14" i="42"/>
  <c r="I14" i="42"/>
  <c r="H14" i="42"/>
  <c r="G14" i="42"/>
  <c r="F14" i="42"/>
  <c r="E14" i="42"/>
  <c r="D14" i="42"/>
  <c r="B14" i="42"/>
  <c r="C14" i="42" s="1" a="1"/>
  <c r="C14" i="42" s="1"/>
  <c r="P4" i="41" a="1"/>
  <c r="P4" i="41" s="1"/>
  <c r="O4" i="41" a="1"/>
  <c r="O4" i="41" s="1"/>
  <c r="N4" i="41" a="1"/>
  <c r="N4" i="41" s="1"/>
  <c r="L15" i="41"/>
  <c r="K15" i="41"/>
  <c r="J15" i="41"/>
  <c r="I15" i="41"/>
  <c r="H15" i="41"/>
  <c r="G15" i="41"/>
  <c r="F15" i="41"/>
  <c r="E15" i="41"/>
  <c r="D15" i="41"/>
  <c r="B15" i="41"/>
  <c r="C15" i="41" s="1" a="1"/>
  <c r="C15" i="41" s="1"/>
  <c r="B10" i="36"/>
  <c r="C10" i="36" s="1" a="1"/>
  <c r="C10" i="36" s="1"/>
  <c r="D10" i="36"/>
  <c r="E10" i="36"/>
  <c r="F10" i="36"/>
  <c r="G10" i="36"/>
  <c r="H10" i="36"/>
  <c r="I10" i="36"/>
  <c r="J10" i="36"/>
  <c r="K10" i="36"/>
  <c r="L10" i="36"/>
  <c r="M2" i="36" a="1"/>
  <c r="M2" i="36" s="1"/>
  <c r="N2" i="36" a="1"/>
  <c r="N2" i="36" s="1"/>
  <c r="O2" i="36" a="1"/>
  <c r="O2" i="36" s="1"/>
  <c r="P5" i="41" a="1"/>
  <c r="P5" i="41" s="1"/>
  <c r="O5" i="41" a="1"/>
  <c r="O5" i="41" s="1"/>
  <c r="N5" i="41" a="1"/>
  <c r="N5" i="41" s="1"/>
  <c r="L9" i="41"/>
  <c r="K9" i="41"/>
  <c r="J9" i="41"/>
  <c r="I9" i="41"/>
  <c r="H9" i="41"/>
  <c r="G9" i="41"/>
  <c r="F9" i="41"/>
  <c r="E9" i="41"/>
  <c r="D9" i="41"/>
  <c r="B9" i="41"/>
  <c r="C9" i="41" s="1" a="1"/>
  <c r="C9" i="41" s="1"/>
  <c r="P22" i="41" l="1" a="1"/>
  <c r="P22" i="41" s="1"/>
  <c r="O22" i="41" a="1"/>
  <c r="O22" i="41" s="1"/>
  <c r="N22" i="41" a="1"/>
  <c r="N22" i="41" s="1"/>
  <c r="P12" i="41" a="1"/>
  <c r="P12" i="41" s="1"/>
  <c r="O12" i="41" a="1"/>
  <c r="O12" i="41" s="1"/>
  <c r="N12" i="41" a="1"/>
  <c r="N12" i="41" s="1"/>
  <c r="O11" i="36" a="1"/>
  <c r="O11" i="36" s="1"/>
  <c r="N11" i="36" a="1"/>
  <c r="N11" i="36" s="1"/>
  <c r="M11" i="36" a="1"/>
  <c r="M11" i="36" s="1"/>
  <c r="L6" i="36"/>
  <c r="K6" i="36"/>
  <c r="J6" i="36"/>
  <c r="I6" i="36"/>
  <c r="H6" i="36"/>
  <c r="G6" i="36"/>
  <c r="F6" i="36"/>
  <c r="E6" i="36"/>
  <c r="D6" i="36"/>
  <c r="B6" i="36"/>
  <c r="C6" i="36" s="1" a="1"/>
  <c r="C6" i="36" s="1"/>
  <c r="O10" i="36" l="1" a="1"/>
  <c r="O10" i="36" s="1"/>
  <c r="N10" i="36" a="1"/>
  <c r="N10" i="36" s="1"/>
  <c r="M10" i="36" a="1"/>
  <c r="M10" i="36" s="1"/>
  <c r="L2" i="36"/>
  <c r="K2" i="36"/>
  <c r="J2" i="36"/>
  <c r="I2" i="36"/>
  <c r="H2" i="36"/>
  <c r="G2" i="36"/>
  <c r="F2" i="36"/>
  <c r="E2" i="36"/>
  <c r="D2" i="36"/>
  <c r="O7" i="36" a="1"/>
  <c r="O7" i="36" s="1"/>
  <c r="N7" i="36" a="1"/>
  <c r="N7" i="36" s="1"/>
  <c r="M7" i="36" a="1"/>
  <c r="M7" i="36" s="1"/>
  <c r="L5" i="36"/>
  <c r="K5" i="36"/>
  <c r="J5" i="36"/>
  <c r="I5" i="36"/>
  <c r="H5" i="36"/>
  <c r="G5" i="36"/>
  <c r="F5" i="36"/>
  <c r="E5" i="36"/>
  <c r="D5" i="36"/>
  <c r="L20" i="41"/>
  <c r="K20" i="41"/>
  <c r="J20" i="41"/>
  <c r="I20" i="41"/>
  <c r="H20" i="41"/>
  <c r="G20" i="41"/>
  <c r="F20" i="41"/>
  <c r="E20" i="41"/>
  <c r="D20" i="41"/>
  <c r="B20" i="41"/>
  <c r="C20" i="41" s="1" a="1"/>
  <c r="C20" i="41" s="1"/>
  <c r="P13" i="41" a="1"/>
  <c r="P13" i="41" s="1"/>
  <c r="O13" i="41" a="1"/>
  <c r="O13" i="41" s="1"/>
  <c r="N13" i="41" a="1"/>
  <c r="N13" i="41" s="1"/>
  <c r="L19" i="41"/>
  <c r="K19" i="41"/>
  <c r="J19" i="41"/>
  <c r="I19" i="41"/>
  <c r="H19" i="41"/>
  <c r="G19" i="41"/>
  <c r="F19" i="41"/>
  <c r="E19" i="41"/>
  <c r="D19" i="41"/>
  <c r="B19" i="41"/>
  <c r="C19" i="41" s="1" a="1"/>
  <c r="C19" i="41" s="1"/>
  <c r="L23" i="41"/>
  <c r="K23" i="41"/>
  <c r="J23" i="41"/>
  <c r="I23" i="41"/>
  <c r="H23" i="41"/>
  <c r="G23" i="41"/>
  <c r="F23" i="41"/>
  <c r="E23" i="41"/>
  <c r="D23" i="41"/>
  <c r="L11" i="41"/>
  <c r="K11" i="41"/>
  <c r="J11" i="41"/>
  <c r="I11" i="41"/>
  <c r="H11" i="41"/>
  <c r="G11" i="41"/>
  <c r="F11" i="41"/>
  <c r="E11" i="41"/>
  <c r="D11" i="41"/>
  <c r="B11" i="41"/>
  <c r="C11" i="41" s="1" a="1"/>
  <c r="C11" i="41" s="1"/>
  <c r="P10" i="41" a="1"/>
  <c r="P10" i="41" s="1"/>
  <c r="O10" i="41" a="1"/>
  <c r="O10" i="41" s="1"/>
  <c r="N10" i="41" a="1"/>
  <c r="N10" i="41" s="1"/>
  <c r="L18" i="41"/>
  <c r="K18" i="41"/>
  <c r="J18" i="41"/>
  <c r="I18" i="41"/>
  <c r="H18" i="41"/>
  <c r="G18" i="41"/>
  <c r="F18" i="41"/>
  <c r="E18" i="41"/>
  <c r="D18" i="41"/>
  <c r="B18" i="41"/>
  <c r="C18" i="41" s="1" a="1"/>
  <c r="C18" i="41" s="1"/>
  <c r="P21" i="41" a="1"/>
  <c r="P21" i="41" s="1"/>
  <c r="O21" i="41" a="1"/>
  <c r="O21" i="41" s="1"/>
  <c r="N21" i="41" a="1"/>
  <c r="N21" i="41" s="1"/>
  <c r="L16" i="41"/>
  <c r="K16" i="41"/>
  <c r="J16" i="41"/>
  <c r="I16" i="41"/>
  <c r="H16" i="41"/>
  <c r="G16" i="41"/>
  <c r="F16" i="41"/>
  <c r="E16" i="41"/>
  <c r="D16" i="41"/>
  <c r="B16" i="41"/>
  <c r="C16" i="41" s="1" a="1"/>
  <c r="C16" i="41" s="1"/>
  <c r="P3" i="41" a="1"/>
  <c r="P3" i="41" s="1"/>
  <c r="O3" i="41" a="1"/>
  <c r="O3" i="41" s="1"/>
  <c r="N3" i="41" a="1"/>
  <c r="N3" i="41" s="1"/>
  <c r="L8" i="41"/>
  <c r="K8" i="41"/>
  <c r="J8" i="41"/>
  <c r="I8" i="41"/>
  <c r="H8" i="41"/>
  <c r="G8" i="41"/>
  <c r="F8" i="41"/>
  <c r="E8" i="41"/>
  <c r="D8" i="41"/>
  <c r="P14" i="41" a="1"/>
  <c r="P14" i="41" s="1"/>
  <c r="O14" i="41" a="1"/>
  <c r="O14" i="41" s="1"/>
  <c r="N14" i="41" a="1"/>
  <c r="N14" i="41" s="1"/>
  <c r="L22" i="41"/>
  <c r="K22" i="41"/>
  <c r="J22" i="41"/>
  <c r="I22" i="41"/>
  <c r="H22" i="41"/>
  <c r="G22" i="41"/>
  <c r="F22" i="41"/>
  <c r="E22" i="41"/>
  <c r="D22" i="41"/>
  <c r="B22" i="41"/>
  <c r="C22" i="41" s="1" a="1"/>
  <c r="C22" i="41" s="1"/>
  <c r="P2" i="41" a="1"/>
  <c r="P2" i="41" s="1"/>
  <c r="O2" i="41" a="1"/>
  <c r="O2" i="41" s="1"/>
  <c r="N2" i="41" a="1"/>
  <c r="N2" i="41" s="1"/>
  <c r="L13" i="41"/>
  <c r="K13" i="41"/>
  <c r="J13" i="41"/>
  <c r="I13" i="41"/>
  <c r="H13" i="41"/>
  <c r="G13" i="41"/>
  <c r="F13" i="41"/>
  <c r="E13" i="41"/>
  <c r="D13" i="41"/>
  <c r="P7" i="41" a="1"/>
  <c r="P7" i="41" s="1"/>
  <c r="O7" i="41" a="1"/>
  <c r="O7" i="41" s="1"/>
  <c r="N7" i="41" a="1"/>
  <c r="N7" i="41" s="1"/>
  <c r="L7" i="41"/>
  <c r="K7" i="41"/>
  <c r="J7" i="41"/>
  <c r="I7" i="41"/>
  <c r="H7" i="41"/>
  <c r="G7" i="41"/>
  <c r="F7" i="41"/>
  <c r="E7" i="41"/>
  <c r="D7" i="41"/>
  <c r="P17" i="41" a="1"/>
  <c r="P17" i="41" s="1"/>
  <c r="O17" i="41" a="1"/>
  <c r="O17" i="41" s="1"/>
  <c r="N17" i="41" a="1"/>
  <c r="N17" i="41" s="1"/>
  <c r="P6" i="41" a="1"/>
  <c r="P6" i="41" s="1"/>
  <c r="O6" i="41" a="1"/>
  <c r="O6" i="41" s="1"/>
  <c r="N6" i="41" a="1"/>
  <c r="N6" i="41" s="1"/>
  <c r="L21" i="41"/>
  <c r="K21" i="41"/>
  <c r="J21" i="41"/>
  <c r="I21" i="41"/>
  <c r="H21" i="41"/>
  <c r="G21" i="41"/>
  <c r="F21" i="41"/>
  <c r="E21" i="41"/>
  <c r="D21" i="41"/>
  <c r="B21" i="41"/>
  <c r="C21" i="41" s="1" a="1"/>
  <c r="C21" i="41" s="1"/>
  <c r="O2" i="39" l="1" a="1"/>
  <c r="O2" i="39" s="1"/>
  <c r="N2" i="39" a="1"/>
  <c r="N2" i="39" s="1"/>
  <c r="M2" i="39" a="1"/>
  <c r="M2" i="39" s="1"/>
  <c r="L5" i="39"/>
  <c r="K5" i="39"/>
  <c r="J5" i="39"/>
  <c r="I5" i="39"/>
  <c r="H5" i="39"/>
  <c r="G5" i="39"/>
  <c r="F5" i="39"/>
  <c r="E5" i="39"/>
  <c r="D5" i="39"/>
  <c r="B5" i="39"/>
  <c r="C5" i="39" s="1" a="1"/>
  <c r="C5" i="39" s="1"/>
  <c r="B23" i="41" l="1"/>
  <c r="C23" i="41" s="1" a="1"/>
  <c r="C23" i="41" s="1"/>
  <c r="M10" i="37" a="1"/>
  <c r="M10" i="37" s="1"/>
  <c r="Q13" i="37" a="1"/>
  <c r="Q13" i="37" s="1"/>
  <c r="P13" i="37" a="1"/>
  <c r="P13" i="37" s="1"/>
  <c r="O13" i="37" a="1"/>
  <c r="O13" i="37" s="1"/>
  <c r="L10" i="37"/>
  <c r="K10" i="37"/>
  <c r="J10" i="37"/>
  <c r="I10" i="37"/>
  <c r="H10" i="37"/>
  <c r="G10" i="37"/>
  <c r="F10" i="37"/>
  <c r="E10" i="37"/>
  <c r="D10" i="37"/>
  <c r="B10" i="37"/>
  <c r="C10" i="37" s="1" a="1"/>
  <c r="C10" i="37" s="1"/>
  <c r="M13" i="37" l="1" a="1"/>
  <c r="M13" i="37" s="1"/>
  <c r="M8" i="37" a="1"/>
  <c r="M8" i="37" s="1"/>
  <c r="Q7" i="37" a="1"/>
  <c r="Q7" i="37" s="1"/>
  <c r="P7" i="37" a="1"/>
  <c r="P7" i="37" s="1"/>
  <c r="O7" i="37" a="1"/>
  <c r="O7" i="37" s="1"/>
  <c r="L7" i="37"/>
  <c r="K7" i="37"/>
  <c r="J7" i="37"/>
  <c r="I7" i="37"/>
  <c r="H7" i="37"/>
  <c r="G7" i="37"/>
  <c r="F7" i="37"/>
  <c r="E7" i="37"/>
  <c r="D7" i="37"/>
  <c r="B7" i="37"/>
  <c r="C7" i="37" s="1" a="1"/>
  <c r="C7" i="37" s="1"/>
  <c r="B5" i="19"/>
  <c r="C5" i="19" s="1" a="1"/>
  <c r="C5" i="19" s="1"/>
  <c r="D5" i="19"/>
  <c r="E5" i="19"/>
  <c r="F5" i="19"/>
  <c r="G5" i="19"/>
  <c r="H5" i="19"/>
  <c r="I5" i="19"/>
  <c r="J5" i="19"/>
  <c r="K5" i="19"/>
  <c r="L5" i="19"/>
  <c r="M37" i="19" a="1"/>
  <c r="M37" i="19" s="1"/>
  <c r="N37" i="19" a="1"/>
  <c r="N37" i="19" s="1"/>
  <c r="O37" i="19" a="1"/>
  <c r="O37" i="19" s="1"/>
  <c r="Q6" i="37" a="1"/>
  <c r="Q6" i="37" s="1"/>
  <c r="P6" i="37" a="1"/>
  <c r="P6" i="37" s="1"/>
  <c r="O6" i="37" a="1"/>
  <c r="O6" i="37" s="1"/>
  <c r="L3" i="37"/>
  <c r="K3" i="37"/>
  <c r="J3" i="37"/>
  <c r="I3" i="37"/>
  <c r="H3" i="37"/>
  <c r="G3" i="37"/>
  <c r="F3" i="37"/>
  <c r="E3" i="37"/>
  <c r="D3" i="37"/>
  <c r="B3" i="37"/>
  <c r="C3" i="37" s="1" a="1"/>
  <c r="C3" i="37" s="1"/>
  <c r="M5" i="37" a="1"/>
  <c r="M5" i="37" s="1"/>
  <c r="M4" i="37" a="1"/>
  <c r="M4" i="37" s="1"/>
  <c r="M7" i="37" a="1"/>
  <c r="M7" i="37" s="1"/>
  <c r="M12" i="37" a="1"/>
  <c r="M12" i="37" s="1"/>
  <c r="M11" i="37" a="1"/>
  <c r="M11" i="37" s="1"/>
  <c r="M2" i="37" a="1"/>
  <c r="M2" i="37" s="1"/>
  <c r="M3" i="37" a="1"/>
  <c r="M3" i="37" s="1"/>
  <c r="M9" i="37" a="1"/>
  <c r="M9" i="37" s="1"/>
  <c r="M6" i="37" a="1"/>
  <c r="M6" i="37" s="1"/>
  <c r="Q11" i="37" a="1"/>
  <c r="Q11" i="37" s="1"/>
  <c r="P11" i="37" a="1"/>
  <c r="P11" i="37" s="1"/>
  <c r="O11" i="37" a="1"/>
  <c r="O11" i="37" s="1"/>
  <c r="L9" i="37"/>
  <c r="K9" i="37"/>
  <c r="J9" i="37"/>
  <c r="I9" i="37"/>
  <c r="H9" i="37"/>
  <c r="G9" i="37"/>
  <c r="F9" i="37"/>
  <c r="E9" i="37"/>
  <c r="D9" i="37"/>
  <c r="Q9" i="37" a="1"/>
  <c r="Q9" i="37" s="1"/>
  <c r="P9" i="37" a="1"/>
  <c r="P9" i="37" s="1"/>
  <c r="O9" i="37" a="1"/>
  <c r="O9" i="37" s="1"/>
  <c r="L6" i="37"/>
  <c r="K6" i="37"/>
  <c r="J6" i="37"/>
  <c r="I6" i="37"/>
  <c r="H6" i="37"/>
  <c r="G6" i="37"/>
  <c r="F6" i="37"/>
  <c r="E6" i="37"/>
  <c r="D6" i="37"/>
  <c r="Q4" i="37" l="1" a="1"/>
  <c r="Q4" i="37" s="1"/>
  <c r="P4" i="37" a="1"/>
  <c r="P4" i="37" s="1"/>
  <c r="O4" i="37" a="1"/>
  <c r="O4" i="37" s="1"/>
  <c r="L8" i="37"/>
  <c r="K8" i="37"/>
  <c r="J8" i="37"/>
  <c r="I8" i="37"/>
  <c r="H8" i="37"/>
  <c r="G8" i="37"/>
  <c r="F8" i="37"/>
  <c r="E8" i="37"/>
  <c r="D8" i="37"/>
  <c r="L13" i="37"/>
  <c r="K13" i="37"/>
  <c r="J13" i="37"/>
  <c r="I13" i="37"/>
  <c r="H13" i="37"/>
  <c r="G13" i="37"/>
  <c r="F13" i="37"/>
  <c r="E13" i="37"/>
  <c r="D13" i="37"/>
  <c r="B13" i="37"/>
  <c r="C13" i="37" s="1" a="1"/>
  <c r="C13" i="37" s="1"/>
  <c r="L12" i="37"/>
  <c r="K12" i="37"/>
  <c r="J12" i="37"/>
  <c r="I12" i="37"/>
  <c r="H12" i="37"/>
  <c r="G12" i="37"/>
  <c r="F12" i="37"/>
  <c r="E12" i="37"/>
  <c r="D12" i="37"/>
  <c r="B12" i="37"/>
  <c r="C12" i="37" s="1" a="1"/>
  <c r="C12" i="37" s="1"/>
  <c r="L11" i="37"/>
  <c r="K11" i="37"/>
  <c r="J11" i="37"/>
  <c r="I11" i="37"/>
  <c r="H11" i="37"/>
  <c r="G11" i="37"/>
  <c r="F11" i="37"/>
  <c r="E11" i="37"/>
  <c r="D11" i="37"/>
  <c r="B11" i="37"/>
  <c r="C11" i="37" s="1" a="1"/>
  <c r="C11" i="37" s="1"/>
  <c r="Q12" i="37" a="1"/>
  <c r="Q12" i="37" s="1"/>
  <c r="P12" i="37" a="1"/>
  <c r="P12" i="37" s="1"/>
  <c r="O12" i="37" a="1"/>
  <c r="O12" i="37" s="1"/>
  <c r="Q5" i="37" a="1"/>
  <c r="Q5" i="37" s="1"/>
  <c r="P5" i="37" a="1"/>
  <c r="P5" i="37" s="1"/>
  <c r="O5" i="37" a="1"/>
  <c r="O5" i="37" s="1"/>
  <c r="Q2" i="37" a="1"/>
  <c r="Q2" i="37" s="1"/>
  <c r="P2" i="37" a="1"/>
  <c r="P2" i="37" s="1"/>
  <c r="O2" i="37" a="1"/>
  <c r="O2" i="37" s="1"/>
  <c r="Q3" i="37" a="1"/>
  <c r="Q3" i="37" s="1"/>
  <c r="P3" i="37" a="1"/>
  <c r="P3" i="37" s="1"/>
  <c r="O3" i="37" a="1"/>
  <c r="O3" i="37" s="1"/>
  <c r="L5" i="37" a="1"/>
  <c r="L5" i="37" s="1"/>
  <c r="K5" i="37"/>
  <c r="J5" i="37"/>
  <c r="I5" i="37"/>
  <c r="H5" i="37"/>
  <c r="G5" i="37"/>
  <c r="F5" i="37"/>
  <c r="E5" i="37"/>
  <c r="D5" i="37"/>
  <c r="B5" i="37"/>
  <c r="C5" i="37" s="1" a="1"/>
  <c r="C5" i="37" s="1"/>
  <c r="Q8" i="37" a="1"/>
  <c r="Q8" i="37" s="1"/>
  <c r="P8" i="37" a="1"/>
  <c r="P8" i="37" s="1"/>
  <c r="O8" i="37" a="1"/>
  <c r="O8" i="37" s="1"/>
  <c r="L4" i="37"/>
  <c r="K4" i="37"/>
  <c r="J4" i="37"/>
  <c r="I4" i="37"/>
  <c r="H4" i="37"/>
  <c r="G4" i="37"/>
  <c r="F4" i="37"/>
  <c r="E4" i="37"/>
  <c r="D4" i="37"/>
  <c r="B4" i="37"/>
  <c r="C4" i="37" s="1" a="1"/>
  <c r="C4" i="37" s="1"/>
  <c r="Q10" i="37" a="1"/>
  <c r="Q10" i="37" s="1"/>
  <c r="P10" i="37" a="1"/>
  <c r="P10" i="37" s="1"/>
  <c r="O10" i="37" a="1"/>
  <c r="O10" i="37" s="1"/>
  <c r="L2" i="37"/>
  <c r="K2" i="37"/>
  <c r="J2" i="37"/>
  <c r="I2" i="37"/>
  <c r="H2" i="37"/>
  <c r="G2" i="37"/>
  <c r="F2" i="37"/>
  <c r="E2" i="37"/>
  <c r="D2" i="37"/>
  <c r="B2" i="37"/>
  <c r="C2" i="37" s="1" a="1"/>
  <c r="C2" i="37" s="1"/>
  <c r="L3" i="36" l="1" a="1"/>
  <c r="L3" i="36" s="1"/>
  <c r="K3" i="36"/>
  <c r="J3" i="36"/>
  <c r="I3" i="36"/>
  <c r="H3" i="36"/>
  <c r="G3" i="36"/>
  <c r="F3" i="36"/>
  <c r="E3" i="36"/>
  <c r="D3" i="36"/>
  <c r="B3" i="36"/>
  <c r="C3" i="36" s="1" a="1"/>
  <c r="C3" i="36" s="1"/>
  <c r="L11" i="36" l="1"/>
  <c r="K11" i="36"/>
  <c r="J11" i="36"/>
  <c r="I11" i="36"/>
  <c r="H11" i="36"/>
  <c r="G11" i="36"/>
  <c r="F11" i="36"/>
  <c r="E11" i="36"/>
  <c r="D11" i="36"/>
  <c r="B11" i="36"/>
  <c r="C11" i="36" s="1" a="1"/>
  <c r="C11" i="36" s="1"/>
  <c r="L7" i="36"/>
  <c r="K7" i="36"/>
  <c r="J7" i="36"/>
  <c r="I7" i="36"/>
  <c r="H7" i="36"/>
  <c r="G7" i="36"/>
  <c r="F7" i="36"/>
  <c r="E7" i="36"/>
  <c r="D7" i="36"/>
  <c r="B7" i="36"/>
  <c r="C7" i="36" s="1" a="1"/>
  <c r="C7" i="36" s="1"/>
  <c r="O9" i="36" a="1"/>
  <c r="O9" i="36" s="1"/>
  <c r="N9" i="36" a="1"/>
  <c r="N9" i="36" s="1"/>
  <c r="M9" i="36" a="1"/>
  <c r="M9" i="36" s="1"/>
  <c r="O8" i="36" a="1"/>
  <c r="O8" i="36" s="1"/>
  <c r="N8" i="36" a="1"/>
  <c r="N8" i="36" s="1"/>
  <c r="M8" i="36" a="1"/>
  <c r="M8" i="36" s="1"/>
  <c r="O5" i="36" a="1"/>
  <c r="O5" i="36" s="1"/>
  <c r="N5" i="36" a="1"/>
  <c r="N5" i="36" s="1"/>
  <c r="M5" i="36" a="1"/>
  <c r="M5" i="36" s="1"/>
  <c r="O6" i="36" a="1"/>
  <c r="O6" i="36" s="1"/>
  <c r="N6" i="36" a="1"/>
  <c r="N6" i="36" s="1"/>
  <c r="M6" i="36" a="1"/>
  <c r="M6" i="36" s="1"/>
  <c r="L9" i="36"/>
  <c r="K9" i="36"/>
  <c r="J9" i="36"/>
  <c r="I9" i="36"/>
  <c r="H9" i="36"/>
  <c r="G9" i="36"/>
  <c r="F9" i="36"/>
  <c r="E9" i="36"/>
  <c r="D9" i="36"/>
  <c r="B9" i="36"/>
  <c r="C9" i="36" s="1" a="1"/>
  <c r="C9" i="36" s="1"/>
  <c r="O3" i="36" l="1" a="1"/>
  <c r="O3" i="36" s="1"/>
  <c r="N3" i="36" a="1"/>
  <c r="N3" i="36" s="1"/>
  <c r="M3" i="36" a="1"/>
  <c r="M3" i="36" s="1"/>
  <c r="L8" i="36"/>
  <c r="K8" i="36"/>
  <c r="J8" i="36"/>
  <c r="I8" i="36"/>
  <c r="H8" i="36"/>
  <c r="G8" i="36"/>
  <c r="F8" i="36"/>
  <c r="E8" i="36"/>
  <c r="D8" i="36"/>
  <c r="B8" i="36"/>
  <c r="C8" i="36" s="1" a="1"/>
  <c r="C8" i="36" s="1"/>
  <c r="C9" i="20" l="1" a="1"/>
  <c r="C9" i="20" s="1"/>
  <c r="S25" i="32" l="1"/>
  <c r="Q25" i="32"/>
  <c r="O25" i="32"/>
  <c r="M25" i="32"/>
  <c r="K25" i="32"/>
  <c r="I25" i="32"/>
  <c r="G25" i="32"/>
  <c r="E25" i="32"/>
  <c r="C25" i="32"/>
  <c r="Y21" i="32" a="1"/>
  <c r="Y21" i="32" s="1"/>
  <c r="X21" i="32" a="1"/>
  <c r="X21" i="32" s="1"/>
  <c r="W21" i="32" a="1"/>
  <c r="W21" i="32" s="1"/>
  <c r="V15" i="32"/>
  <c r="S15" i="32"/>
  <c r="Q15" i="32"/>
  <c r="O15" i="32"/>
  <c r="M15" i="32"/>
  <c r="K15" i="32"/>
  <c r="I15" i="32"/>
  <c r="G15" i="32"/>
  <c r="E15" i="32"/>
  <c r="C15" i="32"/>
  <c r="B15" i="32"/>
  <c r="Y20" i="32" a="1"/>
  <c r="Y20" i="32" s="1"/>
  <c r="X20" i="32" a="1"/>
  <c r="X20" i="32" s="1"/>
  <c r="W20" i="32" a="1"/>
  <c r="W20" i="32" s="1"/>
  <c r="V19" i="32"/>
  <c r="S19" i="32"/>
  <c r="Q19" i="32"/>
  <c r="O19" i="32"/>
  <c r="M19" i="32"/>
  <c r="K19" i="32"/>
  <c r="I19" i="32"/>
  <c r="G19" i="32"/>
  <c r="E19" i="32"/>
  <c r="C19" i="32"/>
  <c r="B19" i="32"/>
  <c r="Y19" i="32" a="1"/>
  <c r="Y19" i="32" s="1"/>
  <c r="X19" i="32" a="1"/>
  <c r="X19" i="32" s="1"/>
  <c r="W19" i="32" a="1"/>
  <c r="W19" i="32" s="1"/>
  <c r="V8" i="32"/>
  <c r="S8" i="32"/>
  <c r="Q8" i="32"/>
  <c r="O8" i="32"/>
  <c r="M8" i="32"/>
  <c r="K8" i="32"/>
  <c r="I8" i="32"/>
  <c r="G8" i="32"/>
  <c r="E8" i="32"/>
  <c r="C8" i="32"/>
  <c r="B8" i="32"/>
  <c r="Y18" i="32" a="1"/>
  <c r="Y18" i="32" s="1"/>
  <c r="X18" i="32" a="1"/>
  <c r="X18" i="32" s="1"/>
  <c r="W18" i="32" a="1"/>
  <c r="W18" i="32" s="1"/>
  <c r="V10" i="32"/>
  <c r="S10" i="32"/>
  <c r="Q10" i="32"/>
  <c r="O10" i="32"/>
  <c r="M10" i="32"/>
  <c r="K10" i="32"/>
  <c r="I10" i="32"/>
  <c r="G10" i="32"/>
  <c r="E10" i="32"/>
  <c r="C10" i="32"/>
  <c r="B10" i="32"/>
  <c r="Y17" i="32" a="1"/>
  <c r="Y17" i="32" s="1"/>
  <c r="X17" i="32" a="1"/>
  <c r="X17" i="32" s="1"/>
  <c r="W17" i="32" a="1"/>
  <c r="W17" i="32" s="1"/>
  <c r="V9" i="32"/>
  <c r="S9" i="32"/>
  <c r="Q9" i="32"/>
  <c r="O9" i="32"/>
  <c r="M9" i="32"/>
  <c r="K9" i="32"/>
  <c r="I9" i="32"/>
  <c r="G9" i="32"/>
  <c r="E9" i="32"/>
  <c r="Y16" i="32" a="1"/>
  <c r="Y16" i="32" s="1"/>
  <c r="X16" i="32" a="1"/>
  <c r="X16" i="32" s="1"/>
  <c r="W16" i="32" a="1"/>
  <c r="W16" i="32" s="1"/>
  <c r="V14" i="32"/>
  <c r="S14" i="32"/>
  <c r="Q14" i="32"/>
  <c r="O14" i="32"/>
  <c r="M14" i="32"/>
  <c r="K14" i="32"/>
  <c r="I14" i="32"/>
  <c r="G14" i="32"/>
  <c r="E14" i="32"/>
  <c r="Y15" i="32" a="1"/>
  <c r="Y15" i="32" s="1"/>
  <c r="X15" i="32" a="1"/>
  <c r="X15" i="32" s="1"/>
  <c r="W15" i="32" a="1"/>
  <c r="W15" i="32" s="1"/>
  <c r="V2" i="32"/>
  <c r="S2" i="32"/>
  <c r="Q2" i="32"/>
  <c r="O2" i="32"/>
  <c r="M2" i="32"/>
  <c r="K2" i="32"/>
  <c r="I2" i="32"/>
  <c r="G2" i="32"/>
  <c r="E2" i="32"/>
  <c r="C2" i="32"/>
  <c r="B2" i="32"/>
  <c r="Y14" i="32" a="1"/>
  <c r="Y14" i="32" s="1"/>
  <c r="X14" i="32" a="1"/>
  <c r="X14" i="32" s="1"/>
  <c r="W14" i="32" a="1"/>
  <c r="W14" i="32" s="1"/>
  <c r="V13" i="32"/>
  <c r="S13" i="32"/>
  <c r="Q13" i="32"/>
  <c r="O13" i="32"/>
  <c r="M13" i="32"/>
  <c r="K13" i="32"/>
  <c r="I13" i="32"/>
  <c r="G13" i="32"/>
  <c r="E13" i="32"/>
  <c r="C13" i="32"/>
  <c r="B13" i="32"/>
  <c r="Y13" i="32" a="1"/>
  <c r="Y13" i="32" s="1"/>
  <c r="X13" i="32" a="1"/>
  <c r="X13" i="32" s="1"/>
  <c r="W13" i="32" a="1"/>
  <c r="W13" i="32" s="1"/>
  <c r="V16" i="32"/>
  <c r="S16" i="32"/>
  <c r="Q16" i="32"/>
  <c r="O16" i="32"/>
  <c r="M16" i="32"/>
  <c r="K16" i="32"/>
  <c r="I16" i="32"/>
  <c r="G16" i="32"/>
  <c r="E16" i="32"/>
  <c r="C16" i="32"/>
  <c r="B16" i="32"/>
  <c r="Y12" i="32" a="1"/>
  <c r="Y12" i="32" s="1"/>
  <c r="X12" i="32" a="1"/>
  <c r="X12" i="32" s="1"/>
  <c r="W12" i="32" a="1"/>
  <c r="W12" i="32" s="1"/>
  <c r="V18" i="32"/>
  <c r="S18" i="32"/>
  <c r="Q18" i="32"/>
  <c r="O18" i="32"/>
  <c r="M18" i="32"/>
  <c r="K18" i="32"/>
  <c r="I18" i="32"/>
  <c r="G18" i="32"/>
  <c r="E18" i="32"/>
  <c r="Y11" i="32" a="1"/>
  <c r="Y11" i="32" s="1"/>
  <c r="X11" i="32" a="1"/>
  <c r="X11" i="32" s="1"/>
  <c r="W11" i="32" a="1"/>
  <c r="W11" i="32" s="1"/>
  <c r="V17" i="32"/>
  <c r="S17" i="32"/>
  <c r="Q17" i="32"/>
  <c r="O17" i="32"/>
  <c r="M17" i="32"/>
  <c r="K17" i="32"/>
  <c r="I17" i="32"/>
  <c r="G17" i="32"/>
  <c r="E17" i="32"/>
  <c r="C17" i="32"/>
  <c r="B17" i="32"/>
  <c r="Y10" i="32" a="1"/>
  <c r="Y10" i="32" s="1"/>
  <c r="X10" i="32" a="1"/>
  <c r="X10" i="32" s="1"/>
  <c r="W10" i="32" a="1"/>
  <c r="W10" i="32" s="1"/>
  <c r="V4" i="32" a="1"/>
  <c r="V4" i="32" s="1"/>
  <c r="S4" i="32"/>
  <c r="Q4" i="32"/>
  <c r="O4" i="32"/>
  <c r="M4" i="32"/>
  <c r="K4" i="32"/>
  <c r="I4" i="32"/>
  <c r="G4" i="32"/>
  <c r="E4" i="32"/>
  <c r="C4" i="32"/>
  <c r="B4" i="32"/>
  <c r="Y9" i="32" a="1"/>
  <c r="Y9" i="32" s="1"/>
  <c r="X9" i="32" a="1"/>
  <c r="X9" i="32" s="1"/>
  <c r="W9" i="32" a="1"/>
  <c r="W9" i="32" s="1"/>
  <c r="V21" i="32"/>
  <c r="S21" i="32"/>
  <c r="Q21" i="32"/>
  <c r="O21" i="32"/>
  <c r="M21" i="32"/>
  <c r="K21" i="32"/>
  <c r="I21" i="32"/>
  <c r="G21" i="32"/>
  <c r="E21" i="32"/>
  <c r="C21" i="32"/>
  <c r="B21" i="32"/>
  <c r="Y8" i="32" a="1"/>
  <c r="Y8" i="32" s="1"/>
  <c r="X8" i="32" a="1"/>
  <c r="X8" i="32" s="1"/>
  <c r="W8" i="32" a="1"/>
  <c r="W8" i="32" s="1"/>
  <c r="V3" i="32"/>
  <c r="S3" i="32"/>
  <c r="Q3" i="32"/>
  <c r="O3" i="32"/>
  <c r="M3" i="32"/>
  <c r="K3" i="32"/>
  <c r="I3" i="32"/>
  <c r="G3" i="32"/>
  <c r="E3" i="32"/>
  <c r="C3" i="32"/>
  <c r="B3" i="32"/>
  <c r="Y7" i="32" a="1"/>
  <c r="Y7" i="32" s="1"/>
  <c r="X7" i="32" a="1"/>
  <c r="X7" i="32" s="1"/>
  <c r="W7" i="32" a="1"/>
  <c r="W7" i="32" s="1"/>
  <c r="V5" i="32"/>
  <c r="S5" i="32"/>
  <c r="Q5" i="32"/>
  <c r="O5" i="32"/>
  <c r="M5" i="32"/>
  <c r="K5" i="32"/>
  <c r="I5" i="32"/>
  <c r="G5" i="32"/>
  <c r="E5" i="32"/>
  <c r="C5" i="32"/>
  <c r="B5" i="32"/>
  <c r="Y6" i="32" a="1"/>
  <c r="Y6" i="32" s="1"/>
  <c r="X6" i="32" a="1"/>
  <c r="X6" i="32" s="1"/>
  <c r="W6" i="32" a="1"/>
  <c r="W6" i="32" s="1"/>
  <c r="V20" i="32"/>
  <c r="S20" i="32"/>
  <c r="Q20" i="32"/>
  <c r="O20" i="32"/>
  <c r="M20" i="32"/>
  <c r="K20" i="32"/>
  <c r="I20" i="32"/>
  <c r="G20" i="32"/>
  <c r="E20" i="32"/>
  <c r="C20" i="32"/>
  <c r="B20" i="32"/>
  <c r="Y5" i="32" a="1"/>
  <c r="Y5" i="32" s="1"/>
  <c r="X5" i="32" a="1"/>
  <c r="X5" i="32" s="1"/>
  <c r="W5" i="32" a="1"/>
  <c r="W5" i="32" s="1"/>
  <c r="V12" i="32"/>
  <c r="S12" i="32"/>
  <c r="Q12" i="32"/>
  <c r="O12" i="32"/>
  <c r="M12" i="32"/>
  <c r="K12" i="32"/>
  <c r="I12" i="32"/>
  <c r="G12" i="32"/>
  <c r="E12" i="32"/>
  <c r="C12" i="32"/>
  <c r="B12" i="32"/>
  <c r="Y4" i="32" a="1"/>
  <c r="Y4" i="32" s="1"/>
  <c r="X4" i="32" a="1"/>
  <c r="X4" i="32" s="1"/>
  <c r="W4" i="32" a="1"/>
  <c r="W4" i="32" s="1"/>
  <c r="V7" i="32"/>
  <c r="S7" i="32"/>
  <c r="Q7" i="32"/>
  <c r="O7" i="32"/>
  <c r="M7" i="32"/>
  <c r="K7" i="32"/>
  <c r="I7" i="32"/>
  <c r="G7" i="32"/>
  <c r="E7" i="32"/>
  <c r="C7" i="32"/>
  <c r="B7" i="32"/>
  <c r="Y3" i="32" a="1"/>
  <c r="Y3" i="32" s="1"/>
  <c r="X3" i="32" a="1"/>
  <c r="X3" i="32" s="1"/>
  <c r="W3" i="32" a="1"/>
  <c r="W3" i="32" s="1"/>
  <c r="V6" i="32"/>
  <c r="S6" i="32"/>
  <c r="Q6" i="32"/>
  <c r="O6" i="32"/>
  <c r="M6" i="32"/>
  <c r="K6" i="32"/>
  <c r="I6" i="32"/>
  <c r="G6" i="32"/>
  <c r="E6" i="32"/>
  <c r="C6" i="32"/>
  <c r="B6" i="32"/>
  <c r="Y2" i="32" a="1"/>
  <c r="Y2" i="32" s="1"/>
  <c r="X2" i="32" a="1"/>
  <c r="X2" i="32" s="1"/>
  <c r="W2" i="32" a="1"/>
  <c r="W2" i="32" s="1"/>
  <c r="V11" i="32"/>
  <c r="S11" i="32"/>
  <c r="Q11" i="32"/>
  <c r="O11" i="32"/>
  <c r="M11" i="32"/>
  <c r="K11" i="32"/>
  <c r="I11" i="32"/>
  <c r="G11" i="32"/>
  <c r="E11" i="32"/>
  <c r="C11" i="32"/>
  <c r="B11" i="32"/>
  <c r="L5" i="16"/>
  <c r="K5" i="16"/>
  <c r="J5" i="16"/>
  <c r="I5" i="16"/>
  <c r="H5" i="16"/>
  <c r="G5" i="16"/>
  <c r="F5" i="16"/>
  <c r="E5" i="16"/>
  <c r="D5" i="16"/>
  <c r="B5" i="16"/>
  <c r="C5" i="16" s="1" a="1"/>
  <c r="C5" i="16" s="1"/>
  <c r="E24" i="32" l="1"/>
  <c r="S24" i="32"/>
  <c r="I24" i="32"/>
  <c r="K24" i="32"/>
  <c r="M24" i="32"/>
  <c r="O24" i="32"/>
  <c r="Q24" i="32"/>
  <c r="G24" i="32"/>
  <c r="E23" i="32"/>
  <c r="M23" i="32"/>
  <c r="G23" i="32"/>
  <c r="O23" i="32"/>
  <c r="I23" i="32"/>
  <c r="Q23" i="32"/>
  <c r="K23" i="32"/>
  <c r="S23" i="32"/>
  <c r="I21" i="18"/>
  <c r="F2" i="32" l="1"/>
  <c r="R4" i="32"/>
  <c r="T9" i="32"/>
  <c r="P19" i="32"/>
  <c r="T3" i="32"/>
  <c r="T7" i="32"/>
  <c r="T14" i="32"/>
  <c r="T18" i="32"/>
  <c r="T16" i="32"/>
  <c r="T15" i="32"/>
  <c r="T12" i="32"/>
  <c r="T21" i="32"/>
  <c r="T4" i="32"/>
  <c r="T10" i="32"/>
  <c r="T13" i="32"/>
  <c r="T2" i="32"/>
  <c r="T8" i="32"/>
  <c r="T6" i="32"/>
  <c r="T17" i="32"/>
  <c r="T20" i="32"/>
  <c r="P14" i="32"/>
  <c r="T19" i="32"/>
  <c r="T5" i="32"/>
  <c r="T11" i="32"/>
  <c r="P10" i="32"/>
  <c r="R14" i="32"/>
  <c r="P8" i="32"/>
  <c r="R7" i="32"/>
  <c r="R20" i="32"/>
  <c r="R8" i="32"/>
  <c r="P21" i="32"/>
  <c r="R17" i="32"/>
  <c r="R2" i="32"/>
  <c r="R21" i="32"/>
  <c r="L7" i="32"/>
  <c r="R5" i="32"/>
  <c r="R9" i="32"/>
  <c r="R19" i="32"/>
  <c r="R15" i="32"/>
  <c r="R11" i="32"/>
  <c r="P15" i="32"/>
  <c r="R10" i="32"/>
  <c r="R6" i="32"/>
  <c r="R18" i="32"/>
  <c r="R16" i="32"/>
  <c r="R13" i="32"/>
  <c r="R3" i="32"/>
  <c r="R12" i="32"/>
  <c r="P2" i="32"/>
  <c r="P17" i="32"/>
  <c r="P9" i="32"/>
  <c r="J12" i="32"/>
  <c r="P12" i="32"/>
  <c r="P5" i="32"/>
  <c r="P13" i="32"/>
  <c r="H10" i="32"/>
  <c r="P20" i="32"/>
  <c r="P3" i="32"/>
  <c r="P11" i="32"/>
  <c r="P16" i="32"/>
  <c r="P6" i="32"/>
  <c r="P18" i="32"/>
  <c r="N21" i="32"/>
  <c r="N5" i="32"/>
  <c r="N8" i="32"/>
  <c r="P4" i="32"/>
  <c r="P7" i="32"/>
  <c r="N13" i="32"/>
  <c r="N2" i="32"/>
  <c r="N12" i="32"/>
  <c r="N6" i="32"/>
  <c r="N20" i="32"/>
  <c r="N4" i="32"/>
  <c r="N11" i="32"/>
  <c r="N19" i="32"/>
  <c r="N15" i="32"/>
  <c r="N17" i="32"/>
  <c r="N18" i="32"/>
  <c r="N9" i="32"/>
  <c r="N3" i="32"/>
  <c r="N7" i="32"/>
  <c r="N16" i="32"/>
  <c r="N10" i="32"/>
  <c r="N14" i="32"/>
  <c r="L17" i="32"/>
  <c r="L19" i="32"/>
  <c r="L20" i="32"/>
  <c r="L11" i="32"/>
  <c r="L14" i="32"/>
  <c r="L8" i="32"/>
  <c r="L15" i="32"/>
  <c r="L9" i="32"/>
  <c r="L16" i="32"/>
  <c r="L6" i="32"/>
  <c r="L13" i="32"/>
  <c r="L18" i="32"/>
  <c r="L4" i="32"/>
  <c r="L12" i="32"/>
  <c r="L3" i="32"/>
  <c r="L5" i="32"/>
  <c r="L21" i="32"/>
  <c r="L2" i="32"/>
  <c r="L10" i="32"/>
  <c r="H9" i="32"/>
  <c r="J6" i="32"/>
  <c r="J2" i="32"/>
  <c r="J3" i="32"/>
  <c r="J19" i="32"/>
  <c r="J17" i="32"/>
  <c r="J18" i="32"/>
  <c r="J8" i="32"/>
  <c r="J5" i="32"/>
  <c r="J15" i="32"/>
  <c r="J10" i="32"/>
  <c r="H5" i="32"/>
  <c r="J13" i="32"/>
  <c r="J4" i="32"/>
  <c r="J20" i="32"/>
  <c r="J9" i="32"/>
  <c r="J21" i="32"/>
  <c r="J11" i="32"/>
  <c r="J14" i="32"/>
  <c r="J7" i="32"/>
  <c r="J16" i="32"/>
  <c r="H16" i="32"/>
  <c r="H4" i="32"/>
  <c r="H11" i="32"/>
  <c r="H8" i="32"/>
  <c r="H13" i="32"/>
  <c r="H3" i="32"/>
  <c r="H2" i="32"/>
  <c r="H17" i="32"/>
  <c r="H15" i="32"/>
  <c r="H21" i="32"/>
  <c r="H19" i="32"/>
  <c r="H20" i="32"/>
  <c r="H12" i="32"/>
  <c r="H14" i="32"/>
  <c r="H18" i="32"/>
  <c r="H7" i="32"/>
  <c r="H6" i="32"/>
  <c r="F12" i="32"/>
  <c r="F9" i="32"/>
  <c r="F3" i="32"/>
  <c r="F21" i="32"/>
  <c r="F13" i="32"/>
  <c r="F17" i="32"/>
  <c r="F16" i="32"/>
  <c r="F11" i="32"/>
  <c r="F5" i="32"/>
  <c r="F7" i="32"/>
  <c r="F19" i="32"/>
  <c r="F8" i="32"/>
  <c r="F10" i="32"/>
  <c r="F4" i="32"/>
  <c r="F20" i="32"/>
  <c r="F6" i="32"/>
  <c r="F14" i="32"/>
  <c r="F15" i="32"/>
  <c r="F18" i="32"/>
  <c r="I14" i="18"/>
  <c r="I23" i="18" l="1"/>
  <c r="I21" i="30"/>
  <c r="O21" i="30" l="1" a="1"/>
  <c r="O21" i="30" s="1"/>
  <c r="N21" i="30" a="1"/>
  <c r="N21" i="30" s="1"/>
  <c r="M21" i="30" a="1"/>
  <c r="M21" i="30" s="1"/>
  <c r="L21" i="30"/>
  <c r="K21" i="30"/>
  <c r="J21" i="30"/>
  <c r="H21" i="30"/>
  <c r="G21" i="30"/>
  <c r="F21" i="30"/>
  <c r="E21" i="30"/>
  <c r="D21" i="30"/>
  <c r="B21" i="30"/>
  <c r="C21" i="30" s="1" a="1"/>
  <c r="C21" i="30" s="1"/>
  <c r="O20" i="30" a="1"/>
  <c r="O20" i="30" s="1"/>
  <c r="N20" i="30" a="1"/>
  <c r="N20" i="30" s="1"/>
  <c r="M20" i="30" a="1"/>
  <c r="M20" i="30" s="1"/>
  <c r="L16" i="30"/>
  <c r="K16" i="30"/>
  <c r="J16" i="30"/>
  <c r="I16" i="30"/>
  <c r="H16" i="30"/>
  <c r="G16" i="30"/>
  <c r="F16" i="30"/>
  <c r="E16" i="30"/>
  <c r="D16" i="30"/>
  <c r="B16" i="30"/>
  <c r="C16" i="30" s="1" a="1"/>
  <c r="C16" i="30" s="1"/>
  <c r="O19" i="30" a="1"/>
  <c r="O19" i="30" s="1"/>
  <c r="N19" i="30" a="1"/>
  <c r="N19" i="30" s="1"/>
  <c r="M19" i="30" a="1"/>
  <c r="M19" i="30" s="1"/>
  <c r="L12" i="30"/>
  <c r="K12" i="30"/>
  <c r="J12" i="30"/>
  <c r="I12" i="30"/>
  <c r="H12" i="30"/>
  <c r="G12" i="30"/>
  <c r="F12" i="30"/>
  <c r="E12" i="30"/>
  <c r="D12" i="30"/>
  <c r="B12" i="30"/>
  <c r="C12" i="30" s="1" a="1"/>
  <c r="C12" i="30" s="1"/>
  <c r="O18" i="30" a="1"/>
  <c r="O18" i="30" s="1"/>
  <c r="N18" i="30" a="1"/>
  <c r="N18" i="30" s="1"/>
  <c r="M18" i="30" a="1"/>
  <c r="M18" i="30" s="1"/>
  <c r="L8" i="30"/>
  <c r="K8" i="30"/>
  <c r="J8" i="30"/>
  <c r="I8" i="30"/>
  <c r="H8" i="30"/>
  <c r="G8" i="30"/>
  <c r="F8" i="30"/>
  <c r="E8" i="30"/>
  <c r="D8" i="30"/>
  <c r="B8" i="30"/>
  <c r="C8" i="30" s="1" a="1"/>
  <c r="C8" i="30" s="1"/>
  <c r="O17" i="30" l="1" a="1"/>
  <c r="O17" i="30" s="1"/>
  <c r="N17" i="30" a="1"/>
  <c r="N17" i="30" s="1"/>
  <c r="M17" i="30" a="1"/>
  <c r="M17" i="30" s="1"/>
  <c r="L11" i="30"/>
  <c r="K11" i="30"/>
  <c r="J11" i="30"/>
  <c r="I11" i="30"/>
  <c r="H11" i="30"/>
  <c r="G11" i="30"/>
  <c r="F11" i="30"/>
  <c r="E11" i="30"/>
  <c r="D11" i="30"/>
  <c r="B11" i="30"/>
  <c r="C11" i="30" s="1" a="1"/>
  <c r="C11" i="30" s="1"/>
  <c r="O16" i="30" a="1"/>
  <c r="O16" i="30" s="1"/>
  <c r="N16" i="30" a="1"/>
  <c r="N16" i="30" s="1"/>
  <c r="M16" i="30" a="1"/>
  <c r="M16" i="30" s="1"/>
  <c r="O15" i="30" l="1" a="1"/>
  <c r="O15" i="30" s="1"/>
  <c r="N15" i="30" a="1"/>
  <c r="N15" i="30" s="1"/>
  <c r="M15" i="30" a="1"/>
  <c r="M15" i="30" s="1"/>
  <c r="L7" i="30"/>
  <c r="K7" i="30"/>
  <c r="J7" i="30"/>
  <c r="I7" i="30"/>
  <c r="H7" i="30"/>
  <c r="G7" i="30"/>
  <c r="F7" i="30"/>
  <c r="E7" i="30"/>
  <c r="D7" i="30"/>
  <c r="B7" i="30"/>
  <c r="C7" i="30" s="1" a="1"/>
  <c r="C7" i="30" s="1"/>
  <c r="O14" i="30" a="1"/>
  <c r="O14" i="30" s="1"/>
  <c r="N14" i="30" a="1"/>
  <c r="N14" i="30" s="1"/>
  <c r="M14" i="30" a="1"/>
  <c r="M14" i="30" s="1"/>
  <c r="L14" i="30"/>
  <c r="K14" i="30"/>
  <c r="J14" i="30"/>
  <c r="I14" i="30"/>
  <c r="H14" i="30"/>
  <c r="G14" i="30"/>
  <c r="F14" i="30"/>
  <c r="E14" i="30"/>
  <c r="D14" i="30"/>
  <c r="B14" i="30"/>
  <c r="C14" i="30" s="1" a="1"/>
  <c r="C14" i="30" s="1"/>
  <c r="O13" i="30" a="1"/>
  <c r="O13" i="30" s="1"/>
  <c r="N13" i="30" a="1"/>
  <c r="N13" i="30" s="1"/>
  <c r="M13" i="30" a="1"/>
  <c r="M13" i="30" s="1"/>
  <c r="L5" i="30"/>
  <c r="K5" i="30"/>
  <c r="J5" i="30"/>
  <c r="I5" i="30"/>
  <c r="H5" i="30"/>
  <c r="G5" i="30"/>
  <c r="F5" i="30"/>
  <c r="E5" i="30"/>
  <c r="D5" i="30"/>
  <c r="O12" i="30" a="1"/>
  <c r="O12" i="30" s="1"/>
  <c r="N12" i="30" a="1"/>
  <c r="N12" i="30" s="1"/>
  <c r="M12" i="30" a="1"/>
  <c r="M12" i="30" s="1"/>
  <c r="L10" i="30"/>
  <c r="K10" i="30"/>
  <c r="J10" i="30"/>
  <c r="I10" i="30"/>
  <c r="H10" i="30"/>
  <c r="G10" i="30"/>
  <c r="F10" i="30"/>
  <c r="E10" i="30"/>
  <c r="D10" i="30"/>
  <c r="B10" i="30"/>
  <c r="C10" i="30" s="1" a="1"/>
  <c r="C10" i="30" s="1"/>
  <c r="O11" i="30" a="1"/>
  <c r="O11" i="30" s="1"/>
  <c r="N11" i="30" a="1"/>
  <c r="N11" i="30" s="1"/>
  <c r="M11" i="30" a="1"/>
  <c r="M11" i="30" s="1"/>
  <c r="L17" i="30"/>
  <c r="K17" i="30"/>
  <c r="J17" i="30"/>
  <c r="I17" i="30"/>
  <c r="H17" i="30"/>
  <c r="G17" i="30"/>
  <c r="F17" i="30"/>
  <c r="E17" i="30"/>
  <c r="D17" i="30"/>
  <c r="B17" i="30"/>
  <c r="C17" i="30" s="1" a="1"/>
  <c r="C17" i="30" s="1"/>
  <c r="O10" i="30" a="1"/>
  <c r="O10" i="30" s="1"/>
  <c r="N10" i="30" a="1"/>
  <c r="N10" i="30" s="1"/>
  <c r="M10" i="30" a="1"/>
  <c r="M10" i="30" s="1"/>
  <c r="L19" i="30"/>
  <c r="K19" i="30"/>
  <c r="J19" i="30"/>
  <c r="I19" i="30"/>
  <c r="H19" i="30"/>
  <c r="G19" i="30"/>
  <c r="F19" i="30"/>
  <c r="E19" i="30"/>
  <c r="D19" i="30"/>
  <c r="B19" i="30"/>
  <c r="C19" i="30" s="1" a="1"/>
  <c r="C19" i="30" s="1"/>
  <c r="O9" i="30" a="1"/>
  <c r="O9" i="30" s="1"/>
  <c r="N9" i="30" a="1"/>
  <c r="N9" i="30" s="1"/>
  <c r="M9" i="30" a="1"/>
  <c r="M9" i="30" s="1"/>
  <c r="L4" i="30"/>
  <c r="K4" i="30"/>
  <c r="J4" i="30"/>
  <c r="I4" i="30"/>
  <c r="H4" i="30"/>
  <c r="G4" i="30"/>
  <c r="F4" i="30"/>
  <c r="E4" i="30"/>
  <c r="D4" i="30"/>
  <c r="B4" i="30"/>
  <c r="C4" i="30" s="1" a="1"/>
  <c r="C4" i="30" s="1"/>
  <c r="B7" i="18"/>
  <c r="C7" i="18" s="1" a="1"/>
  <c r="C7" i="18" s="1"/>
  <c r="D7" i="18"/>
  <c r="E7" i="18"/>
  <c r="F7" i="18"/>
  <c r="G7" i="18"/>
  <c r="H7" i="18"/>
  <c r="I7" i="18"/>
  <c r="J7" i="18"/>
  <c r="K7" i="18"/>
  <c r="L7" i="18"/>
  <c r="M22" i="18" a="1"/>
  <c r="M22" i="18" s="1"/>
  <c r="N22" i="18" a="1"/>
  <c r="N22" i="18" s="1"/>
  <c r="O22" i="18" a="1"/>
  <c r="O22" i="18" s="1"/>
  <c r="M14" i="22" a="1"/>
  <c r="M14" i="22" s="1"/>
  <c r="N14" i="22" a="1"/>
  <c r="N14" i="22" s="1"/>
  <c r="O14" i="22" a="1"/>
  <c r="O14" i="22" s="1"/>
  <c r="L17" i="22"/>
  <c r="K17" i="22"/>
  <c r="J17" i="22"/>
  <c r="I17" i="22"/>
  <c r="H17" i="22"/>
  <c r="G17" i="22"/>
  <c r="F17" i="22"/>
  <c r="E17" i="22"/>
  <c r="D17" i="22"/>
  <c r="B17" i="22"/>
  <c r="C17" i="22" s="1" a="1"/>
  <c r="C17" i="22" s="1"/>
  <c r="L8" i="22" l="1"/>
  <c r="K8" i="22"/>
  <c r="J8" i="22"/>
  <c r="I8" i="22"/>
  <c r="H8" i="22"/>
  <c r="G8" i="22"/>
  <c r="F8" i="22"/>
  <c r="E8" i="22"/>
  <c r="D8" i="22"/>
  <c r="B8" i="22"/>
  <c r="C8" i="22" s="1" a="1"/>
  <c r="C8" i="22" s="1"/>
  <c r="M13" i="22" a="1"/>
  <c r="M13" i="22" s="1"/>
  <c r="N13" i="22" a="1"/>
  <c r="N13" i="22" s="1"/>
  <c r="O13" i="22" a="1"/>
  <c r="O13" i="22" s="1"/>
  <c r="M12" i="22" l="1" a="1"/>
  <c r="M12" i="22" s="1"/>
  <c r="N12" i="22" a="1"/>
  <c r="N12" i="22" s="1"/>
  <c r="O12" i="22" a="1"/>
  <c r="O12" i="22" s="1"/>
  <c r="L11" i="22"/>
  <c r="K11" i="22"/>
  <c r="J11" i="22"/>
  <c r="I11" i="22"/>
  <c r="H11" i="22"/>
  <c r="G11" i="22"/>
  <c r="F11" i="22"/>
  <c r="E11" i="22"/>
  <c r="D11" i="22"/>
  <c r="B11" i="22"/>
  <c r="C11" i="22" s="1" a="1"/>
  <c r="C11" i="22" s="1"/>
  <c r="M21" i="18" l="1" a="1"/>
  <c r="M21" i="18" s="1"/>
  <c r="N21" i="18" a="1"/>
  <c r="N21" i="18" s="1"/>
  <c r="O21" i="18" a="1"/>
  <c r="O21" i="18" s="1"/>
  <c r="L14" i="18"/>
  <c r="K14" i="18"/>
  <c r="J14" i="18"/>
  <c r="H14" i="18"/>
  <c r="G14" i="18"/>
  <c r="F14" i="18"/>
  <c r="E14" i="18"/>
  <c r="D14" i="18"/>
  <c r="B14" i="18"/>
  <c r="C14" i="18" s="1" a="1"/>
  <c r="C14" i="18" s="1"/>
  <c r="K21" i="16" l="1"/>
  <c r="J21" i="16"/>
  <c r="I21" i="16"/>
  <c r="F21" i="16"/>
  <c r="E21" i="16"/>
  <c r="D21" i="16"/>
  <c r="M48" i="16" a="1"/>
  <c r="M48" i="16" s="1"/>
  <c r="N48" i="16" a="1"/>
  <c r="N48" i="16" s="1"/>
  <c r="O48" i="16" a="1"/>
  <c r="O48" i="16" s="1"/>
  <c r="L21" i="16"/>
  <c r="H21" i="16" l="1"/>
  <c r="G21" i="16"/>
  <c r="B21" i="16" l="1"/>
  <c r="C21" i="16" s="1" a="1"/>
  <c r="C21" i="16" s="1"/>
  <c r="M31" i="7" l="1" a="1"/>
  <c r="M31" i="7" s="1"/>
  <c r="N31" i="7" a="1"/>
  <c r="N31" i="7" s="1"/>
  <c r="O31" i="7" a="1"/>
  <c r="O31" i="7" s="1"/>
  <c r="K30" i="7"/>
  <c r="J30" i="7"/>
  <c r="I30" i="7"/>
  <c r="F30" i="7"/>
  <c r="E30" i="7"/>
  <c r="D30" i="7"/>
  <c r="L30" i="7"/>
  <c r="H30" i="7" l="1"/>
  <c r="G30" i="7"/>
  <c r="B30" i="7" l="1"/>
  <c r="C30" i="7" s="1" a="1"/>
  <c r="C30" i="7" s="1"/>
  <c r="L19" i="18"/>
  <c r="K19" i="18"/>
  <c r="J19" i="18"/>
  <c r="I19" i="18"/>
  <c r="H19" i="18"/>
  <c r="G19" i="18"/>
  <c r="F19" i="18"/>
  <c r="E19" i="18"/>
  <c r="D19" i="18"/>
  <c r="B19" i="18"/>
  <c r="C19" i="18" s="1" a="1"/>
  <c r="C19" i="18" s="1"/>
  <c r="M20" i="18" l="1" a="1"/>
  <c r="M20" i="18" s="1"/>
  <c r="N20" i="18" a="1"/>
  <c r="N20" i="18" s="1"/>
  <c r="O20" i="18" a="1"/>
  <c r="O20" i="18" s="1"/>
  <c r="M36" i="19" l="1" a="1"/>
  <c r="M36" i="19" s="1"/>
  <c r="N36" i="19" a="1"/>
  <c r="N36" i="19" s="1"/>
  <c r="O36" i="19" a="1"/>
  <c r="O36" i="19" s="1"/>
  <c r="K27" i="19"/>
  <c r="J27" i="19"/>
  <c r="I27" i="19"/>
  <c r="F27" i="19"/>
  <c r="E27" i="19"/>
  <c r="D27" i="19"/>
  <c r="L27" i="19"/>
  <c r="H27" i="19" l="1"/>
  <c r="G27" i="19"/>
  <c r="B27" i="19" l="1"/>
  <c r="C27" i="19" s="1" a="1"/>
  <c r="C27" i="19" s="1"/>
  <c r="L15" i="30" l="1"/>
  <c r="K15" i="30"/>
  <c r="J15" i="30"/>
  <c r="I15" i="30"/>
  <c r="H15" i="30"/>
  <c r="G15" i="30"/>
  <c r="F15" i="30"/>
  <c r="E15" i="30"/>
  <c r="D15" i="30"/>
  <c r="B15" i="30"/>
  <c r="C15" i="30" s="1" a="1"/>
  <c r="C15" i="30" s="1"/>
  <c r="L3" i="30"/>
  <c r="K3" i="30"/>
  <c r="J3" i="30"/>
  <c r="I3" i="30"/>
  <c r="H3" i="30"/>
  <c r="G3" i="30"/>
  <c r="F3" i="30"/>
  <c r="E3" i="30"/>
  <c r="D3" i="30"/>
  <c r="B3" i="30"/>
  <c r="C3" i="30" s="1" a="1"/>
  <c r="C3" i="30" s="1"/>
  <c r="L18" i="30"/>
  <c r="K18" i="30"/>
  <c r="J18" i="30"/>
  <c r="I18" i="30"/>
  <c r="H18" i="30"/>
  <c r="G18" i="30"/>
  <c r="F18" i="30"/>
  <c r="E18" i="30"/>
  <c r="D18" i="30"/>
  <c r="B18" i="30"/>
  <c r="C18" i="30" s="1" a="1"/>
  <c r="C18" i="30" s="1"/>
  <c r="L9" i="30"/>
  <c r="K9" i="30"/>
  <c r="J9" i="30"/>
  <c r="I9" i="30"/>
  <c r="H9" i="30"/>
  <c r="G9" i="30"/>
  <c r="F9" i="30"/>
  <c r="E9" i="30"/>
  <c r="D9" i="30"/>
  <c r="L20" i="30"/>
  <c r="K20" i="30"/>
  <c r="J20" i="30"/>
  <c r="I20" i="30"/>
  <c r="H20" i="30"/>
  <c r="G20" i="30"/>
  <c r="F20" i="30"/>
  <c r="E20" i="30"/>
  <c r="D20" i="30"/>
  <c r="O8" i="30" a="1"/>
  <c r="O8" i="30" s="1"/>
  <c r="N8" i="30" a="1"/>
  <c r="N8" i="30" s="1"/>
  <c r="M8" i="30" a="1"/>
  <c r="M8" i="30" s="1"/>
  <c r="O7" i="30" a="1"/>
  <c r="O7" i="30" s="1"/>
  <c r="N7" i="30" a="1"/>
  <c r="N7" i="30" s="1"/>
  <c r="M7" i="30" a="1"/>
  <c r="M7" i="30" s="1"/>
  <c r="O6" i="30" a="1"/>
  <c r="O6" i="30" s="1"/>
  <c r="N6" i="30" a="1"/>
  <c r="N6" i="30" s="1"/>
  <c r="M6" i="30" a="1"/>
  <c r="M6" i="30" s="1"/>
  <c r="O5" i="30" a="1"/>
  <c r="O5" i="30" s="1"/>
  <c r="N5" i="30" a="1"/>
  <c r="N5" i="30" s="1"/>
  <c r="M5" i="30" a="1"/>
  <c r="M5" i="30" s="1"/>
  <c r="L2" i="30" a="1"/>
  <c r="L2" i="30" s="1"/>
  <c r="K2" i="30"/>
  <c r="J2" i="30"/>
  <c r="I2" i="30"/>
  <c r="H2" i="30"/>
  <c r="G2" i="30"/>
  <c r="F2" i="30"/>
  <c r="E2" i="30"/>
  <c r="D2" i="30"/>
  <c r="B2" i="30"/>
  <c r="C2" i="30" s="1" a="1"/>
  <c r="C2" i="30" s="1"/>
  <c r="L6" i="30"/>
  <c r="K6" i="30"/>
  <c r="J6" i="30"/>
  <c r="I6" i="30"/>
  <c r="H6" i="30"/>
  <c r="G6" i="30"/>
  <c r="F6" i="30"/>
  <c r="E6" i="30"/>
  <c r="D6" i="30"/>
  <c r="B6" i="30"/>
  <c r="C6" i="30" s="1" a="1"/>
  <c r="C6" i="30" s="1"/>
  <c r="O4" i="30" a="1"/>
  <c r="O4" i="30" s="1"/>
  <c r="N4" i="30" a="1"/>
  <c r="N4" i="30" s="1"/>
  <c r="M4" i="30" a="1"/>
  <c r="M4" i="30" s="1"/>
  <c r="O3" i="30" a="1"/>
  <c r="O3" i="30" s="1"/>
  <c r="N3" i="30" a="1"/>
  <c r="N3" i="30" s="1"/>
  <c r="M3" i="30" a="1"/>
  <c r="M3" i="30" s="1"/>
  <c r="L13" i="30"/>
  <c r="K13" i="30"/>
  <c r="J13" i="30"/>
  <c r="I13" i="30"/>
  <c r="H13" i="30"/>
  <c r="G13" i="30"/>
  <c r="F13" i="30"/>
  <c r="E13" i="30"/>
  <c r="D13" i="30"/>
  <c r="B13" i="30"/>
  <c r="C13" i="30" s="1" a="1"/>
  <c r="C13" i="30" s="1"/>
  <c r="O2" i="30" a="1"/>
  <c r="O2" i="30" s="1"/>
  <c r="N2" i="30" a="1"/>
  <c r="N2" i="30" s="1"/>
  <c r="M2" i="30" a="1"/>
  <c r="M2" i="30" s="1"/>
  <c r="O3" i="19" l="1" a="1"/>
  <c r="O3" i="19" s="1"/>
  <c r="N3" i="19" a="1"/>
  <c r="N3" i="19" s="1"/>
  <c r="M3" i="19" a="1"/>
  <c r="M3" i="19" s="1"/>
  <c r="K3" i="19"/>
  <c r="J3" i="19"/>
  <c r="I3" i="19"/>
  <c r="F3" i="19"/>
  <c r="E3" i="19"/>
  <c r="D3" i="19"/>
  <c r="L3" i="19" l="1"/>
  <c r="G3" i="19" l="1"/>
  <c r="H3" i="19"/>
  <c r="B3" i="19" l="1"/>
  <c r="C3" i="19" s="1" a="1"/>
  <c r="C3" i="19" s="1"/>
  <c r="K27" i="16" l="1"/>
  <c r="J27" i="16"/>
  <c r="I27" i="16"/>
  <c r="F27" i="16"/>
  <c r="E27" i="16"/>
  <c r="D27" i="16"/>
  <c r="M47" i="16" a="1"/>
  <c r="M47" i="16" s="1"/>
  <c r="N47" i="16" a="1"/>
  <c r="N47" i="16" s="1"/>
  <c r="O47" i="16" a="1"/>
  <c r="O47" i="16" s="1"/>
  <c r="L27" i="16" l="1"/>
  <c r="H27" i="16" l="1"/>
  <c r="G27" i="16"/>
  <c r="B27" i="16" l="1"/>
  <c r="C27" i="16" s="1" a="1"/>
  <c r="C27" i="16" s="1"/>
  <c r="F15" i="7" l="1"/>
  <c r="M18" i="21" l="1" a="1"/>
  <c r="M18" i="21" s="1"/>
  <c r="N18" i="21" a="1"/>
  <c r="N18" i="21" s="1"/>
  <c r="O18" i="21" a="1"/>
  <c r="O18" i="21" s="1"/>
  <c r="L2" i="21" a="1"/>
  <c r="L2" i="21" s="1"/>
  <c r="K2" i="21"/>
  <c r="J2" i="21"/>
  <c r="I2" i="21"/>
  <c r="H2" i="21"/>
  <c r="G2" i="21"/>
  <c r="F2" i="21"/>
  <c r="E2" i="21"/>
  <c r="D2" i="21"/>
  <c r="B2" i="21" l="1"/>
  <c r="C2" i="21" s="1" a="1"/>
  <c r="C2" i="21" s="1"/>
  <c r="L14" i="21" l="1"/>
  <c r="K14" i="21"/>
  <c r="J14" i="21"/>
  <c r="I14" i="21"/>
  <c r="H14" i="21"/>
  <c r="G14" i="21"/>
  <c r="F14" i="21"/>
  <c r="E14" i="21"/>
  <c r="D14" i="21"/>
  <c r="B14" i="21"/>
  <c r="C14" i="21" s="1" a="1"/>
  <c r="C14" i="21" s="1"/>
  <c r="M17" i="21" l="1" a="1"/>
  <c r="M17" i="21" s="1"/>
  <c r="N17" i="21" a="1"/>
  <c r="N17" i="21" s="1"/>
  <c r="O17" i="21" a="1"/>
  <c r="O17" i="21" s="1"/>
  <c r="M46" i="16" l="1" a="1"/>
  <c r="M46" i="16" s="1"/>
  <c r="N46" i="16" a="1"/>
  <c r="N46" i="16" s="1"/>
  <c r="O46" i="16" a="1"/>
  <c r="O46" i="16" s="1"/>
  <c r="K22" i="16"/>
  <c r="J22" i="16"/>
  <c r="I22" i="16"/>
  <c r="F22" i="16"/>
  <c r="E22" i="16"/>
  <c r="D22" i="16"/>
  <c r="L22" i="16"/>
  <c r="H22" i="16" l="1"/>
  <c r="G22" i="16"/>
  <c r="B22" i="16" l="1"/>
  <c r="C22" i="16" s="1" a="1"/>
  <c r="C22" i="16" s="1"/>
  <c r="M35" i="19" l="1" a="1"/>
  <c r="M35" i="19" s="1"/>
  <c r="N35" i="19" a="1"/>
  <c r="N35" i="19" s="1"/>
  <c r="O35" i="19" a="1"/>
  <c r="O35" i="19" s="1"/>
  <c r="L20" i="18" l="1"/>
  <c r="K20" i="18"/>
  <c r="J20" i="18"/>
  <c r="I20" i="18"/>
  <c r="H20" i="18"/>
  <c r="G20" i="18"/>
  <c r="F20" i="18"/>
  <c r="E20" i="18"/>
  <c r="D20" i="18"/>
  <c r="M19" i="18" a="1"/>
  <c r="M19" i="18" s="1"/>
  <c r="N19" i="18" a="1"/>
  <c r="N19" i="18" s="1"/>
  <c r="O19" i="18" a="1"/>
  <c r="O19" i="18" s="1"/>
  <c r="B20" i="18"/>
  <c r="C20" i="18" s="1" a="1"/>
  <c r="C20" i="18" s="1"/>
  <c r="M30" i="7" l="1" a="1"/>
  <c r="M30" i="7" s="1"/>
  <c r="N30" i="7" a="1"/>
  <c r="N30" i="7" s="1"/>
  <c r="O30" i="7" a="1"/>
  <c r="O30" i="7" s="1"/>
  <c r="K7" i="7"/>
  <c r="J7" i="7"/>
  <c r="I7" i="7"/>
  <c r="F7" i="7"/>
  <c r="E7" i="7"/>
  <c r="D7" i="7"/>
  <c r="L7" i="7"/>
  <c r="H7" i="7" l="1"/>
  <c r="G7" i="7"/>
  <c r="B7" i="7" l="1"/>
  <c r="C7" i="7" s="1" a="1"/>
  <c r="C7" i="7" s="1"/>
  <c r="N15" i="29" l="1" a="1"/>
  <c r="N15" i="29" s="1"/>
  <c r="O16" i="29" l="1" a="1"/>
  <c r="O16" i="29" s="1"/>
  <c r="N16" i="29" a="1"/>
  <c r="N16" i="29" s="1"/>
  <c r="M16" i="29" a="1"/>
  <c r="M16" i="29" s="1"/>
  <c r="L16" i="29"/>
  <c r="K16" i="29"/>
  <c r="J16" i="29"/>
  <c r="I16" i="29"/>
  <c r="H16" i="29"/>
  <c r="G16" i="29"/>
  <c r="F16" i="29"/>
  <c r="E16" i="29"/>
  <c r="D16" i="29"/>
  <c r="B16" i="29"/>
  <c r="C16" i="29" s="1" a="1"/>
  <c r="C16" i="29" s="1"/>
  <c r="O15" i="29" a="1"/>
  <c r="O15" i="29" s="1"/>
  <c r="M15" i="29" a="1"/>
  <c r="M15" i="29" s="1"/>
  <c r="L14" i="29"/>
  <c r="K14" i="29"/>
  <c r="J14" i="29"/>
  <c r="I14" i="29"/>
  <c r="H14" i="29"/>
  <c r="G14" i="29"/>
  <c r="F14" i="29"/>
  <c r="E14" i="29"/>
  <c r="D14" i="29"/>
  <c r="B14" i="29"/>
  <c r="C14" i="29" s="1" a="1"/>
  <c r="C14" i="29" s="1"/>
  <c r="O14" i="29" a="1"/>
  <c r="O14" i="29" s="1"/>
  <c r="N14" i="29" a="1"/>
  <c r="N14" i="29" s="1"/>
  <c r="M14" i="29" a="1"/>
  <c r="M14" i="29" s="1"/>
  <c r="L7" i="29"/>
  <c r="K7" i="29"/>
  <c r="J7" i="29"/>
  <c r="I7" i="29"/>
  <c r="H7" i="29"/>
  <c r="G7" i="29"/>
  <c r="F7" i="29"/>
  <c r="E7" i="29"/>
  <c r="D7" i="29"/>
  <c r="B7" i="29"/>
  <c r="C7" i="29" s="1" a="1"/>
  <c r="C7" i="29" s="1"/>
  <c r="O13" i="29" a="1"/>
  <c r="O13" i="29" s="1"/>
  <c r="N13" i="29" a="1"/>
  <c r="N13" i="29" s="1"/>
  <c r="M13" i="29" a="1"/>
  <c r="M13" i="29" s="1"/>
  <c r="L3" i="29"/>
  <c r="K3" i="29"/>
  <c r="J3" i="29"/>
  <c r="I3" i="29"/>
  <c r="H3" i="29"/>
  <c r="G3" i="29"/>
  <c r="F3" i="29"/>
  <c r="E3" i="29"/>
  <c r="D3" i="29"/>
  <c r="B3" i="29"/>
  <c r="C3" i="29" s="1" a="1"/>
  <c r="C3" i="29" s="1"/>
  <c r="O12" i="29" a="1"/>
  <c r="O12" i="29" s="1"/>
  <c r="N12" i="29" a="1"/>
  <c r="N12" i="29" s="1"/>
  <c r="M12" i="29" a="1"/>
  <c r="M12" i="29" s="1"/>
  <c r="L6" i="29"/>
  <c r="K6" i="29"/>
  <c r="J6" i="29"/>
  <c r="I6" i="29"/>
  <c r="H6" i="29"/>
  <c r="G6" i="29"/>
  <c r="F6" i="29"/>
  <c r="E6" i="29"/>
  <c r="D6" i="29"/>
  <c r="B6" i="29"/>
  <c r="C6" i="29" s="1" a="1"/>
  <c r="C6" i="29" s="1"/>
  <c r="O11" i="29" a="1"/>
  <c r="O11" i="29" s="1"/>
  <c r="N11" i="29" a="1"/>
  <c r="N11" i="29" s="1"/>
  <c r="M11" i="29" a="1"/>
  <c r="M11" i="29" s="1"/>
  <c r="L8" i="29"/>
  <c r="K8" i="29"/>
  <c r="J8" i="29"/>
  <c r="I8" i="29"/>
  <c r="H8" i="29"/>
  <c r="G8" i="29"/>
  <c r="F8" i="29"/>
  <c r="E8" i="29"/>
  <c r="D8" i="29"/>
  <c r="B8" i="29"/>
  <c r="C8" i="29" s="1" a="1"/>
  <c r="C8" i="29" s="1"/>
  <c r="O10" i="29" a="1"/>
  <c r="O10" i="29" s="1"/>
  <c r="N10" i="29" a="1"/>
  <c r="N10" i="29" s="1"/>
  <c r="M10" i="29" a="1"/>
  <c r="M10" i="29" s="1"/>
  <c r="L9" i="29"/>
  <c r="K9" i="29"/>
  <c r="J9" i="29"/>
  <c r="I9" i="29"/>
  <c r="H9" i="29"/>
  <c r="G9" i="29"/>
  <c r="F9" i="29"/>
  <c r="E9" i="29"/>
  <c r="D9" i="29"/>
  <c r="B9" i="29"/>
  <c r="C9" i="29" s="1" a="1"/>
  <c r="C9" i="29" s="1"/>
  <c r="O9" i="29" a="1"/>
  <c r="O9" i="29" s="1"/>
  <c r="N9" i="29" a="1"/>
  <c r="N9" i="29" s="1"/>
  <c r="M9" i="29" a="1"/>
  <c r="M9" i="29" s="1"/>
  <c r="L4" i="29"/>
  <c r="K4" i="29"/>
  <c r="J4" i="29"/>
  <c r="I4" i="29"/>
  <c r="H4" i="29"/>
  <c r="G4" i="29"/>
  <c r="F4" i="29"/>
  <c r="E4" i="29"/>
  <c r="D4" i="29"/>
  <c r="O8" i="29" a="1"/>
  <c r="O8" i="29" s="1"/>
  <c r="N8" i="29" a="1"/>
  <c r="N8" i="29" s="1"/>
  <c r="M8" i="29" a="1"/>
  <c r="M8" i="29" s="1"/>
  <c r="L15" i="29"/>
  <c r="K15" i="29"/>
  <c r="J15" i="29"/>
  <c r="I15" i="29"/>
  <c r="H15" i="29"/>
  <c r="G15" i="29"/>
  <c r="F15" i="29"/>
  <c r="E15" i="29"/>
  <c r="D15" i="29"/>
  <c r="B15" i="29"/>
  <c r="C15" i="29" s="1" a="1"/>
  <c r="C15" i="29" s="1"/>
  <c r="O7" i="29" a="1"/>
  <c r="O7" i="29" s="1"/>
  <c r="N7" i="29" a="1"/>
  <c r="N7" i="29" s="1"/>
  <c r="M7" i="29" a="1"/>
  <c r="M7" i="29" s="1"/>
  <c r="L12" i="29"/>
  <c r="K12" i="29"/>
  <c r="J12" i="29"/>
  <c r="I12" i="29"/>
  <c r="H12" i="29"/>
  <c r="G12" i="29"/>
  <c r="F12" i="29"/>
  <c r="E12" i="29"/>
  <c r="D12" i="29"/>
  <c r="B12" i="29"/>
  <c r="C12" i="29" s="1" a="1"/>
  <c r="C12" i="29" s="1"/>
  <c r="O6" i="29" a="1"/>
  <c r="O6" i="29" s="1"/>
  <c r="N6" i="29" a="1"/>
  <c r="N6" i="29" s="1"/>
  <c r="M6" i="29" a="1"/>
  <c r="M6" i="29" s="1"/>
  <c r="L13" i="29"/>
  <c r="K13" i="29"/>
  <c r="J13" i="29"/>
  <c r="I13" i="29"/>
  <c r="H13" i="29"/>
  <c r="G13" i="29"/>
  <c r="F13" i="29"/>
  <c r="E13" i="29"/>
  <c r="D13" i="29"/>
  <c r="B13" i="29"/>
  <c r="C13" i="29" s="1" a="1"/>
  <c r="C13" i="29" s="1"/>
  <c r="O5" i="29" a="1"/>
  <c r="O5" i="29" s="1"/>
  <c r="N5" i="29" a="1"/>
  <c r="N5" i="29" s="1"/>
  <c r="M5" i="29" a="1"/>
  <c r="M5" i="29" s="1"/>
  <c r="L2" i="29"/>
  <c r="K2" i="29"/>
  <c r="J2" i="29"/>
  <c r="I2" i="29"/>
  <c r="H2" i="29"/>
  <c r="G2" i="29"/>
  <c r="F2" i="29"/>
  <c r="E2" i="29"/>
  <c r="D2" i="29"/>
  <c r="O4" i="29" a="1"/>
  <c r="O4" i="29" s="1"/>
  <c r="N4" i="29" a="1"/>
  <c r="N4" i="29" s="1"/>
  <c r="M4" i="29" a="1"/>
  <c r="M4" i="29" s="1"/>
  <c r="L10" i="29"/>
  <c r="K10" i="29"/>
  <c r="J10" i="29"/>
  <c r="I10" i="29"/>
  <c r="H10" i="29"/>
  <c r="G10" i="29"/>
  <c r="F10" i="29"/>
  <c r="E10" i="29"/>
  <c r="D10" i="29"/>
  <c r="B10" i="29"/>
  <c r="C10" i="29" s="1" a="1"/>
  <c r="C10" i="29" s="1"/>
  <c r="O3" i="29" a="1"/>
  <c r="O3" i="29" s="1"/>
  <c r="N3" i="29" a="1"/>
  <c r="N3" i="29" s="1"/>
  <c r="M3" i="29" a="1"/>
  <c r="M3" i="29" s="1"/>
  <c r="L11" i="29"/>
  <c r="K11" i="29"/>
  <c r="J11" i="29"/>
  <c r="I11" i="29"/>
  <c r="H11" i="29"/>
  <c r="G11" i="29"/>
  <c r="F11" i="29"/>
  <c r="E11" i="29"/>
  <c r="D11" i="29"/>
  <c r="B11" i="29"/>
  <c r="C11" i="29" s="1" a="1"/>
  <c r="C11" i="29" s="1"/>
  <c r="O2" i="29" a="1"/>
  <c r="O2" i="29" s="1"/>
  <c r="N2" i="29" a="1"/>
  <c r="N2" i="29" s="1"/>
  <c r="M2" i="29" a="1"/>
  <c r="M2" i="29" s="1"/>
  <c r="L5" i="29"/>
  <c r="K5" i="29"/>
  <c r="J5" i="29"/>
  <c r="I5" i="29"/>
  <c r="H5" i="29"/>
  <c r="G5" i="29"/>
  <c r="F5" i="29"/>
  <c r="E5" i="29"/>
  <c r="D5" i="29"/>
  <c r="B5" i="29"/>
  <c r="C5" i="29" s="1" a="1"/>
  <c r="C5" i="29" s="1"/>
  <c r="M34" i="19" l="1" a="1"/>
  <c r="M34" i="19" s="1"/>
  <c r="N34" i="19" a="1"/>
  <c r="N34" i="19" s="1"/>
  <c r="O34" i="19" a="1"/>
  <c r="O34" i="19" s="1"/>
  <c r="K25" i="19"/>
  <c r="J25" i="19"/>
  <c r="I25" i="19"/>
  <c r="F25" i="19"/>
  <c r="E25" i="19"/>
  <c r="D25" i="19"/>
  <c r="L25" i="19"/>
  <c r="H25" i="19" l="1"/>
  <c r="G25" i="19"/>
  <c r="B25" i="19" l="1"/>
  <c r="C25" i="19" s="1" a="1"/>
  <c r="C25" i="19" s="1"/>
  <c r="M11" i="22" l="1" a="1"/>
  <c r="M11" i="22" s="1"/>
  <c r="N11" i="22" a="1"/>
  <c r="N11" i="22" s="1"/>
  <c r="O11" i="22" a="1"/>
  <c r="O11" i="22" s="1"/>
  <c r="K9" i="22"/>
  <c r="J9" i="22"/>
  <c r="I9" i="22"/>
  <c r="F9" i="22"/>
  <c r="E9" i="22"/>
  <c r="D9" i="22"/>
  <c r="L9" i="22"/>
  <c r="H9" i="22" l="1"/>
  <c r="G9" i="22"/>
  <c r="B9" i="22" l="1"/>
  <c r="C9" i="22" s="1" a="1"/>
  <c r="C9" i="22" s="1"/>
  <c r="M6" i="27" l="1" a="1"/>
  <c r="M6" i="27" s="1"/>
  <c r="N6" i="27" a="1"/>
  <c r="N6" i="27" s="1"/>
  <c r="O6" i="27" a="1"/>
  <c r="O6" i="27" s="1"/>
  <c r="L5" i="27"/>
  <c r="K5" i="27"/>
  <c r="J5" i="27"/>
  <c r="I5" i="27"/>
  <c r="H5" i="27"/>
  <c r="G5" i="27"/>
  <c r="F5" i="27"/>
  <c r="E5" i="27"/>
  <c r="D5" i="27"/>
  <c r="B5" i="27"/>
  <c r="C5" i="27" s="1" a="1"/>
  <c r="C5" i="27" s="1"/>
  <c r="M3" i="27" l="1" a="1"/>
  <c r="M3" i="27" s="1"/>
  <c r="N3" i="27" a="1"/>
  <c r="N3" i="27" s="1"/>
  <c r="O3" i="27" a="1"/>
  <c r="O3" i="27" s="1"/>
  <c r="M4" i="27" a="1"/>
  <c r="M4" i="27" s="1"/>
  <c r="N4" i="27" a="1"/>
  <c r="N4" i="27" s="1"/>
  <c r="O4" i="27" a="1"/>
  <c r="O4" i="27" s="1"/>
  <c r="M5" i="27" a="1"/>
  <c r="M5" i="27" s="1"/>
  <c r="N5" i="27" a="1"/>
  <c r="N5" i="27" s="1"/>
  <c r="O5" i="27" a="1"/>
  <c r="O5" i="27" s="1"/>
  <c r="L2" i="27"/>
  <c r="K2" i="27"/>
  <c r="J2" i="27"/>
  <c r="I2" i="27"/>
  <c r="H2" i="27"/>
  <c r="G2" i="27"/>
  <c r="F2" i="27"/>
  <c r="E2" i="27"/>
  <c r="D2" i="27"/>
  <c r="B2" i="27"/>
  <c r="C2" i="27" s="1" a="1"/>
  <c r="C2" i="27" s="1"/>
  <c r="L3" i="27"/>
  <c r="K3" i="27"/>
  <c r="J3" i="27"/>
  <c r="I3" i="27"/>
  <c r="H3" i="27"/>
  <c r="G3" i="27"/>
  <c r="F3" i="27"/>
  <c r="E3" i="27"/>
  <c r="D3" i="27"/>
  <c r="B3" i="27"/>
  <c r="C3" i="27" s="1" a="1"/>
  <c r="C3" i="27" s="1"/>
  <c r="L4" i="27"/>
  <c r="K4" i="27"/>
  <c r="J4" i="27"/>
  <c r="I4" i="27"/>
  <c r="H4" i="27"/>
  <c r="G4" i="27"/>
  <c r="F4" i="27"/>
  <c r="E4" i="27"/>
  <c r="D4" i="27"/>
  <c r="B4" i="27"/>
  <c r="C4" i="27" s="1" a="1"/>
  <c r="C4" i="27" s="1"/>
  <c r="M2" i="27" l="1" a="1"/>
  <c r="M2" i="27" s="1"/>
  <c r="N2" i="27" a="1"/>
  <c r="N2" i="27" s="1"/>
  <c r="O2" i="27" a="1"/>
  <c r="O2" i="27" s="1"/>
  <c r="L6" i="27"/>
  <c r="K6" i="27"/>
  <c r="J6" i="27"/>
  <c r="I6" i="27"/>
  <c r="H6" i="27"/>
  <c r="G6" i="27"/>
  <c r="F6" i="27"/>
  <c r="E6" i="27"/>
  <c r="D6" i="27"/>
  <c r="B6" i="27"/>
  <c r="C6" i="27" s="1" a="1"/>
  <c r="C6" i="27" s="1"/>
  <c r="C6" i="20" l="1" a="1"/>
  <c r="C6" i="20" s="1"/>
  <c r="L14" i="7" l="1"/>
  <c r="M29" i="7" l="1" a="1"/>
  <c r="M29" i="7" s="1"/>
  <c r="N29" i="7" a="1"/>
  <c r="N29" i="7" s="1"/>
  <c r="O29" i="7" a="1"/>
  <c r="O29" i="7" s="1"/>
  <c r="K14" i="7"/>
  <c r="J14" i="7"/>
  <c r="I14" i="7"/>
  <c r="H14" i="7"/>
  <c r="G14" i="7"/>
  <c r="F14" i="7"/>
  <c r="E14" i="7"/>
  <c r="D14" i="7"/>
  <c r="B14" i="7"/>
  <c r="C14" i="7" s="1" a="1"/>
  <c r="C14" i="7" s="1"/>
  <c r="M45" i="16" l="1" a="1"/>
  <c r="M45" i="16" s="1"/>
  <c r="N45" i="16" a="1"/>
  <c r="N45" i="16" s="1"/>
  <c r="O45" i="16" a="1"/>
  <c r="O45" i="16" s="1"/>
  <c r="K3" i="16"/>
  <c r="J3" i="16"/>
  <c r="I3" i="16"/>
  <c r="F3" i="16"/>
  <c r="E3" i="16"/>
  <c r="D3" i="16"/>
  <c r="L3" i="16"/>
  <c r="H3" i="16" l="1"/>
  <c r="G3" i="16"/>
  <c r="B3" i="16" l="1"/>
  <c r="C3" i="16" s="1" a="1"/>
  <c r="C3" i="16" s="1"/>
  <c r="N10" i="22" l="1" a="1"/>
  <c r="N10" i="22" s="1"/>
  <c r="N9" i="22" a="1"/>
  <c r="N9" i="22" s="1"/>
  <c r="N8" i="22" a="1"/>
  <c r="N8" i="22" s="1"/>
  <c r="N7" i="22" a="1"/>
  <c r="N7" i="22" s="1"/>
  <c r="N6" i="22" a="1"/>
  <c r="N6" i="22" s="1"/>
  <c r="N5" i="22" a="1"/>
  <c r="N5" i="22" s="1"/>
  <c r="N4" i="22" a="1"/>
  <c r="N4" i="22" s="1"/>
  <c r="N3" i="22" a="1"/>
  <c r="N3" i="22" s="1"/>
  <c r="N2" i="22" a="1"/>
  <c r="N2" i="22" s="1"/>
  <c r="N16" i="21" a="1"/>
  <c r="N16" i="21" s="1"/>
  <c r="N15" i="21" a="1"/>
  <c r="N15" i="21" s="1"/>
  <c r="N14" i="21" a="1"/>
  <c r="N14" i="21" s="1"/>
  <c r="N13" i="21" a="1"/>
  <c r="N13" i="21" s="1"/>
  <c r="N12" i="21" a="1"/>
  <c r="N12" i="21" s="1"/>
  <c r="N11" i="21" a="1"/>
  <c r="N11" i="21" s="1"/>
  <c r="N10" i="21" a="1"/>
  <c r="N10" i="21" s="1"/>
  <c r="N9" i="21" a="1"/>
  <c r="N9" i="21" s="1"/>
  <c r="N8" i="21" a="1"/>
  <c r="N8" i="21" s="1"/>
  <c r="N7" i="21" a="1"/>
  <c r="N7" i="21" s="1"/>
  <c r="N6" i="21" a="1"/>
  <c r="N6" i="21" s="1"/>
  <c r="N5" i="21" a="1"/>
  <c r="N5" i="21" s="1"/>
  <c r="N4" i="21" a="1"/>
  <c r="N4" i="21" s="1"/>
  <c r="N3" i="21" a="1"/>
  <c r="N3" i="21" s="1"/>
  <c r="N2" i="21" a="1"/>
  <c r="N2" i="21" s="1"/>
  <c r="N18" i="18" a="1"/>
  <c r="N18" i="18" s="1"/>
  <c r="N17" i="18" a="1"/>
  <c r="N17" i="18" s="1"/>
  <c r="N16" i="18" a="1"/>
  <c r="N16" i="18" s="1"/>
  <c r="N15" i="18" a="1"/>
  <c r="N15" i="18" s="1"/>
  <c r="N14" i="18" a="1"/>
  <c r="N14" i="18" s="1"/>
  <c r="N13" i="18" a="1"/>
  <c r="N13" i="18" s="1"/>
  <c r="N12" i="18" a="1"/>
  <c r="N12" i="18" s="1"/>
  <c r="N11" i="18" a="1"/>
  <c r="N11" i="18" s="1"/>
  <c r="N10" i="18" a="1"/>
  <c r="N10" i="18" s="1"/>
  <c r="N9" i="18" a="1"/>
  <c r="N9" i="18" s="1"/>
  <c r="N8" i="18" a="1"/>
  <c r="N8" i="18" s="1"/>
  <c r="N7" i="18" a="1"/>
  <c r="N7" i="18" s="1"/>
  <c r="N6" i="18" a="1"/>
  <c r="N6" i="18" s="1"/>
  <c r="N5" i="18" a="1"/>
  <c r="N5" i="18" s="1"/>
  <c r="N4" i="18" a="1"/>
  <c r="N4" i="18" s="1"/>
  <c r="N3" i="18" a="1"/>
  <c r="N3" i="18" s="1"/>
  <c r="N2" i="18" a="1"/>
  <c r="N2" i="18" s="1"/>
  <c r="N28" i="7" a="1"/>
  <c r="N28" i="7" s="1"/>
  <c r="N27" i="7" a="1"/>
  <c r="N27" i="7" s="1"/>
  <c r="N26" i="7" a="1"/>
  <c r="N26" i="7" s="1"/>
  <c r="N25" i="7" a="1"/>
  <c r="N25" i="7" s="1"/>
  <c r="N24" i="7" a="1"/>
  <c r="N24" i="7" s="1"/>
  <c r="N23" i="7" a="1"/>
  <c r="N23" i="7" s="1"/>
  <c r="N22" i="7" a="1"/>
  <c r="N22" i="7" s="1"/>
  <c r="N21" i="7" a="1"/>
  <c r="N21" i="7" s="1"/>
  <c r="N20" i="7" a="1"/>
  <c r="N20" i="7" s="1"/>
  <c r="N19" i="7" a="1"/>
  <c r="N19" i="7" s="1"/>
  <c r="N18" i="7" a="1"/>
  <c r="N18" i="7" s="1"/>
  <c r="N17" i="7" a="1"/>
  <c r="N17" i="7" s="1"/>
  <c r="N16" i="7" a="1"/>
  <c r="N16" i="7" s="1"/>
  <c r="N15" i="7" a="1"/>
  <c r="N15" i="7" s="1"/>
  <c r="N14" i="7" a="1"/>
  <c r="N14" i="7" s="1"/>
  <c r="N13" i="7" a="1"/>
  <c r="N13" i="7" s="1"/>
  <c r="N12" i="7" a="1"/>
  <c r="N12" i="7" s="1"/>
  <c r="N11" i="7" a="1"/>
  <c r="N11" i="7" s="1"/>
  <c r="N10" i="7" a="1"/>
  <c r="N10" i="7" s="1"/>
  <c r="N9" i="7" a="1"/>
  <c r="N9" i="7" s="1"/>
  <c r="N8" i="7" a="1"/>
  <c r="N8" i="7" s="1"/>
  <c r="N7" i="7" a="1"/>
  <c r="N7" i="7" s="1"/>
  <c r="N6" i="7" a="1"/>
  <c r="N6" i="7" s="1"/>
  <c r="N5" i="7" a="1"/>
  <c r="N5" i="7" s="1"/>
  <c r="N4" i="7" a="1"/>
  <c r="N4" i="7" s="1"/>
  <c r="N3" i="7" a="1"/>
  <c r="N3" i="7" s="1"/>
  <c r="N2" i="7" a="1"/>
  <c r="N2" i="7" s="1"/>
  <c r="N32" i="16" a="1"/>
  <c r="N32" i="16" s="1"/>
  <c r="N33" i="16" a="1"/>
  <c r="N33" i="16" s="1"/>
  <c r="N34" i="16" a="1"/>
  <c r="N34" i="16" s="1"/>
  <c r="N35" i="16" a="1"/>
  <c r="N35" i="16" s="1"/>
  <c r="N36" i="16" a="1"/>
  <c r="N36" i="16" s="1"/>
  <c r="N37" i="16" a="1"/>
  <c r="N37" i="16" s="1"/>
  <c r="N38" i="16" a="1"/>
  <c r="N38" i="16" s="1"/>
  <c r="N39" i="16" a="1"/>
  <c r="N39" i="16" s="1"/>
  <c r="N40" i="16" a="1"/>
  <c r="N40" i="16" s="1"/>
  <c r="N41" i="16" a="1"/>
  <c r="N41" i="16" s="1"/>
  <c r="N42" i="16" a="1"/>
  <c r="N42" i="16" s="1"/>
  <c r="N43" i="16" a="1"/>
  <c r="N43" i="16" s="1"/>
  <c r="N44" i="16" a="1"/>
  <c r="N44" i="16" s="1"/>
  <c r="N29" i="16" a="1"/>
  <c r="N29" i="16" s="1"/>
  <c r="N30" i="16" a="1"/>
  <c r="N30" i="16" s="1"/>
  <c r="N31" i="16" a="1"/>
  <c r="N31" i="16" s="1"/>
  <c r="N28" i="16" a="1"/>
  <c r="N28" i="16" s="1"/>
  <c r="N27" i="16" a="1"/>
  <c r="N27" i="16" s="1"/>
  <c r="N26" i="16" a="1"/>
  <c r="N26" i="16" s="1"/>
  <c r="N25" i="16" a="1"/>
  <c r="N25" i="16" s="1"/>
  <c r="N24" i="16" a="1"/>
  <c r="N24" i="16" s="1"/>
  <c r="N23" i="16" a="1"/>
  <c r="N23" i="16" s="1"/>
  <c r="N22" i="16" a="1"/>
  <c r="N22" i="16" s="1"/>
  <c r="N21" i="16" a="1"/>
  <c r="N21" i="16" s="1"/>
  <c r="N20" i="16" a="1"/>
  <c r="N20" i="16" s="1"/>
  <c r="N19" i="16" a="1"/>
  <c r="N19" i="16" s="1"/>
  <c r="N18" i="16" a="1"/>
  <c r="N18" i="16" s="1"/>
  <c r="N17" i="16" a="1"/>
  <c r="N17" i="16" s="1"/>
  <c r="N16" i="16" a="1"/>
  <c r="N16" i="16" s="1"/>
  <c r="N15" i="16" a="1"/>
  <c r="N15" i="16" s="1"/>
  <c r="N14" i="16" a="1"/>
  <c r="N14" i="16" s="1"/>
  <c r="N13" i="16" a="1"/>
  <c r="N13" i="16" s="1"/>
  <c r="N12" i="16" a="1"/>
  <c r="N12" i="16" s="1"/>
  <c r="N11" i="16" a="1"/>
  <c r="N11" i="16" s="1"/>
  <c r="N10" i="16" a="1"/>
  <c r="N10" i="16" s="1"/>
  <c r="N9" i="16" a="1"/>
  <c r="N9" i="16" s="1"/>
  <c r="N8" i="16" a="1"/>
  <c r="N8" i="16" s="1"/>
  <c r="N7" i="16" a="1"/>
  <c r="N7" i="16" s="1"/>
  <c r="N6" i="16" a="1"/>
  <c r="N6" i="16" s="1"/>
  <c r="N5" i="16" a="1"/>
  <c r="N5" i="16" s="1"/>
  <c r="N4" i="16" a="1"/>
  <c r="N4" i="16" s="1"/>
  <c r="N3" i="16" a="1"/>
  <c r="N3" i="16" s="1"/>
  <c r="O2" i="19" l="1" a="1"/>
  <c r="O2" i="19" s="1"/>
  <c r="O4" i="19" a="1"/>
  <c r="O4" i="19" s="1"/>
  <c r="O5" i="19" a="1"/>
  <c r="O5" i="19" s="1"/>
  <c r="O6" i="19" a="1"/>
  <c r="O6" i="19" s="1"/>
  <c r="O7" i="19" a="1"/>
  <c r="O7" i="19" s="1"/>
  <c r="O8" i="19" a="1"/>
  <c r="O8" i="19" s="1"/>
  <c r="O9" i="19" a="1"/>
  <c r="O9" i="19" s="1"/>
  <c r="O10" i="19" a="1"/>
  <c r="O10" i="19" s="1"/>
  <c r="O11" i="19" a="1"/>
  <c r="O11" i="19" s="1"/>
  <c r="O12" i="19" a="1"/>
  <c r="O12" i="19" s="1"/>
  <c r="O13" i="19" a="1"/>
  <c r="O13" i="19" s="1"/>
  <c r="O14" i="19" a="1"/>
  <c r="O14" i="19" s="1"/>
  <c r="O15" i="19" a="1"/>
  <c r="O15" i="19" s="1"/>
  <c r="O16" i="19" a="1"/>
  <c r="O16" i="19" s="1"/>
  <c r="O17" i="19" a="1"/>
  <c r="O17" i="19" s="1"/>
  <c r="O18" i="19" a="1"/>
  <c r="O18" i="19" s="1"/>
  <c r="O19" i="19" a="1"/>
  <c r="O19" i="19" s="1"/>
  <c r="O20" i="19" a="1"/>
  <c r="O20" i="19" s="1"/>
  <c r="O21" i="19" a="1"/>
  <c r="O21" i="19" s="1"/>
  <c r="O22" i="19" a="1"/>
  <c r="O22" i="19" s="1"/>
  <c r="O23" i="19" a="1"/>
  <c r="O23" i="19" s="1"/>
  <c r="O24" i="19" a="1"/>
  <c r="O24" i="19" s="1"/>
  <c r="O25" i="19" a="1"/>
  <c r="O25" i="19" s="1"/>
  <c r="O26" i="19" a="1"/>
  <c r="O26" i="19" s="1"/>
  <c r="O27" i="19" a="1"/>
  <c r="O27" i="19" s="1"/>
  <c r="O28" i="19" a="1"/>
  <c r="O28" i="19" s="1"/>
  <c r="O29" i="19" a="1"/>
  <c r="O29" i="19" s="1"/>
  <c r="O30" i="19" a="1"/>
  <c r="O30" i="19" s="1"/>
  <c r="O31" i="19" a="1"/>
  <c r="O31" i="19" s="1"/>
  <c r="O32" i="19" a="1"/>
  <c r="O32" i="19" s="1"/>
  <c r="O33" i="19" a="1"/>
  <c r="O33" i="19" s="1"/>
  <c r="N2" i="19" a="1"/>
  <c r="N2" i="19" s="1"/>
  <c r="N4" i="19" a="1"/>
  <c r="N4" i="19" s="1"/>
  <c r="N5" i="19" a="1"/>
  <c r="N5" i="19" s="1"/>
  <c r="N6" i="19" a="1"/>
  <c r="N6" i="19" s="1"/>
  <c r="N7" i="19" a="1"/>
  <c r="N7" i="19" s="1"/>
  <c r="N8" i="19" a="1"/>
  <c r="N8" i="19" s="1"/>
  <c r="N9" i="19" a="1"/>
  <c r="N9" i="19" s="1"/>
  <c r="N10" i="19" a="1"/>
  <c r="N10" i="19" s="1"/>
  <c r="N11" i="19" a="1"/>
  <c r="N11" i="19" s="1"/>
  <c r="N12" i="19" a="1"/>
  <c r="N12" i="19" s="1"/>
  <c r="N13" i="19" a="1"/>
  <c r="N13" i="19" s="1"/>
  <c r="N14" i="19" a="1"/>
  <c r="N14" i="19" s="1"/>
  <c r="N15" i="19" a="1"/>
  <c r="N15" i="19" s="1"/>
  <c r="N16" i="19" a="1"/>
  <c r="N16" i="19" s="1"/>
  <c r="N17" i="19" a="1"/>
  <c r="N17" i="19" s="1"/>
  <c r="N18" i="19" a="1"/>
  <c r="N18" i="19" s="1"/>
  <c r="N19" i="19" a="1"/>
  <c r="N19" i="19" s="1"/>
  <c r="N20" i="19" a="1"/>
  <c r="N20" i="19" s="1"/>
  <c r="N21" i="19" a="1"/>
  <c r="N21" i="19" s="1"/>
  <c r="N22" i="19" a="1"/>
  <c r="N22" i="19" s="1"/>
  <c r="N23" i="19" a="1"/>
  <c r="N23" i="19" s="1"/>
  <c r="N24" i="19" a="1"/>
  <c r="N24" i="19" s="1"/>
  <c r="N25" i="19" a="1"/>
  <c r="N25" i="19" s="1"/>
  <c r="N26" i="19" a="1"/>
  <c r="N26" i="19" s="1"/>
  <c r="N31" i="19" a="1"/>
  <c r="N31" i="19" s="1"/>
  <c r="N28" i="19" a="1"/>
  <c r="N28" i="19" s="1"/>
  <c r="N29" i="19" a="1"/>
  <c r="N29" i="19" s="1"/>
  <c r="N30" i="19" a="1"/>
  <c r="N30" i="19" s="1"/>
  <c r="N32" i="19" a="1"/>
  <c r="N32" i="19" s="1"/>
  <c r="N33" i="19" a="1"/>
  <c r="N33" i="19" s="1"/>
  <c r="N27" i="19" a="1"/>
  <c r="N27" i="19" s="1"/>
  <c r="L14" i="22" l="1"/>
  <c r="K14" i="22"/>
  <c r="J14" i="22"/>
  <c r="I14" i="22"/>
  <c r="H14" i="22"/>
  <c r="G14" i="22"/>
  <c r="F14" i="22"/>
  <c r="E14" i="22"/>
  <c r="D14" i="22"/>
  <c r="B14" i="22"/>
  <c r="C14" i="22" s="1" a="1"/>
  <c r="C14" i="22" s="1"/>
  <c r="L13" i="22" l="1"/>
  <c r="K13" i="22"/>
  <c r="J13" i="22"/>
  <c r="I13" i="22"/>
  <c r="H13" i="22"/>
  <c r="G13" i="22"/>
  <c r="F13" i="22"/>
  <c r="E13" i="22"/>
  <c r="D13" i="22"/>
  <c r="B13" i="22"/>
  <c r="C13" i="22" s="1" a="1"/>
  <c r="C13" i="22" s="1"/>
  <c r="L7" i="22"/>
  <c r="K7" i="22"/>
  <c r="J7" i="22"/>
  <c r="I7" i="22"/>
  <c r="H7" i="22"/>
  <c r="G7" i="22"/>
  <c r="F7" i="22"/>
  <c r="E7" i="22"/>
  <c r="D7" i="22"/>
  <c r="B7" i="22"/>
  <c r="C7" i="22" s="1" a="1"/>
  <c r="C7" i="22" s="1"/>
  <c r="L4" i="22" l="1"/>
  <c r="K4" i="22"/>
  <c r="J4" i="22"/>
  <c r="I4" i="22"/>
  <c r="H4" i="22"/>
  <c r="G4" i="22"/>
  <c r="F4" i="22"/>
  <c r="E4" i="22"/>
  <c r="D4" i="22"/>
  <c r="B4" i="22"/>
  <c r="C4" i="22" s="1" a="1"/>
  <c r="C4" i="22" s="1"/>
  <c r="L3" i="22" l="1"/>
  <c r="K3" i="22"/>
  <c r="J3" i="22"/>
  <c r="I3" i="22"/>
  <c r="H3" i="22"/>
  <c r="G3" i="22"/>
  <c r="F3" i="22"/>
  <c r="E3" i="22"/>
  <c r="D3" i="22"/>
  <c r="B3" i="22"/>
  <c r="C3" i="22" s="1" a="1"/>
  <c r="C3" i="22" s="1"/>
  <c r="L5" i="22" l="1"/>
  <c r="K5" i="22"/>
  <c r="J5" i="22"/>
  <c r="I5" i="22"/>
  <c r="H5" i="22"/>
  <c r="G5" i="22"/>
  <c r="F5" i="22"/>
  <c r="E5" i="22"/>
  <c r="D5" i="22"/>
  <c r="B5" i="22"/>
  <c r="C5" i="22" s="1" a="1"/>
  <c r="C5" i="22" s="1"/>
  <c r="L19" i="22" l="1"/>
  <c r="K19" i="22"/>
  <c r="J19" i="22"/>
  <c r="I19" i="22"/>
  <c r="H19" i="22"/>
  <c r="G19" i="22"/>
  <c r="F19" i="22"/>
  <c r="E19" i="22"/>
  <c r="D19" i="22"/>
  <c r="B19" i="22"/>
  <c r="C19" i="22" s="1" a="1"/>
  <c r="C19" i="22" s="1"/>
  <c r="L18" i="22" l="1"/>
  <c r="K18" i="22"/>
  <c r="J18" i="22"/>
  <c r="I18" i="22"/>
  <c r="H18" i="22"/>
  <c r="G18" i="22"/>
  <c r="F18" i="22"/>
  <c r="E18" i="22"/>
  <c r="D18" i="22"/>
  <c r="B18" i="22"/>
  <c r="C18" i="22" s="1" a="1"/>
  <c r="C18" i="22" s="1"/>
  <c r="M3" i="22" l="1" a="1"/>
  <c r="M3" i="22" s="1"/>
  <c r="O3" i="22" a="1"/>
  <c r="O3" i="22" s="1"/>
  <c r="M4" i="22" a="1"/>
  <c r="M4" i="22" s="1"/>
  <c r="O4" i="22" a="1"/>
  <c r="O4" i="22" s="1"/>
  <c r="M5" i="22" a="1"/>
  <c r="M5" i="22" s="1"/>
  <c r="O5" i="22" a="1"/>
  <c r="O5" i="22" s="1"/>
  <c r="M6" i="22" a="1"/>
  <c r="M6" i="22" s="1"/>
  <c r="O6" i="22" a="1"/>
  <c r="O6" i="22" s="1"/>
  <c r="M7" i="22" a="1"/>
  <c r="M7" i="22" s="1"/>
  <c r="O7" i="22" a="1"/>
  <c r="O7" i="22" s="1"/>
  <c r="M8" i="22" a="1"/>
  <c r="M8" i="22" s="1"/>
  <c r="O8" i="22" a="1"/>
  <c r="O8" i="22" s="1"/>
  <c r="M9" i="22" a="1"/>
  <c r="M9" i="22" s="1"/>
  <c r="O9" i="22" a="1"/>
  <c r="O9" i="22" s="1"/>
  <c r="M10" i="22" a="1"/>
  <c r="M10" i="22" s="1"/>
  <c r="O10" i="22" a="1"/>
  <c r="O10" i="22" s="1"/>
  <c r="O2" i="22" a="1"/>
  <c r="O2" i="22" s="1"/>
  <c r="M2" i="22" a="1"/>
  <c r="M2" i="22" s="1"/>
  <c r="L16" i="22"/>
  <c r="K16" i="22"/>
  <c r="J16" i="22"/>
  <c r="I16" i="22"/>
  <c r="H16" i="22"/>
  <c r="G16" i="22"/>
  <c r="F16" i="22"/>
  <c r="E16" i="22"/>
  <c r="D16" i="22"/>
  <c r="B16" i="22"/>
  <c r="C16" i="22" s="1" a="1"/>
  <c r="C16" i="22" s="1"/>
  <c r="L6" i="21" l="1"/>
  <c r="K6" i="21"/>
  <c r="J6" i="21"/>
  <c r="I6" i="21"/>
  <c r="H6" i="21"/>
  <c r="G6" i="21"/>
  <c r="F6" i="21"/>
  <c r="E6" i="21"/>
  <c r="D6" i="21"/>
  <c r="B6" i="21"/>
  <c r="C6" i="21" s="1" a="1"/>
  <c r="C6" i="21" s="1"/>
  <c r="L4" i="21"/>
  <c r="K4" i="21"/>
  <c r="J4" i="21"/>
  <c r="I4" i="21"/>
  <c r="H4" i="21"/>
  <c r="G4" i="21"/>
  <c r="F4" i="21"/>
  <c r="E4" i="21"/>
  <c r="D4" i="21"/>
  <c r="B4" i="21"/>
  <c r="C4" i="21" s="1" a="1"/>
  <c r="C4" i="21" s="1"/>
  <c r="L9" i="21" l="1"/>
  <c r="K9" i="21"/>
  <c r="J9" i="21"/>
  <c r="I9" i="21"/>
  <c r="H9" i="21"/>
  <c r="G9" i="21"/>
  <c r="F9" i="21"/>
  <c r="E9" i="21"/>
  <c r="D9" i="21"/>
  <c r="B9" i="21"/>
  <c r="C9" i="21" s="1" a="1"/>
  <c r="C9" i="21" s="1"/>
  <c r="L13" i="21" l="1"/>
  <c r="K13" i="21"/>
  <c r="J13" i="21"/>
  <c r="I13" i="21"/>
  <c r="H13" i="21"/>
  <c r="G13" i="21"/>
  <c r="F13" i="21"/>
  <c r="E13" i="21"/>
  <c r="D13" i="21"/>
  <c r="B13" i="21"/>
  <c r="C13" i="21" s="1" a="1"/>
  <c r="C13" i="21" s="1"/>
  <c r="L17" i="21" l="1"/>
  <c r="K17" i="21"/>
  <c r="J17" i="21"/>
  <c r="I17" i="21"/>
  <c r="H17" i="21"/>
  <c r="G17" i="21"/>
  <c r="F17" i="21"/>
  <c r="E17" i="21"/>
  <c r="D17" i="21"/>
  <c r="B17" i="21"/>
  <c r="C17" i="21" s="1" a="1"/>
  <c r="C17" i="21" s="1"/>
  <c r="L5" i="21" l="1"/>
  <c r="K5" i="21"/>
  <c r="J5" i="21"/>
  <c r="I5" i="21"/>
  <c r="H5" i="21"/>
  <c r="G5" i="21"/>
  <c r="F5" i="21"/>
  <c r="E5" i="21"/>
  <c r="D5" i="21"/>
  <c r="B5" i="21"/>
  <c r="C5" i="21" s="1" a="1"/>
  <c r="C5" i="21" s="1"/>
  <c r="L7" i="21"/>
  <c r="K7" i="21"/>
  <c r="J7" i="21"/>
  <c r="I7" i="21"/>
  <c r="H7" i="21"/>
  <c r="G7" i="21"/>
  <c r="F7" i="21"/>
  <c r="E7" i="21"/>
  <c r="D7" i="21"/>
  <c r="B7" i="21"/>
  <c r="C7" i="21" s="1" a="1"/>
  <c r="C7" i="21" s="1"/>
  <c r="L16" i="21" l="1"/>
  <c r="K16" i="21"/>
  <c r="J16" i="21"/>
  <c r="I16" i="21"/>
  <c r="H16" i="21"/>
  <c r="G16" i="21"/>
  <c r="F16" i="21"/>
  <c r="E16" i="21"/>
  <c r="D16" i="21"/>
  <c r="B16" i="21"/>
  <c r="C16" i="21" s="1" a="1"/>
  <c r="C16" i="21" s="1"/>
  <c r="L18" i="21"/>
  <c r="K18" i="21"/>
  <c r="J18" i="21"/>
  <c r="I18" i="21"/>
  <c r="H18" i="21"/>
  <c r="G18" i="21"/>
  <c r="F18" i="21"/>
  <c r="E18" i="21"/>
  <c r="D18" i="21"/>
  <c r="B18" i="21"/>
  <c r="C18" i="21" s="1" a="1"/>
  <c r="C18" i="21" s="1"/>
  <c r="L10" i="21"/>
  <c r="K10" i="21"/>
  <c r="J10" i="21"/>
  <c r="I10" i="21"/>
  <c r="H10" i="21"/>
  <c r="G10" i="21"/>
  <c r="F10" i="21"/>
  <c r="E10" i="21"/>
  <c r="D10" i="21"/>
  <c r="B10" i="21"/>
  <c r="C10" i="21" s="1" a="1"/>
  <c r="C10" i="21" s="1"/>
  <c r="L3" i="21" l="1"/>
  <c r="K3" i="21"/>
  <c r="J3" i="21"/>
  <c r="I3" i="21"/>
  <c r="H3" i="21"/>
  <c r="G3" i="21"/>
  <c r="F3" i="21"/>
  <c r="E3" i="21"/>
  <c r="D3" i="21"/>
  <c r="B3" i="21"/>
  <c r="C3" i="21" s="1" a="1"/>
  <c r="C3" i="21" s="1"/>
  <c r="L15" i="21" l="1"/>
  <c r="K15" i="21"/>
  <c r="J15" i="21"/>
  <c r="I15" i="21"/>
  <c r="H15" i="21"/>
  <c r="G15" i="21"/>
  <c r="F15" i="21"/>
  <c r="E15" i="21"/>
  <c r="D15" i="21"/>
  <c r="B15" i="21"/>
  <c r="C15" i="21" s="1" a="1"/>
  <c r="C15" i="21" s="1"/>
  <c r="L12" i="21" l="1"/>
  <c r="K12" i="21"/>
  <c r="J12" i="21"/>
  <c r="I12" i="21"/>
  <c r="H12" i="21"/>
  <c r="G12" i="21"/>
  <c r="F12" i="21"/>
  <c r="E12" i="21"/>
  <c r="D12" i="21"/>
  <c r="B12" i="21" l="1"/>
  <c r="C12" i="21" s="1" a="1"/>
  <c r="C12" i="21" s="1"/>
  <c r="L8" i="21"/>
  <c r="K8" i="21"/>
  <c r="J8" i="21"/>
  <c r="I8" i="21"/>
  <c r="H8" i="21"/>
  <c r="G8" i="21"/>
  <c r="F8" i="21"/>
  <c r="E8" i="21"/>
  <c r="D8" i="21"/>
  <c r="B8" i="21"/>
  <c r="C8" i="21" s="1" a="1"/>
  <c r="C8" i="21" s="1"/>
  <c r="M3" i="21" l="1" a="1"/>
  <c r="M3" i="21" s="1"/>
  <c r="O3" i="21" a="1"/>
  <c r="O3" i="21" s="1"/>
  <c r="M4" i="21" a="1"/>
  <c r="M4" i="21" s="1"/>
  <c r="O4" i="21" a="1"/>
  <c r="O4" i="21" s="1"/>
  <c r="M5" i="21" a="1"/>
  <c r="M5" i="21" s="1"/>
  <c r="O5" i="21" a="1"/>
  <c r="O5" i="21" s="1"/>
  <c r="M6" i="21" a="1"/>
  <c r="M6" i="21" s="1"/>
  <c r="O6" i="21" a="1"/>
  <c r="O6" i="21" s="1"/>
  <c r="M7" i="21" a="1"/>
  <c r="M7" i="21" s="1"/>
  <c r="O7" i="21" a="1"/>
  <c r="O7" i="21" s="1"/>
  <c r="M8" i="21" a="1"/>
  <c r="M8" i="21" s="1"/>
  <c r="O8" i="21" a="1"/>
  <c r="O8" i="21" s="1"/>
  <c r="M9" i="21" a="1"/>
  <c r="M9" i="21" s="1"/>
  <c r="O9" i="21" a="1"/>
  <c r="O9" i="21" s="1"/>
  <c r="M10" i="21" a="1"/>
  <c r="M10" i="21" s="1"/>
  <c r="O10" i="21" a="1"/>
  <c r="O10" i="21" s="1"/>
  <c r="M11" i="21" a="1"/>
  <c r="M11" i="21" s="1"/>
  <c r="O11" i="21" a="1"/>
  <c r="O11" i="21" s="1"/>
  <c r="M12" i="21" a="1"/>
  <c r="M12" i="21" s="1"/>
  <c r="O12" i="21" a="1"/>
  <c r="O12" i="21" s="1"/>
  <c r="M13" i="21" a="1"/>
  <c r="M13" i="21" s="1"/>
  <c r="O13" i="21" a="1"/>
  <c r="O13" i="21" s="1"/>
  <c r="M14" i="21" a="1"/>
  <c r="M14" i="21" s="1"/>
  <c r="O14" i="21" a="1"/>
  <c r="O14" i="21" s="1"/>
  <c r="M15" i="21" a="1"/>
  <c r="M15" i="21" s="1"/>
  <c r="O15" i="21" a="1"/>
  <c r="O15" i="21" s="1"/>
  <c r="M16" i="21" a="1"/>
  <c r="M16" i="21" s="1"/>
  <c r="O16" i="21" a="1"/>
  <c r="O16" i="21" s="1"/>
  <c r="O2" i="21" a="1"/>
  <c r="O2" i="21" s="1"/>
  <c r="M2" i="21" a="1"/>
  <c r="M2" i="21" s="1"/>
  <c r="L11" i="21"/>
  <c r="K11" i="21"/>
  <c r="J11" i="21"/>
  <c r="I11" i="21"/>
  <c r="H11" i="21"/>
  <c r="G11" i="21"/>
  <c r="F11" i="21"/>
  <c r="E11" i="21"/>
  <c r="D11" i="21"/>
  <c r="B11" i="21"/>
  <c r="C11" i="21" s="1" a="1"/>
  <c r="C11" i="21" s="1"/>
  <c r="K30" i="19" l="1"/>
  <c r="J30" i="19"/>
  <c r="I30" i="19"/>
  <c r="F30" i="19"/>
  <c r="E30" i="19"/>
  <c r="D30" i="19"/>
  <c r="L30" i="19"/>
  <c r="H30" i="19" l="1"/>
  <c r="G30" i="19"/>
  <c r="B30" i="19" l="1"/>
  <c r="C30" i="19" s="1" a="1"/>
  <c r="C30" i="19" s="1"/>
  <c r="L31" i="19"/>
  <c r="K31" i="19"/>
  <c r="J31" i="19"/>
  <c r="I31" i="19"/>
  <c r="H31" i="19"/>
  <c r="G31" i="19"/>
  <c r="F31" i="19"/>
  <c r="E31" i="19"/>
  <c r="D31" i="19"/>
  <c r="B31" i="19"/>
  <c r="C31" i="19" s="1" a="1"/>
  <c r="C31" i="19" s="1"/>
  <c r="L8" i="19" l="1"/>
  <c r="K8" i="19"/>
  <c r="J8" i="19"/>
  <c r="I8" i="19"/>
  <c r="H8" i="19"/>
  <c r="G8" i="19"/>
  <c r="F8" i="19"/>
  <c r="E8" i="19"/>
  <c r="D8" i="19"/>
  <c r="B8" i="19"/>
  <c r="C8" i="19" s="1" a="1"/>
  <c r="C8" i="19" s="1"/>
  <c r="L4" i="19" l="1"/>
  <c r="K4" i="19"/>
  <c r="J4" i="19"/>
  <c r="I4" i="19"/>
  <c r="H4" i="19"/>
  <c r="G4" i="19"/>
  <c r="F4" i="19"/>
  <c r="E4" i="19"/>
  <c r="D4" i="19"/>
  <c r="L13" i="19" l="1"/>
  <c r="K13" i="19"/>
  <c r="J13" i="19"/>
  <c r="I13" i="19"/>
  <c r="H13" i="19"/>
  <c r="G13" i="19"/>
  <c r="F13" i="19"/>
  <c r="E13" i="19"/>
  <c r="D13" i="19"/>
  <c r="B13" i="19"/>
  <c r="C13" i="19" s="1" a="1"/>
  <c r="C13" i="19" s="1"/>
  <c r="L23" i="19"/>
  <c r="K23" i="19"/>
  <c r="J23" i="19"/>
  <c r="I23" i="19"/>
  <c r="H23" i="19"/>
  <c r="G23" i="19"/>
  <c r="F23" i="19"/>
  <c r="E23" i="19"/>
  <c r="D23" i="19"/>
  <c r="B23" i="19"/>
  <c r="C23" i="19" s="1" a="1"/>
  <c r="C23" i="19" s="1"/>
  <c r="L9" i="19" l="1"/>
  <c r="K9" i="19"/>
  <c r="J9" i="19"/>
  <c r="I9" i="19"/>
  <c r="H9" i="19"/>
  <c r="G9" i="19"/>
  <c r="F9" i="19"/>
  <c r="E9" i="19"/>
  <c r="D9" i="19"/>
  <c r="B9" i="19"/>
  <c r="C9" i="19" s="1" a="1"/>
  <c r="C9" i="19" s="1"/>
  <c r="L35" i="19" l="1"/>
  <c r="K35" i="19"/>
  <c r="J35" i="19"/>
  <c r="I35" i="19"/>
  <c r="H35" i="19"/>
  <c r="G35" i="19"/>
  <c r="F35" i="19"/>
  <c r="E35" i="19"/>
  <c r="D35" i="19"/>
  <c r="B35" i="19"/>
  <c r="C35" i="19" s="1" a="1"/>
  <c r="C35" i="19" s="1"/>
  <c r="L20" i="19" l="1"/>
  <c r="K20" i="19"/>
  <c r="J20" i="19"/>
  <c r="I20" i="19"/>
  <c r="H20" i="19"/>
  <c r="G20" i="19"/>
  <c r="F20" i="19"/>
  <c r="E20" i="19"/>
  <c r="D20" i="19"/>
  <c r="B20" i="19"/>
  <c r="C20" i="19" s="1" a="1"/>
  <c r="C20" i="19" s="1"/>
  <c r="L32" i="19" l="1"/>
  <c r="K32" i="19"/>
  <c r="J32" i="19"/>
  <c r="I32" i="19"/>
  <c r="H32" i="19"/>
  <c r="G32" i="19"/>
  <c r="F32" i="19"/>
  <c r="E32" i="19"/>
  <c r="D32" i="19"/>
  <c r="B32" i="19"/>
  <c r="C32" i="19" s="1" a="1"/>
  <c r="C32" i="19" s="1"/>
  <c r="L33" i="19" l="1"/>
  <c r="K33" i="19"/>
  <c r="J33" i="19"/>
  <c r="I33" i="19"/>
  <c r="H33" i="19"/>
  <c r="G33" i="19"/>
  <c r="F33" i="19"/>
  <c r="E33" i="19"/>
  <c r="D33" i="19"/>
  <c r="B33" i="19"/>
  <c r="C33" i="19" s="1" a="1"/>
  <c r="C33" i="19" s="1"/>
  <c r="L24" i="19" l="1"/>
  <c r="K24" i="19"/>
  <c r="J24" i="19"/>
  <c r="I24" i="19"/>
  <c r="H24" i="19"/>
  <c r="G24" i="19"/>
  <c r="F24" i="19"/>
  <c r="E24" i="19"/>
  <c r="D24" i="19"/>
  <c r="B24" i="19"/>
  <c r="C24" i="19" s="1" a="1"/>
  <c r="C24" i="19" s="1"/>
  <c r="L16" i="19" l="1"/>
  <c r="K16" i="19"/>
  <c r="J16" i="19"/>
  <c r="I16" i="19"/>
  <c r="H16" i="19"/>
  <c r="G16" i="19"/>
  <c r="F16" i="19"/>
  <c r="E16" i="19"/>
  <c r="D16" i="19"/>
  <c r="B16" i="19" l="1"/>
  <c r="C16" i="19" s="1" a="1"/>
  <c r="C16" i="19" s="1"/>
  <c r="L21" i="19"/>
  <c r="K21" i="19"/>
  <c r="J21" i="19"/>
  <c r="I21" i="19"/>
  <c r="H21" i="19"/>
  <c r="G21" i="19"/>
  <c r="F21" i="19"/>
  <c r="E21" i="19"/>
  <c r="D21" i="19"/>
  <c r="B21" i="19"/>
  <c r="C21" i="19" s="1" a="1"/>
  <c r="C21" i="19" s="1"/>
  <c r="L14" i="19" l="1"/>
  <c r="K14" i="19"/>
  <c r="J14" i="19"/>
  <c r="I14" i="19"/>
  <c r="H14" i="19"/>
  <c r="G14" i="19"/>
  <c r="F14" i="19"/>
  <c r="E14" i="19"/>
  <c r="D14" i="19"/>
  <c r="B14" i="19"/>
  <c r="C14" i="19" s="1" a="1"/>
  <c r="C14" i="19" s="1"/>
  <c r="L6" i="19"/>
  <c r="K6" i="19"/>
  <c r="J6" i="19"/>
  <c r="I6" i="19"/>
  <c r="H6" i="19"/>
  <c r="G6" i="19"/>
  <c r="F6" i="19"/>
  <c r="E6" i="19"/>
  <c r="D6" i="19"/>
  <c r="B6" i="19"/>
  <c r="C6" i="19" s="1" a="1"/>
  <c r="C6" i="19" s="1"/>
  <c r="L17" i="19" l="1"/>
  <c r="K17" i="19"/>
  <c r="J17" i="19"/>
  <c r="I17" i="19"/>
  <c r="H17" i="19"/>
  <c r="G17" i="19"/>
  <c r="F17" i="19"/>
  <c r="E17" i="19"/>
  <c r="D17" i="19"/>
  <c r="B17" i="19"/>
  <c r="C17" i="19" s="1" a="1"/>
  <c r="C17" i="19" s="1"/>
  <c r="L19" i="19" l="1"/>
  <c r="K19" i="19"/>
  <c r="J19" i="19"/>
  <c r="I19" i="19"/>
  <c r="H19" i="19"/>
  <c r="G19" i="19"/>
  <c r="F19" i="19"/>
  <c r="E19" i="19"/>
  <c r="D19" i="19"/>
  <c r="B19" i="19"/>
  <c r="C19" i="19" s="1" a="1"/>
  <c r="C19" i="19" s="1"/>
  <c r="L22" i="19" l="1"/>
  <c r="K22" i="19"/>
  <c r="J22" i="19"/>
  <c r="I22" i="19"/>
  <c r="H22" i="19"/>
  <c r="G22" i="19"/>
  <c r="F22" i="19"/>
  <c r="E22" i="19"/>
  <c r="D22" i="19"/>
  <c r="B22" i="19"/>
  <c r="C22" i="19" s="1" a="1"/>
  <c r="C22" i="19" s="1"/>
  <c r="L10" i="19" l="1"/>
  <c r="K10" i="19"/>
  <c r="J10" i="19"/>
  <c r="I10" i="19"/>
  <c r="H10" i="19"/>
  <c r="G10" i="19"/>
  <c r="F10" i="19"/>
  <c r="E10" i="19"/>
  <c r="D10" i="19"/>
  <c r="B10" i="19"/>
  <c r="C10" i="19" s="1" a="1"/>
  <c r="C10" i="19" s="1"/>
  <c r="L7" i="19" l="1"/>
  <c r="K7" i="19"/>
  <c r="J7" i="19"/>
  <c r="I7" i="19"/>
  <c r="H7" i="19"/>
  <c r="G7" i="19"/>
  <c r="F7" i="19"/>
  <c r="E7" i="19"/>
  <c r="D7" i="19"/>
  <c r="L18" i="19" l="1"/>
  <c r="K18" i="19"/>
  <c r="J18" i="19"/>
  <c r="I18" i="19"/>
  <c r="H18" i="19"/>
  <c r="G18" i="19"/>
  <c r="F18" i="19"/>
  <c r="E18" i="19"/>
  <c r="D18" i="19"/>
  <c r="B18" i="19"/>
  <c r="C18" i="19" s="1" a="1"/>
  <c r="C18" i="19" s="1"/>
  <c r="L15" i="19" l="1"/>
  <c r="K15" i="19"/>
  <c r="J15" i="19"/>
  <c r="I15" i="19"/>
  <c r="H15" i="19"/>
  <c r="G15" i="19"/>
  <c r="F15" i="19"/>
  <c r="E15" i="19"/>
  <c r="D15" i="19"/>
  <c r="B15" i="19"/>
  <c r="C15" i="19" s="1" a="1"/>
  <c r="C15" i="19" s="1"/>
  <c r="L36" i="19" l="1"/>
  <c r="K36" i="19"/>
  <c r="J36" i="19"/>
  <c r="I36" i="19"/>
  <c r="H36" i="19"/>
  <c r="G36" i="19"/>
  <c r="F36" i="19"/>
  <c r="E36" i="19"/>
  <c r="D36" i="19"/>
  <c r="B36" i="19"/>
  <c r="C36" i="19" s="1" a="1"/>
  <c r="C36" i="19" s="1"/>
  <c r="L37" i="19" l="1"/>
  <c r="K37" i="19"/>
  <c r="J37" i="19"/>
  <c r="I37" i="19"/>
  <c r="H37" i="19"/>
  <c r="G37" i="19"/>
  <c r="F37" i="19"/>
  <c r="E37" i="19"/>
  <c r="D37" i="19"/>
  <c r="B37" i="19"/>
  <c r="C37" i="19" s="1" a="1"/>
  <c r="C37" i="19" s="1"/>
  <c r="L12" i="19" l="1"/>
  <c r="K12" i="19"/>
  <c r="J12" i="19"/>
  <c r="I12" i="19"/>
  <c r="H12" i="19"/>
  <c r="G12" i="19"/>
  <c r="F12" i="19"/>
  <c r="E12" i="19"/>
  <c r="D12" i="19"/>
  <c r="B12" i="19"/>
  <c r="C12" i="19" s="1" a="1"/>
  <c r="C12" i="19" s="1"/>
  <c r="L11" i="19"/>
  <c r="K11" i="19"/>
  <c r="J11" i="19"/>
  <c r="I11" i="19"/>
  <c r="H11" i="19"/>
  <c r="G11" i="19"/>
  <c r="F11" i="19"/>
  <c r="E11" i="19"/>
  <c r="D11" i="19"/>
  <c r="B11" i="19"/>
  <c r="C11" i="19" s="1" a="1"/>
  <c r="C11" i="19" s="1"/>
  <c r="L34" i="19" l="1"/>
  <c r="K34" i="19"/>
  <c r="J34" i="19"/>
  <c r="I34" i="19"/>
  <c r="H34" i="19"/>
  <c r="G34" i="19"/>
  <c r="F34" i="19"/>
  <c r="E34" i="19"/>
  <c r="D34" i="19"/>
  <c r="B34" i="19"/>
  <c r="C34" i="19" s="1" a="1"/>
  <c r="C34" i="19" s="1"/>
  <c r="C10" i="20" a="1"/>
  <c r="C10" i="20" s="1"/>
  <c r="C8" i="20" a="1"/>
  <c r="C8" i="20" s="1"/>
  <c r="C7" i="20" a="1"/>
  <c r="C7" i="20" s="1"/>
  <c r="C5" i="20" a="1"/>
  <c r="C5" i="20" s="1"/>
  <c r="C4" i="20" a="1"/>
  <c r="C4" i="20" s="1"/>
  <c r="C2" i="20" a="1"/>
  <c r="C2" i="20" s="1"/>
  <c r="C3" i="20" a="1"/>
  <c r="C3" i="20" s="1"/>
  <c r="L29" i="19"/>
  <c r="K29" i="19"/>
  <c r="J29" i="19"/>
  <c r="I29" i="19"/>
  <c r="H29" i="19"/>
  <c r="G29" i="19"/>
  <c r="F29" i="19"/>
  <c r="E29" i="19"/>
  <c r="D29" i="19"/>
  <c r="B29" i="19"/>
  <c r="C29" i="19" s="1" a="1"/>
  <c r="C29" i="19" s="1"/>
  <c r="B6" i="22" l="1"/>
  <c r="B2" i="39"/>
  <c r="C11" i="20"/>
  <c r="L26" i="19"/>
  <c r="K26" i="19"/>
  <c r="J26" i="19"/>
  <c r="I26" i="19"/>
  <c r="H26" i="19"/>
  <c r="G26" i="19"/>
  <c r="F26" i="19"/>
  <c r="E26" i="19"/>
  <c r="D26" i="19"/>
  <c r="B26" i="19"/>
  <c r="C26" i="19" s="1" a="1"/>
  <c r="C26" i="19" s="1"/>
  <c r="L28" i="19"/>
  <c r="K28" i="19"/>
  <c r="J28" i="19"/>
  <c r="I28" i="19"/>
  <c r="H28" i="19"/>
  <c r="G28" i="19"/>
  <c r="F28" i="19"/>
  <c r="E28" i="19"/>
  <c r="D28" i="19"/>
  <c r="B28" i="19"/>
  <c r="C28" i="19" s="1" a="1"/>
  <c r="C28" i="19" s="1"/>
  <c r="C9" i="32" l="1"/>
  <c r="B7" i="43"/>
  <c r="C7" i="43" s="1" a="1"/>
  <c r="C7" i="43" s="1"/>
  <c r="B11" i="42"/>
  <c r="C11" i="42" s="1" a="1"/>
  <c r="C11" i="42" s="1"/>
  <c r="B5" i="36"/>
  <c r="C5" i="36" s="1" a="1"/>
  <c r="C5" i="36" s="1"/>
  <c r="B9" i="37"/>
  <c r="C9" i="37" s="1" a="1"/>
  <c r="C9" i="37" s="1"/>
  <c r="B9" i="32"/>
  <c r="B9" i="30"/>
  <c r="C9" i="30" s="1" a="1"/>
  <c r="C9" i="30" s="1"/>
  <c r="B4" i="29"/>
  <c r="C4" i="29" s="1" a="1"/>
  <c r="C4" i="29" s="1"/>
  <c r="B7" i="19"/>
  <c r="C7" i="19" s="1" a="1"/>
  <c r="C7" i="19" s="1"/>
  <c r="B6" i="39"/>
  <c r="C6" i="22"/>
  <c r="C6" i="39"/>
  <c r="B10" i="16"/>
  <c r="B29" i="16"/>
  <c r="M4" i="19" a="1"/>
  <c r="M4" i="19" s="1"/>
  <c r="M5" i="19" a="1"/>
  <c r="M5" i="19" s="1"/>
  <c r="M6" i="19" a="1"/>
  <c r="M6" i="19" s="1"/>
  <c r="M7" i="19" a="1"/>
  <c r="M7" i="19" s="1"/>
  <c r="M8" i="19" a="1"/>
  <c r="M8" i="19" s="1"/>
  <c r="M9" i="19" a="1"/>
  <c r="M9" i="19" s="1"/>
  <c r="M10" i="19" a="1"/>
  <c r="M10" i="19" s="1"/>
  <c r="M11" i="19" a="1"/>
  <c r="M11" i="19" s="1"/>
  <c r="M12" i="19" a="1"/>
  <c r="M12" i="19" s="1"/>
  <c r="M13" i="19" a="1"/>
  <c r="M13" i="19" s="1"/>
  <c r="M14" i="19" a="1"/>
  <c r="M14" i="19" s="1"/>
  <c r="M15" i="19" a="1"/>
  <c r="M15" i="19" s="1"/>
  <c r="M16" i="19" a="1"/>
  <c r="M16" i="19" s="1"/>
  <c r="M17" i="19" a="1"/>
  <c r="M17" i="19" s="1"/>
  <c r="M18" i="19" a="1"/>
  <c r="M18" i="19" s="1"/>
  <c r="M19" i="19" a="1"/>
  <c r="M19" i="19" s="1"/>
  <c r="M20" i="19" a="1"/>
  <c r="M20" i="19" s="1"/>
  <c r="M21" i="19" a="1"/>
  <c r="M21" i="19" s="1"/>
  <c r="M22" i="19" a="1"/>
  <c r="M22" i="19" s="1"/>
  <c r="M23" i="19" a="1"/>
  <c r="M23" i="19" s="1"/>
  <c r="M24" i="19" a="1"/>
  <c r="M24" i="19" s="1"/>
  <c r="M25" i="19" a="1"/>
  <c r="M25" i="19" s="1"/>
  <c r="M26" i="19" a="1"/>
  <c r="M26" i="19" s="1"/>
  <c r="M27" i="19" a="1"/>
  <c r="M27" i="19" s="1"/>
  <c r="M28" i="19" a="1"/>
  <c r="M28" i="19" s="1"/>
  <c r="M29" i="19" a="1"/>
  <c r="M29" i="19" s="1"/>
  <c r="M30" i="19" a="1"/>
  <c r="M30" i="19" s="1"/>
  <c r="M31" i="19" a="1"/>
  <c r="M31" i="19" s="1"/>
  <c r="M32" i="19" a="1"/>
  <c r="M32" i="19" s="1"/>
  <c r="M33" i="19" a="1"/>
  <c r="M33" i="19" s="1"/>
  <c r="M2" i="19" a="1"/>
  <c r="M2" i="19" s="1"/>
  <c r="L2" i="19"/>
  <c r="K2" i="19"/>
  <c r="J2" i="19"/>
  <c r="I2" i="19"/>
  <c r="H2" i="19"/>
  <c r="G2" i="19"/>
  <c r="F2" i="19"/>
  <c r="E2" i="19"/>
  <c r="D2" i="19"/>
  <c r="B2" i="19"/>
  <c r="C2" i="19" s="1" a="1"/>
  <c r="C2" i="19" s="1"/>
  <c r="C10" i="16" l="1"/>
  <c r="C2" i="39"/>
  <c r="B8" i="41"/>
  <c r="C8" i="41" s="1" a="1"/>
  <c r="C8" i="41" s="1"/>
  <c r="C10" i="22"/>
  <c r="B10" i="22"/>
  <c r="C18" i="32"/>
  <c r="B17" i="41"/>
  <c r="C17" i="41" s="1" a="1"/>
  <c r="C17" i="41" s="1"/>
  <c r="B2" i="36"/>
  <c r="C2" i="36" s="1" a="1"/>
  <c r="C2" i="36" s="1"/>
  <c r="B6" i="37"/>
  <c r="C6" i="37" s="1" a="1"/>
  <c r="C6" i="37" s="1"/>
  <c r="B18" i="32"/>
  <c r="B5" i="30"/>
  <c r="C5" i="30" s="1" a="1"/>
  <c r="C5" i="30" s="1"/>
  <c r="B2" i="29"/>
  <c r="C2" i="29" s="1" a="1"/>
  <c r="C2" i="29" s="1"/>
  <c r="B4" i="19"/>
  <c r="C4" i="19" s="1" a="1"/>
  <c r="C4" i="19" s="1"/>
  <c r="B13" i="41"/>
  <c r="C13" i="41" s="1" a="1"/>
  <c r="C13" i="41" s="1"/>
  <c r="L5" i="18"/>
  <c r="K5" i="18"/>
  <c r="J5" i="18"/>
  <c r="I5" i="18"/>
  <c r="H5" i="18"/>
  <c r="G5" i="18"/>
  <c r="F5" i="18"/>
  <c r="E5" i="18"/>
  <c r="D5" i="18"/>
  <c r="B5" i="18"/>
  <c r="C5" i="18" s="1" a="1"/>
  <c r="C5" i="18" s="1"/>
  <c r="L18" i="18" l="1"/>
  <c r="K18" i="18"/>
  <c r="J18" i="18"/>
  <c r="I18" i="18"/>
  <c r="H18" i="18"/>
  <c r="G18" i="18"/>
  <c r="F18" i="18"/>
  <c r="E18" i="18"/>
  <c r="D18" i="18"/>
  <c r="B18" i="18"/>
  <c r="C18" i="18" s="1" a="1"/>
  <c r="C18" i="18" s="1"/>
  <c r="L12" i="18" l="1"/>
  <c r="K12" i="18"/>
  <c r="J12" i="18"/>
  <c r="I12" i="18"/>
  <c r="H12" i="18"/>
  <c r="G12" i="18"/>
  <c r="F12" i="18"/>
  <c r="E12" i="18"/>
  <c r="D12" i="18"/>
  <c r="B12" i="18"/>
  <c r="C12" i="18" s="1" a="1"/>
  <c r="C12" i="18" s="1"/>
  <c r="L13" i="18" l="1"/>
  <c r="K13" i="18"/>
  <c r="J13" i="18"/>
  <c r="I13" i="18"/>
  <c r="H13" i="18"/>
  <c r="G13" i="18"/>
  <c r="F13" i="18"/>
  <c r="E13" i="18"/>
  <c r="D13" i="18"/>
  <c r="B13" i="18"/>
  <c r="C13" i="18" s="1" a="1"/>
  <c r="C13" i="18" s="1"/>
  <c r="L6" i="18" l="1"/>
  <c r="K6" i="18"/>
  <c r="J6" i="18"/>
  <c r="I6" i="18"/>
  <c r="H6" i="18"/>
  <c r="G6" i="18"/>
  <c r="F6" i="18"/>
  <c r="E6" i="18"/>
  <c r="D6" i="18"/>
  <c r="B6" i="18"/>
  <c r="C6" i="18" s="1" a="1"/>
  <c r="C6" i="18" s="1"/>
  <c r="L21" i="18" l="1"/>
  <c r="K21" i="18"/>
  <c r="J21" i="18"/>
  <c r="H21" i="18"/>
  <c r="G21" i="18"/>
  <c r="F21" i="18"/>
  <c r="E21" i="18"/>
  <c r="D21" i="18"/>
  <c r="B21" i="18"/>
  <c r="C21" i="18" s="1" a="1"/>
  <c r="C21" i="18" s="1"/>
  <c r="L4" i="18" l="1"/>
  <c r="K4" i="18"/>
  <c r="J4" i="18"/>
  <c r="I4" i="18"/>
  <c r="H4" i="18"/>
  <c r="G4" i="18"/>
  <c r="F4" i="18"/>
  <c r="E4" i="18"/>
  <c r="D4" i="18"/>
  <c r="B4" i="18"/>
  <c r="C4" i="18" s="1" a="1"/>
  <c r="C4" i="18" s="1"/>
  <c r="L8" i="18" l="1"/>
  <c r="K8" i="18"/>
  <c r="J8" i="18"/>
  <c r="I8" i="18"/>
  <c r="H8" i="18"/>
  <c r="G8" i="18"/>
  <c r="F8" i="18"/>
  <c r="E8" i="18"/>
  <c r="D8" i="18"/>
  <c r="B8" i="18"/>
  <c r="C8" i="18" s="1" a="1"/>
  <c r="C8" i="18" s="1"/>
  <c r="L2" i="18" l="1"/>
  <c r="K2" i="18"/>
  <c r="J2" i="18"/>
  <c r="I2" i="18"/>
  <c r="H2" i="18"/>
  <c r="G2" i="18"/>
  <c r="F2" i="18"/>
  <c r="E2" i="18"/>
  <c r="D2" i="18"/>
  <c r="B2" i="18"/>
  <c r="C2" i="18" s="1" a="1"/>
  <c r="C2" i="18" s="1"/>
  <c r="L16" i="18" l="1"/>
  <c r="K16" i="18"/>
  <c r="J16" i="18"/>
  <c r="I16" i="18"/>
  <c r="H16" i="18"/>
  <c r="G16" i="18"/>
  <c r="F16" i="18"/>
  <c r="E16" i="18"/>
  <c r="D16" i="18"/>
  <c r="B16" i="18"/>
  <c r="C16" i="18" s="1" a="1"/>
  <c r="C16" i="18" s="1"/>
  <c r="L17" i="18"/>
  <c r="K17" i="18"/>
  <c r="J17" i="18"/>
  <c r="I17" i="18"/>
  <c r="H17" i="18"/>
  <c r="G17" i="18"/>
  <c r="F17" i="18"/>
  <c r="E17" i="18"/>
  <c r="D17" i="18"/>
  <c r="B17" i="18"/>
  <c r="C17" i="18" s="1" a="1"/>
  <c r="C17" i="18" s="1"/>
  <c r="L3" i="18"/>
  <c r="K3" i="18"/>
  <c r="J3" i="18"/>
  <c r="I3" i="18"/>
  <c r="H3" i="18"/>
  <c r="G3" i="18"/>
  <c r="F3" i="18"/>
  <c r="E3" i="18"/>
  <c r="D3" i="18"/>
  <c r="B3" i="18"/>
  <c r="C3" i="18" s="1" a="1"/>
  <c r="C3" i="18" s="1"/>
  <c r="L11" i="18" l="1"/>
  <c r="K11" i="18"/>
  <c r="J11" i="18"/>
  <c r="I11" i="18"/>
  <c r="H11" i="18"/>
  <c r="G11" i="18"/>
  <c r="F11" i="18"/>
  <c r="E11" i="18"/>
  <c r="D11" i="18"/>
  <c r="B11" i="18"/>
  <c r="C11" i="18" s="1" a="1"/>
  <c r="C11" i="18" s="1"/>
  <c r="L22" i="18" l="1"/>
  <c r="J22" i="18"/>
  <c r="I22" i="18"/>
  <c r="H22" i="18"/>
  <c r="G22" i="18"/>
  <c r="F22" i="18"/>
  <c r="E22" i="18"/>
  <c r="D22" i="18"/>
  <c r="K22" i="18" l="1"/>
  <c r="B22" i="18" l="1"/>
  <c r="C22" i="18" s="1" a="1"/>
  <c r="C22" i="18" s="1"/>
  <c r="L15" i="18"/>
  <c r="K15" i="18"/>
  <c r="J15" i="18"/>
  <c r="I15" i="18"/>
  <c r="H15" i="18"/>
  <c r="G15" i="18"/>
  <c r="F15" i="18"/>
  <c r="E15" i="18"/>
  <c r="D15" i="18"/>
  <c r="B15" i="18"/>
  <c r="C15" i="18" s="1" a="1"/>
  <c r="C15" i="18" s="1"/>
  <c r="L10" i="18" l="1"/>
  <c r="K10" i="18"/>
  <c r="J10" i="18"/>
  <c r="I10" i="18"/>
  <c r="H10" i="18"/>
  <c r="G10" i="18"/>
  <c r="F10" i="18"/>
  <c r="E10" i="18"/>
  <c r="D10" i="18"/>
  <c r="B10" i="18"/>
  <c r="C10" i="18" s="1" a="1"/>
  <c r="C10" i="18" s="1"/>
  <c r="M3" i="18" l="1" a="1"/>
  <c r="M3" i="18" s="1"/>
  <c r="O3" i="18" a="1"/>
  <c r="O3" i="18" s="1"/>
  <c r="M4" i="18" a="1"/>
  <c r="M4" i="18" s="1"/>
  <c r="O4" i="18" a="1"/>
  <c r="O4" i="18" s="1"/>
  <c r="M5" i="18" a="1"/>
  <c r="M5" i="18" s="1"/>
  <c r="O5" i="18" a="1"/>
  <c r="O5" i="18" s="1"/>
  <c r="M6" i="18" a="1"/>
  <c r="M6" i="18" s="1"/>
  <c r="O6" i="18" a="1"/>
  <c r="O6" i="18" s="1"/>
  <c r="M7" i="18" a="1"/>
  <c r="M7" i="18" s="1"/>
  <c r="O7" i="18" a="1"/>
  <c r="O7" i="18" s="1"/>
  <c r="M8" i="18" a="1"/>
  <c r="M8" i="18" s="1"/>
  <c r="O8" i="18" a="1"/>
  <c r="O8" i="18" s="1"/>
  <c r="M9" i="18" a="1"/>
  <c r="M9" i="18" s="1"/>
  <c r="O9" i="18" a="1"/>
  <c r="O9" i="18" s="1"/>
  <c r="M10" i="18" a="1"/>
  <c r="M10" i="18" s="1"/>
  <c r="O10" i="18" a="1"/>
  <c r="O10" i="18" s="1"/>
  <c r="M11" i="18" a="1"/>
  <c r="M11" i="18" s="1"/>
  <c r="O11" i="18" a="1"/>
  <c r="O11" i="18" s="1"/>
  <c r="M12" i="18" a="1"/>
  <c r="M12" i="18" s="1"/>
  <c r="O12" i="18" a="1"/>
  <c r="O12" i="18" s="1"/>
  <c r="M13" i="18" a="1"/>
  <c r="M13" i="18" s="1"/>
  <c r="O13" i="18" a="1"/>
  <c r="O13" i="18" s="1"/>
  <c r="M14" i="18" a="1"/>
  <c r="M14" i="18" s="1"/>
  <c r="O14" i="18" a="1"/>
  <c r="O14" i="18" s="1"/>
  <c r="M15" i="18" a="1"/>
  <c r="M15" i="18" s="1"/>
  <c r="O15" i="18" a="1"/>
  <c r="O15" i="18" s="1"/>
  <c r="M16" i="18" a="1"/>
  <c r="M16" i="18" s="1"/>
  <c r="O16" i="18" a="1"/>
  <c r="O16" i="18" s="1"/>
  <c r="M17" i="18" a="1"/>
  <c r="M17" i="18" s="1"/>
  <c r="O17" i="18" a="1"/>
  <c r="O17" i="18" s="1"/>
  <c r="M18" i="18" a="1"/>
  <c r="M18" i="18" s="1"/>
  <c r="O18" i="18" a="1"/>
  <c r="O18" i="18" s="1"/>
  <c r="O2" i="18" a="1"/>
  <c r="O2" i="18" s="1"/>
  <c r="M2" i="18" a="1"/>
  <c r="M2" i="18" s="1"/>
  <c r="L23" i="18"/>
  <c r="K23" i="18"/>
  <c r="J23" i="18"/>
  <c r="H23" i="18"/>
  <c r="G23" i="18"/>
  <c r="F23" i="18"/>
  <c r="E23" i="18"/>
  <c r="D23" i="18"/>
  <c r="B23" i="18"/>
  <c r="C23" i="18" s="1" a="1"/>
  <c r="C23" i="18" s="1"/>
  <c r="F19" i="16" l="1"/>
  <c r="E19" i="16"/>
  <c r="D19" i="16"/>
  <c r="G19" i="16" l="1"/>
  <c r="D39" i="16" l="1"/>
  <c r="E39" i="16"/>
  <c r="F39" i="16"/>
  <c r="E2" i="7" l="1"/>
  <c r="E22" i="7" l="1"/>
  <c r="E27" i="7" l="1"/>
  <c r="E31" i="7" l="1"/>
  <c r="D32" i="7" l="1"/>
  <c r="E32" i="7"/>
  <c r="E26" i="7" l="1"/>
  <c r="E29" i="7" l="1"/>
  <c r="E17" i="7" l="1"/>
  <c r="E24" i="7" l="1"/>
  <c r="E28" i="7" l="1"/>
  <c r="E25" i="7" l="1"/>
  <c r="E23" i="7" l="1"/>
  <c r="E19" i="7" l="1"/>
  <c r="E21" i="7" l="1"/>
  <c r="E3" i="7" l="1"/>
  <c r="E18" i="7" l="1"/>
  <c r="E20" i="7" l="1"/>
  <c r="E16" i="7" l="1"/>
  <c r="E11" i="7" l="1"/>
  <c r="E13" i="7" l="1"/>
  <c r="E15" i="7" l="1"/>
  <c r="E9" i="7" l="1"/>
  <c r="E8" i="7" l="1"/>
  <c r="E12" i="7" l="1"/>
  <c r="E10" i="7" l="1"/>
  <c r="E6" i="7" l="1"/>
  <c r="E5" i="7" l="1"/>
  <c r="L47" i="16" l="1"/>
  <c r="K47" i="16"/>
  <c r="J47" i="16"/>
  <c r="I47" i="16"/>
  <c r="H47" i="16"/>
  <c r="G47" i="16"/>
  <c r="F47" i="16"/>
  <c r="E47" i="16"/>
  <c r="D47" i="16"/>
  <c r="B47" i="16"/>
  <c r="C47" i="16" s="1" a="1"/>
  <c r="C47" i="16" s="1"/>
  <c r="L24" i="16" l="1"/>
  <c r="K24" i="16"/>
  <c r="J24" i="16"/>
  <c r="I24" i="16"/>
  <c r="H24" i="16"/>
  <c r="G24" i="16"/>
  <c r="F24" i="16"/>
  <c r="E24" i="16"/>
  <c r="D24" i="16"/>
  <c r="B24" i="16"/>
  <c r="C24" i="16" s="1" a="1"/>
  <c r="C24" i="16" s="1"/>
  <c r="L31" i="16" l="1"/>
  <c r="K31" i="16"/>
  <c r="J31" i="16"/>
  <c r="I31" i="16"/>
  <c r="H31" i="16"/>
  <c r="G31" i="16"/>
  <c r="F31" i="16"/>
  <c r="E31" i="16"/>
  <c r="D31" i="16"/>
  <c r="B31" i="16"/>
  <c r="C31" i="16" s="1" a="1"/>
  <c r="C31" i="16" s="1"/>
  <c r="L23" i="16" l="1"/>
  <c r="K23" i="16"/>
  <c r="J23" i="16"/>
  <c r="I23" i="16"/>
  <c r="H23" i="16"/>
  <c r="G23" i="16"/>
  <c r="F23" i="16"/>
  <c r="E23" i="16"/>
  <c r="D23" i="16"/>
  <c r="B23" i="16"/>
  <c r="C23" i="16" s="1" a="1"/>
  <c r="C23" i="16" s="1"/>
  <c r="L39" i="16" l="1"/>
  <c r="K39" i="16"/>
  <c r="J39" i="16"/>
  <c r="I39" i="16"/>
  <c r="H39" i="16"/>
  <c r="G39" i="16"/>
  <c r="B39" i="16"/>
  <c r="C39" i="16" s="1" a="1"/>
  <c r="C39" i="16" s="1"/>
  <c r="L54" i="16" l="1"/>
  <c r="K54" i="16"/>
  <c r="J54" i="16"/>
  <c r="I54" i="16"/>
  <c r="H54" i="16"/>
  <c r="G54" i="16"/>
  <c r="F54" i="16"/>
  <c r="E54" i="16"/>
  <c r="D54" i="16"/>
  <c r="B54" i="16"/>
  <c r="C54" i="16" s="1" a="1"/>
  <c r="C54" i="16" s="1"/>
  <c r="L26" i="16" l="1"/>
  <c r="K26" i="16"/>
  <c r="J26" i="16"/>
  <c r="I26" i="16"/>
  <c r="H26" i="16"/>
  <c r="G26" i="16"/>
  <c r="F26" i="16"/>
  <c r="E26" i="16"/>
  <c r="D26" i="16"/>
  <c r="B26" i="16" l="1"/>
  <c r="C26" i="16" s="1" a="1"/>
  <c r="C26" i="16" s="1"/>
  <c r="L16" i="16"/>
  <c r="K16" i="16"/>
  <c r="J16" i="16"/>
  <c r="I16" i="16"/>
  <c r="H16" i="16"/>
  <c r="G16" i="16"/>
  <c r="F16" i="16"/>
  <c r="E16" i="16"/>
  <c r="D16" i="16"/>
  <c r="B16" i="16"/>
  <c r="C16" i="16" s="1" a="1"/>
  <c r="C16" i="16" s="1"/>
  <c r="L35" i="16" l="1"/>
  <c r="K35" i="16"/>
  <c r="J35" i="16"/>
  <c r="I35" i="16"/>
  <c r="H35" i="16"/>
  <c r="G35" i="16"/>
  <c r="F35" i="16"/>
  <c r="E35" i="16"/>
  <c r="D35" i="16"/>
  <c r="B35" i="16"/>
  <c r="C35" i="16" s="1" a="1"/>
  <c r="C35" i="16" s="1"/>
  <c r="L42" i="16" l="1"/>
  <c r="K42" i="16"/>
  <c r="J42" i="16"/>
  <c r="I42" i="16"/>
  <c r="H42" i="16"/>
  <c r="G42" i="16"/>
  <c r="F42" i="16"/>
  <c r="E42" i="16"/>
  <c r="D42" i="16"/>
  <c r="B42" i="16"/>
  <c r="C42" i="16" s="1" a="1"/>
  <c r="C42" i="16" s="1"/>
  <c r="L25" i="16" l="1"/>
  <c r="K25" i="16"/>
  <c r="J25" i="16"/>
  <c r="I25" i="16"/>
  <c r="H25" i="16"/>
  <c r="G25" i="16"/>
  <c r="F25" i="16"/>
  <c r="E25" i="16"/>
  <c r="D25" i="16"/>
  <c r="B25" i="16"/>
  <c r="C25" i="16" s="1" a="1"/>
  <c r="C25" i="16" s="1"/>
  <c r="L48" i="16" l="1"/>
  <c r="K48" i="16"/>
  <c r="J48" i="16"/>
  <c r="I48" i="16"/>
  <c r="H48" i="16"/>
  <c r="G48" i="16"/>
  <c r="F48" i="16"/>
  <c r="E48" i="16"/>
  <c r="D48" i="16"/>
  <c r="B48" i="16"/>
  <c r="C48" i="16" s="1" a="1"/>
  <c r="C48" i="16" s="1"/>
  <c r="L50" i="16" l="1"/>
  <c r="K50" i="16"/>
  <c r="J50" i="16"/>
  <c r="I50" i="16"/>
  <c r="H50" i="16"/>
  <c r="G50" i="16"/>
  <c r="F50" i="16"/>
  <c r="E50" i="16"/>
  <c r="D50" i="16"/>
  <c r="B50" i="16"/>
  <c r="C50" i="16" s="1" a="1"/>
  <c r="C50" i="16" s="1"/>
  <c r="C29" i="16" l="1" a="1"/>
  <c r="C29" i="16" s="1"/>
  <c r="L40" i="16" l="1"/>
  <c r="K40" i="16"/>
  <c r="J40" i="16"/>
  <c r="I40" i="16"/>
  <c r="H40" i="16"/>
  <c r="G40" i="16"/>
  <c r="F40" i="16"/>
  <c r="E40" i="16"/>
  <c r="D40" i="16"/>
  <c r="B40" i="16"/>
  <c r="C40" i="16" s="1" a="1"/>
  <c r="C40" i="16" s="1"/>
  <c r="L17" i="16"/>
  <c r="K17" i="16"/>
  <c r="J17" i="16"/>
  <c r="I17" i="16"/>
  <c r="H17" i="16"/>
  <c r="G17" i="16"/>
  <c r="F17" i="16"/>
  <c r="E17" i="16"/>
  <c r="D17" i="16"/>
  <c r="B17" i="16"/>
  <c r="C17" i="16" s="1" a="1"/>
  <c r="C17" i="16" s="1"/>
  <c r="L45" i="16" l="1"/>
  <c r="K45" i="16"/>
  <c r="J45" i="16"/>
  <c r="I45" i="16"/>
  <c r="H45" i="16"/>
  <c r="G45" i="16"/>
  <c r="F45" i="16"/>
  <c r="E45" i="16"/>
  <c r="D45" i="16"/>
  <c r="B45" i="16"/>
  <c r="C45" i="16" s="1" a="1"/>
  <c r="C45" i="16" s="1"/>
  <c r="L15" i="16" l="1"/>
  <c r="K15" i="16"/>
  <c r="J15" i="16"/>
  <c r="I15" i="16"/>
  <c r="H15" i="16"/>
  <c r="G15" i="16"/>
  <c r="F15" i="16"/>
  <c r="E15" i="16"/>
  <c r="D15" i="16"/>
  <c r="B15" i="16"/>
  <c r="C15" i="16" s="1" a="1"/>
  <c r="C15" i="16" s="1"/>
  <c r="L20" i="16" l="1"/>
  <c r="K20" i="16"/>
  <c r="J20" i="16"/>
  <c r="I20" i="16"/>
  <c r="H20" i="16"/>
  <c r="G20" i="16"/>
  <c r="F20" i="16"/>
  <c r="E20" i="16"/>
  <c r="D20" i="16"/>
  <c r="B20" i="16"/>
  <c r="C20" i="16" s="1" a="1"/>
  <c r="C20" i="16" s="1"/>
  <c r="L36" i="16"/>
  <c r="K36" i="16"/>
  <c r="J36" i="16"/>
  <c r="I36" i="16"/>
  <c r="H36" i="16"/>
  <c r="G36" i="16"/>
  <c r="F36" i="16"/>
  <c r="E36" i="16"/>
  <c r="D36" i="16"/>
  <c r="B36" i="16"/>
  <c r="C36" i="16" s="1" a="1"/>
  <c r="C36" i="16" s="1"/>
  <c r="L49" i="16" l="1"/>
  <c r="K49" i="16"/>
  <c r="J49" i="16"/>
  <c r="I49" i="16"/>
  <c r="H49" i="16"/>
  <c r="G49" i="16"/>
  <c r="F49" i="16"/>
  <c r="E49" i="16"/>
  <c r="D49" i="16"/>
  <c r="B49" i="16"/>
  <c r="C49" i="16" s="1" a="1"/>
  <c r="C49" i="16" s="1"/>
  <c r="L46" i="16" l="1"/>
  <c r="K46" i="16"/>
  <c r="J46" i="16"/>
  <c r="I46" i="16"/>
  <c r="H46" i="16"/>
  <c r="G46" i="16"/>
  <c r="F46" i="16"/>
  <c r="E46" i="16"/>
  <c r="D46" i="16"/>
  <c r="B46" i="16" l="1"/>
  <c r="C46" i="16" s="1" a="1"/>
  <c r="C46" i="16" s="1"/>
  <c r="L52" i="16" l="1"/>
  <c r="K52" i="16"/>
  <c r="J52" i="16"/>
  <c r="I52" i="16"/>
  <c r="H52" i="16"/>
  <c r="G52" i="16"/>
  <c r="F52" i="16"/>
  <c r="E52" i="16"/>
  <c r="D52" i="16"/>
  <c r="B52" i="16"/>
  <c r="C52" i="16" s="1" a="1"/>
  <c r="C52" i="16" s="1"/>
  <c r="L7" i="16" l="1"/>
  <c r="K7" i="16"/>
  <c r="J7" i="16"/>
  <c r="I7" i="16"/>
  <c r="H7" i="16"/>
  <c r="G7" i="16"/>
  <c r="F7" i="16"/>
  <c r="E7" i="16"/>
  <c r="D7" i="16"/>
  <c r="B7" i="16"/>
  <c r="C7" i="16" s="1" a="1"/>
  <c r="C7" i="16" s="1"/>
  <c r="L44" i="16" l="1"/>
  <c r="K44" i="16"/>
  <c r="J44" i="16"/>
  <c r="I44" i="16"/>
  <c r="H44" i="16"/>
  <c r="G44" i="16"/>
  <c r="F44" i="16"/>
  <c r="E44" i="16"/>
  <c r="D44" i="16"/>
  <c r="B44" i="16"/>
  <c r="C44" i="16" s="1" a="1"/>
  <c r="C44" i="16" s="1"/>
  <c r="L41" i="16" l="1"/>
  <c r="K41" i="16"/>
  <c r="J41" i="16"/>
  <c r="I41" i="16"/>
  <c r="H41" i="16"/>
  <c r="G41" i="16"/>
  <c r="F41" i="16"/>
  <c r="E41" i="16"/>
  <c r="D41" i="16"/>
  <c r="B41" i="16"/>
  <c r="C41" i="16" s="1" a="1"/>
  <c r="C41" i="16" s="1"/>
  <c r="L30" i="16" l="1"/>
  <c r="K30" i="16"/>
  <c r="J30" i="16"/>
  <c r="I30" i="16"/>
  <c r="H30" i="16"/>
  <c r="G30" i="16"/>
  <c r="F30" i="16"/>
  <c r="E30" i="16"/>
  <c r="D30" i="16"/>
  <c r="B30" i="16"/>
  <c r="C30" i="16" s="1" a="1"/>
  <c r="C30" i="16" s="1"/>
  <c r="L32" i="16" l="1"/>
  <c r="K32" i="16"/>
  <c r="J32" i="16"/>
  <c r="I32" i="16"/>
  <c r="H32" i="16"/>
  <c r="G32" i="16"/>
  <c r="F32" i="16"/>
  <c r="E32" i="16"/>
  <c r="D32" i="16"/>
  <c r="B32" i="16"/>
  <c r="C32" i="16" s="1" a="1"/>
  <c r="C32" i="16" s="1"/>
  <c r="L33" i="16" l="1"/>
  <c r="B33" i="16"/>
  <c r="C33" i="16" s="1" a="1"/>
  <c r="C33" i="16" s="1"/>
  <c r="K51" i="16" l="1"/>
  <c r="J51" i="16"/>
  <c r="I51" i="16"/>
  <c r="F51" i="16"/>
  <c r="E51" i="16"/>
  <c r="D51" i="16"/>
  <c r="L51" i="16"/>
  <c r="G51" i="16" l="1"/>
  <c r="H51" i="16"/>
  <c r="B51" i="16" l="1"/>
  <c r="C51" i="16" s="1" a="1"/>
  <c r="C51" i="16" s="1"/>
  <c r="L38" i="16" l="1"/>
  <c r="K38" i="16"/>
  <c r="J38" i="16"/>
  <c r="I38" i="16"/>
  <c r="H38" i="16"/>
  <c r="G38" i="16"/>
  <c r="F38" i="16"/>
  <c r="E38" i="16"/>
  <c r="D38" i="16"/>
  <c r="B38" i="16"/>
  <c r="C38" i="16" s="1" a="1"/>
  <c r="C38" i="16" s="1"/>
  <c r="L43" i="16" l="1"/>
  <c r="K43" i="16"/>
  <c r="J43" i="16"/>
  <c r="I43" i="16"/>
  <c r="H43" i="16"/>
  <c r="G43" i="16"/>
  <c r="F43" i="16"/>
  <c r="E43" i="16"/>
  <c r="D43" i="16"/>
  <c r="B43" i="16"/>
  <c r="C43" i="16" s="1" a="1"/>
  <c r="C43" i="16" s="1"/>
  <c r="L2" i="16"/>
  <c r="K2" i="16"/>
  <c r="J2" i="16"/>
  <c r="I2" i="16"/>
  <c r="H2" i="16"/>
  <c r="G2" i="16"/>
  <c r="F2" i="16"/>
  <c r="E2" i="16"/>
  <c r="D2" i="16"/>
  <c r="B2" i="16"/>
  <c r="C2" i="16" s="1" a="1"/>
  <c r="C2" i="16" s="1"/>
  <c r="L34" i="16" l="1"/>
  <c r="K34" i="16"/>
  <c r="J34" i="16"/>
  <c r="I34" i="16"/>
  <c r="H34" i="16"/>
  <c r="G34" i="16"/>
  <c r="F34" i="16"/>
  <c r="E34" i="16"/>
  <c r="D34" i="16"/>
  <c r="B34" i="16"/>
  <c r="C34" i="16" s="1" a="1"/>
  <c r="C34" i="16" s="1"/>
  <c r="L14" i="16" l="1"/>
  <c r="K14" i="16"/>
  <c r="J14" i="16"/>
  <c r="I14" i="16"/>
  <c r="H14" i="16"/>
  <c r="G14" i="16"/>
  <c r="F14" i="16"/>
  <c r="E14" i="16"/>
  <c r="D14" i="16"/>
  <c r="B14" i="16"/>
  <c r="C14" i="16" s="1" a="1"/>
  <c r="C14" i="16" s="1"/>
  <c r="L37" i="16" l="1"/>
  <c r="K37" i="16"/>
  <c r="J37" i="16"/>
  <c r="I37" i="16"/>
  <c r="H37" i="16"/>
  <c r="G37" i="16"/>
  <c r="F37" i="16"/>
  <c r="E37" i="16"/>
  <c r="D37" i="16"/>
  <c r="B37" i="16"/>
  <c r="C37" i="16" s="1" a="1"/>
  <c r="C37" i="16" s="1"/>
  <c r="L53" i="16" l="1"/>
  <c r="K53" i="16" l="1"/>
  <c r="J53" i="16"/>
  <c r="I53" i="16"/>
  <c r="H53" i="16"/>
  <c r="G53" i="16"/>
  <c r="F53" i="16"/>
  <c r="E53" i="16"/>
  <c r="D53" i="16"/>
  <c r="B53" i="16"/>
  <c r="C53" i="16" s="1" a="1"/>
  <c r="C53" i="16" s="1"/>
  <c r="L13" i="16" l="1"/>
  <c r="K13" i="16"/>
  <c r="J13" i="16"/>
  <c r="I13" i="16"/>
  <c r="H13" i="16"/>
  <c r="G13" i="16"/>
  <c r="F13" i="16"/>
  <c r="E13" i="16"/>
  <c r="E9" i="16"/>
  <c r="E6" i="16"/>
  <c r="D13" i="16"/>
  <c r="B13" i="16" l="1"/>
  <c r="C13" i="16" s="1" a="1"/>
  <c r="C13" i="16" s="1"/>
  <c r="L19" i="16"/>
  <c r="K19" i="16"/>
  <c r="J19" i="16"/>
  <c r="I19" i="16"/>
  <c r="H19" i="16"/>
  <c r="M3" i="16" l="1" a="1"/>
  <c r="M3" i="16" s="1"/>
  <c r="O3" i="16" a="1"/>
  <c r="O3" i="16" s="1"/>
  <c r="M4" i="16" a="1"/>
  <c r="M4" i="16" s="1"/>
  <c r="O4" i="16" a="1"/>
  <c r="O4" i="16" s="1"/>
  <c r="M5" i="16" a="1"/>
  <c r="M5" i="16" s="1"/>
  <c r="O5" i="16" a="1"/>
  <c r="O5" i="16" s="1"/>
  <c r="M6" i="16" a="1"/>
  <c r="M6" i="16" s="1"/>
  <c r="O6" i="16" a="1"/>
  <c r="O6" i="16" s="1"/>
  <c r="M7" i="16" a="1"/>
  <c r="M7" i="16" s="1"/>
  <c r="O7" i="16" a="1"/>
  <c r="O7" i="16" s="1"/>
  <c r="M8" i="16" a="1"/>
  <c r="M8" i="16" s="1"/>
  <c r="O8" i="16" a="1"/>
  <c r="O8" i="16" s="1"/>
  <c r="M9" i="16" a="1"/>
  <c r="M9" i="16" s="1"/>
  <c r="O9" i="16" a="1"/>
  <c r="O9" i="16" s="1"/>
  <c r="M10" i="16" a="1"/>
  <c r="M10" i="16" s="1"/>
  <c r="O10" i="16" a="1"/>
  <c r="O10" i="16" s="1"/>
  <c r="M11" i="16" a="1"/>
  <c r="M11" i="16" s="1"/>
  <c r="O11" i="16" a="1"/>
  <c r="O11" i="16" s="1"/>
  <c r="M12" i="16" a="1"/>
  <c r="M12" i="16" s="1"/>
  <c r="O12" i="16" a="1"/>
  <c r="O12" i="16" s="1"/>
  <c r="M13" i="16" a="1"/>
  <c r="M13" i="16" s="1"/>
  <c r="O13" i="16" a="1"/>
  <c r="O13" i="16" s="1"/>
  <c r="M14" i="16" a="1"/>
  <c r="M14" i="16" s="1"/>
  <c r="O14" i="16" a="1"/>
  <c r="O14" i="16" s="1"/>
  <c r="M15" i="16" a="1"/>
  <c r="M15" i="16" s="1"/>
  <c r="O15" i="16" a="1"/>
  <c r="O15" i="16" s="1"/>
  <c r="M16" i="16" a="1"/>
  <c r="M16" i="16" s="1"/>
  <c r="O16" i="16" a="1"/>
  <c r="O16" i="16" s="1"/>
  <c r="M17" i="16" a="1"/>
  <c r="M17" i="16" s="1"/>
  <c r="O17" i="16" a="1"/>
  <c r="O17" i="16" s="1"/>
  <c r="M18" i="16" a="1"/>
  <c r="M18" i="16" s="1"/>
  <c r="O18" i="16" a="1"/>
  <c r="O18" i="16" s="1"/>
  <c r="M19" i="16" a="1"/>
  <c r="M19" i="16" s="1"/>
  <c r="O19" i="16" a="1"/>
  <c r="O19" i="16" s="1"/>
  <c r="M20" i="16" a="1"/>
  <c r="M20" i="16" s="1"/>
  <c r="O20" i="16" a="1"/>
  <c r="O20" i="16" s="1"/>
  <c r="M21" i="16" a="1"/>
  <c r="M21" i="16" s="1"/>
  <c r="O21" i="16" a="1"/>
  <c r="O21" i="16" s="1"/>
  <c r="M22" i="16" a="1"/>
  <c r="M22" i="16" s="1"/>
  <c r="O22" i="16" a="1"/>
  <c r="O22" i="16" s="1"/>
  <c r="M23" i="16" a="1"/>
  <c r="M23" i="16" s="1"/>
  <c r="O23" i="16" a="1"/>
  <c r="O23" i="16" s="1"/>
  <c r="M24" i="16" a="1"/>
  <c r="M24" i="16" s="1"/>
  <c r="O24" i="16" a="1"/>
  <c r="O24" i="16" s="1"/>
  <c r="M25" i="16" a="1"/>
  <c r="M25" i="16" s="1"/>
  <c r="O25" i="16" a="1"/>
  <c r="O25" i="16" s="1"/>
  <c r="M26" i="16" a="1"/>
  <c r="M26" i="16" s="1"/>
  <c r="O26" i="16" a="1"/>
  <c r="O26" i="16" s="1"/>
  <c r="M27" i="16" a="1"/>
  <c r="M27" i="16" s="1"/>
  <c r="O27" i="16" a="1"/>
  <c r="O27" i="16" s="1"/>
  <c r="M28" i="16" a="1"/>
  <c r="M28" i="16" s="1"/>
  <c r="O28" i="16" a="1"/>
  <c r="O28" i="16" s="1"/>
  <c r="M29" i="16" a="1"/>
  <c r="M29" i="16" s="1"/>
  <c r="O29" i="16" a="1"/>
  <c r="O29" i="16" s="1"/>
  <c r="M30" i="16" a="1"/>
  <c r="M30" i="16" s="1"/>
  <c r="O30" i="16" a="1"/>
  <c r="O30" i="16" s="1"/>
  <c r="M31" i="16" a="1"/>
  <c r="M31" i="16" s="1"/>
  <c r="O31" i="16" a="1"/>
  <c r="O31" i="16" s="1"/>
  <c r="M32" i="16" a="1"/>
  <c r="M32" i="16" s="1"/>
  <c r="O32" i="16" a="1"/>
  <c r="O32" i="16" s="1"/>
  <c r="M33" i="16" a="1"/>
  <c r="M33" i="16" s="1"/>
  <c r="O33" i="16" a="1"/>
  <c r="O33" i="16" s="1"/>
  <c r="M34" i="16" a="1"/>
  <c r="M34" i="16" s="1"/>
  <c r="O34" i="16" a="1"/>
  <c r="O34" i="16" s="1"/>
  <c r="M35" i="16" a="1"/>
  <c r="M35" i="16" s="1"/>
  <c r="O35" i="16" a="1"/>
  <c r="O35" i="16" s="1"/>
  <c r="M36" i="16" a="1"/>
  <c r="M36" i="16" s="1"/>
  <c r="O36" i="16" a="1"/>
  <c r="O36" i="16" s="1"/>
  <c r="M37" i="16" a="1"/>
  <c r="M37" i="16" s="1"/>
  <c r="O37" i="16" a="1"/>
  <c r="O37" i="16" s="1"/>
  <c r="M38" i="16" a="1"/>
  <c r="M38" i="16" s="1"/>
  <c r="O38" i="16" a="1"/>
  <c r="O38" i="16" s="1"/>
  <c r="M39" i="16" a="1"/>
  <c r="M39" i="16" s="1"/>
  <c r="O39" i="16" a="1"/>
  <c r="O39" i="16" s="1"/>
  <c r="M40" i="16" a="1"/>
  <c r="M40" i="16" s="1"/>
  <c r="O40" i="16" a="1"/>
  <c r="O40" i="16" s="1"/>
  <c r="M41" i="16" a="1"/>
  <c r="M41" i="16" s="1"/>
  <c r="O41" i="16" a="1"/>
  <c r="O41" i="16" s="1"/>
  <c r="M42" i="16" a="1"/>
  <c r="M42" i="16" s="1"/>
  <c r="O42" i="16" a="1"/>
  <c r="O42" i="16" s="1"/>
  <c r="M43" i="16" a="1"/>
  <c r="M43" i="16" s="1"/>
  <c r="O43" i="16" a="1"/>
  <c r="O43" i="16" s="1"/>
  <c r="M44" i="16" a="1"/>
  <c r="M44" i="16" s="1"/>
  <c r="O44" i="16" a="1"/>
  <c r="O44" i="16" s="1"/>
  <c r="L9" i="16"/>
  <c r="K9" i="16"/>
  <c r="J9" i="16"/>
  <c r="I9" i="16"/>
  <c r="H9" i="16"/>
  <c r="G9" i="16"/>
  <c r="F9" i="16"/>
  <c r="D9" i="16"/>
  <c r="B9" i="16"/>
  <c r="C9" i="16" s="1" a="1"/>
  <c r="C9" i="16" s="1"/>
  <c r="L6" i="16" l="1"/>
  <c r="K6" i="16"/>
  <c r="J6" i="16"/>
  <c r="I6" i="16"/>
  <c r="H6" i="16"/>
  <c r="G6" i="16"/>
  <c r="F6" i="16"/>
  <c r="D6" i="16"/>
  <c r="B6" i="16"/>
  <c r="C6" i="16" s="1" a="1"/>
  <c r="C6" i="16" s="1"/>
  <c r="H6" i="7" l="1"/>
  <c r="H8" i="7"/>
  <c r="F8" i="7" l="1"/>
  <c r="F6" i="7" l="1"/>
  <c r="F5" i="7" l="1"/>
  <c r="O3" i="7" a="1"/>
  <c r="O3" i="7" s="1"/>
  <c r="O4" i="7" a="1"/>
  <c r="O4" i="7" s="1"/>
  <c r="O5" i="7" a="1"/>
  <c r="O5" i="7" s="1"/>
  <c r="O6" i="7" a="1"/>
  <c r="O6" i="7" s="1"/>
  <c r="O7" i="7" a="1"/>
  <c r="O7" i="7" s="1"/>
  <c r="O8" i="7" a="1"/>
  <c r="O8" i="7" s="1"/>
  <c r="O9" i="7" a="1"/>
  <c r="O9" i="7" s="1"/>
  <c r="O10" i="7" a="1"/>
  <c r="O10" i="7" s="1"/>
  <c r="O11" i="7" a="1"/>
  <c r="O11" i="7" s="1"/>
  <c r="O12" i="7" a="1"/>
  <c r="O12" i="7" s="1"/>
  <c r="O13" i="7" a="1"/>
  <c r="O13" i="7" s="1"/>
  <c r="O14" i="7" a="1"/>
  <c r="O14" i="7" s="1"/>
  <c r="O15" i="7" a="1"/>
  <c r="O15" i="7" s="1"/>
  <c r="O16" i="7" a="1"/>
  <c r="O16" i="7" s="1"/>
  <c r="O17" i="7" a="1"/>
  <c r="O17" i="7" s="1"/>
  <c r="O18" i="7" a="1"/>
  <c r="O18" i="7" s="1"/>
  <c r="O19" i="7" a="1"/>
  <c r="O19" i="7" s="1"/>
  <c r="O20" i="7" a="1"/>
  <c r="O20" i="7" s="1"/>
  <c r="O21" i="7" a="1"/>
  <c r="O21" i="7" s="1"/>
  <c r="O22" i="7" a="1"/>
  <c r="O22" i="7" s="1"/>
  <c r="O23" i="7" a="1"/>
  <c r="O23" i="7" s="1"/>
  <c r="O24" i="7" a="1"/>
  <c r="O24" i="7" s="1"/>
  <c r="O25" i="7" a="1"/>
  <c r="O25" i="7" s="1"/>
  <c r="O26" i="7" a="1"/>
  <c r="O26" i="7" s="1"/>
  <c r="O27" i="7" a="1"/>
  <c r="O27" i="7" s="1"/>
  <c r="O28" i="7" a="1"/>
  <c r="O28" i="7" s="1"/>
  <c r="O2" i="7" a="1"/>
  <c r="O2" i="7" s="1"/>
  <c r="M11" i="7" a="1"/>
  <c r="M11" i="7" s="1"/>
  <c r="M12" i="7" a="1"/>
  <c r="M12" i="7" s="1"/>
  <c r="M13" i="7" a="1"/>
  <c r="M13" i="7" s="1"/>
  <c r="M14" i="7" a="1"/>
  <c r="M14" i="7" s="1"/>
  <c r="M15" i="7" a="1"/>
  <c r="M15" i="7" s="1"/>
  <c r="M16" i="7" a="1"/>
  <c r="M16" i="7" s="1"/>
  <c r="M17" i="7" a="1"/>
  <c r="M17" i="7" s="1"/>
  <c r="M18" i="7" a="1"/>
  <c r="M18" i="7" s="1"/>
  <c r="M19" i="7" a="1"/>
  <c r="M19" i="7" s="1"/>
  <c r="M20" i="7" a="1"/>
  <c r="M20" i="7" s="1"/>
  <c r="M21" i="7" a="1"/>
  <c r="M21" i="7" s="1"/>
  <c r="M22" i="7" a="1"/>
  <c r="M22" i="7" s="1"/>
  <c r="M23" i="7" a="1"/>
  <c r="M23" i="7" s="1"/>
  <c r="M24" i="7" a="1"/>
  <c r="M24" i="7" s="1"/>
  <c r="M25" i="7" a="1"/>
  <c r="M25" i="7" s="1"/>
  <c r="M26" i="7" a="1"/>
  <c r="M26" i="7" s="1"/>
  <c r="M27" i="7" a="1"/>
  <c r="M27" i="7" s="1"/>
  <c r="M28" i="7" a="1"/>
  <c r="M28" i="7" s="1"/>
  <c r="M3" i="7" a="1"/>
  <c r="M3" i="7" s="1"/>
  <c r="M4" i="7" a="1"/>
  <c r="M4" i="7" s="1"/>
  <c r="M5" i="7" a="1"/>
  <c r="M5" i="7" s="1"/>
  <c r="M6" i="7" a="1"/>
  <c r="M6" i="7" s="1"/>
  <c r="M7" i="7" a="1"/>
  <c r="M7" i="7" s="1"/>
  <c r="M8" i="7" a="1"/>
  <c r="M8" i="7" s="1"/>
  <c r="M9" i="7" a="1"/>
  <c r="M9" i="7" s="1"/>
  <c r="M10" i="7" a="1"/>
  <c r="M10" i="7" s="1"/>
  <c r="M2" i="7" a="1"/>
  <c r="M2" i="7" s="1"/>
  <c r="K6" i="7"/>
  <c r="J6" i="7"/>
  <c r="I6" i="7"/>
  <c r="D6" i="7"/>
  <c r="L6" i="7"/>
  <c r="G6" i="7" l="1"/>
  <c r="B6" i="7" l="1"/>
  <c r="C6" i="7" s="1" a="1"/>
  <c r="C6" i="7" s="1"/>
  <c r="B8" i="7" l="1"/>
  <c r="C8" i="7" s="1" a="1"/>
  <c r="C8" i="7" s="1"/>
  <c r="L8" i="7"/>
  <c r="K8" i="7"/>
  <c r="J8" i="7"/>
  <c r="I8" i="7"/>
  <c r="G8" i="7"/>
  <c r="D8" i="7"/>
  <c r="K11" i="7" l="1"/>
  <c r="J11" i="7"/>
  <c r="I11" i="7"/>
  <c r="F11" i="7"/>
  <c r="D11" i="7"/>
  <c r="L11" i="7"/>
  <c r="G11" i="7" l="1"/>
  <c r="H11" i="7"/>
  <c r="B11" i="7" l="1"/>
  <c r="C11" i="7" s="1" a="1"/>
  <c r="C11" i="7" s="1"/>
  <c r="L32" i="7" l="1"/>
  <c r="K32" i="7"/>
  <c r="J32" i="7"/>
  <c r="I32" i="7"/>
  <c r="H32" i="7"/>
  <c r="G32" i="7"/>
  <c r="F32" i="7"/>
  <c r="B32" i="7"/>
  <c r="C32" i="7" s="1" a="1"/>
  <c r="C32" i="7" s="1"/>
  <c r="L2" i="7" l="1"/>
  <c r="K2" i="7"/>
  <c r="J2" i="7"/>
  <c r="I2" i="7"/>
  <c r="H2" i="7"/>
  <c r="G2" i="7"/>
  <c r="F2" i="7"/>
  <c r="D2" i="7"/>
  <c r="B2" i="7"/>
  <c r="C2" i="7" s="1" a="1"/>
  <c r="C2" i="7" s="1"/>
  <c r="L22" i="7" l="1"/>
  <c r="K22" i="7"/>
  <c r="J22" i="7"/>
  <c r="I22" i="7"/>
  <c r="H22" i="7"/>
  <c r="G22" i="7"/>
  <c r="F22" i="7"/>
  <c r="D22" i="7"/>
  <c r="B22" i="7"/>
  <c r="C22" i="7" s="1" a="1"/>
  <c r="C22" i="7" s="1"/>
  <c r="L9" i="7" l="1"/>
  <c r="K9" i="7"/>
  <c r="J9" i="7"/>
  <c r="I9" i="7"/>
  <c r="H9" i="7"/>
  <c r="G9" i="7"/>
  <c r="F9" i="7"/>
  <c r="D9" i="7"/>
  <c r="B9" i="7"/>
  <c r="C9" i="7" s="1" a="1"/>
  <c r="C9" i="7" s="1"/>
  <c r="L5" i="7" l="1"/>
  <c r="K5" i="7"/>
  <c r="J5" i="7"/>
  <c r="I5" i="7"/>
  <c r="H5" i="7"/>
  <c r="G5" i="7"/>
  <c r="D5" i="7"/>
  <c r="L15" i="7"/>
  <c r="K15" i="7"/>
  <c r="J15" i="7"/>
  <c r="I15" i="7"/>
  <c r="H15" i="7"/>
  <c r="G15" i="7"/>
  <c r="D15" i="7"/>
  <c r="B15" i="7"/>
  <c r="C15" i="7" s="1" a="1"/>
  <c r="C15" i="7" s="1"/>
  <c r="L23" i="7" l="1"/>
  <c r="K23" i="7"/>
  <c r="J23" i="7"/>
  <c r="I23" i="7"/>
  <c r="H23" i="7"/>
  <c r="G23" i="7"/>
  <c r="F23" i="7"/>
  <c r="D23" i="7"/>
  <c r="B23" i="7"/>
  <c r="C23" i="7" s="1" a="1"/>
  <c r="C23" i="7" s="1"/>
  <c r="L27" i="7" l="1"/>
  <c r="K27" i="7"/>
  <c r="J27" i="7"/>
  <c r="I27" i="7"/>
  <c r="H27" i="7"/>
  <c r="G27" i="7"/>
  <c r="F27" i="7"/>
  <c r="D27" i="7"/>
  <c r="B27" i="7"/>
  <c r="C27" i="7" s="1" a="1"/>
  <c r="C27" i="7" s="1"/>
  <c r="B5" i="7" l="1"/>
  <c r="C5" i="7" s="1" a="1"/>
  <c r="C5" i="7" s="1"/>
  <c r="L26" i="7"/>
  <c r="K26" i="7"/>
  <c r="J26" i="7"/>
  <c r="I26" i="7"/>
  <c r="H26" i="7"/>
  <c r="G26" i="7"/>
  <c r="F26" i="7"/>
  <c r="D26" i="7"/>
  <c r="B26" i="7"/>
  <c r="C26" i="7" s="1" a="1"/>
  <c r="C26" i="7" s="1"/>
  <c r="L3" i="7" l="1"/>
  <c r="K3" i="7"/>
  <c r="J3" i="7"/>
  <c r="I3" i="7"/>
  <c r="H3" i="7"/>
  <c r="G3" i="7"/>
  <c r="F3" i="7"/>
  <c r="D3" i="7"/>
  <c r="B3" i="7"/>
  <c r="C3" i="7" s="1" a="1"/>
  <c r="C3" i="7" s="1"/>
  <c r="L19" i="7" l="1"/>
  <c r="K19" i="7"/>
  <c r="J19" i="7"/>
  <c r="I19" i="7"/>
  <c r="H19" i="7"/>
  <c r="G19" i="7"/>
  <c r="F19" i="7"/>
  <c r="D19" i="7"/>
  <c r="B19" i="7"/>
  <c r="C19" i="7" s="1" a="1"/>
  <c r="C19" i="7" s="1"/>
  <c r="L16" i="7"/>
  <c r="K16" i="7"/>
  <c r="J16" i="7"/>
  <c r="I16" i="7"/>
  <c r="H16" i="7"/>
  <c r="G16" i="7"/>
  <c r="F16" i="7"/>
  <c r="D16" i="7"/>
  <c r="B16" i="7"/>
  <c r="C16" i="7" s="1" a="1"/>
  <c r="C16" i="7" s="1"/>
  <c r="L18" i="7"/>
  <c r="K18" i="7"/>
  <c r="J18" i="7"/>
  <c r="I18" i="7"/>
  <c r="H18" i="7"/>
  <c r="G18" i="7"/>
  <c r="F18" i="7"/>
  <c r="D18" i="7"/>
  <c r="B18" i="7"/>
  <c r="C18" i="7" s="1" a="1"/>
  <c r="C18" i="7" s="1"/>
  <c r="L12" i="7" l="1"/>
  <c r="K12" i="7"/>
  <c r="J12" i="7"/>
  <c r="I12" i="7"/>
  <c r="H12" i="7"/>
  <c r="G12" i="7"/>
  <c r="F12" i="7"/>
  <c r="D12" i="7"/>
  <c r="B12" i="7"/>
  <c r="C12" i="7" s="1" a="1"/>
  <c r="C12" i="7" s="1"/>
  <c r="L24" i="7" l="1"/>
  <c r="K24" i="7"/>
  <c r="J24" i="7"/>
  <c r="I24" i="7"/>
  <c r="H24" i="7"/>
  <c r="G24" i="7"/>
  <c r="F24" i="7"/>
  <c r="D24" i="7"/>
  <c r="B24" i="7"/>
  <c r="C24" i="7" s="1" a="1"/>
  <c r="C24" i="7" s="1"/>
  <c r="L10" i="7"/>
  <c r="K10" i="7"/>
  <c r="J10" i="7"/>
  <c r="I10" i="7"/>
  <c r="H10" i="7"/>
  <c r="G10" i="7"/>
  <c r="F10" i="7"/>
  <c r="D10" i="7"/>
  <c r="B10" i="7"/>
  <c r="C10" i="7" s="1" a="1"/>
  <c r="C10" i="7" s="1"/>
  <c r="L29" i="7"/>
  <c r="K29" i="7"/>
  <c r="J29" i="7"/>
  <c r="I29" i="7"/>
  <c r="H29" i="7"/>
  <c r="G29" i="7"/>
  <c r="F29" i="7"/>
  <c r="D29" i="7"/>
  <c r="B29" i="7"/>
  <c r="C29" i="7" s="1" a="1"/>
  <c r="C29" i="7" s="1"/>
  <c r="L21" i="7" l="1"/>
  <c r="K21" i="7"/>
  <c r="J21" i="7"/>
  <c r="I21" i="7"/>
  <c r="H21" i="7"/>
  <c r="G21" i="7"/>
  <c r="F21" i="7"/>
  <c r="D21" i="7"/>
  <c r="B21" i="7"/>
  <c r="C21" i="7" s="1" a="1"/>
  <c r="C21" i="7" s="1"/>
  <c r="L17" i="7" l="1"/>
  <c r="K17" i="7"/>
  <c r="J17" i="7"/>
  <c r="I17" i="7"/>
  <c r="H17" i="7"/>
  <c r="G17" i="7"/>
  <c r="F17" i="7"/>
  <c r="D17" i="7"/>
  <c r="B17" i="7"/>
  <c r="C17" i="7" s="1" a="1"/>
  <c r="C17" i="7" s="1"/>
  <c r="L20" i="7" l="1"/>
  <c r="K20" i="7"/>
  <c r="J20" i="7"/>
  <c r="I20" i="7"/>
  <c r="H20" i="7"/>
  <c r="G20" i="7"/>
  <c r="F20" i="7"/>
  <c r="D20" i="7"/>
  <c r="B20" i="7"/>
  <c r="C20" i="7" s="1" a="1"/>
  <c r="C20" i="7" s="1"/>
  <c r="L13" i="7" l="1"/>
  <c r="K13" i="7"/>
  <c r="J13" i="7"/>
  <c r="I13" i="7"/>
  <c r="H13" i="7"/>
  <c r="G13" i="7"/>
  <c r="F13" i="7"/>
  <c r="D13" i="7"/>
  <c r="B13" i="7"/>
  <c r="C13" i="7" s="1" a="1"/>
  <c r="C13" i="7" s="1"/>
  <c r="L25" i="7" l="1"/>
  <c r="K25" i="7"/>
  <c r="J25" i="7"/>
  <c r="I25" i="7"/>
  <c r="H25" i="7"/>
  <c r="G25" i="7"/>
  <c r="F25" i="7"/>
  <c r="D25" i="7"/>
  <c r="B25" i="7"/>
  <c r="C25" i="7" s="1" a="1"/>
  <c r="C25" i="7" s="1"/>
  <c r="L28" i="7"/>
  <c r="K28" i="7"/>
  <c r="J28" i="7"/>
  <c r="I28" i="7"/>
  <c r="H28" i="7"/>
  <c r="G28" i="7"/>
  <c r="F28" i="7"/>
  <c r="D28" i="7"/>
  <c r="B28" i="7"/>
  <c r="C28" i="7" s="1" a="1"/>
  <c r="C28" i="7" s="1"/>
  <c r="L31" i="7" l="1"/>
  <c r="K31" i="7"/>
  <c r="J31" i="7"/>
  <c r="I31" i="7"/>
  <c r="H31" i="7"/>
  <c r="G31" i="7"/>
  <c r="F31" i="7"/>
  <c r="D31" i="7"/>
  <c r="B31" i="7"/>
  <c r="C31" i="7" s="1" a="1"/>
  <c r="C31" i="7" s="1"/>
  <c r="B14" i="32" l="1"/>
  <c r="B20" i="30"/>
  <c r="C20" i="30" s="1" a="1"/>
  <c r="C20" i="30" s="1"/>
  <c r="B8" i="37"/>
  <c r="C8" i="37" s="1" a="1"/>
  <c r="C8" i="37" s="1"/>
  <c r="B19" i="16"/>
  <c r="C19" i="16" s="1" a="1"/>
  <c r="C19" i="16" s="1"/>
  <c r="C14" i="32"/>
  <c r="B7" i="41"/>
  <c r="C7" i="41" s="1" a="1"/>
  <c r="C7" i="41" s="1"/>
  <c r="C23" i="32" l="1"/>
  <c r="C24" i="32"/>
  <c r="D14" i="32" l="1"/>
  <c r="U14" i="32" s="1"/>
  <c r="D20" i="32"/>
  <c r="U20" i="32" s="1"/>
  <c r="D11" i="32"/>
  <c r="U11" i="32" s="1"/>
  <c r="D19" i="32"/>
  <c r="U19" i="32" s="1"/>
  <c r="D10" i="32"/>
  <c r="U10" i="32" s="1"/>
  <c r="D3" i="32"/>
  <c r="U3" i="32" s="1"/>
  <c r="D15" i="32"/>
  <c r="U15" i="32" s="1"/>
  <c r="D13" i="32"/>
  <c r="U13" i="32" s="1"/>
  <c r="D4" i="32"/>
  <c r="U4" i="32" s="1"/>
  <c r="D8" i="32"/>
  <c r="U8" i="32" s="1"/>
  <c r="D17" i="32"/>
  <c r="U17" i="32" s="1"/>
  <c r="D5" i="32"/>
  <c r="U5" i="32" s="1"/>
  <c r="D12" i="32"/>
  <c r="U12" i="32" s="1"/>
  <c r="D2" i="32"/>
  <c r="U2" i="32" s="1"/>
  <c r="D21" i="32"/>
  <c r="U21" i="32" s="1"/>
  <c r="D9" i="32"/>
  <c r="U9" i="32" s="1"/>
  <c r="D18" i="32"/>
  <c r="U18" i="32" s="1"/>
  <c r="D16" i="32"/>
  <c r="U16" i="32" s="1"/>
  <c r="D7" i="32"/>
  <c r="U7" i="32" s="1"/>
  <c r="D6" i="32"/>
  <c r="U6" i="3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91">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5"/>
        </ext>
      </extLst>
    </bk>
    <bk>
      <extLst>
        <ext uri="{3e2802c4-a4d2-4d8b-9148-e3be6c30e623}">
          <xlrd:rvb i="98"/>
        </ext>
      </extLst>
    </bk>
    <bk>
      <extLst>
        <ext uri="{3e2802c4-a4d2-4d8b-9148-e3be6c30e623}">
          <xlrd:rvb i="101"/>
        </ext>
      </extLst>
    </bk>
    <bk>
      <extLst>
        <ext uri="{3e2802c4-a4d2-4d8b-9148-e3be6c30e623}">
          <xlrd:rvb i="104"/>
        </ext>
      </extLst>
    </bk>
    <bk>
      <extLst>
        <ext uri="{3e2802c4-a4d2-4d8b-9148-e3be6c30e623}">
          <xlrd:rvb i="107"/>
        </ext>
      </extLst>
    </bk>
    <bk>
      <extLst>
        <ext uri="{3e2802c4-a4d2-4d8b-9148-e3be6c30e623}">
          <xlrd:rvb i="110"/>
        </ext>
      </extLst>
    </bk>
    <bk>
      <extLst>
        <ext uri="{3e2802c4-a4d2-4d8b-9148-e3be6c30e623}">
          <xlrd:rvb i="113"/>
        </ext>
      </extLst>
    </bk>
    <bk>
      <extLst>
        <ext uri="{3e2802c4-a4d2-4d8b-9148-e3be6c30e623}">
          <xlrd:rvb i="116"/>
        </ext>
      </extLst>
    </bk>
    <bk>
      <extLst>
        <ext uri="{3e2802c4-a4d2-4d8b-9148-e3be6c30e623}">
          <xlrd:rvb i="119"/>
        </ext>
      </extLst>
    </bk>
    <bk>
      <extLst>
        <ext uri="{3e2802c4-a4d2-4d8b-9148-e3be6c30e623}">
          <xlrd:rvb i="122"/>
        </ext>
      </extLst>
    </bk>
    <bk>
      <extLst>
        <ext uri="{3e2802c4-a4d2-4d8b-9148-e3be6c30e623}">
          <xlrd:rvb i="125"/>
        </ext>
      </extLst>
    </bk>
    <bk>
      <extLst>
        <ext uri="{3e2802c4-a4d2-4d8b-9148-e3be6c30e623}">
          <xlrd:rvb i="128"/>
        </ext>
      </extLst>
    </bk>
    <bk>
      <extLst>
        <ext uri="{3e2802c4-a4d2-4d8b-9148-e3be6c30e623}">
          <xlrd:rvb i="131"/>
        </ext>
      </extLst>
    </bk>
    <bk>
      <extLst>
        <ext uri="{3e2802c4-a4d2-4d8b-9148-e3be6c30e623}">
          <xlrd:rvb i="134"/>
        </ext>
      </extLst>
    </bk>
    <bk>
      <extLst>
        <ext uri="{3e2802c4-a4d2-4d8b-9148-e3be6c30e623}">
          <xlrd:rvb i="137"/>
        </ext>
      </extLst>
    </bk>
    <bk>
      <extLst>
        <ext uri="{3e2802c4-a4d2-4d8b-9148-e3be6c30e623}">
          <xlrd:rvb i="140"/>
        </ext>
      </extLst>
    </bk>
    <bk>
      <extLst>
        <ext uri="{3e2802c4-a4d2-4d8b-9148-e3be6c30e623}">
          <xlrd:rvb i="143"/>
        </ext>
      </extLst>
    </bk>
    <bk>
      <extLst>
        <ext uri="{3e2802c4-a4d2-4d8b-9148-e3be6c30e623}">
          <xlrd:rvb i="146"/>
        </ext>
      </extLst>
    </bk>
    <bk>
      <extLst>
        <ext uri="{3e2802c4-a4d2-4d8b-9148-e3be6c30e623}">
          <xlrd:rvb i="149"/>
        </ext>
      </extLst>
    </bk>
    <bk>
      <extLst>
        <ext uri="{3e2802c4-a4d2-4d8b-9148-e3be6c30e623}">
          <xlrd:rvb i="152"/>
        </ext>
      </extLst>
    </bk>
    <bk>
      <extLst>
        <ext uri="{3e2802c4-a4d2-4d8b-9148-e3be6c30e623}">
          <xlrd:rvb i="155"/>
        </ext>
      </extLst>
    </bk>
    <bk>
      <extLst>
        <ext uri="{3e2802c4-a4d2-4d8b-9148-e3be6c30e623}">
          <xlrd:rvb i="158"/>
        </ext>
      </extLst>
    </bk>
    <bk>
      <extLst>
        <ext uri="{3e2802c4-a4d2-4d8b-9148-e3be6c30e623}">
          <xlrd:rvb i="161"/>
        </ext>
      </extLst>
    </bk>
    <bk>
      <extLst>
        <ext uri="{3e2802c4-a4d2-4d8b-9148-e3be6c30e623}">
          <xlrd:rvb i="164"/>
        </ext>
      </extLst>
    </bk>
    <bk>
      <extLst>
        <ext uri="{3e2802c4-a4d2-4d8b-9148-e3be6c30e623}">
          <xlrd:rvb i="167"/>
        </ext>
      </extLst>
    </bk>
    <bk>
      <extLst>
        <ext uri="{3e2802c4-a4d2-4d8b-9148-e3be6c30e623}">
          <xlrd:rvb i="170"/>
        </ext>
      </extLst>
    </bk>
    <bk>
      <extLst>
        <ext uri="{3e2802c4-a4d2-4d8b-9148-e3be6c30e623}">
          <xlrd:rvb i="176"/>
        </ext>
      </extLst>
    </bk>
    <bk>
      <extLst>
        <ext uri="{3e2802c4-a4d2-4d8b-9148-e3be6c30e623}">
          <xlrd:rvb i="179"/>
        </ext>
      </extLst>
    </bk>
    <bk>
      <extLst>
        <ext uri="{3e2802c4-a4d2-4d8b-9148-e3be6c30e623}">
          <xlrd:rvb i="182"/>
        </ext>
      </extLst>
    </bk>
    <bk>
      <extLst>
        <ext uri="{3e2802c4-a4d2-4d8b-9148-e3be6c30e623}">
          <xlrd:rvb i="185"/>
        </ext>
      </extLst>
    </bk>
    <bk>
      <extLst>
        <ext uri="{3e2802c4-a4d2-4d8b-9148-e3be6c30e623}">
          <xlrd:rvb i="188"/>
        </ext>
      </extLst>
    </bk>
    <bk>
      <extLst>
        <ext uri="{3e2802c4-a4d2-4d8b-9148-e3be6c30e623}">
          <xlrd:rvb i="191"/>
        </ext>
      </extLst>
    </bk>
    <bk>
      <extLst>
        <ext uri="{3e2802c4-a4d2-4d8b-9148-e3be6c30e623}">
          <xlrd:rvb i="194"/>
        </ext>
      </extLst>
    </bk>
    <bk>
      <extLst>
        <ext uri="{3e2802c4-a4d2-4d8b-9148-e3be6c30e623}">
          <xlrd:rvb i="197"/>
        </ext>
      </extLst>
    </bk>
    <bk>
      <extLst>
        <ext uri="{3e2802c4-a4d2-4d8b-9148-e3be6c30e623}">
          <xlrd:rvb i="200"/>
        </ext>
      </extLst>
    </bk>
    <bk>
      <extLst>
        <ext uri="{3e2802c4-a4d2-4d8b-9148-e3be6c30e623}">
          <xlrd:rvb i="206"/>
        </ext>
      </extLst>
    </bk>
    <bk>
      <extLst>
        <ext uri="{3e2802c4-a4d2-4d8b-9148-e3be6c30e623}">
          <xlrd:rvb i="209"/>
        </ext>
      </extLst>
    </bk>
    <bk>
      <extLst>
        <ext uri="{3e2802c4-a4d2-4d8b-9148-e3be6c30e623}">
          <xlrd:rvb i="212"/>
        </ext>
      </extLst>
    </bk>
    <bk>
      <extLst>
        <ext uri="{3e2802c4-a4d2-4d8b-9148-e3be6c30e623}">
          <xlrd:rvb i="215"/>
        </ext>
      </extLst>
    </bk>
    <bk>
      <extLst>
        <ext uri="{3e2802c4-a4d2-4d8b-9148-e3be6c30e623}">
          <xlrd:rvb i="218"/>
        </ext>
      </extLst>
    </bk>
    <bk>
      <extLst>
        <ext uri="{3e2802c4-a4d2-4d8b-9148-e3be6c30e623}">
          <xlrd:rvb i="221"/>
        </ext>
      </extLst>
    </bk>
    <bk>
      <extLst>
        <ext uri="{3e2802c4-a4d2-4d8b-9148-e3be6c30e623}">
          <xlrd:rvb i="224"/>
        </ext>
      </extLst>
    </bk>
    <bk>
      <extLst>
        <ext uri="{3e2802c4-a4d2-4d8b-9148-e3be6c30e623}">
          <xlrd:rvb i="227"/>
        </ext>
      </extLst>
    </bk>
    <bk>
      <extLst>
        <ext uri="{3e2802c4-a4d2-4d8b-9148-e3be6c30e623}">
          <xlrd:rvb i="230"/>
        </ext>
      </extLst>
    </bk>
    <bk>
      <extLst>
        <ext uri="{3e2802c4-a4d2-4d8b-9148-e3be6c30e623}">
          <xlrd:rvb i="233"/>
        </ext>
      </extLst>
    </bk>
    <bk>
      <extLst>
        <ext uri="{3e2802c4-a4d2-4d8b-9148-e3be6c30e623}">
          <xlrd:rvb i="236"/>
        </ext>
      </extLst>
    </bk>
    <bk>
      <extLst>
        <ext uri="{3e2802c4-a4d2-4d8b-9148-e3be6c30e623}">
          <xlrd:rvb i="239"/>
        </ext>
      </extLst>
    </bk>
    <bk>
      <extLst>
        <ext uri="{3e2802c4-a4d2-4d8b-9148-e3be6c30e623}">
          <xlrd:rvb i="242"/>
        </ext>
      </extLst>
    </bk>
    <bk>
      <extLst>
        <ext uri="{3e2802c4-a4d2-4d8b-9148-e3be6c30e623}">
          <xlrd:rvb i="245"/>
        </ext>
      </extLst>
    </bk>
    <bk>
      <extLst>
        <ext uri="{3e2802c4-a4d2-4d8b-9148-e3be6c30e623}">
          <xlrd:rvb i="248"/>
        </ext>
      </extLst>
    </bk>
    <bk>
      <extLst>
        <ext uri="{3e2802c4-a4d2-4d8b-9148-e3be6c30e623}">
          <xlrd:rvb i="251"/>
        </ext>
      </extLst>
    </bk>
    <bk>
      <extLst>
        <ext uri="{3e2802c4-a4d2-4d8b-9148-e3be6c30e623}">
          <xlrd:rvb i="254"/>
        </ext>
      </extLst>
    </bk>
    <bk>
      <extLst>
        <ext uri="{3e2802c4-a4d2-4d8b-9148-e3be6c30e623}">
          <xlrd:rvb i="257"/>
        </ext>
      </extLst>
    </bk>
    <bk>
      <extLst>
        <ext uri="{3e2802c4-a4d2-4d8b-9148-e3be6c30e623}">
          <xlrd:rvb i="260"/>
        </ext>
      </extLst>
    </bk>
    <bk>
      <extLst>
        <ext uri="{3e2802c4-a4d2-4d8b-9148-e3be6c30e623}">
          <xlrd:rvb i="263"/>
        </ext>
      </extLst>
    </bk>
    <bk>
      <extLst>
        <ext uri="{3e2802c4-a4d2-4d8b-9148-e3be6c30e623}">
          <xlrd:rvb i="266"/>
        </ext>
      </extLst>
    </bk>
    <bk>
      <extLst>
        <ext uri="{3e2802c4-a4d2-4d8b-9148-e3be6c30e623}">
          <xlrd:rvb i="269"/>
        </ext>
      </extLst>
    </bk>
    <bk>
      <extLst>
        <ext uri="{3e2802c4-a4d2-4d8b-9148-e3be6c30e623}">
          <xlrd:rvb i="272"/>
        </ext>
      </extLst>
    </bk>
    <bk>
      <extLst>
        <ext uri="{3e2802c4-a4d2-4d8b-9148-e3be6c30e623}">
          <xlrd:rvb i="275"/>
        </ext>
      </extLst>
    </bk>
    <bk>
      <extLst>
        <ext uri="{3e2802c4-a4d2-4d8b-9148-e3be6c30e623}">
          <xlrd:rvb i="282"/>
        </ext>
      </extLst>
    </bk>
    <bk>
      <extLst>
        <ext uri="{3e2802c4-a4d2-4d8b-9148-e3be6c30e623}">
          <xlrd:rvb i="285"/>
        </ext>
      </extLst>
    </bk>
    <bk>
      <extLst>
        <ext uri="{3e2802c4-a4d2-4d8b-9148-e3be6c30e623}">
          <xlrd:rvb i="288"/>
        </ext>
      </extLst>
    </bk>
    <bk>
      <extLst>
        <ext uri="{3e2802c4-a4d2-4d8b-9148-e3be6c30e623}">
          <xlrd:rvb i="291"/>
        </ext>
      </extLst>
    </bk>
    <bk>
      <extLst>
        <ext uri="{3e2802c4-a4d2-4d8b-9148-e3be6c30e623}">
          <xlrd:rvb i="294"/>
        </ext>
      </extLst>
    </bk>
    <bk>
      <extLst>
        <ext uri="{3e2802c4-a4d2-4d8b-9148-e3be6c30e623}">
          <xlrd:rvb i="297"/>
        </ext>
      </extLst>
    </bk>
    <bk>
      <extLst>
        <ext uri="{3e2802c4-a4d2-4d8b-9148-e3be6c30e623}">
          <xlrd:rvb i="300"/>
        </ext>
      </extLst>
    </bk>
    <bk>
      <extLst>
        <ext uri="{3e2802c4-a4d2-4d8b-9148-e3be6c30e623}">
          <xlrd:rvb i="303"/>
        </ext>
      </extLst>
    </bk>
    <bk>
      <extLst>
        <ext uri="{3e2802c4-a4d2-4d8b-9148-e3be6c30e623}">
          <xlrd:rvb i="306"/>
        </ext>
      </extLst>
    </bk>
    <bk>
      <extLst>
        <ext uri="{3e2802c4-a4d2-4d8b-9148-e3be6c30e623}">
          <xlrd:rvb i="309"/>
        </ext>
      </extLst>
    </bk>
    <bk>
      <extLst>
        <ext uri="{3e2802c4-a4d2-4d8b-9148-e3be6c30e623}">
          <xlrd:rvb i="312"/>
        </ext>
      </extLst>
    </bk>
    <bk>
      <extLst>
        <ext uri="{3e2802c4-a4d2-4d8b-9148-e3be6c30e623}">
          <xlrd:rvb i="315"/>
        </ext>
      </extLst>
    </bk>
    <bk>
      <extLst>
        <ext uri="{3e2802c4-a4d2-4d8b-9148-e3be6c30e623}">
          <xlrd:rvb i="318"/>
        </ext>
      </extLst>
    </bk>
    <bk>
      <extLst>
        <ext uri="{3e2802c4-a4d2-4d8b-9148-e3be6c30e623}">
          <xlrd:rvb i="321"/>
        </ext>
      </extLst>
    </bk>
    <bk>
      <extLst>
        <ext uri="{3e2802c4-a4d2-4d8b-9148-e3be6c30e623}">
          <xlrd:rvb i="324"/>
        </ext>
      </extLst>
    </bk>
    <bk>
      <extLst>
        <ext uri="{3e2802c4-a4d2-4d8b-9148-e3be6c30e623}">
          <xlrd:rvb i="327"/>
        </ext>
      </extLst>
    </bk>
    <bk>
      <extLst>
        <ext uri="{3e2802c4-a4d2-4d8b-9148-e3be6c30e623}">
          <xlrd:rvb i="330"/>
        </ext>
      </extLst>
    </bk>
    <bk>
      <extLst>
        <ext uri="{3e2802c4-a4d2-4d8b-9148-e3be6c30e623}">
          <xlrd:rvb i="336"/>
        </ext>
      </extLst>
    </bk>
    <bk>
      <extLst>
        <ext uri="{3e2802c4-a4d2-4d8b-9148-e3be6c30e623}">
          <xlrd:rvb i="339"/>
        </ext>
      </extLst>
    </bk>
    <bk>
      <extLst>
        <ext uri="{3e2802c4-a4d2-4d8b-9148-e3be6c30e623}">
          <xlrd:rvb i="342"/>
        </ext>
      </extLst>
    </bk>
    <bk>
      <extLst>
        <ext uri="{3e2802c4-a4d2-4d8b-9148-e3be6c30e623}">
          <xlrd:rvb i="345"/>
        </ext>
      </extLst>
    </bk>
    <bk>
      <extLst>
        <ext uri="{3e2802c4-a4d2-4d8b-9148-e3be6c30e623}">
          <xlrd:rvb i="348"/>
        </ext>
      </extLst>
    </bk>
    <bk>
      <extLst>
        <ext uri="{3e2802c4-a4d2-4d8b-9148-e3be6c30e623}">
          <xlrd:rvb i="351"/>
        </ext>
      </extLst>
    </bk>
    <bk>
      <extLst>
        <ext uri="{3e2802c4-a4d2-4d8b-9148-e3be6c30e623}">
          <xlrd:rvb i="354"/>
        </ext>
      </extLst>
    </bk>
    <bk>
      <extLst>
        <ext uri="{3e2802c4-a4d2-4d8b-9148-e3be6c30e623}">
          <xlrd:rvb i="357"/>
        </ext>
      </extLst>
    </bk>
    <bk>
      <extLst>
        <ext uri="{3e2802c4-a4d2-4d8b-9148-e3be6c30e623}">
          <xlrd:rvb i="360"/>
        </ext>
      </extLst>
    </bk>
    <bk>
      <extLst>
        <ext uri="{3e2802c4-a4d2-4d8b-9148-e3be6c30e623}">
          <xlrd:rvb i="363"/>
        </ext>
      </extLst>
    </bk>
    <bk>
      <extLst>
        <ext uri="{3e2802c4-a4d2-4d8b-9148-e3be6c30e623}">
          <xlrd:rvb i="366"/>
        </ext>
      </extLst>
    </bk>
    <bk>
      <extLst>
        <ext uri="{3e2802c4-a4d2-4d8b-9148-e3be6c30e623}">
          <xlrd:rvb i="369"/>
        </ext>
      </extLst>
    </bk>
    <bk>
      <extLst>
        <ext uri="{3e2802c4-a4d2-4d8b-9148-e3be6c30e623}">
          <xlrd:rvb i="372"/>
        </ext>
      </extLst>
    </bk>
    <bk>
      <extLst>
        <ext uri="{3e2802c4-a4d2-4d8b-9148-e3be6c30e623}">
          <xlrd:rvb i="375"/>
        </ext>
      </extLst>
    </bk>
    <bk>
      <extLst>
        <ext uri="{3e2802c4-a4d2-4d8b-9148-e3be6c30e623}">
          <xlrd:rvb i="378"/>
        </ext>
      </extLst>
    </bk>
    <bk>
      <extLst>
        <ext uri="{3e2802c4-a4d2-4d8b-9148-e3be6c30e623}">
          <xlrd:rvb i="381"/>
        </ext>
      </extLst>
    </bk>
    <bk>
      <extLst>
        <ext uri="{3e2802c4-a4d2-4d8b-9148-e3be6c30e623}">
          <xlrd:rvb i="382"/>
        </ext>
      </extLst>
    </bk>
    <bk>
      <extLst>
        <ext uri="{3e2802c4-a4d2-4d8b-9148-e3be6c30e623}">
          <xlrd:rvb i="385"/>
        </ext>
      </extLst>
    </bk>
    <bk>
      <extLst>
        <ext uri="{3e2802c4-a4d2-4d8b-9148-e3be6c30e623}">
          <xlrd:rvb i="388"/>
        </ext>
      </extLst>
    </bk>
    <bk>
      <extLst>
        <ext uri="{3e2802c4-a4d2-4d8b-9148-e3be6c30e623}">
          <xlrd:rvb i="391"/>
        </ext>
      </extLst>
    </bk>
    <bk>
      <extLst>
        <ext uri="{3e2802c4-a4d2-4d8b-9148-e3be6c30e623}">
          <xlrd:rvb i="394"/>
        </ext>
      </extLst>
    </bk>
    <bk>
      <extLst>
        <ext uri="{3e2802c4-a4d2-4d8b-9148-e3be6c30e623}">
          <xlrd:rvb i="397"/>
        </ext>
      </extLst>
    </bk>
    <bk>
      <extLst>
        <ext uri="{3e2802c4-a4d2-4d8b-9148-e3be6c30e623}">
          <xlrd:rvb i="400"/>
        </ext>
      </extLst>
    </bk>
    <bk>
      <extLst>
        <ext uri="{3e2802c4-a4d2-4d8b-9148-e3be6c30e623}">
          <xlrd:rvb i="403"/>
        </ext>
      </extLst>
    </bk>
    <bk>
      <extLst>
        <ext uri="{3e2802c4-a4d2-4d8b-9148-e3be6c30e623}">
          <xlrd:rvb i="406"/>
        </ext>
      </extLst>
    </bk>
    <bk>
      <extLst>
        <ext uri="{3e2802c4-a4d2-4d8b-9148-e3be6c30e623}">
          <xlrd:rvb i="409"/>
        </ext>
      </extLst>
    </bk>
    <bk>
      <extLst>
        <ext uri="{3e2802c4-a4d2-4d8b-9148-e3be6c30e623}">
          <xlrd:rvb i="412"/>
        </ext>
      </extLst>
    </bk>
    <bk>
      <extLst>
        <ext uri="{3e2802c4-a4d2-4d8b-9148-e3be6c30e623}">
          <xlrd:rvb i="418"/>
        </ext>
      </extLst>
    </bk>
    <bk>
      <extLst>
        <ext uri="{3e2802c4-a4d2-4d8b-9148-e3be6c30e623}">
          <xlrd:rvb i="421"/>
        </ext>
      </extLst>
    </bk>
    <bk>
      <extLst>
        <ext uri="{3e2802c4-a4d2-4d8b-9148-e3be6c30e623}">
          <xlrd:rvb i="424"/>
        </ext>
      </extLst>
    </bk>
    <bk>
      <extLst>
        <ext uri="{3e2802c4-a4d2-4d8b-9148-e3be6c30e623}">
          <xlrd:rvb i="427"/>
        </ext>
      </extLst>
    </bk>
    <bk>
      <extLst>
        <ext uri="{3e2802c4-a4d2-4d8b-9148-e3be6c30e623}">
          <xlrd:rvb i="430"/>
        </ext>
      </extLst>
    </bk>
    <bk>
      <extLst>
        <ext uri="{3e2802c4-a4d2-4d8b-9148-e3be6c30e623}">
          <xlrd:rvb i="433"/>
        </ext>
      </extLst>
    </bk>
    <bk>
      <extLst>
        <ext uri="{3e2802c4-a4d2-4d8b-9148-e3be6c30e623}">
          <xlrd:rvb i="436"/>
        </ext>
      </extLst>
    </bk>
    <bk>
      <extLst>
        <ext uri="{3e2802c4-a4d2-4d8b-9148-e3be6c30e623}">
          <xlrd:rvb i="439"/>
        </ext>
      </extLst>
    </bk>
    <bk>
      <extLst>
        <ext uri="{3e2802c4-a4d2-4d8b-9148-e3be6c30e623}">
          <xlrd:rvb i="442"/>
        </ext>
      </extLst>
    </bk>
    <bk>
      <extLst>
        <ext uri="{3e2802c4-a4d2-4d8b-9148-e3be6c30e623}">
          <xlrd:rvb i="445"/>
        </ext>
      </extLst>
    </bk>
    <bk>
      <extLst>
        <ext uri="{3e2802c4-a4d2-4d8b-9148-e3be6c30e623}">
          <xlrd:rvb i="448"/>
        </ext>
      </extLst>
    </bk>
    <bk>
      <extLst>
        <ext uri="{3e2802c4-a4d2-4d8b-9148-e3be6c30e623}">
          <xlrd:rvb i="451"/>
        </ext>
      </extLst>
    </bk>
    <bk>
      <extLst>
        <ext uri="{3e2802c4-a4d2-4d8b-9148-e3be6c30e623}">
          <xlrd:rvb i="454"/>
        </ext>
      </extLst>
    </bk>
    <bk>
      <extLst>
        <ext uri="{3e2802c4-a4d2-4d8b-9148-e3be6c30e623}">
          <xlrd:rvb i="457"/>
        </ext>
      </extLst>
    </bk>
    <bk>
      <extLst>
        <ext uri="{3e2802c4-a4d2-4d8b-9148-e3be6c30e623}">
          <xlrd:rvb i="460"/>
        </ext>
      </extLst>
    </bk>
    <bk>
      <extLst>
        <ext uri="{3e2802c4-a4d2-4d8b-9148-e3be6c30e623}">
          <xlrd:rvb i="463"/>
        </ext>
      </extLst>
    </bk>
    <bk>
      <extLst>
        <ext uri="{3e2802c4-a4d2-4d8b-9148-e3be6c30e623}">
          <xlrd:rvb i="466"/>
        </ext>
      </extLst>
    </bk>
    <bk>
      <extLst>
        <ext uri="{3e2802c4-a4d2-4d8b-9148-e3be6c30e623}">
          <xlrd:rvb i="469"/>
        </ext>
      </extLst>
    </bk>
    <bk>
      <extLst>
        <ext uri="{3e2802c4-a4d2-4d8b-9148-e3be6c30e623}">
          <xlrd:rvb i="472"/>
        </ext>
      </extLst>
    </bk>
    <bk>
      <extLst>
        <ext uri="{3e2802c4-a4d2-4d8b-9148-e3be6c30e623}">
          <xlrd:rvb i="475"/>
        </ext>
      </extLst>
    </bk>
    <bk>
      <extLst>
        <ext uri="{3e2802c4-a4d2-4d8b-9148-e3be6c30e623}">
          <xlrd:rvb i="478"/>
        </ext>
      </extLst>
    </bk>
    <bk>
      <extLst>
        <ext uri="{3e2802c4-a4d2-4d8b-9148-e3be6c30e623}">
          <xlrd:rvb i="481"/>
        </ext>
      </extLst>
    </bk>
    <bk>
      <extLst>
        <ext uri="{3e2802c4-a4d2-4d8b-9148-e3be6c30e623}">
          <xlrd:rvb i="484"/>
        </ext>
      </extLst>
    </bk>
    <bk>
      <extLst>
        <ext uri="{3e2802c4-a4d2-4d8b-9148-e3be6c30e623}">
          <xlrd:rvb i="487"/>
        </ext>
      </extLst>
    </bk>
    <bk>
      <extLst>
        <ext uri="{3e2802c4-a4d2-4d8b-9148-e3be6c30e623}">
          <xlrd:rvb i="490"/>
        </ext>
      </extLst>
    </bk>
    <bk>
      <extLst>
        <ext uri="{3e2802c4-a4d2-4d8b-9148-e3be6c30e623}">
          <xlrd:rvb i="493"/>
        </ext>
      </extLst>
    </bk>
    <bk>
      <extLst>
        <ext uri="{3e2802c4-a4d2-4d8b-9148-e3be6c30e623}">
          <xlrd:rvb i="496"/>
        </ext>
      </extLst>
    </bk>
    <bk>
      <extLst>
        <ext uri="{3e2802c4-a4d2-4d8b-9148-e3be6c30e623}">
          <xlrd:rvb i="499"/>
        </ext>
      </extLst>
    </bk>
    <bk>
      <extLst>
        <ext uri="{3e2802c4-a4d2-4d8b-9148-e3be6c30e623}">
          <xlrd:rvb i="502"/>
        </ext>
      </extLst>
    </bk>
    <bk>
      <extLst>
        <ext uri="{3e2802c4-a4d2-4d8b-9148-e3be6c30e623}">
          <xlrd:rvb i="505"/>
        </ext>
      </extLst>
    </bk>
    <bk>
      <extLst>
        <ext uri="{3e2802c4-a4d2-4d8b-9148-e3be6c30e623}">
          <xlrd:rvb i="508"/>
        </ext>
      </extLst>
    </bk>
    <bk>
      <extLst>
        <ext uri="{3e2802c4-a4d2-4d8b-9148-e3be6c30e623}">
          <xlrd:rvb i="511"/>
        </ext>
      </extLst>
    </bk>
    <bk>
      <extLst>
        <ext uri="{3e2802c4-a4d2-4d8b-9148-e3be6c30e623}">
          <xlrd:rvb i="514"/>
        </ext>
      </extLst>
    </bk>
    <bk>
      <extLst>
        <ext uri="{3e2802c4-a4d2-4d8b-9148-e3be6c30e623}">
          <xlrd:rvb i="517"/>
        </ext>
      </extLst>
    </bk>
    <bk>
      <extLst>
        <ext uri="{3e2802c4-a4d2-4d8b-9148-e3be6c30e623}">
          <xlrd:rvb i="520"/>
        </ext>
      </extLst>
    </bk>
    <bk>
      <extLst>
        <ext uri="{3e2802c4-a4d2-4d8b-9148-e3be6c30e623}">
          <xlrd:rvb i="523"/>
        </ext>
      </extLst>
    </bk>
    <bk>
      <extLst>
        <ext uri="{3e2802c4-a4d2-4d8b-9148-e3be6c30e623}">
          <xlrd:rvb i="526"/>
        </ext>
      </extLst>
    </bk>
    <bk>
      <extLst>
        <ext uri="{3e2802c4-a4d2-4d8b-9148-e3be6c30e623}">
          <xlrd:rvb i="529"/>
        </ext>
      </extLst>
    </bk>
    <bk>
      <extLst>
        <ext uri="{3e2802c4-a4d2-4d8b-9148-e3be6c30e623}">
          <xlrd:rvb i="532"/>
        </ext>
      </extLst>
    </bk>
    <bk>
      <extLst>
        <ext uri="{3e2802c4-a4d2-4d8b-9148-e3be6c30e623}">
          <xlrd:rvb i="535"/>
        </ext>
      </extLst>
    </bk>
    <bk>
      <extLst>
        <ext uri="{3e2802c4-a4d2-4d8b-9148-e3be6c30e623}">
          <xlrd:rvb i="538"/>
        </ext>
      </extLst>
    </bk>
    <bk>
      <extLst>
        <ext uri="{3e2802c4-a4d2-4d8b-9148-e3be6c30e623}">
          <xlrd:rvb i="541"/>
        </ext>
      </extLst>
    </bk>
    <bk>
      <extLst>
        <ext uri="{3e2802c4-a4d2-4d8b-9148-e3be6c30e623}">
          <xlrd:rvb i="544"/>
        </ext>
      </extLst>
    </bk>
    <bk>
      <extLst>
        <ext uri="{3e2802c4-a4d2-4d8b-9148-e3be6c30e623}">
          <xlrd:rvb i="547"/>
        </ext>
      </extLst>
    </bk>
    <bk>
      <extLst>
        <ext uri="{3e2802c4-a4d2-4d8b-9148-e3be6c30e623}">
          <xlrd:rvb i="550"/>
        </ext>
      </extLst>
    </bk>
    <bk>
      <extLst>
        <ext uri="{3e2802c4-a4d2-4d8b-9148-e3be6c30e623}">
          <xlrd:rvb i="553"/>
        </ext>
      </extLst>
    </bk>
    <bk>
      <extLst>
        <ext uri="{3e2802c4-a4d2-4d8b-9148-e3be6c30e623}">
          <xlrd:rvb i="556"/>
        </ext>
      </extLst>
    </bk>
    <bk>
      <extLst>
        <ext uri="{3e2802c4-a4d2-4d8b-9148-e3be6c30e623}">
          <xlrd:rvb i="559"/>
        </ext>
      </extLst>
    </bk>
    <bk>
      <extLst>
        <ext uri="{3e2802c4-a4d2-4d8b-9148-e3be6c30e623}">
          <xlrd:rvb i="562"/>
        </ext>
      </extLst>
    </bk>
    <bk>
      <extLst>
        <ext uri="{3e2802c4-a4d2-4d8b-9148-e3be6c30e623}">
          <xlrd:rvb i="565"/>
        </ext>
      </extLst>
    </bk>
    <bk>
      <extLst>
        <ext uri="{3e2802c4-a4d2-4d8b-9148-e3be6c30e623}">
          <xlrd:rvb i="568"/>
        </ext>
      </extLst>
    </bk>
    <bk>
      <extLst>
        <ext uri="{3e2802c4-a4d2-4d8b-9148-e3be6c30e623}">
          <xlrd:rvb i="571"/>
        </ext>
      </extLst>
    </bk>
    <bk>
      <extLst>
        <ext uri="{3e2802c4-a4d2-4d8b-9148-e3be6c30e623}">
          <xlrd:rvb i="574"/>
        </ext>
      </extLst>
    </bk>
    <bk>
      <extLst>
        <ext uri="{3e2802c4-a4d2-4d8b-9148-e3be6c30e623}">
          <xlrd:rvb i="577"/>
        </ext>
      </extLst>
    </bk>
    <bk>
      <extLst>
        <ext uri="{3e2802c4-a4d2-4d8b-9148-e3be6c30e623}">
          <xlrd:rvb i="580"/>
        </ext>
      </extLst>
    </bk>
    <bk>
      <extLst>
        <ext uri="{3e2802c4-a4d2-4d8b-9148-e3be6c30e623}">
          <xlrd:rvb i="583"/>
        </ext>
      </extLst>
    </bk>
    <bk>
      <extLst>
        <ext uri="{3e2802c4-a4d2-4d8b-9148-e3be6c30e623}">
          <xlrd:rvb i="586"/>
        </ext>
      </extLst>
    </bk>
    <bk>
      <extLst>
        <ext uri="{3e2802c4-a4d2-4d8b-9148-e3be6c30e623}">
          <xlrd:rvb i="589"/>
        </ext>
      </extLst>
    </bk>
    <bk>
      <extLst>
        <ext uri="{3e2802c4-a4d2-4d8b-9148-e3be6c30e623}">
          <xlrd:rvb i="592"/>
        </ext>
      </extLst>
    </bk>
  </futureMetadata>
  <futureMetadata name="XLDAPR" count="1">
    <bk>
      <extLst>
        <ext uri="{bdbb8cdc-fa1e-496e-a857-3c3f30c029c3}">
          <xda:dynamicArrayProperties fDynamic="1" fCollapsed="0"/>
        </ext>
      </extLst>
    </bk>
  </futureMetadata>
  <cellMetadata count="1">
    <bk>
      <rc t="2" v="0"/>
    </bk>
  </cellMetadata>
  <valueMetadata count="191">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bk>
      <rc t="1" v="114"/>
    </bk>
    <bk>
      <rc t="1" v="115"/>
    </bk>
    <bk>
      <rc t="1" v="116"/>
    </bk>
    <bk>
      <rc t="1" v="117"/>
    </bk>
    <bk>
      <rc t="1" v="118"/>
    </bk>
    <bk>
      <rc t="1" v="119"/>
    </bk>
    <bk>
      <rc t="1" v="120"/>
    </bk>
    <bk>
      <rc t="1" v="121"/>
    </bk>
    <bk>
      <rc t="1" v="122"/>
    </bk>
    <bk>
      <rc t="1" v="123"/>
    </bk>
    <bk>
      <rc t="1" v="124"/>
    </bk>
    <bk>
      <rc t="1" v="125"/>
    </bk>
    <bk>
      <rc t="1" v="126"/>
    </bk>
    <bk>
      <rc t="1" v="127"/>
    </bk>
    <bk>
      <rc t="1" v="128"/>
    </bk>
    <bk>
      <rc t="1" v="129"/>
    </bk>
    <bk>
      <rc t="1" v="130"/>
    </bk>
    <bk>
      <rc t="1" v="131"/>
    </bk>
    <bk>
      <rc t="1" v="132"/>
    </bk>
    <bk>
      <rc t="1" v="133"/>
    </bk>
    <bk>
      <rc t="1" v="134"/>
    </bk>
    <bk>
      <rc t="1" v="135"/>
    </bk>
    <bk>
      <rc t="1" v="136"/>
    </bk>
    <bk>
      <rc t="1" v="137"/>
    </bk>
    <bk>
      <rc t="1" v="138"/>
    </bk>
    <bk>
      <rc t="1" v="139"/>
    </bk>
    <bk>
      <rc t="1" v="140"/>
    </bk>
    <bk>
      <rc t="1" v="141"/>
    </bk>
    <bk>
      <rc t="1" v="142"/>
    </bk>
    <bk>
      <rc t="1" v="143"/>
    </bk>
    <bk>
      <rc t="1" v="144"/>
    </bk>
    <bk>
      <rc t="1" v="145"/>
    </bk>
    <bk>
      <rc t="1" v="146"/>
    </bk>
    <bk>
      <rc t="1" v="147"/>
    </bk>
    <bk>
      <rc t="1" v="148"/>
    </bk>
    <bk>
      <rc t="1" v="149"/>
    </bk>
    <bk>
      <rc t="1" v="150"/>
    </bk>
    <bk>
      <rc t="1" v="151"/>
    </bk>
    <bk>
      <rc t="1" v="152"/>
    </bk>
    <bk>
      <rc t="1" v="153"/>
    </bk>
    <bk>
      <rc t="1" v="154"/>
    </bk>
    <bk>
      <rc t="1" v="155"/>
    </bk>
    <bk>
      <rc t="1" v="156"/>
    </bk>
    <bk>
      <rc t="1" v="157"/>
    </bk>
    <bk>
      <rc t="1" v="158"/>
    </bk>
    <bk>
      <rc t="1" v="159"/>
    </bk>
    <bk>
      <rc t="1" v="160"/>
    </bk>
    <bk>
      <rc t="1" v="161"/>
    </bk>
    <bk>
      <rc t="1" v="162"/>
    </bk>
    <bk>
      <rc t="1" v="163"/>
    </bk>
    <bk>
      <rc t="1" v="164"/>
    </bk>
    <bk>
      <rc t="1" v="165"/>
    </bk>
    <bk>
      <rc t="1" v="166"/>
    </bk>
    <bk>
      <rc t="1" v="167"/>
    </bk>
    <bk>
      <rc t="1" v="168"/>
    </bk>
    <bk>
      <rc t="1" v="169"/>
    </bk>
    <bk>
      <rc t="1" v="170"/>
    </bk>
    <bk>
      <rc t="1" v="171"/>
    </bk>
    <bk>
      <rc t="1" v="172"/>
    </bk>
    <bk>
      <rc t="1" v="173"/>
    </bk>
    <bk>
      <rc t="1" v="174"/>
    </bk>
    <bk>
      <rc t="1" v="175"/>
    </bk>
    <bk>
      <rc t="1" v="176"/>
    </bk>
    <bk>
      <rc t="1" v="177"/>
    </bk>
    <bk>
      <rc t="1" v="178"/>
    </bk>
    <bk>
      <rc t="1" v="179"/>
    </bk>
    <bk>
      <rc t="1" v="180"/>
    </bk>
    <bk>
      <rc t="1" v="181"/>
    </bk>
    <bk>
      <rc t="1" v="182"/>
    </bk>
    <bk>
      <rc t="1" v="183"/>
    </bk>
    <bk>
      <rc t="1" v="184"/>
    </bk>
    <bk>
      <rc t="1" v="185"/>
    </bk>
    <bk>
      <rc t="1" v="186"/>
    </bk>
    <bk>
      <rc t="1" v="187"/>
    </bk>
    <bk>
      <rc t="1" v="188"/>
    </bk>
    <bk>
      <rc t="1" v="189"/>
    </bk>
    <bk>
      <rc t="1" v="190"/>
    </bk>
  </valueMetadata>
</metadata>
</file>

<file path=xl/sharedStrings.xml><?xml version="1.0" encoding="utf-8"?>
<sst xmlns="http://schemas.openxmlformats.org/spreadsheetml/2006/main" count="320" uniqueCount="73">
  <si>
    <t>P/S</t>
  </si>
  <si>
    <t>P/E</t>
  </si>
  <si>
    <t>Upside / Downside</t>
  </si>
  <si>
    <t>Market Cap</t>
  </si>
  <si>
    <t>FCF Margin</t>
  </si>
  <si>
    <t>Gross Margin</t>
  </si>
  <si>
    <t>ROIC</t>
  </si>
  <si>
    <t>EBITDA Growth</t>
  </si>
  <si>
    <t>Intrinsic Value</t>
  </si>
  <si>
    <t>`</t>
  </si>
  <si>
    <t>Description</t>
  </si>
  <si>
    <t>Industry</t>
  </si>
  <si>
    <t>Hardware</t>
  </si>
  <si>
    <t>Software</t>
  </si>
  <si>
    <t>Fwd Rev Growth</t>
  </si>
  <si>
    <t>Prev Rev Growth</t>
  </si>
  <si>
    <t xml:space="preserve">Prev Rev Growth </t>
  </si>
  <si>
    <t>Financial Services</t>
  </si>
  <si>
    <t>Consumer</t>
  </si>
  <si>
    <t>Year Incorporated</t>
  </si>
  <si>
    <t>Industrials</t>
  </si>
  <si>
    <t>Healthcare</t>
  </si>
  <si>
    <t>Yield</t>
  </si>
  <si>
    <t>Bond</t>
  </si>
  <si>
    <t>Yield Curve</t>
  </si>
  <si>
    <t>Fashion + Beauty</t>
  </si>
  <si>
    <t>Stocks</t>
  </si>
  <si>
    <t>Factor</t>
  </si>
  <si>
    <t>Weight (%)</t>
  </si>
  <si>
    <t>Intrinsic Value Upside/Downside</t>
  </si>
  <si>
    <t>Previous Revenue Growth</t>
  </si>
  <si>
    <t>Forward Revenue Growth</t>
  </si>
  <si>
    <t>P/S (Price-to-Sales) Ratio</t>
  </si>
  <si>
    <t>P/E (Price-to-Earnings) Ratio</t>
  </si>
  <si>
    <t>Free Cash Flow Margin</t>
  </si>
  <si>
    <t>Return on Invested Capital (ROIC)</t>
  </si>
  <si>
    <t>Upside Score</t>
  </si>
  <si>
    <t>Rev Score</t>
  </si>
  <si>
    <t>Fwd Rev Score</t>
  </si>
  <si>
    <t>EBITDA Score</t>
  </si>
  <si>
    <t>P/S Score</t>
  </si>
  <si>
    <t>Max</t>
  </si>
  <si>
    <t>Min</t>
  </si>
  <si>
    <t>Weight</t>
  </si>
  <si>
    <t>P/E Ratio</t>
  </si>
  <si>
    <t>Gross Score</t>
  </si>
  <si>
    <t>FCF Score</t>
  </si>
  <si>
    <t>ROIC Score</t>
  </si>
  <si>
    <t>Stock Score</t>
  </si>
  <si>
    <t xml:space="preserve"> Score</t>
  </si>
  <si>
    <t>Companies</t>
  </si>
  <si>
    <t>1M</t>
  </si>
  <si>
    <t>3M</t>
  </si>
  <si>
    <t>6M</t>
  </si>
  <si>
    <t>1Y</t>
  </si>
  <si>
    <t>2Y</t>
  </si>
  <si>
    <t>20Y</t>
  </si>
  <si>
    <t>10Y</t>
  </si>
  <si>
    <t>5Y</t>
  </si>
  <si>
    <t>30Y</t>
  </si>
  <si>
    <t>Bata</t>
  </si>
  <si>
    <t>Allocation</t>
  </si>
  <si>
    <t>Private Markets</t>
  </si>
  <si>
    <t>Stripe</t>
  </si>
  <si>
    <t>Databricks</t>
  </si>
  <si>
    <t>Fivetran</t>
  </si>
  <si>
    <t>Payments processing</t>
  </si>
  <si>
    <t>Unified analytics</t>
  </si>
  <si>
    <t>dbt (Data Build Tool)</t>
  </si>
  <si>
    <t>Data transformation software</t>
  </si>
  <si>
    <t>Automated Data Integration</t>
  </si>
  <si>
    <t>10Y - 2Y</t>
  </si>
  <si>
    <t>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</si>
</sst>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5" formatCode="&quot;$&quot;#,##0_);\(&quot;$&quot;#,##0\)"/>
    <numFmt numFmtId="44" formatCode="_(&quot;$&quot;* #,##0.00_);_(&quot;$&quot;* \(#,##0.00\);_(&quot;$&quot;* &quot;-&quot;??_);_(@_)"/>
    <numFmt numFmtId="164" formatCode="0.0"/>
    <numFmt numFmtId="165" formatCode="#,###,,;\(#,###,,\);\ \-\ \-"/>
  </numFmts>
  <fonts count="20">
    <font>
      <sz val="12"/>
      <color theme="1"/>
      <name val="ArialMT"/>
      <family val="2"/>
    </font>
    <font>
      <b/>
      <sz val="12"/>
      <color theme="1"/>
      <name val="ArialMT"/>
    </font>
    <font>
      <u/>
      <sz val="12"/>
      <color theme="10"/>
      <name val="ArialMT"/>
      <family val="2"/>
    </font>
    <font>
      <sz val="12"/>
      <color theme="1"/>
      <name val="ArialMT"/>
    </font>
    <font>
      <b/>
      <sz val="12"/>
      <color theme="1"/>
      <name val="ArialMT"/>
      <family val="2"/>
    </font>
    <font>
      <b/>
      <sz val="14"/>
      <color theme="1"/>
      <name val="Arial"/>
      <family val="2"/>
    </font>
    <font>
      <b/>
      <sz val="12"/>
      <color theme="1"/>
      <name val="Arial"/>
      <family val="2"/>
    </font>
    <font>
      <sz val="14"/>
      <color theme="1"/>
      <name val="Arial"/>
      <family val="2"/>
    </font>
    <font>
      <sz val="14"/>
      <color rgb="FF000000"/>
      <name val="Arial"/>
      <family val="2"/>
    </font>
    <font>
      <sz val="12"/>
      <color theme="1"/>
      <name val="Arial"/>
      <family val="2"/>
    </font>
    <font>
      <b/>
      <sz val="14"/>
      <color theme="1"/>
      <name val="ArialMT"/>
    </font>
    <font>
      <sz val="12"/>
      <color rgb="FF000000"/>
      <name val="Arial"/>
      <family val="2"/>
    </font>
    <font>
      <b/>
      <sz val="14"/>
      <color theme="1"/>
      <name val="Helvetica"/>
      <family val="2"/>
    </font>
    <font>
      <sz val="12"/>
      <color theme="1"/>
      <name val="ArialMT"/>
      <family val="2"/>
    </font>
    <font>
      <b/>
      <sz val="16"/>
      <color theme="0"/>
      <name val="Arial Bold"/>
    </font>
    <font>
      <b/>
      <sz val="14"/>
      <color theme="0"/>
      <name val="Arial Bold"/>
    </font>
    <font>
      <b/>
      <sz val="16"/>
      <color theme="1"/>
      <name val="Arial"/>
      <family val="2"/>
    </font>
    <font>
      <b/>
      <sz val="16"/>
      <color theme="1"/>
      <name val="ArialMT"/>
    </font>
    <font>
      <sz val="16"/>
      <color theme="1"/>
      <name val="ArialMT"/>
    </font>
    <font>
      <b/>
      <sz val="12"/>
      <color theme="0"/>
      <name val="ArialMT"/>
    </font>
  </fonts>
  <fills count="6">
    <fill>
      <patternFill patternType="none"/>
    </fill>
    <fill>
      <patternFill patternType="gray125"/>
    </fill>
    <fill>
      <patternFill patternType="solid">
        <fgColor rgb="FF7DB5F9"/>
        <bgColor indexed="64"/>
      </patternFill>
    </fill>
    <fill>
      <patternFill patternType="solid">
        <fgColor theme="0"/>
        <bgColor indexed="64"/>
      </patternFill>
    </fill>
    <fill>
      <patternFill patternType="solid">
        <fgColor theme="4" tint="-0.249977111117893"/>
        <bgColor indexed="64"/>
      </patternFill>
    </fill>
    <fill>
      <patternFill patternType="solid">
        <fgColor theme="1" tint="0.34998626667073579"/>
        <bgColor indexed="64"/>
      </patternFill>
    </fill>
  </fills>
  <borders count="2">
    <border>
      <left/>
      <right/>
      <top/>
      <bottom/>
      <diagonal/>
    </border>
    <border>
      <left/>
      <right/>
      <top/>
      <bottom style="thin">
        <color indexed="64"/>
      </bottom>
      <diagonal/>
    </border>
  </borders>
  <cellStyleXfs count="4">
    <xf numFmtId="0" fontId="0" fillId="0" borderId="0"/>
    <xf numFmtId="0" fontId="2" fillId="0" borderId="0" applyNumberFormat="0" applyFill="0" applyBorder="0" applyAlignment="0" applyProtection="0"/>
    <xf numFmtId="44" fontId="13" fillId="0" borderId="0" applyFont="0" applyFill="0" applyBorder="0" applyAlignment="0" applyProtection="0"/>
    <xf numFmtId="9" fontId="13" fillId="0" borderId="0" applyFont="0" applyFill="0" applyBorder="0" applyAlignment="0" applyProtection="0"/>
  </cellStyleXfs>
  <cellXfs count="50">
    <xf numFmtId="0" fontId="0" fillId="0" borderId="0" xfId="0"/>
    <xf numFmtId="0" fontId="3" fillId="0" borderId="0" xfId="0" applyFont="1" applyAlignment="1">
      <alignment horizontal="left" vertical="center" wrapText="1"/>
    </xf>
    <xf numFmtId="0" fontId="1" fillId="0" borderId="0" xfId="1" applyFont="1" applyAlignment="1">
      <alignment horizontal="center" vertical="center" wrapText="1"/>
    </xf>
    <xf numFmtId="0" fontId="5" fillId="2" borderId="0" xfId="0" applyFont="1" applyFill="1" applyAlignment="1" applyProtection="1">
      <alignment horizontal="center" vertical="center" wrapText="1"/>
      <protection locked="0"/>
    </xf>
    <xf numFmtId="0" fontId="5" fillId="0" borderId="0" xfId="1" applyFont="1" applyAlignment="1">
      <alignment horizontal="center" vertical="center" wrapText="1"/>
    </xf>
    <xf numFmtId="37" fontId="7" fillId="0" borderId="0" xfId="0" applyNumberFormat="1" applyFont="1" applyAlignment="1">
      <alignment horizontal="center" vertical="center"/>
    </xf>
    <xf numFmtId="9" fontId="7" fillId="0" borderId="0" xfId="0" applyNumberFormat="1" applyFont="1" applyAlignment="1">
      <alignment horizontal="center" vertical="center"/>
    </xf>
    <xf numFmtId="164" fontId="7" fillId="0" borderId="0" xfId="0" applyNumberFormat="1" applyFont="1" applyAlignment="1">
      <alignment horizontal="center" vertical="center"/>
    </xf>
    <xf numFmtId="165" fontId="8" fillId="0" borderId="0" xfId="0" applyNumberFormat="1" applyFont="1" applyAlignment="1">
      <alignment horizontal="center" vertical="center"/>
    </xf>
    <xf numFmtId="0" fontId="7" fillId="0" borderId="0" xfId="0" applyFont="1"/>
    <xf numFmtId="0" fontId="9" fillId="0" borderId="0" xfId="0" applyFont="1"/>
    <xf numFmtId="0" fontId="6" fillId="0" borderId="0" xfId="1" applyFont="1" applyAlignment="1">
      <alignment horizontal="center" vertical="center" wrapText="1"/>
    </xf>
    <xf numFmtId="0" fontId="4" fillId="0" borderId="0" xfId="0" applyFont="1" applyAlignment="1">
      <alignment horizontal="left" vertical="center" wrapText="1"/>
    </xf>
    <xf numFmtId="0" fontId="9" fillId="0" borderId="0" xfId="0" applyFont="1" applyAlignment="1">
      <alignment wrapText="1"/>
    </xf>
    <xf numFmtId="0" fontId="9" fillId="0" borderId="0" xfId="0" applyFont="1" applyAlignment="1">
      <alignment horizontal="left" vertical="top" wrapText="1"/>
    </xf>
    <xf numFmtId="0" fontId="10" fillId="2" borderId="0" xfId="0" applyFont="1" applyFill="1" applyAlignment="1" applyProtection="1">
      <alignment horizontal="center" vertical="center" wrapText="1"/>
      <protection locked="0"/>
    </xf>
    <xf numFmtId="165" fontId="11" fillId="0" borderId="0" xfId="0" applyNumberFormat="1" applyFont="1" applyAlignment="1">
      <alignment horizontal="center" vertical="center" wrapText="1"/>
    </xf>
    <xf numFmtId="0" fontId="0" fillId="0" borderId="0" xfId="0" applyAlignment="1">
      <alignment wrapText="1"/>
    </xf>
    <xf numFmtId="0" fontId="0" fillId="0" borderId="0" xfId="0" applyAlignment="1">
      <alignment horizontal="left" vertical="center" wrapText="1"/>
    </xf>
    <xf numFmtId="5" fontId="5" fillId="0" borderId="0" xfId="0" applyNumberFormat="1" applyFont="1" applyAlignment="1">
      <alignment horizontal="center" vertical="center"/>
    </xf>
    <xf numFmtId="0" fontId="12" fillId="2" borderId="0" xfId="0" applyFont="1" applyFill="1" applyAlignment="1" applyProtection="1">
      <alignment horizontal="center" vertical="center" wrapText="1"/>
      <protection locked="0"/>
    </xf>
    <xf numFmtId="0" fontId="12" fillId="2" borderId="0" xfId="0" quotePrefix="1" applyFont="1" applyFill="1" applyAlignment="1" applyProtection="1">
      <alignment horizontal="center" vertical="center" wrapText="1"/>
      <protection locked="0"/>
    </xf>
    <xf numFmtId="0" fontId="4" fillId="0" borderId="0" xfId="1" applyFont="1" applyAlignment="1">
      <alignment horizontal="center" vertical="center" wrapText="1"/>
    </xf>
    <xf numFmtId="0" fontId="5" fillId="0" borderId="0" xfId="1" applyFont="1" applyBorder="1" applyAlignment="1">
      <alignment horizontal="center" vertical="center" wrapText="1"/>
    </xf>
    <xf numFmtId="0" fontId="1" fillId="0" borderId="0" xfId="1" applyFont="1" applyBorder="1" applyAlignment="1">
      <alignment horizontal="center" vertical="center" wrapText="1"/>
    </xf>
    <xf numFmtId="1" fontId="7" fillId="0" borderId="0" xfId="0" applyNumberFormat="1" applyFont="1" applyAlignment="1">
      <alignment horizontal="center" vertical="center" wrapText="1"/>
    </xf>
    <xf numFmtId="0" fontId="1" fillId="3" borderId="0" xfId="0" applyFont="1" applyFill="1" applyAlignment="1">
      <alignment horizontal="center" vertical="center" wrapText="1"/>
    </xf>
    <xf numFmtId="9" fontId="0" fillId="0" borderId="0" xfId="0" applyNumberFormat="1" applyAlignment="1">
      <alignment horizontal="left" vertical="center" wrapText="1"/>
    </xf>
    <xf numFmtId="2" fontId="7" fillId="0" borderId="0" xfId="0" applyNumberFormat="1" applyFont="1" applyAlignment="1">
      <alignment horizontal="center" vertical="center"/>
    </xf>
    <xf numFmtId="2" fontId="7" fillId="0" borderId="0" xfId="2" applyNumberFormat="1" applyFont="1" applyAlignment="1">
      <alignment horizontal="center" vertical="center"/>
    </xf>
    <xf numFmtId="9" fontId="0" fillId="0" borderId="0" xfId="3" applyFont="1" applyAlignment="1">
      <alignment horizontal="left" vertical="center" wrapText="1"/>
    </xf>
    <xf numFmtId="9" fontId="0" fillId="0" borderId="0" xfId="3" applyFont="1" applyAlignment="1">
      <alignment horizontal="left"/>
    </xf>
    <xf numFmtId="0" fontId="0" fillId="3" borderId="0" xfId="0" applyFill="1"/>
    <xf numFmtId="0" fontId="10" fillId="0" borderId="0" xfId="0" applyFont="1"/>
    <xf numFmtId="0" fontId="10" fillId="3" borderId="0" xfId="1" applyFont="1" applyFill="1" applyAlignment="1">
      <alignment horizontal="left" vertical="center" wrapText="1"/>
    </xf>
    <xf numFmtId="2" fontId="7" fillId="0" borderId="0" xfId="0" applyNumberFormat="1" applyFont="1" applyAlignment="1">
      <alignment horizontal="right" vertical="center" indent="1"/>
    </xf>
    <xf numFmtId="0" fontId="14" fillId="4" borderId="0" xfId="0" applyFont="1" applyFill="1" applyAlignment="1" applyProtection="1">
      <alignment horizontal="left" vertical="center" wrapText="1" indent="1"/>
      <protection locked="0"/>
    </xf>
    <xf numFmtId="0" fontId="14" fillId="4" borderId="0" xfId="0" applyFont="1" applyFill="1" applyAlignment="1" applyProtection="1">
      <alignment horizontal="right" vertical="center" wrapText="1" indent="1"/>
      <protection locked="0"/>
    </xf>
    <xf numFmtId="0" fontId="14" fillId="4" borderId="0" xfId="0" applyFont="1" applyFill="1" applyAlignment="1">
      <alignment horizontal="left" indent="1"/>
    </xf>
    <xf numFmtId="0" fontId="15" fillId="4" borderId="0" xfId="0" applyFont="1" applyFill="1"/>
    <xf numFmtId="0" fontId="18" fillId="3" borderId="0" xfId="0" applyFont="1" applyFill="1" applyAlignment="1">
      <alignment horizontal="center" vertical="center" wrapText="1"/>
    </xf>
    <xf numFmtId="10" fontId="17" fillId="3" borderId="0" xfId="0" applyNumberFormat="1" applyFont="1" applyFill="1" applyAlignment="1">
      <alignment horizontal="center" vertical="center"/>
    </xf>
    <xf numFmtId="2" fontId="8" fillId="0" borderId="0" xfId="0" applyNumberFormat="1" applyFont="1" applyAlignment="1">
      <alignment horizontal="center" vertical="center"/>
    </xf>
    <xf numFmtId="9" fontId="8" fillId="0" borderId="0" xfId="3" applyFont="1" applyAlignment="1">
      <alignment horizontal="center" vertical="center"/>
    </xf>
    <xf numFmtId="0" fontId="19" fillId="5" borderId="0" xfId="0" applyFont="1" applyFill="1"/>
    <xf numFmtId="10" fontId="18" fillId="3" borderId="0" xfId="0" applyNumberFormat="1" applyFont="1" applyFill="1" applyAlignment="1">
      <alignment horizontal="center" vertical="center"/>
    </xf>
    <xf numFmtId="0" fontId="18" fillId="3" borderId="1" xfId="0" applyFont="1" applyFill="1" applyBorder="1" applyAlignment="1">
      <alignment horizontal="center" vertical="center" wrapText="1"/>
    </xf>
    <xf numFmtId="10" fontId="17" fillId="3" borderId="1" xfId="0" applyNumberFormat="1" applyFont="1" applyFill="1" applyBorder="1" applyAlignment="1">
      <alignment horizontal="center" vertical="center"/>
    </xf>
    <xf numFmtId="1" fontId="8" fillId="0" borderId="0" xfId="0" applyNumberFormat="1" applyFont="1" applyAlignment="1">
      <alignment horizontal="center" vertical="center"/>
    </xf>
    <xf numFmtId="0" fontId="16" fillId="2" borderId="0" xfId="0" applyFont="1" applyFill="1" applyAlignment="1" applyProtection="1">
      <alignment horizontal="center" vertical="center" wrapText="1"/>
      <protection locked="0"/>
    </xf>
  </cellXfs>
  <cellStyles count="4">
    <cellStyle name="Currency" xfId="2" builtinId="4"/>
    <cellStyle name="Hyperlink" xfId="1" builtinId="8"/>
    <cellStyle name="Normal" xfId="0" builtinId="0"/>
    <cellStyle name="Percent" xfId="3" builtinId="5"/>
  </cellStyles>
  <dxfs count="0"/>
  <tableStyles count="0" defaultTableStyle="TableStyleMedium2" defaultPivotStyle="PivotStyleLight16"/>
  <colors>
    <mruColors>
      <color rgb="FF9D84FF"/>
      <color rgb="FF1CCC13"/>
      <color rgb="FFFFF600"/>
      <color rgb="FF2EEE0A"/>
      <color rgb="FF7DB5F9"/>
      <color rgb="FF6AAEF9"/>
      <color rgb="FF509BFA"/>
      <color rgb="FF4DAC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externalLink" Target="externalLinks/externalLink97.xml"/><Relationship Id="rId21" Type="http://schemas.openxmlformats.org/officeDocument/2006/relationships/externalLink" Target="externalLinks/externalLink1.xml"/><Relationship Id="rId42" Type="http://schemas.openxmlformats.org/officeDocument/2006/relationships/externalLink" Target="externalLinks/externalLink22.xml"/><Relationship Id="rId63" Type="http://schemas.openxmlformats.org/officeDocument/2006/relationships/externalLink" Target="externalLinks/externalLink43.xml"/><Relationship Id="rId84" Type="http://schemas.openxmlformats.org/officeDocument/2006/relationships/externalLink" Target="externalLinks/externalLink64.xml"/><Relationship Id="rId138" Type="http://schemas.openxmlformats.org/officeDocument/2006/relationships/externalLink" Target="externalLinks/externalLink118.xml"/><Relationship Id="rId159" Type="http://schemas.openxmlformats.org/officeDocument/2006/relationships/externalLink" Target="externalLinks/externalLink139.xml"/><Relationship Id="rId170" Type="http://schemas.openxmlformats.org/officeDocument/2006/relationships/externalLink" Target="externalLinks/externalLink150.xml"/><Relationship Id="rId191" Type="http://schemas.openxmlformats.org/officeDocument/2006/relationships/externalLink" Target="externalLinks/externalLink171.xml"/><Relationship Id="rId205" Type="http://schemas.openxmlformats.org/officeDocument/2006/relationships/sheetMetadata" Target="metadata.xml"/><Relationship Id="rId107" Type="http://schemas.openxmlformats.org/officeDocument/2006/relationships/externalLink" Target="externalLinks/externalLink87.xml"/><Relationship Id="rId11" Type="http://schemas.openxmlformats.org/officeDocument/2006/relationships/worksheet" Target="worksheets/sheet11.xml"/><Relationship Id="rId32" Type="http://schemas.openxmlformats.org/officeDocument/2006/relationships/externalLink" Target="externalLinks/externalLink12.xml"/><Relationship Id="rId53" Type="http://schemas.openxmlformats.org/officeDocument/2006/relationships/externalLink" Target="externalLinks/externalLink33.xml"/><Relationship Id="rId74" Type="http://schemas.openxmlformats.org/officeDocument/2006/relationships/externalLink" Target="externalLinks/externalLink54.xml"/><Relationship Id="rId128" Type="http://schemas.openxmlformats.org/officeDocument/2006/relationships/externalLink" Target="externalLinks/externalLink108.xml"/><Relationship Id="rId149" Type="http://schemas.openxmlformats.org/officeDocument/2006/relationships/externalLink" Target="externalLinks/externalLink129.xml"/><Relationship Id="rId5" Type="http://schemas.openxmlformats.org/officeDocument/2006/relationships/worksheet" Target="worksheets/sheet5.xml"/><Relationship Id="rId95" Type="http://schemas.openxmlformats.org/officeDocument/2006/relationships/externalLink" Target="externalLinks/externalLink75.xml"/><Relationship Id="rId160" Type="http://schemas.openxmlformats.org/officeDocument/2006/relationships/externalLink" Target="externalLinks/externalLink140.xml"/><Relationship Id="rId181" Type="http://schemas.openxmlformats.org/officeDocument/2006/relationships/externalLink" Target="externalLinks/externalLink161.xml"/><Relationship Id="rId22" Type="http://schemas.openxmlformats.org/officeDocument/2006/relationships/externalLink" Target="externalLinks/externalLink2.xml"/><Relationship Id="rId43" Type="http://schemas.openxmlformats.org/officeDocument/2006/relationships/externalLink" Target="externalLinks/externalLink23.xml"/><Relationship Id="rId64" Type="http://schemas.openxmlformats.org/officeDocument/2006/relationships/externalLink" Target="externalLinks/externalLink44.xml"/><Relationship Id="rId118" Type="http://schemas.openxmlformats.org/officeDocument/2006/relationships/externalLink" Target="externalLinks/externalLink98.xml"/><Relationship Id="rId139" Type="http://schemas.openxmlformats.org/officeDocument/2006/relationships/externalLink" Target="externalLinks/externalLink119.xml"/><Relationship Id="rId85" Type="http://schemas.openxmlformats.org/officeDocument/2006/relationships/externalLink" Target="externalLinks/externalLink65.xml"/><Relationship Id="rId150" Type="http://schemas.openxmlformats.org/officeDocument/2006/relationships/externalLink" Target="externalLinks/externalLink130.xml"/><Relationship Id="rId171" Type="http://schemas.openxmlformats.org/officeDocument/2006/relationships/externalLink" Target="externalLinks/externalLink151.xml"/><Relationship Id="rId192" Type="http://schemas.openxmlformats.org/officeDocument/2006/relationships/externalLink" Target="externalLinks/externalLink172.xml"/><Relationship Id="rId206" Type="http://schemas.microsoft.com/office/2017/06/relationships/rdRichValue" Target="richData/rdrichvalue.xml"/><Relationship Id="rId12" Type="http://schemas.openxmlformats.org/officeDocument/2006/relationships/worksheet" Target="worksheets/sheet12.xml"/><Relationship Id="rId33" Type="http://schemas.openxmlformats.org/officeDocument/2006/relationships/externalLink" Target="externalLinks/externalLink13.xml"/><Relationship Id="rId108" Type="http://schemas.openxmlformats.org/officeDocument/2006/relationships/externalLink" Target="externalLinks/externalLink88.xml"/><Relationship Id="rId129" Type="http://schemas.openxmlformats.org/officeDocument/2006/relationships/externalLink" Target="externalLinks/externalLink109.xml"/><Relationship Id="rId54" Type="http://schemas.openxmlformats.org/officeDocument/2006/relationships/externalLink" Target="externalLinks/externalLink34.xml"/><Relationship Id="rId75" Type="http://schemas.openxmlformats.org/officeDocument/2006/relationships/externalLink" Target="externalLinks/externalLink55.xml"/><Relationship Id="rId96" Type="http://schemas.openxmlformats.org/officeDocument/2006/relationships/externalLink" Target="externalLinks/externalLink76.xml"/><Relationship Id="rId140" Type="http://schemas.openxmlformats.org/officeDocument/2006/relationships/externalLink" Target="externalLinks/externalLink120.xml"/><Relationship Id="rId161" Type="http://schemas.openxmlformats.org/officeDocument/2006/relationships/externalLink" Target="externalLinks/externalLink141.xml"/><Relationship Id="rId182" Type="http://schemas.openxmlformats.org/officeDocument/2006/relationships/externalLink" Target="externalLinks/externalLink162.xml"/><Relationship Id="rId6" Type="http://schemas.openxmlformats.org/officeDocument/2006/relationships/worksheet" Target="worksheets/sheet6.xml"/><Relationship Id="rId23" Type="http://schemas.openxmlformats.org/officeDocument/2006/relationships/externalLink" Target="externalLinks/externalLink3.xml"/><Relationship Id="rId119" Type="http://schemas.openxmlformats.org/officeDocument/2006/relationships/externalLink" Target="externalLinks/externalLink99.xml"/><Relationship Id="rId44" Type="http://schemas.openxmlformats.org/officeDocument/2006/relationships/externalLink" Target="externalLinks/externalLink24.xml"/><Relationship Id="rId65" Type="http://schemas.openxmlformats.org/officeDocument/2006/relationships/externalLink" Target="externalLinks/externalLink45.xml"/><Relationship Id="rId86" Type="http://schemas.openxmlformats.org/officeDocument/2006/relationships/externalLink" Target="externalLinks/externalLink66.xml"/><Relationship Id="rId130" Type="http://schemas.openxmlformats.org/officeDocument/2006/relationships/externalLink" Target="externalLinks/externalLink110.xml"/><Relationship Id="rId151" Type="http://schemas.openxmlformats.org/officeDocument/2006/relationships/externalLink" Target="externalLinks/externalLink131.xml"/><Relationship Id="rId172" Type="http://schemas.openxmlformats.org/officeDocument/2006/relationships/externalLink" Target="externalLinks/externalLink152.xml"/><Relationship Id="rId193" Type="http://schemas.openxmlformats.org/officeDocument/2006/relationships/externalLink" Target="externalLinks/externalLink173.xml"/><Relationship Id="rId207" Type="http://schemas.microsoft.com/office/2017/06/relationships/rdRichValueStructure" Target="richData/rdrichvaluestructure.xml"/><Relationship Id="rId13" Type="http://schemas.openxmlformats.org/officeDocument/2006/relationships/worksheet" Target="worksheets/sheet13.xml"/><Relationship Id="rId109" Type="http://schemas.openxmlformats.org/officeDocument/2006/relationships/externalLink" Target="externalLinks/externalLink89.xml"/><Relationship Id="rId34" Type="http://schemas.openxmlformats.org/officeDocument/2006/relationships/externalLink" Target="externalLinks/externalLink14.xml"/><Relationship Id="rId55" Type="http://schemas.openxmlformats.org/officeDocument/2006/relationships/externalLink" Target="externalLinks/externalLink35.xml"/><Relationship Id="rId76" Type="http://schemas.openxmlformats.org/officeDocument/2006/relationships/externalLink" Target="externalLinks/externalLink56.xml"/><Relationship Id="rId97" Type="http://schemas.openxmlformats.org/officeDocument/2006/relationships/externalLink" Target="externalLinks/externalLink77.xml"/><Relationship Id="rId120" Type="http://schemas.openxmlformats.org/officeDocument/2006/relationships/externalLink" Target="externalLinks/externalLink100.xml"/><Relationship Id="rId141" Type="http://schemas.openxmlformats.org/officeDocument/2006/relationships/externalLink" Target="externalLinks/externalLink121.xml"/><Relationship Id="rId7" Type="http://schemas.openxmlformats.org/officeDocument/2006/relationships/worksheet" Target="worksheets/sheet7.xml"/><Relationship Id="rId162" Type="http://schemas.openxmlformats.org/officeDocument/2006/relationships/externalLink" Target="externalLinks/externalLink142.xml"/><Relationship Id="rId183" Type="http://schemas.openxmlformats.org/officeDocument/2006/relationships/externalLink" Target="externalLinks/externalLink163.xml"/><Relationship Id="rId24" Type="http://schemas.openxmlformats.org/officeDocument/2006/relationships/externalLink" Target="externalLinks/externalLink4.xml"/><Relationship Id="rId45" Type="http://schemas.openxmlformats.org/officeDocument/2006/relationships/externalLink" Target="externalLinks/externalLink25.xml"/><Relationship Id="rId66" Type="http://schemas.openxmlformats.org/officeDocument/2006/relationships/externalLink" Target="externalLinks/externalLink46.xml"/><Relationship Id="rId87" Type="http://schemas.openxmlformats.org/officeDocument/2006/relationships/externalLink" Target="externalLinks/externalLink67.xml"/><Relationship Id="rId110" Type="http://schemas.openxmlformats.org/officeDocument/2006/relationships/externalLink" Target="externalLinks/externalLink90.xml"/><Relationship Id="rId131" Type="http://schemas.openxmlformats.org/officeDocument/2006/relationships/externalLink" Target="externalLinks/externalLink111.xml"/><Relationship Id="rId61" Type="http://schemas.openxmlformats.org/officeDocument/2006/relationships/externalLink" Target="externalLinks/externalLink41.xml"/><Relationship Id="rId82" Type="http://schemas.openxmlformats.org/officeDocument/2006/relationships/externalLink" Target="externalLinks/externalLink62.xml"/><Relationship Id="rId152" Type="http://schemas.openxmlformats.org/officeDocument/2006/relationships/externalLink" Target="externalLinks/externalLink132.xml"/><Relationship Id="rId173" Type="http://schemas.openxmlformats.org/officeDocument/2006/relationships/externalLink" Target="externalLinks/externalLink153.xml"/><Relationship Id="rId194" Type="http://schemas.openxmlformats.org/officeDocument/2006/relationships/externalLink" Target="externalLinks/externalLink174.xml"/><Relationship Id="rId199" Type="http://schemas.openxmlformats.org/officeDocument/2006/relationships/externalLink" Target="externalLinks/externalLink179.xml"/><Relationship Id="rId203" Type="http://schemas.openxmlformats.org/officeDocument/2006/relationships/styles" Target="styles.xml"/><Relationship Id="rId208" Type="http://schemas.microsoft.com/office/2017/06/relationships/richStyles" Target="richData/richStyles.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externalLink" Target="externalLinks/externalLink10.xml"/><Relationship Id="rId35" Type="http://schemas.openxmlformats.org/officeDocument/2006/relationships/externalLink" Target="externalLinks/externalLink15.xml"/><Relationship Id="rId56" Type="http://schemas.openxmlformats.org/officeDocument/2006/relationships/externalLink" Target="externalLinks/externalLink36.xml"/><Relationship Id="rId77" Type="http://schemas.openxmlformats.org/officeDocument/2006/relationships/externalLink" Target="externalLinks/externalLink57.xml"/><Relationship Id="rId100" Type="http://schemas.openxmlformats.org/officeDocument/2006/relationships/externalLink" Target="externalLinks/externalLink80.xml"/><Relationship Id="rId105" Type="http://schemas.openxmlformats.org/officeDocument/2006/relationships/externalLink" Target="externalLinks/externalLink85.xml"/><Relationship Id="rId126" Type="http://schemas.openxmlformats.org/officeDocument/2006/relationships/externalLink" Target="externalLinks/externalLink106.xml"/><Relationship Id="rId147" Type="http://schemas.openxmlformats.org/officeDocument/2006/relationships/externalLink" Target="externalLinks/externalLink127.xml"/><Relationship Id="rId168" Type="http://schemas.openxmlformats.org/officeDocument/2006/relationships/externalLink" Target="externalLinks/externalLink148.xml"/><Relationship Id="rId8" Type="http://schemas.openxmlformats.org/officeDocument/2006/relationships/worksheet" Target="worksheets/sheet8.xml"/><Relationship Id="rId51" Type="http://schemas.openxmlformats.org/officeDocument/2006/relationships/externalLink" Target="externalLinks/externalLink31.xml"/><Relationship Id="rId72" Type="http://schemas.openxmlformats.org/officeDocument/2006/relationships/externalLink" Target="externalLinks/externalLink52.xml"/><Relationship Id="rId93" Type="http://schemas.openxmlformats.org/officeDocument/2006/relationships/externalLink" Target="externalLinks/externalLink73.xml"/><Relationship Id="rId98" Type="http://schemas.openxmlformats.org/officeDocument/2006/relationships/externalLink" Target="externalLinks/externalLink78.xml"/><Relationship Id="rId121" Type="http://schemas.openxmlformats.org/officeDocument/2006/relationships/externalLink" Target="externalLinks/externalLink101.xml"/><Relationship Id="rId142" Type="http://schemas.openxmlformats.org/officeDocument/2006/relationships/externalLink" Target="externalLinks/externalLink122.xml"/><Relationship Id="rId163" Type="http://schemas.openxmlformats.org/officeDocument/2006/relationships/externalLink" Target="externalLinks/externalLink143.xml"/><Relationship Id="rId184" Type="http://schemas.openxmlformats.org/officeDocument/2006/relationships/externalLink" Target="externalLinks/externalLink164.xml"/><Relationship Id="rId189" Type="http://schemas.openxmlformats.org/officeDocument/2006/relationships/externalLink" Target="externalLinks/externalLink169.xml"/><Relationship Id="rId3" Type="http://schemas.openxmlformats.org/officeDocument/2006/relationships/worksheet" Target="worksheets/sheet3.xml"/><Relationship Id="rId25" Type="http://schemas.openxmlformats.org/officeDocument/2006/relationships/externalLink" Target="externalLinks/externalLink5.xml"/><Relationship Id="rId46" Type="http://schemas.openxmlformats.org/officeDocument/2006/relationships/externalLink" Target="externalLinks/externalLink26.xml"/><Relationship Id="rId67" Type="http://schemas.openxmlformats.org/officeDocument/2006/relationships/externalLink" Target="externalLinks/externalLink47.xml"/><Relationship Id="rId116" Type="http://schemas.openxmlformats.org/officeDocument/2006/relationships/externalLink" Target="externalLinks/externalLink96.xml"/><Relationship Id="rId137" Type="http://schemas.openxmlformats.org/officeDocument/2006/relationships/externalLink" Target="externalLinks/externalLink117.xml"/><Relationship Id="rId158" Type="http://schemas.openxmlformats.org/officeDocument/2006/relationships/externalLink" Target="externalLinks/externalLink138.xml"/><Relationship Id="rId20" Type="http://schemas.openxmlformats.org/officeDocument/2006/relationships/worksheet" Target="worksheets/sheet20.xml"/><Relationship Id="rId41" Type="http://schemas.openxmlformats.org/officeDocument/2006/relationships/externalLink" Target="externalLinks/externalLink21.xml"/><Relationship Id="rId62" Type="http://schemas.openxmlformats.org/officeDocument/2006/relationships/externalLink" Target="externalLinks/externalLink42.xml"/><Relationship Id="rId83" Type="http://schemas.openxmlformats.org/officeDocument/2006/relationships/externalLink" Target="externalLinks/externalLink63.xml"/><Relationship Id="rId88" Type="http://schemas.openxmlformats.org/officeDocument/2006/relationships/externalLink" Target="externalLinks/externalLink68.xml"/><Relationship Id="rId111" Type="http://schemas.openxmlformats.org/officeDocument/2006/relationships/externalLink" Target="externalLinks/externalLink91.xml"/><Relationship Id="rId132" Type="http://schemas.openxmlformats.org/officeDocument/2006/relationships/externalLink" Target="externalLinks/externalLink112.xml"/><Relationship Id="rId153" Type="http://schemas.openxmlformats.org/officeDocument/2006/relationships/externalLink" Target="externalLinks/externalLink133.xml"/><Relationship Id="rId174" Type="http://schemas.openxmlformats.org/officeDocument/2006/relationships/externalLink" Target="externalLinks/externalLink154.xml"/><Relationship Id="rId179" Type="http://schemas.openxmlformats.org/officeDocument/2006/relationships/externalLink" Target="externalLinks/externalLink159.xml"/><Relationship Id="rId195" Type="http://schemas.openxmlformats.org/officeDocument/2006/relationships/externalLink" Target="externalLinks/externalLink175.xml"/><Relationship Id="rId209" Type="http://schemas.microsoft.com/office/2017/06/relationships/rdSupportingPropertyBagStructure" Target="richData/rdsupportingpropertybagstructure.xml"/><Relationship Id="rId190" Type="http://schemas.openxmlformats.org/officeDocument/2006/relationships/externalLink" Target="externalLinks/externalLink170.xml"/><Relationship Id="rId204" Type="http://schemas.openxmlformats.org/officeDocument/2006/relationships/sharedStrings" Target="sharedStrings.xml"/><Relationship Id="rId15" Type="http://schemas.openxmlformats.org/officeDocument/2006/relationships/worksheet" Target="worksheets/sheet15.xml"/><Relationship Id="rId36" Type="http://schemas.openxmlformats.org/officeDocument/2006/relationships/externalLink" Target="externalLinks/externalLink16.xml"/><Relationship Id="rId57" Type="http://schemas.openxmlformats.org/officeDocument/2006/relationships/externalLink" Target="externalLinks/externalLink37.xml"/><Relationship Id="rId106" Type="http://schemas.openxmlformats.org/officeDocument/2006/relationships/externalLink" Target="externalLinks/externalLink86.xml"/><Relationship Id="rId127" Type="http://schemas.openxmlformats.org/officeDocument/2006/relationships/externalLink" Target="externalLinks/externalLink107.xml"/><Relationship Id="rId10" Type="http://schemas.openxmlformats.org/officeDocument/2006/relationships/worksheet" Target="worksheets/sheet10.xml"/><Relationship Id="rId31" Type="http://schemas.openxmlformats.org/officeDocument/2006/relationships/externalLink" Target="externalLinks/externalLink11.xml"/><Relationship Id="rId52" Type="http://schemas.openxmlformats.org/officeDocument/2006/relationships/externalLink" Target="externalLinks/externalLink32.xml"/><Relationship Id="rId73" Type="http://schemas.openxmlformats.org/officeDocument/2006/relationships/externalLink" Target="externalLinks/externalLink53.xml"/><Relationship Id="rId78" Type="http://schemas.openxmlformats.org/officeDocument/2006/relationships/externalLink" Target="externalLinks/externalLink58.xml"/><Relationship Id="rId94" Type="http://schemas.openxmlformats.org/officeDocument/2006/relationships/externalLink" Target="externalLinks/externalLink74.xml"/><Relationship Id="rId99" Type="http://schemas.openxmlformats.org/officeDocument/2006/relationships/externalLink" Target="externalLinks/externalLink79.xml"/><Relationship Id="rId101" Type="http://schemas.openxmlformats.org/officeDocument/2006/relationships/externalLink" Target="externalLinks/externalLink81.xml"/><Relationship Id="rId122" Type="http://schemas.openxmlformats.org/officeDocument/2006/relationships/externalLink" Target="externalLinks/externalLink102.xml"/><Relationship Id="rId143" Type="http://schemas.openxmlformats.org/officeDocument/2006/relationships/externalLink" Target="externalLinks/externalLink123.xml"/><Relationship Id="rId148" Type="http://schemas.openxmlformats.org/officeDocument/2006/relationships/externalLink" Target="externalLinks/externalLink128.xml"/><Relationship Id="rId164" Type="http://schemas.openxmlformats.org/officeDocument/2006/relationships/externalLink" Target="externalLinks/externalLink144.xml"/><Relationship Id="rId169" Type="http://schemas.openxmlformats.org/officeDocument/2006/relationships/externalLink" Target="externalLinks/externalLink149.xml"/><Relationship Id="rId185" Type="http://schemas.openxmlformats.org/officeDocument/2006/relationships/externalLink" Target="externalLinks/externalLink16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externalLink" Target="externalLinks/externalLink160.xml"/><Relationship Id="rId210" Type="http://schemas.microsoft.com/office/2017/06/relationships/rdSupportingPropertyBag" Target="richData/rdsupportingpropertybag.xml"/><Relationship Id="rId26" Type="http://schemas.openxmlformats.org/officeDocument/2006/relationships/externalLink" Target="externalLinks/externalLink6.xml"/><Relationship Id="rId47" Type="http://schemas.openxmlformats.org/officeDocument/2006/relationships/externalLink" Target="externalLinks/externalLink27.xml"/><Relationship Id="rId68" Type="http://schemas.openxmlformats.org/officeDocument/2006/relationships/externalLink" Target="externalLinks/externalLink48.xml"/><Relationship Id="rId89" Type="http://schemas.openxmlformats.org/officeDocument/2006/relationships/externalLink" Target="externalLinks/externalLink69.xml"/><Relationship Id="rId112" Type="http://schemas.openxmlformats.org/officeDocument/2006/relationships/externalLink" Target="externalLinks/externalLink92.xml"/><Relationship Id="rId133" Type="http://schemas.openxmlformats.org/officeDocument/2006/relationships/externalLink" Target="externalLinks/externalLink113.xml"/><Relationship Id="rId154" Type="http://schemas.openxmlformats.org/officeDocument/2006/relationships/externalLink" Target="externalLinks/externalLink134.xml"/><Relationship Id="rId175" Type="http://schemas.openxmlformats.org/officeDocument/2006/relationships/externalLink" Target="externalLinks/externalLink155.xml"/><Relationship Id="rId196" Type="http://schemas.openxmlformats.org/officeDocument/2006/relationships/externalLink" Target="externalLinks/externalLink176.xml"/><Relationship Id="rId200" Type="http://schemas.openxmlformats.org/officeDocument/2006/relationships/externalLink" Target="externalLinks/externalLink180.xml"/><Relationship Id="rId16" Type="http://schemas.openxmlformats.org/officeDocument/2006/relationships/worksheet" Target="worksheets/sheet16.xml"/><Relationship Id="rId37" Type="http://schemas.openxmlformats.org/officeDocument/2006/relationships/externalLink" Target="externalLinks/externalLink17.xml"/><Relationship Id="rId58" Type="http://schemas.openxmlformats.org/officeDocument/2006/relationships/externalLink" Target="externalLinks/externalLink38.xml"/><Relationship Id="rId79" Type="http://schemas.openxmlformats.org/officeDocument/2006/relationships/externalLink" Target="externalLinks/externalLink59.xml"/><Relationship Id="rId102" Type="http://schemas.openxmlformats.org/officeDocument/2006/relationships/externalLink" Target="externalLinks/externalLink82.xml"/><Relationship Id="rId123" Type="http://schemas.openxmlformats.org/officeDocument/2006/relationships/externalLink" Target="externalLinks/externalLink103.xml"/><Relationship Id="rId144" Type="http://schemas.openxmlformats.org/officeDocument/2006/relationships/externalLink" Target="externalLinks/externalLink124.xml"/><Relationship Id="rId90" Type="http://schemas.openxmlformats.org/officeDocument/2006/relationships/externalLink" Target="externalLinks/externalLink70.xml"/><Relationship Id="rId165" Type="http://schemas.openxmlformats.org/officeDocument/2006/relationships/externalLink" Target="externalLinks/externalLink145.xml"/><Relationship Id="rId186" Type="http://schemas.openxmlformats.org/officeDocument/2006/relationships/externalLink" Target="externalLinks/externalLink166.xml"/><Relationship Id="rId211" Type="http://schemas.microsoft.com/office/2017/06/relationships/rdRichValueTypes" Target="richData/rdRichValueTypes.xml"/><Relationship Id="rId27" Type="http://schemas.openxmlformats.org/officeDocument/2006/relationships/externalLink" Target="externalLinks/externalLink7.xml"/><Relationship Id="rId48" Type="http://schemas.openxmlformats.org/officeDocument/2006/relationships/externalLink" Target="externalLinks/externalLink28.xml"/><Relationship Id="rId69" Type="http://schemas.openxmlformats.org/officeDocument/2006/relationships/externalLink" Target="externalLinks/externalLink49.xml"/><Relationship Id="rId113" Type="http://schemas.openxmlformats.org/officeDocument/2006/relationships/externalLink" Target="externalLinks/externalLink93.xml"/><Relationship Id="rId134" Type="http://schemas.openxmlformats.org/officeDocument/2006/relationships/externalLink" Target="externalLinks/externalLink114.xml"/><Relationship Id="rId80" Type="http://schemas.openxmlformats.org/officeDocument/2006/relationships/externalLink" Target="externalLinks/externalLink60.xml"/><Relationship Id="rId155" Type="http://schemas.openxmlformats.org/officeDocument/2006/relationships/externalLink" Target="externalLinks/externalLink135.xml"/><Relationship Id="rId176" Type="http://schemas.openxmlformats.org/officeDocument/2006/relationships/externalLink" Target="externalLinks/externalLink156.xml"/><Relationship Id="rId197" Type="http://schemas.openxmlformats.org/officeDocument/2006/relationships/externalLink" Target="externalLinks/externalLink177.xml"/><Relationship Id="rId201" Type="http://schemas.openxmlformats.org/officeDocument/2006/relationships/externalLink" Target="externalLinks/externalLink181.xml"/><Relationship Id="rId17" Type="http://schemas.openxmlformats.org/officeDocument/2006/relationships/worksheet" Target="worksheets/sheet17.xml"/><Relationship Id="rId38" Type="http://schemas.openxmlformats.org/officeDocument/2006/relationships/externalLink" Target="externalLinks/externalLink18.xml"/><Relationship Id="rId59" Type="http://schemas.openxmlformats.org/officeDocument/2006/relationships/externalLink" Target="externalLinks/externalLink39.xml"/><Relationship Id="rId103" Type="http://schemas.openxmlformats.org/officeDocument/2006/relationships/externalLink" Target="externalLinks/externalLink83.xml"/><Relationship Id="rId124" Type="http://schemas.openxmlformats.org/officeDocument/2006/relationships/externalLink" Target="externalLinks/externalLink104.xml"/><Relationship Id="rId70" Type="http://schemas.openxmlformats.org/officeDocument/2006/relationships/externalLink" Target="externalLinks/externalLink50.xml"/><Relationship Id="rId91" Type="http://schemas.openxmlformats.org/officeDocument/2006/relationships/externalLink" Target="externalLinks/externalLink71.xml"/><Relationship Id="rId145" Type="http://schemas.openxmlformats.org/officeDocument/2006/relationships/externalLink" Target="externalLinks/externalLink125.xml"/><Relationship Id="rId166" Type="http://schemas.openxmlformats.org/officeDocument/2006/relationships/externalLink" Target="externalLinks/externalLink146.xml"/><Relationship Id="rId187" Type="http://schemas.openxmlformats.org/officeDocument/2006/relationships/externalLink" Target="externalLinks/externalLink167.xml"/><Relationship Id="rId1" Type="http://schemas.openxmlformats.org/officeDocument/2006/relationships/worksheet" Target="worksheets/sheet1.xml"/><Relationship Id="rId212" Type="http://schemas.openxmlformats.org/officeDocument/2006/relationships/calcChain" Target="calcChain.xml"/><Relationship Id="rId28" Type="http://schemas.openxmlformats.org/officeDocument/2006/relationships/externalLink" Target="externalLinks/externalLink8.xml"/><Relationship Id="rId49" Type="http://schemas.openxmlformats.org/officeDocument/2006/relationships/externalLink" Target="externalLinks/externalLink29.xml"/><Relationship Id="rId114" Type="http://schemas.openxmlformats.org/officeDocument/2006/relationships/externalLink" Target="externalLinks/externalLink94.xml"/><Relationship Id="rId60" Type="http://schemas.openxmlformats.org/officeDocument/2006/relationships/externalLink" Target="externalLinks/externalLink40.xml"/><Relationship Id="rId81" Type="http://schemas.openxmlformats.org/officeDocument/2006/relationships/externalLink" Target="externalLinks/externalLink61.xml"/><Relationship Id="rId135" Type="http://schemas.openxmlformats.org/officeDocument/2006/relationships/externalLink" Target="externalLinks/externalLink115.xml"/><Relationship Id="rId156" Type="http://schemas.openxmlformats.org/officeDocument/2006/relationships/externalLink" Target="externalLinks/externalLink136.xml"/><Relationship Id="rId177" Type="http://schemas.openxmlformats.org/officeDocument/2006/relationships/externalLink" Target="externalLinks/externalLink157.xml"/><Relationship Id="rId198" Type="http://schemas.openxmlformats.org/officeDocument/2006/relationships/externalLink" Target="externalLinks/externalLink178.xml"/><Relationship Id="rId202" Type="http://schemas.openxmlformats.org/officeDocument/2006/relationships/theme" Target="theme/theme1.xml"/><Relationship Id="rId18" Type="http://schemas.openxmlformats.org/officeDocument/2006/relationships/worksheet" Target="worksheets/sheet18.xml"/><Relationship Id="rId39" Type="http://schemas.openxmlformats.org/officeDocument/2006/relationships/externalLink" Target="externalLinks/externalLink19.xml"/><Relationship Id="rId50" Type="http://schemas.openxmlformats.org/officeDocument/2006/relationships/externalLink" Target="externalLinks/externalLink30.xml"/><Relationship Id="rId104" Type="http://schemas.openxmlformats.org/officeDocument/2006/relationships/externalLink" Target="externalLinks/externalLink84.xml"/><Relationship Id="rId125" Type="http://schemas.openxmlformats.org/officeDocument/2006/relationships/externalLink" Target="externalLinks/externalLink105.xml"/><Relationship Id="rId146" Type="http://schemas.openxmlformats.org/officeDocument/2006/relationships/externalLink" Target="externalLinks/externalLink126.xml"/><Relationship Id="rId167" Type="http://schemas.openxmlformats.org/officeDocument/2006/relationships/externalLink" Target="externalLinks/externalLink147.xml"/><Relationship Id="rId188" Type="http://schemas.openxmlformats.org/officeDocument/2006/relationships/externalLink" Target="externalLinks/externalLink168.xml"/><Relationship Id="rId71" Type="http://schemas.openxmlformats.org/officeDocument/2006/relationships/externalLink" Target="externalLinks/externalLink51.xml"/><Relationship Id="rId92" Type="http://schemas.openxmlformats.org/officeDocument/2006/relationships/externalLink" Target="externalLinks/externalLink72.xml"/><Relationship Id="rId2" Type="http://schemas.openxmlformats.org/officeDocument/2006/relationships/worksheet" Target="worksheets/sheet2.xml"/><Relationship Id="rId29" Type="http://schemas.openxmlformats.org/officeDocument/2006/relationships/externalLink" Target="externalLinks/externalLink9.xml"/><Relationship Id="rId40" Type="http://schemas.openxmlformats.org/officeDocument/2006/relationships/externalLink" Target="externalLinks/externalLink20.xml"/><Relationship Id="rId115" Type="http://schemas.openxmlformats.org/officeDocument/2006/relationships/externalLink" Target="externalLinks/externalLink95.xml"/><Relationship Id="rId136" Type="http://schemas.openxmlformats.org/officeDocument/2006/relationships/externalLink" Target="externalLinks/externalLink116.xml"/><Relationship Id="rId157" Type="http://schemas.openxmlformats.org/officeDocument/2006/relationships/externalLink" Target="externalLinks/externalLink137.xml"/><Relationship Id="rId178" Type="http://schemas.openxmlformats.org/officeDocument/2006/relationships/externalLink" Target="externalLinks/externalLink15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560634277328646E-2"/>
          <c:y val="0.11048182602794665"/>
          <c:w val="0.87336843017939558"/>
          <c:h val="0.75233419953391567"/>
        </c:manualLayout>
      </c:layout>
      <c:barChart>
        <c:barDir val="col"/>
        <c:grouping val="clustered"/>
        <c:varyColors val="0"/>
        <c:ser>
          <c:idx val="0"/>
          <c:order val="0"/>
          <c:tx>
            <c:strRef>
              <c:f>Treasuries!$C$1</c:f>
              <c:strCache>
                <c:ptCount val="1"/>
                <c:pt idx="0">
                  <c:v>Yield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Treasuries!$B$2:$B$10</c:f>
              <c:strCache>
                <c:ptCount val="9"/>
                <c:pt idx="0">
                  <c:v>1M</c:v>
                </c:pt>
                <c:pt idx="1">
                  <c:v>3M</c:v>
                </c:pt>
                <c:pt idx="2">
                  <c:v>6M</c:v>
                </c:pt>
                <c:pt idx="3">
                  <c:v>1Y</c:v>
                </c:pt>
                <c:pt idx="4">
                  <c:v>2Y</c:v>
                </c:pt>
                <c:pt idx="5">
                  <c:v>5Y</c:v>
                </c:pt>
                <c:pt idx="6">
                  <c:v>10Y</c:v>
                </c:pt>
                <c:pt idx="7">
                  <c:v>20Y</c:v>
                </c:pt>
                <c:pt idx="8">
                  <c:v>30Y</c:v>
                </c:pt>
              </c:strCache>
            </c:strRef>
          </c:cat>
          <c:val>
            <c:numRef>
              <c:f>Treasuries!$C$2:$C$10</c:f>
              <c:numCache>
                <c:formatCode>0.00%</c:formatCode>
                <c:ptCount val="9"/>
                <c:pt idx="0">
                  <c:v>5.1020000000000003E-2</c:v>
                </c:pt>
                <c:pt idx="1">
                  <c:v>5.2999999999999999E-2</c:v>
                </c:pt>
                <c:pt idx="2">
                  <c:v>5.4160000000000007E-2</c:v>
                </c:pt>
                <c:pt idx="3">
                  <c:v>5.2610000000000004E-2</c:v>
                </c:pt>
                <c:pt idx="4">
                  <c:v>4.7070000000000001E-2</c:v>
                </c:pt>
                <c:pt idx="5">
                  <c:v>3.9550000000000002E-2</c:v>
                </c:pt>
                <c:pt idx="6">
                  <c:v>3.7229999999999999E-2</c:v>
                </c:pt>
                <c:pt idx="7">
                  <c:v>3.9989999999999998E-2</c:v>
                </c:pt>
                <c:pt idx="8">
                  <c:v>3.8079999999999996E-2</c:v>
                </c:pt>
              </c:numCache>
            </c:numRef>
          </c:val>
          <c:extLst>
            <c:ext xmlns:c16="http://schemas.microsoft.com/office/drawing/2014/chart" uri="{C3380CC4-5D6E-409C-BE32-E72D297353CC}">
              <c16:uniqueId val="{00000000-5F1C-1E40-98BF-EB4335032798}"/>
            </c:ext>
          </c:extLst>
        </c:ser>
        <c:dLbls>
          <c:dLblPos val="outEnd"/>
          <c:showLegendKey val="0"/>
          <c:showVal val="1"/>
          <c:showCatName val="0"/>
          <c:showSerName val="0"/>
          <c:showPercent val="0"/>
          <c:showBubbleSize val="0"/>
        </c:dLbls>
        <c:gapWidth val="219"/>
        <c:overlap val="-27"/>
        <c:axId val="1262740464"/>
        <c:axId val="1262742192"/>
      </c:barChart>
      <c:catAx>
        <c:axId val="126274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1262742192"/>
        <c:crosses val="autoZero"/>
        <c:auto val="1"/>
        <c:lblAlgn val="ctr"/>
        <c:lblOffset val="100"/>
        <c:noMultiLvlLbl val="0"/>
      </c:catAx>
      <c:valAx>
        <c:axId val="126274219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6274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49388</xdr:colOff>
      <xdr:row>1</xdr:row>
      <xdr:rowOff>5</xdr:rowOff>
    </xdr:from>
    <xdr:to>
      <xdr:col>8</xdr:col>
      <xdr:colOff>56444</xdr:colOff>
      <xdr:row>10</xdr:row>
      <xdr:rowOff>42332</xdr:rowOff>
    </xdr:to>
    <xdr:graphicFrame macro="">
      <xdr:nvGraphicFramePr>
        <xdr:cNvPr id="2" name="Chart 1">
          <a:extLst>
            <a:ext uri="{FF2B5EF4-FFF2-40B4-BE49-F238E27FC236}">
              <a16:creationId xmlns:a16="http://schemas.microsoft.com/office/drawing/2014/main" id="{95B7CA50-000A-465B-AB5B-6D5AC50570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Technology/Hardware/Livent.xlsx" TargetMode="External"/><Relationship Id="rId1" Type="http://schemas.openxmlformats.org/officeDocument/2006/relationships/externalLinkPath" Target="Technology/Hardware/Livent.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Users/bina/Documents/financial-modeling/Technology/Software/MercadoLibre.xlsx" TargetMode="External"/><Relationship Id="rId1" Type="http://schemas.openxmlformats.org/officeDocument/2006/relationships/externalLinkPath" Target="Technology/Software/MercadoLibre.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Users/bina/Documents/financial-modeling/Healthcare/Novo%20Nordisk.xlsx" TargetMode="External"/><Relationship Id="rId1" Type="http://schemas.openxmlformats.org/officeDocument/2006/relationships/externalLinkPath" Target="Healthcare/Novo%20Nordisk.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Users/bina/Documents/financial-modeling/Financial%20Services/Visa.xlsx" TargetMode="External"/><Relationship Id="rId1" Type="http://schemas.openxmlformats.org/officeDocument/2006/relationships/externalLinkPath" Target="Financial%20Services/Visa.xlsx" TargetMode="External"/></Relationships>
</file>

<file path=xl/externalLinks/_rels/externalLink5.xml.rels><?xml version="1.0" encoding="UTF-8" standalone="yes"?>
<Relationships xmlns="http://schemas.openxmlformats.org/package/2006/relationships"><Relationship Id="rId2" Type="http://schemas.openxmlformats.org/officeDocument/2006/relationships/externalLinkPath" Target="/Users/bina/Documents/financial-modeling/Healthcare/Vertex%20Pharmaceuticals.xlsx" TargetMode="External"/><Relationship Id="rId1" Type="http://schemas.openxmlformats.org/officeDocument/2006/relationships/externalLinkPath" Target="Healthcare/Vertex%20Pharmaceuticals.xlsx" TargetMode="External"/></Relationships>
</file>

<file path=xl/externalLinks/_rels/externalLink6.xml.rels><?xml version="1.0" encoding="UTF-8" standalone="yes"?>
<Relationships xmlns="http://schemas.openxmlformats.org/package/2006/relationships"><Relationship Id="rId2" Type="http://schemas.openxmlformats.org/officeDocument/2006/relationships/externalLinkPath" Target="/Users/bina/Documents/financial-modeling/Technology/Software/Adyen.xlsx" TargetMode="External"/><Relationship Id="rId1" Type="http://schemas.openxmlformats.org/officeDocument/2006/relationships/externalLinkPath" Target="Technology/Software/Adyen.xlsx"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Users/bina/Documents/financial-modeling/Technology/Software/Constellation%20Software.xlsx" TargetMode="External"/><Relationship Id="rId1" Type="http://schemas.openxmlformats.org/officeDocument/2006/relationships/externalLinkPath" Target="Technology/Software/Constellation%20Software.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Users/bina/Documents/financial-modeling/Consumer/Hermes%20International.xlsx" TargetMode="External"/><Relationship Id="rId1" Type="http://schemas.openxmlformats.org/officeDocument/2006/relationships/externalLinkPath" Target="Consumer/Hermes%20International.xlsx" TargetMode="External"/></Relationships>
</file>

<file path=xl/externalLinks/_rels/externalLink9.xml.rels><?xml version="1.0" encoding="UTF-8" standalone="yes"?>
<Relationships xmlns="http://schemas.openxmlformats.org/package/2006/relationships"><Relationship Id="rId2" Type="http://schemas.openxmlformats.org/officeDocument/2006/relationships/externalLinkPath" Target="/Users/bina/Documents/financial-modeling/Technology/Hardware/ASML.xlsx" TargetMode="External"/><Relationship Id="rId1" Type="http://schemas.openxmlformats.org/officeDocument/2006/relationships/externalLinkPath" Target="Technology/Hardware/ASML.xlsx" TargetMode="External"/></Relationships>
</file>

<file path=xl/externalLinks/_rels/externalLink10.xml.rels><?xml version="1.0" encoding="UTF-8" standalone="yes"?>
<Relationships xmlns="http://schemas.openxmlformats.org/package/2006/relationships"><Relationship Id="rId2" Type="http://schemas.openxmlformats.org/officeDocument/2006/relationships/externalLinkPath" Target="/Users/bina/Documents/financial-modeling/Consumer/AutoZone.xlsx" TargetMode="External"/><Relationship Id="rId1" Type="http://schemas.openxmlformats.org/officeDocument/2006/relationships/externalLinkPath" Target="Consumer/AutoZone.xlsx" TargetMode="External"/></Relationships>
</file>

<file path=xl/externalLinks/_rels/externalLink11.xml.rels><?xml version="1.0" encoding="UTF-8" standalone="yes"?>
<Relationships xmlns="http://schemas.openxmlformats.org/package/2006/relationships"><Relationship Id="rId2" Type="http://schemas.openxmlformats.org/officeDocument/2006/relationships/externalLinkPath" Target="/Users/bina/Documents/financial-modeling/Consumer/Crocs.xlsx" TargetMode="External"/><Relationship Id="rId1" Type="http://schemas.openxmlformats.org/officeDocument/2006/relationships/externalLinkPath" Target="Consumer/Crocs.xlsx" TargetMode="External"/></Relationships>
</file>

<file path=xl/externalLinks/_rels/externalLink12.xml.rels><?xml version="1.0" encoding="UTF-8" standalone="yes"?>
<Relationships xmlns="http://schemas.openxmlformats.org/package/2006/relationships"><Relationship Id="rId2" Type="http://schemas.openxmlformats.org/officeDocument/2006/relationships/externalLinkPath" Target="/Users/bina/Documents/financial-modeling/Technology/Software/Microsoft.xlsx" TargetMode="External"/><Relationship Id="rId1" Type="http://schemas.openxmlformats.org/officeDocument/2006/relationships/externalLinkPath" Target="Technology/Software/Microsoft.xlsx" TargetMode="External"/></Relationships>
</file>

<file path=xl/externalLinks/_rels/externalLink13.xml.rels><?xml version="1.0" encoding="UTF-8" standalone="yes"?>
<Relationships xmlns="http://schemas.openxmlformats.org/package/2006/relationships"><Relationship Id="rId2" Type="http://schemas.openxmlformats.org/officeDocument/2006/relationships/externalLinkPath" Target="/Users/bina/Documents/financial-modeling/Technology/Software/Airbnb.xlsx" TargetMode="External"/><Relationship Id="rId1" Type="http://schemas.openxmlformats.org/officeDocument/2006/relationships/externalLinkPath" Target="Technology/Software/Airbnb.xlsx" TargetMode="External"/></Relationships>
</file>

<file path=xl/externalLinks/_rels/externalLink14.xml.rels><?xml version="1.0" encoding="UTF-8" standalone="yes"?>
<Relationships xmlns="http://schemas.openxmlformats.org/package/2006/relationships"><Relationship Id="rId2" Type="http://schemas.openxmlformats.org/officeDocument/2006/relationships/externalLinkPath" Target="/Users/bina/Documents/financial-modeling/Consumer/Ferrari.xlsx" TargetMode="External"/><Relationship Id="rId1" Type="http://schemas.openxmlformats.org/officeDocument/2006/relationships/externalLinkPath" Target="Consumer/Ferrari.xlsx" TargetMode="External"/></Relationships>
</file>

<file path=xl/externalLinks/_rels/externalLink15.xml.rels><?xml version="1.0" encoding="UTF-8" standalone="yes"?>
<Relationships xmlns="http://schemas.openxmlformats.org/package/2006/relationships"><Relationship Id="rId2" Type="http://schemas.openxmlformats.org/officeDocument/2006/relationships/externalLinkPath" Target="/Users/bina/Documents/financial-modeling/Consumer/Monster%20Beverage%20Corporation.xlsx" TargetMode="External"/><Relationship Id="rId1" Type="http://schemas.openxmlformats.org/officeDocument/2006/relationships/externalLinkPath" Target="Consumer/Monster%20Beverage%20Corporation.xlsx" TargetMode="External"/></Relationships>
</file>

<file path=xl/externalLinks/_rels/externalLink16.xml.rels><?xml version="1.0" encoding="UTF-8" standalone="yes"?>
<Relationships xmlns="http://schemas.openxmlformats.org/package/2006/relationships"><Relationship Id="rId2" Type="http://schemas.openxmlformats.org/officeDocument/2006/relationships/externalLinkPath" Target="/Users/bina/Documents/financial-modeling/Technology/Software/Alphabet.xlsx" TargetMode="External"/><Relationship Id="rId1" Type="http://schemas.openxmlformats.org/officeDocument/2006/relationships/externalLinkPath" Target="Technology/Software/Alphabet.xlsx" TargetMode="External"/></Relationships>
</file>

<file path=xl/externalLinks/_rels/externalLink17.xml.rels><?xml version="1.0" encoding="UTF-8" standalone="yes"?>
<Relationships xmlns="http://schemas.openxmlformats.org/package/2006/relationships"><Relationship Id="rId2" Type="http://schemas.openxmlformats.org/officeDocument/2006/relationships/externalLinkPath" Target="/Users/bina/Documents/financial-modeling/Consumer/Ulta%20Beauty.xlsx" TargetMode="External"/><Relationship Id="rId1" Type="http://schemas.openxmlformats.org/officeDocument/2006/relationships/externalLinkPath" Target="Consumer/Ulta%20Beauty.xlsx" TargetMode="External"/></Relationships>
</file>

<file path=xl/externalLinks/_rels/externalLink18.xml.rels><?xml version="1.0" encoding="UTF-8" standalone="yes"?>
<Relationships xmlns="http://schemas.openxmlformats.org/package/2006/relationships"><Relationship Id="rId2" Type="http://schemas.openxmlformats.org/officeDocument/2006/relationships/externalLinkPath" Target="/Users/bina/Documents/financial-modeling/Consumer/Louis%20Vuitton%20Moet%20Hennessy.xlsx" TargetMode="External"/><Relationship Id="rId1" Type="http://schemas.openxmlformats.org/officeDocument/2006/relationships/externalLinkPath" Target="Consumer/Louis%20Vuitton%20Moet%20Hennessy.xlsx" TargetMode="External"/></Relationships>
</file>

<file path=xl/externalLinks/_rels/externalLink19.xml.rels><?xml version="1.0" encoding="UTF-8" standalone="yes"?>
<Relationships xmlns="http://schemas.openxmlformats.org/package/2006/relationships"><Relationship Id="rId2" Type="http://schemas.openxmlformats.org/officeDocument/2006/relationships/externalLinkPath" Target="/Users/bina/Documents/financial-modeling/Industrials/Lockheed%20Martin.xlsx" TargetMode="External"/><Relationship Id="rId1" Type="http://schemas.openxmlformats.org/officeDocument/2006/relationships/externalLinkPath" Target="Industrials/Lockheed%20Martin.xlsx" TargetMode="External"/></Relationships>
</file>

<file path=xl/externalLinks/_rels/externalLink20.xml.rels><?xml version="1.0" encoding="UTF-8" standalone="yes"?>
<Relationships xmlns="http://schemas.openxmlformats.org/package/2006/relationships"><Relationship Id="rId2" Type="http://schemas.openxmlformats.org/officeDocument/2006/relationships/externalLinkPath" Target="/Users/bina/Documents/financial-modeling/Financial%20Services/Berkshire%20Hathaway.xlsx" TargetMode="External"/><Relationship Id="rId1" Type="http://schemas.openxmlformats.org/officeDocument/2006/relationships/externalLinkPath" Target="Financial%20Services/Berkshire%20Hathaway.xlsx" TargetMode="External"/></Relationships>
</file>

<file path=xl/externalLinks/_rels/externalLink21.xml.rels><?xml version="1.0" encoding="UTF-8" standalone="yes"?>
<Relationships xmlns="http://schemas.openxmlformats.org/package/2006/relationships"><Relationship Id="rId2" Type="http://schemas.openxmlformats.org/officeDocument/2006/relationships/externalLinkPath" Target="/Users/bina/Documents/financial-modeling/Technology/Hardware/Apple.xlsx" TargetMode="External"/><Relationship Id="rId1" Type="http://schemas.openxmlformats.org/officeDocument/2006/relationships/externalLinkPath" Target="Technology/Hardware/Apple.xlsx" TargetMode="External"/></Relationships>
</file>

<file path=xl/externalLinks/_rels/externalLink22.xml.rels><?xml version="1.0" encoding="UTF-8" standalone="yes"?>
<Relationships xmlns="http://schemas.openxmlformats.org/package/2006/relationships"><Relationship Id="rId2" Type="http://schemas.openxmlformats.org/officeDocument/2006/relationships/externalLinkPath" Target="/Users/bina/Documents/financial-modeling/Technology/Hardware/Lam%20Research.xlsx" TargetMode="External"/><Relationship Id="rId1" Type="http://schemas.openxmlformats.org/officeDocument/2006/relationships/externalLinkPath" Target="Technology/Hardware/Lam%20Research.xlsx" TargetMode="External"/></Relationships>
</file>

<file path=xl/externalLinks/_rels/externalLink23.xml.rels><?xml version="1.0" encoding="UTF-8" standalone="yes"?>
<Relationships xmlns="http://schemas.openxmlformats.org/package/2006/relationships"><Relationship Id="rId2" Type="http://schemas.openxmlformats.org/officeDocument/2006/relationships/externalLinkPath" Target="/Users/bina/Documents/financial-modeling/Technology/Hardware/Qualcomm.xlsx" TargetMode="External"/><Relationship Id="rId1" Type="http://schemas.openxmlformats.org/officeDocument/2006/relationships/externalLinkPath" Target="Technology/Hardware/Qualcomm.xlsx" TargetMode="External"/></Relationships>
</file>

<file path=xl/externalLinks/_rels/externalLink24.xml.rels><?xml version="1.0" encoding="UTF-8" standalone="yes"?>
<Relationships xmlns="http://schemas.openxmlformats.org/package/2006/relationships"><Relationship Id="rId2" Type="http://schemas.openxmlformats.org/officeDocument/2006/relationships/externalLinkPath" Target="/Users/bina/Documents/financial-modeling/Technology/Hardware/KLA%20Corporation.xlsx" TargetMode="External"/><Relationship Id="rId1" Type="http://schemas.openxmlformats.org/officeDocument/2006/relationships/externalLinkPath" Target="Technology/Hardware/KLA%20Corporation.xlsx" TargetMode="External"/></Relationships>
</file>

<file path=xl/externalLinks/_rels/externalLink25.xml.rels><?xml version="1.0" encoding="UTF-8" standalone="yes"?>
<Relationships xmlns="http://schemas.openxmlformats.org/package/2006/relationships"><Relationship Id="rId2" Type="http://schemas.openxmlformats.org/officeDocument/2006/relationships/externalLinkPath" Target="/Users/bina/Documents/financial-modeling/Technology/Hardware/Applied%20Materials.xlsx" TargetMode="External"/><Relationship Id="rId1" Type="http://schemas.openxmlformats.org/officeDocument/2006/relationships/externalLinkPath" Target="Technology/Hardware/Applied%20Materials.xlsx" TargetMode="External"/></Relationships>
</file>

<file path=xl/externalLinks/_rels/externalLink26.xml.rels><?xml version="1.0" encoding="UTF-8" standalone="yes"?>
<Relationships xmlns="http://schemas.openxmlformats.org/package/2006/relationships"><Relationship Id="rId2" Type="http://schemas.openxmlformats.org/officeDocument/2006/relationships/externalLinkPath" Target="/Users/bina/Documents/financial-modeling/Technology/Hardware/Texas%20Instruments.xlsx" TargetMode="External"/><Relationship Id="rId1" Type="http://schemas.openxmlformats.org/officeDocument/2006/relationships/externalLinkPath" Target="Technology/Hardware/Texas%20Instruments.xlsx" TargetMode="External"/></Relationships>
</file>

<file path=xl/externalLinks/_rels/externalLink27.xml.rels><?xml version="1.0" encoding="UTF-8" standalone="yes"?>
<Relationships xmlns="http://schemas.openxmlformats.org/package/2006/relationships"><Relationship Id="rId2" Type="http://schemas.openxmlformats.org/officeDocument/2006/relationships/externalLinkPath" Target="/Users/bina/Documents/financial-modeling/Technology/Hardware/Monolithic%20Power%20Systems.xlsx" TargetMode="External"/><Relationship Id="rId1" Type="http://schemas.openxmlformats.org/officeDocument/2006/relationships/externalLinkPath" Target="Technology/Hardware/Monolithic%20Power%20Systems.xlsx" TargetMode="External"/></Relationships>
</file>

<file path=xl/externalLinks/_rels/externalLink28.xml.rels><?xml version="1.0" encoding="UTF-8" standalone="yes"?>
<Relationships xmlns="http://schemas.openxmlformats.org/package/2006/relationships"><Relationship Id="rId2" Type="http://schemas.openxmlformats.org/officeDocument/2006/relationships/externalLinkPath" Target="/Users/bina/Documents/financial-modeling/Technology/Hardware/Arista%20Networks.xlsx" TargetMode="External"/><Relationship Id="rId1" Type="http://schemas.openxmlformats.org/officeDocument/2006/relationships/externalLinkPath" Target="Technology/Hardware/Arista%20Networks.xlsx" TargetMode="External"/></Relationships>
</file>

<file path=xl/externalLinks/_rels/externalLink29.xml.rels><?xml version="1.0" encoding="UTF-8" standalone="yes"?>
<Relationships xmlns="http://schemas.openxmlformats.org/package/2006/relationships"><Relationship Id="rId2" Type="http://schemas.openxmlformats.org/officeDocument/2006/relationships/externalLinkPath" Target="/Users/bina/Documents/financial-modeling/Technology/Hardware/Taiwan%20Semiconductor.xlsx" TargetMode="External"/><Relationship Id="rId1" Type="http://schemas.openxmlformats.org/officeDocument/2006/relationships/externalLinkPath" Target="Technology/Hardware/Taiwan%20Semiconductor.xlsx" TargetMode="External"/></Relationships>
</file>

<file path=xl/externalLinks/_rels/externalLink30.xml.rels><?xml version="1.0" encoding="UTF-8" standalone="yes"?>
<Relationships xmlns="http://schemas.openxmlformats.org/package/2006/relationships"><Relationship Id="rId2" Type="http://schemas.openxmlformats.org/officeDocument/2006/relationships/externalLinkPath" Target="/Users/bina/Documents/financial-modeling/Technology/Hardware/STMicroelectronics.xlsx" TargetMode="External"/><Relationship Id="rId1" Type="http://schemas.openxmlformats.org/officeDocument/2006/relationships/externalLinkPath" Target="Technology/Hardware/STMicroelectronics.xlsx" TargetMode="External"/></Relationships>
</file>

<file path=xl/externalLinks/_rels/externalLink31.xml.rels><?xml version="1.0" encoding="UTF-8" standalone="yes"?>
<Relationships xmlns="http://schemas.openxmlformats.org/package/2006/relationships"><Relationship Id="rId2" Type="http://schemas.openxmlformats.org/officeDocument/2006/relationships/externalLinkPath" Target="/Users/bina/Documents/financial-modeling/Technology/Hardware/Tesla.xlsx" TargetMode="External"/><Relationship Id="rId1" Type="http://schemas.openxmlformats.org/officeDocument/2006/relationships/externalLinkPath" Target="Technology/Hardware/Tesla.xlsx" TargetMode="External"/></Relationships>
</file>

<file path=xl/externalLinks/_rels/externalLink32.xml.rels><?xml version="1.0" encoding="UTF-8" standalone="yes"?>
<Relationships xmlns="http://schemas.openxmlformats.org/package/2006/relationships"><Relationship Id="rId2" Type="http://schemas.openxmlformats.org/officeDocument/2006/relationships/externalLinkPath" Target="/Users/bina/Documents/financial-modeling/Technology/Hardware/Cisco%20Systems.xlsx" TargetMode="External"/><Relationship Id="rId1" Type="http://schemas.openxmlformats.org/officeDocument/2006/relationships/externalLinkPath" Target="Technology/Hardware/Cisco%20Systems.xlsx" TargetMode="External"/></Relationships>
</file>

<file path=xl/externalLinks/_rels/externalLink33.xml.rels><?xml version="1.0" encoding="UTF-8" standalone="yes"?>
<Relationships xmlns="http://schemas.openxmlformats.org/package/2006/relationships"><Relationship Id="rId2" Type="http://schemas.openxmlformats.org/officeDocument/2006/relationships/externalLinkPath" Target="/Users/bina/Documents/financial-modeling/Technology/Hardware/ON%20Semiconductor.xlsx" TargetMode="External"/><Relationship Id="rId1" Type="http://schemas.openxmlformats.org/officeDocument/2006/relationships/externalLinkPath" Target="Technology/Hardware/ON%20Semiconductor.xlsx" TargetMode="External"/></Relationships>
</file>

<file path=xl/externalLinks/_rels/externalLink34.xml.rels><?xml version="1.0" encoding="UTF-8" standalone="yes"?>
<Relationships xmlns="http://schemas.openxmlformats.org/package/2006/relationships"><Relationship Id="rId2" Type="http://schemas.openxmlformats.org/officeDocument/2006/relationships/externalLinkPath" Target="/Users/bina/Documents/financial-modeling/Technology/Hardware/Broadcom.xlsx" TargetMode="External"/><Relationship Id="rId1" Type="http://schemas.openxmlformats.org/officeDocument/2006/relationships/externalLinkPath" Target="Technology/Hardware/Broadcom.xlsx" TargetMode="External"/></Relationships>
</file>

<file path=xl/externalLinks/_rels/externalLink35.xml.rels><?xml version="1.0" encoding="UTF-8" standalone="yes"?>
<Relationships xmlns="http://schemas.openxmlformats.org/package/2006/relationships"><Relationship Id="rId2" Type="http://schemas.openxmlformats.org/officeDocument/2006/relationships/externalLinkPath" Target="/Users/bina/Documents/financial-modeling/Technology/Hardware/Enphase%20Energy.xlsx" TargetMode="External"/><Relationship Id="rId1" Type="http://schemas.openxmlformats.org/officeDocument/2006/relationships/externalLinkPath" Target="Technology/Hardware/Enphase%20Energy.xlsx" TargetMode="External"/></Relationships>
</file>

<file path=xl/externalLinks/_rels/externalLink36.xml.rels><?xml version="1.0" encoding="UTF-8" standalone="yes"?>
<Relationships xmlns="http://schemas.openxmlformats.org/package/2006/relationships"><Relationship Id="rId2" Type="http://schemas.openxmlformats.org/officeDocument/2006/relationships/externalLinkPath" Target="/Users/bina/Documents/financial-modeling/Technology/Hardware/NXP%20Semiconductors.xlsx" TargetMode="External"/><Relationship Id="rId1" Type="http://schemas.openxmlformats.org/officeDocument/2006/relationships/externalLinkPath" Target="Technology/Hardware/NXP%20Semiconductors.xlsx" TargetMode="External"/></Relationships>
</file>

<file path=xl/externalLinks/_rels/externalLink37.xml.rels><?xml version="1.0" encoding="UTF-8" standalone="yes"?>
<Relationships xmlns="http://schemas.openxmlformats.org/package/2006/relationships"><Relationship Id="rId2" Type="http://schemas.openxmlformats.org/officeDocument/2006/relationships/externalLinkPath" Target="/Users/bina/Documents/financial-modeling/Technology/Hardware/Allegro%20Microsystems.xlsx" TargetMode="External"/><Relationship Id="rId1" Type="http://schemas.openxmlformats.org/officeDocument/2006/relationships/externalLinkPath" Target="Technology/Hardware/Allegro%20Microsystems.xlsx" TargetMode="External"/></Relationships>
</file>

<file path=xl/externalLinks/_rels/externalLink38.xml.rels><?xml version="1.0" encoding="UTF-8" standalone="yes"?>
<Relationships xmlns="http://schemas.openxmlformats.org/package/2006/relationships"><Relationship Id="rId2" Type="http://schemas.openxmlformats.org/officeDocument/2006/relationships/externalLinkPath" Target="/Users/bina/Documents/financial-modeling/Technology/Hardware/Micron%20Technology.xlsx" TargetMode="External"/><Relationship Id="rId1" Type="http://schemas.openxmlformats.org/officeDocument/2006/relationships/externalLinkPath" Target="Technology/Hardware/Micron%20Technology.xlsx" TargetMode="External"/></Relationships>
</file>

<file path=xl/externalLinks/_rels/externalLink39.xml.rels><?xml version="1.0" encoding="UTF-8" standalone="yes"?>
<Relationships xmlns="http://schemas.openxmlformats.org/package/2006/relationships"><Relationship Id="rId2" Type="http://schemas.openxmlformats.org/officeDocument/2006/relationships/externalLinkPath" Target="/Users/bina/Documents/financial-modeling/Technology/Hardware/Super%20Micro%20Computer.xlsx" TargetMode="External"/><Relationship Id="rId1" Type="http://schemas.openxmlformats.org/officeDocument/2006/relationships/externalLinkPath" Target="Technology/Hardware/Super%20Micro%20Computer.xlsx" TargetMode="External"/></Relationships>
</file>

<file path=xl/externalLinks/_rels/externalLink40.xml.rels><?xml version="1.0" encoding="UTF-8" standalone="yes"?>
<Relationships xmlns="http://schemas.openxmlformats.org/package/2006/relationships"><Relationship Id="rId2" Type="http://schemas.openxmlformats.org/officeDocument/2006/relationships/externalLinkPath" Target="/Users/bina/Documents/financial-modeling/Technology/Hardware/Microchip%20Technology.xlsx" TargetMode="External"/><Relationship Id="rId1" Type="http://schemas.openxmlformats.org/officeDocument/2006/relationships/externalLinkPath" Target="Technology/Hardware/Microchip%20Technology.xlsx" TargetMode="External"/></Relationships>
</file>

<file path=xl/externalLinks/_rels/externalLink41.xml.rels><?xml version="1.0" encoding="UTF-8" standalone="yes"?>
<Relationships xmlns="http://schemas.openxmlformats.org/package/2006/relationships"><Relationship Id="rId2" Type="http://schemas.openxmlformats.org/officeDocument/2006/relationships/externalLinkPath" Target="/Users/bina/Documents/financial-modeling/Technology/Hardware/Nvidia.xlsx" TargetMode="External"/><Relationship Id="rId1" Type="http://schemas.openxmlformats.org/officeDocument/2006/relationships/externalLinkPath" Target="Technology/Hardware/Nvidia.xlsx" TargetMode="External"/></Relationships>
</file>

<file path=xl/externalLinks/_rels/externalLink42.xml.rels><?xml version="1.0" encoding="UTF-8" standalone="yes"?>
<Relationships xmlns="http://schemas.openxmlformats.org/package/2006/relationships"><Relationship Id="rId2" Type="http://schemas.openxmlformats.org/officeDocument/2006/relationships/externalLinkPath" Target="/Users/bina/Documents/financial-modeling/Technology/Hardware/Rambus.xlsx" TargetMode="External"/><Relationship Id="rId1" Type="http://schemas.openxmlformats.org/officeDocument/2006/relationships/externalLinkPath" Target="Technology/Hardware/Rambus.xlsx" TargetMode="External"/></Relationships>
</file>

<file path=xl/externalLinks/_rels/externalLink43.xml.rels><?xml version="1.0" encoding="UTF-8" standalone="yes"?>
<Relationships xmlns="http://schemas.openxmlformats.org/package/2006/relationships"><Relationship Id="rId2" Type="http://schemas.openxmlformats.org/officeDocument/2006/relationships/externalLinkPath" Target="/Users/bina/Documents/financial-modeling/Technology/Hardware/Analog%20Devices.xlsx" TargetMode="External"/><Relationship Id="rId1" Type="http://schemas.openxmlformats.org/officeDocument/2006/relationships/externalLinkPath" Target="Technology/Hardware/Analog%20Devices.xlsx" TargetMode="External"/></Relationships>
</file>

<file path=xl/externalLinks/_rels/externalLink44.xml.rels><?xml version="1.0" encoding="UTF-8" standalone="yes"?>
<Relationships xmlns="http://schemas.openxmlformats.org/package/2006/relationships"><Relationship Id="rId2" Type="http://schemas.openxmlformats.org/officeDocument/2006/relationships/externalLinkPath" Target="/Users/bina/Documents/financial-modeling/Technology/Hardware/SolarEdge.xlsx" TargetMode="External"/><Relationship Id="rId1" Type="http://schemas.openxmlformats.org/officeDocument/2006/relationships/externalLinkPath" Target="Technology/Hardware/SolarEdge.xlsx" TargetMode="External"/></Relationships>
</file>

<file path=xl/externalLinks/_rels/externalLink45.xml.rels><?xml version="1.0" encoding="UTF-8" standalone="yes"?>
<Relationships xmlns="http://schemas.openxmlformats.org/package/2006/relationships"><Relationship Id="rId2" Type="http://schemas.openxmlformats.org/officeDocument/2006/relationships/externalLinkPath" Target="/Users/bina/Documents/financial-modeling/Technology/Hardware/Pure%20Storage.xlsx" TargetMode="External"/><Relationship Id="rId1" Type="http://schemas.openxmlformats.org/officeDocument/2006/relationships/externalLinkPath" Target="Technology/Hardware/Pure%20Storage.xlsx" TargetMode="External"/></Relationships>
</file>

<file path=xl/externalLinks/_rels/externalLink46.xml.rels><?xml version="1.0" encoding="UTF-8" standalone="yes"?>
<Relationships xmlns="http://schemas.openxmlformats.org/package/2006/relationships"><Relationship Id="rId2" Type="http://schemas.openxmlformats.org/officeDocument/2006/relationships/externalLinkPath" Target="/Users/bina/Documents/financial-modeling/Technology/Hardware/Axon%20Enterprise.xlsx" TargetMode="External"/><Relationship Id="rId1" Type="http://schemas.openxmlformats.org/officeDocument/2006/relationships/externalLinkPath" Target="Technology/Hardware/Axon%20Enterprise.xlsx" TargetMode="External"/></Relationships>
</file>

<file path=xl/externalLinks/_rels/externalLink47.xml.rels><?xml version="1.0" encoding="UTF-8" standalone="yes"?>
<Relationships xmlns="http://schemas.openxmlformats.org/package/2006/relationships"><Relationship Id="rId2" Type="http://schemas.openxmlformats.org/officeDocument/2006/relationships/externalLinkPath" Target="/Users/bina/Documents/financial-modeling/Technology/Hardware/AMD.xlsx" TargetMode="External"/><Relationship Id="rId1" Type="http://schemas.openxmlformats.org/officeDocument/2006/relationships/externalLinkPath" Target="Technology/Hardware/AMD.xlsx" TargetMode="External"/></Relationships>
</file>

<file path=xl/externalLinks/_rels/externalLink48.xml.rels><?xml version="1.0" encoding="UTF-8" standalone="yes"?>
<Relationships xmlns="http://schemas.openxmlformats.org/package/2006/relationships"><Relationship Id="rId2" Type="http://schemas.openxmlformats.org/officeDocument/2006/relationships/externalLinkPath" Target="/Users/bina/Documents/financial-modeling/Technology/Hardware/Mobileye.xlsx" TargetMode="External"/><Relationship Id="rId1" Type="http://schemas.openxmlformats.org/officeDocument/2006/relationships/externalLinkPath" Target="Technology/Hardware/Mobileye.xlsx" TargetMode="External"/></Relationships>
</file>

<file path=xl/externalLinks/_rels/externalLink49.xml.rels><?xml version="1.0" encoding="UTF-8" standalone="yes"?>
<Relationships xmlns="http://schemas.openxmlformats.org/package/2006/relationships"><Relationship Id="rId2" Type="http://schemas.openxmlformats.org/officeDocument/2006/relationships/externalLinkPath" Target="/Users/bina/Documents/financial-modeling/Technology/Hardware/Palo%20Alto%20Networks.xlsx" TargetMode="External"/><Relationship Id="rId1" Type="http://schemas.openxmlformats.org/officeDocument/2006/relationships/externalLinkPath" Target="Technology/Hardware/Palo%20Alto%20Networks.xlsx" TargetMode="External"/></Relationships>
</file>

<file path=xl/externalLinks/_rels/externalLink50.xml.rels><?xml version="1.0" encoding="UTF-8" standalone="yes"?>
<Relationships xmlns="http://schemas.openxmlformats.org/package/2006/relationships"><Relationship Id="rId2" Type="http://schemas.openxmlformats.org/officeDocument/2006/relationships/externalLinkPath" Target="/Users/bina/Documents/financial-modeling/Technology/Software/Box.xlsx" TargetMode="External"/><Relationship Id="rId1" Type="http://schemas.openxmlformats.org/officeDocument/2006/relationships/externalLinkPath" Target="Technology/Software/Box.xlsx" TargetMode="External"/></Relationships>
</file>

<file path=xl/externalLinks/_rels/externalLink51.xml.rels><?xml version="1.0" encoding="UTF-8" standalone="yes"?>
<Relationships xmlns="http://schemas.openxmlformats.org/package/2006/relationships"><Relationship Id="rId2" Type="http://schemas.openxmlformats.org/officeDocument/2006/relationships/externalLinkPath" Target="/Users/bina/Documents/financial-modeling/Technology/Software/Automatic%20Data%20Processing.xlsx" TargetMode="External"/><Relationship Id="rId1" Type="http://schemas.openxmlformats.org/officeDocument/2006/relationships/externalLinkPath" Target="Technology/Software/Automatic%20Data%20Processing.xlsx" TargetMode="External"/></Relationships>
</file>

<file path=xl/externalLinks/_rels/externalLink52.xml.rels><?xml version="1.0" encoding="UTF-8" standalone="yes"?>
<Relationships xmlns="http://schemas.openxmlformats.org/package/2006/relationships"><Relationship Id="rId2" Type="http://schemas.openxmlformats.org/officeDocument/2006/relationships/externalLinkPath" Target="/Users/bina/Documents/financial-modeling/Technology/Software/VeriSign.xlsx" TargetMode="External"/><Relationship Id="rId1" Type="http://schemas.openxmlformats.org/officeDocument/2006/relationships/externalLinkPath" Target="Technology/Software/VeriSign.xlsx" TargetMode="External"/></Relationships>
</file>

<file path=xl/externalLinks/_rels/externalLink53.xml.rels><?xml version="1.0" encoding="UTF-8" standalone="yes"?>
<Relationships xmlns="http://schemas.openxmlformats.org/package/2006/relationships"><Relationship Id="rId2" Type="http://schemas.openxmlformats.org/officeDocument/2006/relationships/externalLinkPath" Target="/Users/bina/Documents/financial-modeling/Technology/Software/Accenture.xlsx" TargetMode="External"/><Relationship Id="rId1" Type="http://schemas.openxmlformats.org/officeDocument/2006/relationships/externalLinkPath" Target="Technology/Software/Accenture.xlsx" TargetMode="External"/></Relationships>
</file>

<file path=xl/externalLinks/_rels/externalLink54.xml.rels><?xml version="1.0" encoding="UTF-8" standalone="yes"?>
<Relationships xmlns="http://schemas.openxmlformats.org/package/2006/relationships"><Relationship Id="rId2" Type="http://schemas.openxmlformats.org/officeDocument/2006/relationships/externalLinkPath" Target="/Users/bina/Documents/financial-modeling/Technology/Software/Fortinet.xlsx" TargetMode="External"/><Relationship Id="rId1" Type="http://schemas.openxmlformats.org/officeDocument/2006/relationships/externalLinkPath" Target="Technology/Software/Fortinet.xlsx" TargetMode="External"/></Relationships>
</file>

<file path=xl/externalLinks/_rels/externalLink55.xml.rels><?xml version="1.0" encoding="UTF-8" standalone="yes"?>
<Relationships xmlns="http://schemas.openxmlformats.org/package/2006/relationships"><Relationship Id="rId2" Type="http://schemas.openxmlformats.org/officeDocument/2006/relationships/externalLinkPath" Target="/Users/bina/Documents/financial-modeling/Technology/Software/Adobe.xlsx" TargetMode="External"/><Relationship Id="rId1" Type="http://schemas.openxmlformats.org/officeDocument/2006/relationships/externalLinkPath" Target="Technology/Software/Adobe.xlsx" TargetMode="External"/></Relationships>
</file>

<file path=xl/externalLinks/_rels/externalLink56.xml.rels><?xml version="1.0" encoding="UTF-8" standalone="yes"?>
<Relationships xmlns="http://schemas.openxmlformats.org/package/2006/relationships"><Relationship Id="rId2" Type="http://schemas.openxmlformats.org/officeDocument/2006/relationships/externalLinkPath" Target="/Users/bina/Documents/financial-modeling/To%20Be%20Modeled/dLocal.xlsx" TargetMode="External"/><Relationship Id="rId1" Type="http://schemas.openxmlformats.org/officeDocument/2006/relationships/externalLinkPath" Target="To%20Be%20Modeled/dLocal.xlsx" TargetMode="External"/></Relationships>
</file>

<file path=xl/externalLinks/_rels/externalLink57.xml.rels><?xml version="1.0" encoding="UTF-8" standalone="yes"?>
<Relationships xmlns="http://schemas.openxmlformats.org/package/2006/relationships"><Relationship Id="rId2" Type="http://schemas.openxmlformats.org/officeDocument/2006/relationships/externalLinkPath" Target="/Users/bina/Documents/financial-modeling/To%20Be%20Modeled/Cadence%20Design%20Systems.xlsx" TargetMode="External"/><Relationship Id="rId1" Type="http://schemas.openxmlformats.org/officeDocument/2006/relationships/externalLinkPath" Target="To%20Be%20Modeled/Cadence%20Design%20Systems.xlsx" TargetMode="External"/></Relationships>
</file>

<file path=xl/externalLinks/_rels/externalLink58.xml.rels><?xml version="1.0" encoding="UTF-8" standalone="yes"?>
<Relationships xmlns="http://schemas.openxmlformats.org/package/2006/relationships"><Relationship Id="rId2" Type="http://schemas.openxmlformats.org/officeDocument/2006/relationships/externalLinkPath" Target="/Users/bina/Documents/financial-modeling/Technology/Software/Cadence%20Design%20Systems.xlsx" TargetMode="External"/><Relationship Id="rId1" Type="http://schemas.openxmlformats.org/officeDocument/2006/relationships/externalLinkPath" Target="Technology/Software/Cadence%20Design%20Systems.xlsx" TargetMode="External"/></Relationships>
</file>

<file path=xl/externalLinks/_rels/externalLink59.xml.rels><?xml version="1.0" encoding="UTF-8" standalone="yes"?>
<Relationships xmlns="http://schemas.openxmlformats.org/package/2006/relationships"><Relationship Id="rId2" Type="http://schemas.openxmlformats.org/officeDocument/2006/relationships/externalLinkPath" Target="/Users/bina/Documents/financial-modeling/Technology/Software/Autodesk.xlsx" TargetMode="External"/><Relationship Id="rId1" Type="http://schemas.openxmlformats.org/officeDocument/2006/relationships/externalLinkPath" Target="Technology/Software/Autodesk.xlsx" TargetMode="External"/></Relationships>
</file>

<file path=xl/externalLinks/_rels/externalLink60.xml.rels><?xml version="1.0" encoding="UTF-8" standalone="yes"?>
<Relationships xmlns="http://schemas.openxmlformats.org/package/2006/relationships"><Relationship Id="rId2" Type="http://schemas.openxmlformats.org/officeDocument/2006/relationships/externalLinkPath" Target="/Users/bina/Documents/financial-modeling/Technology/Software/Meta%20Platforms.xlsx" TargetMode="External"/><Relationship Id="rId1" Type="http://schemas.openxmlformats.org/officeDocument/2006/relationships/externalLinkPath" Target="Technology/Software/Meta%20Platforms.xlsx" TargetMode="External"/></Relationships>
</file>

<file path=xl/externalLinks/_rels/externalLink61.xml.rels><?xml version="1.0" encoding="UTF-8" standalone="yes"?>
<Relationships xmlns="http://schemas.openxmlformats.org/package/2006/relationships"><Relationship Id="rId2" Type="http://schemas.openxmlformats.org/officeDocument/2006/relationships/externalLinkPath" Target="/Users/bina/Documents/financial-modeling/Technology/Software/Synopsys.xlsx" TargetMode="External"/><Relationship Id="rId1" Type="http://schemas.openxmlformats.org/officeDocument/2006/relationships/externalLinkPath" Target="Technology/Software/Synopsys.xlsx" TargetMode="External"/></Relationships>
</file>

<file path=xl/externalLinks/_rels/externalLink62.xml.rels><?xml version="1.0" encoding="UTF-8" standalone="yes"?>
<Relationships xmlns="http://schemas.openxmlformats.org/package/2006/relationships"><Relationship Id="rId2" Type="http://schemas.openxmlformats.org/officeDocument/2006/relationships/externalLinkPath" Target="/Users/bina/Documents/financial-modeling/Technology/Software/Netflix.xlsx" TargetMode="External"/><Relationship Id="rId1" Type="http://schemas.openxmlformats.org/officeDocument/2006/relationships/externalLinkPath" Target="Technology/Software/Netflix.xlsx" TargetMode="External"/></Relationships>
</file>

<file path=xl/externalLinks/_rels/externalLink63.xml.rels><?xml version="1.0" encoding="UTF-8" standalone="yes"?>
<Relationships xmlns="http://schemas.openxmlformats.org/package/2006/relationships"><Relationship Id="rId2" Type="http://schemas.openxmlformats.org/officeDocument/2006/relationships/externalLinkPath" Target="/Users/bina/Documents/financial-modeling/Technology/Software/Veeva%20Systems.xlsx" TargetMode="External"/><Relationship Id="rId1" Type="http://schemas.openxmlformats.org/officeDocument/2006/relationships/externalLinkPath" Target="Technology/Software/Veeva%20Systems.xlsx" TargetMode="External"/></Relationships>
</file>

<file path=xl/externalLinks/_rels/externalLink64.xml.rels><?xml version="1.0" encoding="UTF-8" standalone="yes"?>
<Relationships xmlns="http://schemas.openxmlformats.org/package/2006/relationships"><Relationship Id="rId2" Type="http://schemas.openxmlformats.org/officeDocument/2006/relationships/externalLinkPath" Target="/Users/bina/Documents/financial-modeling/Technology/Software/Intuit.xlsx" TargetMode="External"/><Relationship Id="rId1" Type="http://schemas.openxmlformats.org/officeDocument/2006/relationships/externalLinkPath" Target="Technology/Software/Intuit.xlsx" TargetMode="External"/></Relationships>
</file>

<file path=xl/externalLinks/_rels/externalLink65.xml.rels><?xml version="1.0" encoding="UTF-8" standalone="yes"?>
<Relationships xmlns="http://schemas.openxmlformats.org/package/2006/relationships"><Relationship Id="rId2" Type="http://schemas.openxmlformats.org/officeDocument/2006/relationships/externalLinkPath" Target="/Users/bina/Documents/financial-modeling/To%20Be%20Modeled/ANSYS.xlsx" TargetMode="External"/><Relationship Id="rId1" Type="http://schemas.openxmlformats.org/officeDocument/2006/relationships/externalLinkPath" Target="To%20Be%20Modeled/ANSYS.xlsx" TargetMode="External"/></Relationships>
</file>

<file path=xl/externalLinks/_rels/externalLink66.xml.rels><?xml version="1.0" encoding="UTF-8" standalone="yes"?>
<Relationships xmlns="http://schemas.openxmlformats.org/package/2006/relationships"><Relationship Id="rId2" Type="http://schemas.openxmlformats.org/officeDocument/2006/relationships/externalLinkPath" Target="/Users/bina/Documents/financial-modeling/To%20Be%20Modeled/SAP.xlsx" TargetMode="External"/><Relationship Id="rId1" Type="http://schemas.openxmlformats.org/officeDocument/2006/relationships/externalLinkPath" Target="To%20Be%20Modeled/SAP.xlsx" TargetMode="External"/></Relationships>
</file>

<file path=xl/externalLinks/_rels/externalLink67.xml.rels><?xml version="1.0" encoding="UTF-8" standalone="yes"?>
<Relationships xmlns="http://schemas.openxmlformats.org/package/2006/relationships"><Relationship Id="rId2" Type="http://schemas.openxmlformats.org/officeDocument/2006/relationships/externalLinkPath" Target="/Users/bina/Documents/financial-modeling/Technology/Software/Tyler%20Technologies.xlsx" TargetMode="External"/><Relationship Id="rId1" Type="http://schemas.openxmlformats.org/officeDocument/2006/relationships/externalLinkPath" Target="Technology/Software/Tyler%20Technologies.xlsx" TargetMode="External"/></Relationships>
</file>

<file path=xl/externalLinks/_rels/externalLink68.xml.rels><?xml version="1.0" encoding="UTF-8" standalone="yes"?>
<Relationships xmlns="http://schemas.openxmlformats.org/package/2006/relationships"><Relationship Id="rId2" Type="http://schemas.openxmlformats.org/officeDocument/2006/relationships/externalLinkPath" Target="/Users/bina/Documents/financial-modeling/Technology/Software/ZoomInfo.xlsx" TargetMode="External"/><Relationship Id="rId1" Type="http://schemas.openxmlformats.org/officeDocument/2006/relationships/externalLinkPath" Target="Technology/Software/ZoomInfo.xlsx" TargetMode="External"/></Relationships>
</file>

<file path=xl/externalLinks/_rels/externalLink69.xml.rels><?xml version="1.0" encoding="UTF-8" standalone="yes"?>
<Relationships xmlns="http://schemas.openxmlformats.org/package/2006/relationships"><Relationship Id="rId2" Type="http://schemas.openxmlformats.org/officeDocument/2006/relationships/externalLinkPath" Target="/Users/bina/Documents/financial-modeling/Technology/Software/ServiceNow.xlsx" TargetMode="External"/><Relationship Id="rId1" Type="http://schemas.openxmlformats.org/officeDocument/2006/relationships/externalLinkPath" Target="Technology/Software/ServiceNow.xlsx" TargetMode="External"/></Relationships>
</file>

<file path=xl/externalLinks/_rels/externalLink70.xml.rels><?xml version="1.0" encoding="UTF-8" standalone="yes"?>
<Relationships xmlns="http://schemas.openxmlformats.org/package/2006/relationships"><Relationship Id="rId2" Type="http://schemas.openxmlformats.org/officeDocument/2006/relationships/externalLinkPath" Target="/Users/bina/Documents/financial-modeling/Technology/Software/The%20Trade%20Desk.xlsx" TargetMode="External"/><Relationship Id="rId1" Type="http://schemas.openxmlformats.org/officeDocument/2006/relationships/externalLinkPath" Target="Technology/Software/The%20Trade%20Desk.xlsx" TargetMode="External"/></Relationships>
</file>

<file path=xl/externalLinks/_rels/externalLink71.xml.rels><?xml version="1.0" encoding="UTF-8" standalone="yes"?>
<Relationships xmlns="http://schemas.openxmlformats.org/package/2006/relationships"><Relationship Id="rId2" Type="http://schemas.openxmlformats.org/officeDocument/2006/relationships/externalLinkPath" Target="/Users/bina/Documents/financial-modeling/Technology/Software/Amazon.xlsx" TargetMode="External"/><Relationship Id="rId1" Type="http://schemas.openxmlformats.org/officeDocument/2006/relationships/externalLinkPath" Target="Technology/Software/Amazon.xlsx" TargetMode="External"/></Relationships>
</file>

<file path=xl/externalLinks/_rels/externalLink72.xml.rels><?xml version="1.0" encoding="UTF-8" standalone="yes"?>
<Relationships xmlns="http://schemas.openxmlformats.org/package/2006/relationships"><Relationship Id="rId2" Type="http://schemas.openxmlformats.org/officeDocument/2006/relationships/externalLinkPath" Target="/Users/bina/Documents/financial-modeling/Technology/Software/Zoom%20Video%20Communications.xlsx" TargetMode="External"/><Relationship Id="rId1" Type="http://schemas.openxmlformats.org/officeDocument/2006/relationships/externalLinkPath" Target="Technology/Software/Zoom%20Video%20Communications.xlsx" TargetMode="External"/></Relationships>
</file>

<file path=xl/externalLinks/_rels/externalLink73.xml.rels><?xml version="1.0" encoding="UTF-8" standalone="yes"?>
<Relationships xmlns="http://schemas.openxmlformats.org/package/2006/relationships"><Relationship Id="rId2" Type="http://schemas.openxmlformats.org/officeDocument/2006/relationships/externalLinkPath" Target="/Users/bina/Documents/financial-modeling/Technology/Software/Salesforce.xlsx" TargetMode="External"/><Relationship Id="rId1" Type="http://schemas.openxmlformats.org/officeDocument/2006/relationships/externalLinkPath" Target="Technology/Software/Salesforce.xlsx" TargetMode="External"/></Relationships>
</file>

<file path=xl/externalLinks/_rels/externalLink74.xml.rels><?xml version="1.0" encoding="UTF-8" standalone="yes"?>
<Relationships xmlns="http://schemas.openxmlformats.org/package/2006/relationships"><Relationship Id="rId2" Type="http://schemas.openxmlformats.org/officeDocument/2006/relationships/externalLinkPath" Target="/Users/bina/Documents/financial-modeling/Technology/Software/DigitalOcean.xlsx" TargetMode="External"/><Relationship Id="rId1" Type="http://schemas.openxmlformats.org/officeDocument/2006/relationships/externalLinkPath" Target="Technology/Software/DigitalOcean.xlsx" TargetMode="External"/></Relationships>
</file>

<file path=xl/externalLinks/_rels/externalLink75.xml.rels><?xml version="1.0" encoding="UTF-8" standalone="yes"?>
<Relationships xmlns="http://schemas.openxmlformats.org/package/2006/relationships"><Relationship Id="rId2" Type="http://schemas.openxmlformats.org/officeDocument/2006/relationships/externalLinkPath" Target="/Users/bina/Documents/financial-modeling/Technology/Software/Workday.xlsx" TargetMode="External"/><Relationship Id="rId1" Type="http://schemas.openxmlformats.org/officeDocument/2006/relationships/externalLinkPath" Target="Technology/Software/Workday.xlsx" TargetMode="External"/></Relationships>
</file>

<file path=xl/externalLinks/_rels/externalLink76.xml.rels><?xml version="1.0" encoding="UTF-8" standalone="yes"?>
<Relationships xmlns="http://schemas.openxmlformats.org/package/2006/relationships"><Relationship Id="rId2" Type="http://schemas.openxmlformats.org/officeDocument/2006/relationships/externalLinkPath" Target="/Users/bina/Documents/financial-modeling/Technology/Software/Datadog.xlsx" TargetMode="External"/><Relationship Id="rId1" Type="http://schemas.openxmlformats.org/officeDocument/2006/relationships/externalLinkPath" Target="Technology/Software/Datadog.xlsx" TargetMode="External"/></Relationships>
</file>

<file path=xl/externalLinks/_rels/externalLink77.xml.rels><?xml version="1.0" encoding="UTF-8" standalone="yes"?>
<Relationships xmlns="http://schemas.openxmlformats.org/package/2006/relationships"><Relationship Id="rId2" Type="http://schemas.openxmlformats.org/officeDocument/2006/relationships/externalLinkPath" Target="/Users/bina/Documents/financial-modeling/Technology/Software/Crowdstrike.xlsx" TargetMode="External"/><Relationship Id="rId1" Type="http://schemas.openxmlformats.org/officeDocument/2006/relationships/externalLinkPath" Target="Technology/Software/Crowdstrike.xlsx" TargetMode="External"/></Relationships>
</file>

<file path=xl/externalLinks/_rels/externalLink78.xml.rels><?xml version="1.0" encoding="UTF-8" standalone="yes"?>
<Relationships xmlns="http://schemas.openxmlformats.org/package/2006/relationships"><Relationship Id="rId2" Type="http://schemas.openxmlformats.org/officeDocument/2006/relationships/externalLinkPath" Target="/Users/bina/Documents/financial-modeling/Technology/Software/Bill.xlsx" TargetMode="External"/><Relationship Id="rId1" Type="http://schemas.openxmlformats.org/officeDocument/2006/relationships/externalLinkPath" Target="Technology/Software/Bill.xlsx" TargetMode="External"/></Relationships>
</file>

<file path=xl/externalLinks/_rels/externalLink79.xml.rels><?xml version="1.0" encoding="UTF-8" standalone="yes"?>
<Relationships xmlns="http://schemas.openxmlformats.org/package/2006/relationships"><Relationship Id="rId2" Type="http://schemas.openxmlformats.org/officeDocument/2006/relationships/externalLinkPath" Target="/Users/bina/Documents/financial-modeling/Technology/Software/Splunk.xlsx" TargetMode="External"/><Relationship Id="rId1" Type="http://schemas.openxmlformats.org/officeDocument/2006/relationships/externalLinkPath" Target="Technology/Software/Splunk.xlsx" TargetMode="External"/></Relationships>
</file>

<file path=xl/externalLinks/_rels/externalLink80.xml.rels><?xml version="1.0" encoding="UTF-8" standalone="yes"?>
<Relationships xmlns="http://schemas.openxmlformats.org/package/2006/relationships"><Relationship Id="rId2" Type="http://schemas.openxmlformats.org/officeDocument/2006/relationships/externalLinkPath" Target="/Users/bina/Documents/financial-modeling/Technology/Software/Hubspot.xlsx" TargetMode="External"/><Relationship Id="rId1" Type="http://schemas.openxmlformats.org/officeDocument/2006/relationships/externalLinkPath" Target="Technology/Software/Hubspot.xlsx" TargetMode="External"/></Relationships>
</file>

<file path=xl/externalLinks/_rels/externalLink81.xml.rels><?xml version="1.0" encoding="UTF-8" standalone="yes"?>
<Relationships xmlns="http://schemas.openxmlformats.org/package/2006/relationships"><Relationship Id="rId2" Type="http://schemas.openxmlformats.org/officeDocument/2006/relationships/externalLinkPath" Target="/Users/bina/Documents/financial-modeling/Technology/Software/Atlassian.xlsx" TargetMode="External"/><Relationship Id="rId1" Type="http://schemas.openxmlformats.org/officeDocument/2006/relationships/externalLinkPath" Target="Technology/Software/Atlassian.xlsx" TargetMode="External"/></Relationships>
</file>

<file path=xl/externalLinks/_rels/externalLink82.xml.rels><?xml version="1.0" encoding="UTF-8" standalone="yes"?>
<Relationships xmlns="http://schemas.openxmlformats.org/package/2006/relationships"><Relationship Id="rId2" Type="http://schemas.openxmlformats.org/officeDocument/2006/relationships/externalLinkPath" Target="/Users/bina/Documents/financial-modeling/Technology/Software/Cloudflare.xlsx" TargetMode="External"/><Relationship Id="rId1" Type="http://schemas.openxmlformats.org/officeDocument/2006/relationships/externalLinkPath" Target="Technology/Software/Cloudflare.xlsx" TargetMode="External"/></Relationships>
</file>

<file path=xl/externalLinks/_rels/externalLink83.xml.rels><?xml version="1.0" encoding="UTF-8" standalone="yes"?>
<Relationships xmlns="http://schemas.openxmlformats.org/package/2006/relationships"><Relationship Id="rId2" Type="http://schemas.openxmlformats.org/officeDocument/2006/relationships/externalLinkPath" Target="/Users/bina/Documents/financial-modeling/Technology/Software/Twilio.xlsx" TargetMode="External"/><Relationship Id="rId1" Type="http://schemas.openxmlformats.org/officeDocument/2006/relationships/externalLinkPath" Target="Technology/Software/Twilio.xlsx" TargetMode="External"/></Relationships>
</file>

<file path=xl/externalLinks/_rels/externalLink84.xml.rels><?xml version="1.0" encoding="UTF-8" standalone="yes"?>
<Relationships xmlns="http://schemas.openxmlformats.org/package/2006/relationships"><Relationship Id="rId2" Type="http://schemas.openxmlformats.org/officeDocument/2006/relationships/externalLinkPath" Target="/Users/bina/Documents/financial-modeling/Technology/Software/Okta.xlsx" TargetMode="External"/><Relationship Id="rId1" Type="http://schemas.openxmlformats.org/officeDocument/2006/relationships/externalLinkPath" Target="Technology/Software/Okta.xlsx" TargetMode="External"/></Relationships>
</file>

<file path=xl/externalLinks/_rels/externalLink85.xml.rels><?xml version="1.0" encoding="UTF-8" standalone="yes"?>
<Relationships xmlns="http://schemas.openxmlformats.org/package/2006/relationships"><Relationship Id="rId2" Type="http://schemas.openxmlformats.org/officeDocument/2006/relationships/externalLinkPath" Target="/Users/bina/Documents/financial-modeling/Technology/Software/Duolingo.xlsx" TargetMode="External"/><Relationship Id="rId1" Type="http://schemas.openxmlformats.org/officeDocument/2006/relationships/externalLinkPath" Target="Technology/Software/Duolingo.xlsx" TargetMode="External"/></Relationships>
</file>

<file path=xl/externalLinks/_rels/externalLink86.xml.rels><?xml version="1.0" encoding="UTF-8" standalone="yes"?>
<Relationships xmlns="http://schemas.openxmlformats.org/package/2006/relationships"><Relationship Id="rId2" Type="http://schemas.openxmlformats.org/officeDocument/2006/relationships/externalLinkPath" Target="/Users/bina/Documents/financial-modeling/Technology/Software/Snowflake.xlsx" TargetMode="External"/><Relationship Id="rId1" Type="http://schemas.openxmlformats.org/officeDocument/2006/relationships/externalLinkPath" Target="Technology/Software/Snowflake.xlsx" TargetMode="External"/></Relationships>
</file>

<file path=xl/externalLinks/_rels/externalLink87.xml.rels><?xml version="1.0" encoding="UTF-8" standalone="yes"?>
<Relationships xmlns="http://schemas.openxmlformats.org/package/2006/relationships"><Relationship Id="rId2" Type="http://schemas.openxmlformats.org/officeDocument/2006/relationships/externalLinkPath" Target="/Users/bina/Documents/financial-modeling/Technology/Software/Braze.xlsx" TargetMode="External"/><Relationship Id="rId1" Type="http://schemas.openxmlformats.org/officeDocument/2006/relationships/externalLinkPath" Target="Technology/Software/Braze.xlsx" TargetMode="External"/></Relationships>
</file>

<file path=xl/externalLinks/_rels/externalLink88.xml.rels><?xml version="1.0" encoding="UTF-8" standalone="yes"?>
<Relationships xmlns="http://schemas.openxmlformats.org/package/2006/relationships"><Relationship Id="rId2" Type="http://schemas.openxmlformats.org/officeDocument/2006/relationships/externalLinkPath" Target="/Users/bina/Documents/financial-modeling/Technology/Software/Elastic%20N.V.xlsx" TargetMode="External"/><Relationship Id="rId1" Type="http://schemas.openxmlformats.org/officeDocument/2006/relationships/externalLinkPath" Target="Technology/Software/Elastic%20N.V.xlsx" TargetMode="External"/></Relationships>
</file>

<file path=xl/externalLinks/_rels/externalLink89.xml.rels><?xml version="1.0" encoding="UTF-8" standalone="yes"?>
<Relationships xmlns="http://schemas.openxmlformats.org/package/2006/relationships"><Relationship Id="rId2" Type="http://schemas.openxmlformats.org/officeDocument/2006/relationships/externalLinkPath" Target="/Users/bina/Documents/financial-modeling/Technology/Software/MongoDB.xlsx" TargetMode="External"/><Relationship Id="rId1" Type="http://schemas.openxmlformats.org/officeDocument/2006/relationships/externalLinkPath" Target="Technology/Software/MongoDB.xlsx" TargetMode="External"/></Relationships>
</file>

<file path=xl/externalLinks/_rels/externalLink90.xml.rels><?xml version="1.0" encoding="UTF-8" standalone="yes"?>
<Relationships xmlns="http://schemas.openxmlformats.org/package/2006/relationships"><Relationship Id="rId2" Type="http://schemas.openxmlformats.org/officeDocument/2006/relationships/externalLinkPath" Target="/Users/bina/Documents/financial-modeling/Technology/Software/Global-E.xlsx" TargetMode="External"/><Relationship Id="rId1" Type="http://schemas.openxmlformats.org/officeDocument/2006/relationships/externalLinkPath" Target="Technology/Software/Global-E.xlsx" TargetMode="External"/></Relationships>
</file>

<file path=xl/externalLinks/_rels/externalLink91.xml.rels><?xml version="1.0" encoding="UTF-8" standalone="yes"?>
<Relationships xmlns="http://schemas.openxmlformats.org/package/2006/relationships"><Relationship Id="rId2" Type="http://schemas.openxmlformats.org/officeDocument/2006/relationships/externalLinkPath" Target="/Users/bina/Documents/financial-modeling/Technology/Software/ZScaler.xlsx" TargetMode="External"/><Relationship Id="rId1" Type="http://schemas.openxmlformats.org/officeDocument/2006/relationships/externalLinkPath" Target="Technology/Software/ZScaler.xlsx" TargetMode="External"/></Relationships>
</file>

<file path=xl/externalLinks/_rels/externalLink92.xml.rels><?xml version="1.0" encoding="UTF-8" standalone="yes"?>
<Relationships xmlns="http://schemas.openxmlformats.org/package/2006/relationships"><Relationship Id="rId2" Type="http://schemas.openxmlformats.org/officeDocument/2006/relationships/externalLinkPath" Target="/Users/bina/Documents/financial-modeling/Technology/Software/SentinelOne.xlsx" TargetMode="External"/><Relationship Id="rId1" Type="http://schemas.openxmlformats.org/officeDocument/2006/relationships/externalLinkPath" Target="Technology/Software/SentinelOne.xlsx" TargetMode="External"/></Relationships>
</file>

<file path=xl/externalLinks/_rels/externalLink93.xml.rels><?xml version="1.0" encoding="UTF-8" standalone="yes"?>
<Relationships xmlns="http://schemas.openxmlformats.org/package/2006/relationships"><Relationship Id="rId2" Type="http://schemas.openxmlformats.org/officeDocument/2006/relationships/externalLinkPath" Target="/Users/bina/Documents/financial-modeling/Technology/Software/HashiCorp.xlsx" TargetMode="External"/><Relationship Id="rId1" Type="http://schemas.openxmlformats.org/officeDocument/2006/relationships/externalLinkPath" Target="Technology/Software/HashiCorp.xlsx" TargetMode="External"/></Relationships>
</file>

<file path=xl/externalLinks/_rels/externalLink94.xml.rels><?xml version="1.0" encoding="UTF-8" standalone="yes"?>
<Relationships xmlns="http://schemas.openxmlformats.org/package/2006/relationships"><Relationship Id="rId2" Type="http://schemas.openxmlformats.org/officeDocument/2006/relationships/externalLinkPath" Target="/Users/bina/Documents/financial-modeling/Technology/Software/Samsara.xlsx" TargetMode="External"/><Relationship Id="rId1" Type="http://schemas.openxmlformats.org/officeDocument/2006/relationships/externalLinkPath" Target="Technology/Software/Samsara.xlsx" TargetMode="External"/></Relationships>
</file>

<file path=xl/externalLinks/_rels/externalLink95.xml.rels><?xml version="1.0" encoding="UTF-8" standalone="yes"?>
<Relationships xmlns="http://schemas.openxmlformats.org/package/2006/relationships"><Relationship Id="rId2" Type="http://schemas.openxmlformats.org/officeDocument/2006/relationships/externalLinkPath" Target="/Users/bina/Documents/financial-modeling/Technology/Software/Confluent.xlsx" TargetMode="External"/><Relationship Id="rId1" Type="http://schemas.openxmlformats.org/officeDocument/2006/relationships/externalLinkPath" Target="Technology/Software/Confluent.xlsx" TargetMode="External"/></Relationships>
</file>

<file path=xl/externalLinks/_rels/externalLink96.xml.rels><?xml version="1.0" encoding="UTF-8" standalone="yes"?>
<Relationships xmlns="http://schemas.openxmlformats.org/package/2006/relationships"><Relationship Id="rId2" Type="http://schemas.openxmlformats.org/officeDocument/2006/relationships/externalLinkPath" Target="/Users/bina/Documents/financial-modeling/Technology/Software/GitLab.xlsx" TargetMode="External"/><Relationship Id="rId1" Type="http://schemas.openxmlformats.org/officeDocument/2006/relationships/externalLinkPath" Target="Technology/Software/GitLab.xlsx" TargetMode="External"/></Relationships>
</file>

<file path=xl/externalLinks/_rels/externalLink97.xml.rels><?xml version="1.0" encoding="UTF-8" standalone="yes"?>
<Relationships xmlns="http://schemas.openxmlformats.org/package/2006/relationships"><Relationship Id="rId2" Type="http://schemas.openxmlformats.org/officeDocument/2006/relationships/externalLinkPath" Target="/Users/bina/Documents/financial-modeling/Technology/Software/Amplitude.xlsx" TargetMode="External"/><Relationship Id="rId1" Type="http://schemas.openxmlformats.org/officeDocument/2006/relationships/externalLinkPath" Target="Technology/Software/Amplitude.xlsx" TargetMode="External"/></Relationships>
</file>

<file path=xl/externalLinks/_rels/externalLink98.xml.rels><?xml version="1.0" encoding="UTF-8" standalone="yes"?>
<Relationships xmlns="http://schemas.openxmlformats.org/package/2006/relationships"><Relationship Id="rId2" Type="http://schemas.openxmlformats.org/officeDocument/2006/relationships/externalLinkPath" Target="/Users/bina/Documents/financial-modeling/Technology/Software/Toast.xlsx" TargetMode="External"/><Relationship Id="rId1" Type="http://schemas.openxmlformats.org/officeDocument/2006/relationships/externalLinkPath" Target="Technology/Software/Toast.xlsx" TargetMode="External"/></Relationships>
</file>

<file path=xl/externalLinks/_rels/externalLink99.xml.rels><?xml version="1.0" encoding="UTF-8" standalone="yes"?>
<Relationships xmlns="http://schemas.openxmlformats.org/package/2006/relationships"><Relationship Id="rId2" Type="http://schemas.openxmlformats.org/officeDocument/2006/relationships/externalLinkPath" Target="/Users/bina/Documents/financial-modeling/Consumer/O'Reilly%20Automotive.xlsx" TargetMode="External"/><Relationship Id="rId1" Type="http://schemas.openxmlformats.org/officeDocument/2006/relationships/externalLinkPath" Target="Consumer/O'Reilly%20Automotive.xlsx" TargetMode="External"/></Relationships>
</file>

<file path=xl/externalLinks/_rels/externalLink100.xml.rels><?xml version="1.0" encoding="UTF-8" standalone="yes"?>
<Relationships xmlns="http://schemas.openxmlformats.org/package/2006/relationships"><Relationship Id="rId2" Type="http://schemas.openxmlformats.org/officeDocument/2006/relationships/externalLinkPath" Target="/Users/bina/Documents/financial-modeling/Consumer/Lululemon.xlsx" TargetMode="External"/><Relationship Id="rId1" Type="http://schemas.openxmlformats.org/officeDocument/2006/relationships/externalLinkPath" Target="Consumer/Lululemon.xlsx" TargetMode="External"/></Relationships>
</file>

<file path=xl/externalLinks/_rels/externalLink101.xml.rels><?xml version="1.0" encoding="UTF-8" standalone="yes"?>
<Relationships xmlns="http://schemas.openxmlformats.org/package/2006/relationships"><Relationship Id="rId1" Type="http://schemas.openxmlformats.org/officeDocument/2006/relationships/externalLinkPath" Target="Consumer/Universal%20Music%20Group.xlsx" TargetMode="External"/></Relationships>
</file>

<file path=xl/externalLinks/_rels/externalLink102.xml.rels><?xml version="1.0" encoding="UTF-8" standalone="yes"?>
<Relationships xmlns="http://schemas.openxmlformats.org/package/2006/relationships"><Relationship Id="rId1" Type="http://schemas.openxmlformats.org/officeDocument/2006/relationships/externalLinkPath" Target="Consumer/Starbucks.xlsx" TargetMode="External"/></Relationships>
</file>

<file path=xl/externalLinks/_rels/externalLink103.xml.rels><?xml version="1.0" encoding="UTF-8" standalone="yes"?>
<Relationships xmlns="http://schemas.openxmlformats.org/package/2006/relationships"><Relationship Id="rId1" Type="http://schemas.openxmlformats.org/officeDocument/2006/relationships/externalLinkPath" Target="Consumer/Hershey's.xlsx" TargetMode="External"/></Relationships>
</file>

<file path=xl/externalLinks/_rels/externalLink104.xml.rels><?xml version="1.0" encoding="UTF-8" standalone="yes"?>
<Relationships xmlns="http://schemas.openxmlformats.org/package/2006/relationships"><Relationship Id="rId2" Type="http://schemas.openxmlformats.org/officeDocument/2006/relationships/externalLinkPath" Target="/Users/bina/Documents/financial-modeling/Consumer/Costco%20Wholesale.xlsx" TargetMode="External"/><Relationship Id="rId1" Type="http://schemas.openxmlformats.org/officeDocument/2006/relationships/externalLinkPath" Target="Consumer/Costco%20Wholesale.xlsx" TargetMode="External"/></Relationships>
</file>

<file path=xl/externalLinks/_rels/externalLink105.xml.rels><?xml version="1.0" encoding="UTF-8" standalone="yes"?>
<Relationships xmlns="http://schemas.openxmlformats.org/package/2006/relationships"><Relationship Id="rId1" Type="http://schemas.openxmlformats.org/officeDocument/2006/relationships/externalLinkPath" Target="Consumer/TJX%20Companies.xlsx" TargetMode="External"/></Relationships>
</file>

<file path=xl/externalLinks/_rels/externalLink106.xml.rels><?xml version="1.0" encoding="UTF-8" standalone="yes"?>
<Relationships xmlns="http://schemas.openxmlformats.org/package/2006/relationships"><Relationship Id="rId1" Type="http://schemas.openxmlformats.org/officeDocument/2006/relationships/externalLinkPath" Target="Consumer/McDonalds.xlsx" TargetMode="External"/></Relationships>
</file>

<file path=xl/externalLinks/_rels/externalLink107.xml.rels><?xml version="1.0" encoding="UTF-8" standalone="yes"?>
<Relationships xmlns="http://schemas.openxmlformats.org/package/2006/relationships"><Relationship Id="rId2" Type="http://schemas.openxmlformats.org/officeDocument/2006/relationships/externalLinkPath" Target="/Users/bina/Documents/financial-modeling/Consumer/Estee%20Lauder.xlsx" TargetMode="External"/><Relationship Id="rId1" Type="http://schemas.openxmlformats.org/officeDocument/2006/relationships/externalLinkPath" Target="Consumer/Estee%20Lauder.xlsx" TargetMode="External"/></Relationships>
</file>

<file path=xl/externalLinks/_rels/externalLink108.xml.rels><?xml version="1.0" encoding="UTF-8" standalone="yes"?>
<Relationships xmlns="http://schemas.openxmlformats.org/package/2006/relationships"><Relationship Id="rId2" Type="http://schemas.openxmlformats.org/officeDocument/2006/relationships/externalLinkPath" Target="/Users/bina/Documents/financial-modeling/Consumer/Nike.xlsx" TargetMode="External"/><Relationship Id="rId1" Type="http://schemas.openxmlformats.org/officeDocument/2006/relationships/externalLinkPath" Target="Consumer/Nike.xlsx" TargetMode="External"/></Relationships>
</file>

<file path=xl/externalLinks/_rels/externalLink109.xml.rels><?xml version="1.0" encoding="UTF-8" standalone="yes"?>
<Relationships xmlns="http://schemas.openxmlformats.org/package/2006/relationships"><Relationship Id="rId2" Type="http://schemas.openxmlformats.org/officeDocument/2006/relationships/externalLinkPath" Target="/Users/bina/Documents/financial-modeling/Consumer/L'Oreal.xlsx" TargetMode="External"/><Relationship Id="rId1" Type="http://schemas.openxmlformats.org/officeDocument/2006/relationships/externalLinkPath" Target="Consumer/L'Oreal.xlsx" TargetMode="External"/></Relationships>
</file>

<file path=xl/externalLinks/_rels/externalLink110.xml.rels><?xml version="1.0" encoding="UTF-8" standalone="yes"?>
<Relationships xmlns="http://schemas.openxmlformats.org/package/2006/relationships"><Relationship Id="rId1" Type="http://schemas.openxmlformats.org/officeDocument/2006/relationships/externalLinkPath" Target="Consumer/Proctor%20&amp;%20Gamble.xlsx" TargetMode="External"/></Relationships>
</file>

<file path=xl/externalLinks/_rels/externalLink111.xml.rels><?xml version="1.0" encoding="UTF-8" standalone="yes"?>
<Relationships xmlns="http://schemas.openxmlformats.org/package/2006/relationships"><Relationship Id="rId1" Type="http://schemas.openxmlformats.org/officeDocument/2006/relationships/externalLinkPath" Target="Consumer/Kering.xlsx" TargetMode="External"/></Relationships>
</file>

<file path=xl/externalLinks/_rels/externalLink112.xml.rels><?xml version="1.0" encoding="UTF-8" standalone="yes"?>
<Relationships xmlns="http://schemas.openxmlformats.org/package/2006/relationships"><Relationship Id="rId1" Type="http://schemas.openxmlformats.org/officeDocument/2006/relationships/externalLinkPath" Target="Consumer/Tapestry.xlsx" TargetMode="External"/></Relationships>
</file>

<file path=xl/externalLinks/_rels/externalLink113.xml.rels><?xml version="1.0" encoding="UTF-8" standalone="yes"?>
<Relationships xmlns="http://schemas.openxmlformats.org/package/2006/relationships"><Relationship Id="rId1" Type="http://schemas.openxmlformats.org/officeDocument/2006/relationships/externalLinkPath" Target="Consumer/PepsiCo.xlsx" TargetMode="External"/></Relationships>
</file>

<file path=xl/externalLinks/_rels/externalLink114.xml.rels><?xml version="1.0" encoding="UTF-8" standalone="yes"?>
<Relationships xmlns="http://schemas.openxmlformats.org/package/2006/relationships"><Relationship Id="rId2" Type="http://schemas.openxmlformats.org/officeDocument/2006/relationships/externalLinkPath" Target="/Users/bina/Documents/financial-modeling/Consumer/Moncler.xlsx" TargetMode="External"/><Relationship Id="rId1" Type="http://schemas.openxmlformats.org/officeDocument/2006/relationships/externalLinkPath" Target="Consumer/Moncler.xlsx" TargetMode="External"/></Relationships>
</file>

<file path=xl/externalLinks/_rels/externalLink115.xml.rels><?xml version="1.0" encoding="UTF-8" standalone="yes"?>
<Relationships xmlns="http://schemas.openxmlformats.org/package/2006/relationships"><Relationship Id="rId1" Type="http://schemas.openxmlformats.org/officeDocument/2006/relationships/externalLinkPath" Target="Consumer/Chipotle%20Mexican%20Grill.xlsx" TargetMode="External"/></Relationships>
</file>

<file path=xl/externalLinks/_rels/externalLink116.xml.rels><?xml version="1.0" encoding="UTF-8" standalone="yes"?>
<Relationships xmlns="http://schemas.openxmlformats.org/package/2006/relationships"><Relationship Id="rId2" Type="http://schemas.openxmlformats.org/officeDocument/2006/relationships/externalLinkPath" Target="/Users/bina/Documents/financial-modeling/Consumer/Texas%20Roadhouse.xlsx" TargetMode="External"/><Relationship Id="rId1" Type="http://schemas.openxmlformats.org/officeDocument/2006/relationships/externalLinkPath" Target="Consumer/Texas%20Roadhouse.xlsx" TargetMode="External"/></Relationships>
</file>

<file path=xl/externalLinks/_rels/externalLink117.xml.rels><?xml version="1.0" encoding="UTF-8" standalone="yes"?>
<Relationships xmlns="http://schemas.openxmlformats.org/package/2006/relationships"><Relationship Id="rId1" Type="http://schemas.openxmlformats.org/officeDocument/2006/relationships/externalLinkPath" Target="Consumer/Burberry.xlsx" TargetMode="External"/></Relationships>
</file>

<file path=xl/externalLinks/_rels/externalLink118.xml.rels><?xml version="1.0" encoding="UTF-8" standalone="yes"?>
<Relationships xmlns="http://schemas.openxmlformats.org/package/2006/relationships"><Relationship Id="rId1" Type="http://schemas.openxmlformats.org/officeDocument/2006/relationships/externalLinkPath" Target="Consumer/Coca%20Cola.xlsx" TargetMode="External"/></Relationships>
</file>

<file path=xl/externalLinks/_rels/externalLink119.xml.rels><?xml version="1.0" encoding="UTF-8" standalone="yes"?>
<Relationships xmlns="http://schemas.openxmlformats.org/package/2006/relationships"><Relationship Id="rId1" Type="http://schemas.openxmlformats.org/officeDocument/2006/relationships/externalLinkPath" Target="Consumer/Warner%20Music%20Group.xlsx" TargetMode="External"/></Relationships>
</file>

<file path=xl/externalLinks/_rels/externalLink120.xml.rels><?xml version="1.0" encoding="UTF-8" standalone="yes"?>
<Relationships xmlns="http://schemas.openxmlformats.org/package/2006/relationships"><Relationship Id="rId1" Type="http://schemas.openxmlformats.org/officeDocument/2006/relationships/externalLinkPath" Target="Consumer/Walmart.xlsx" TargetMode="External"/></Relationships>
</file>

<file path=xl/externalLinks/_rels/externalLink121.xml.rels><?xml version="1.0" encoding="UTF-8" standalone="yes"?>
<Relationships xmlns="http://schemas.openxmlformats.org/package/2006/relationships"><Relationship Id="rId2" Type="http://schemas.openxmlformats.org/officeDocument/2006/relationships/externalLinkPath" Target="/Users/bina/Documents/financial-modeling/Consumer/Prada.xlsx" TargetMode="External"/><Relationship Id="rId1" Type="http://schemas.openxmlformats.org/officeDocument/2006/relationships/externalLinkPath" Target="Consumer/Prada.xlsx" TargetMode="External"/></Relationships>
</file>

<file path=xl/externalLinks/_rels/externalLink122.xml.rels><?xml version="1.0" encoding="UTF-8" standalone="yes"?>
<Relationships xmlns="http://schemas.openxmlformats.org/package/2006/relationships"><Relationship Id="rId1" Type="http://schemas.openxmlformats.org/officeDocument/2006/relationships/externalLinkPath" Target="Consumer/Planet%20Fitness.xlsx" TargetMode="External"/></Relationships>
</file>

<file path=xl/externalLinks/_rels/externalLink123.xml.rels><?xml version="1.0" encoding="UTF-8" standalone="yes"?>
<Relationships xmlns="http://schemas.openxmlformats.org/package/2006/relationships"><Relationship Id="rId2" Type="http://schemas.openxmlformats.org/officeDocument/2006/relationships/externalLinkPath" Target="/Users/bina/Documents/financial-modeling/Consumer/Constellation%20Brands.xlsx" TargetMode="External"/><Relationship Id="rId1" Type="http://schemas.openxmlformats.org/officeDocument/2006/relationships/externalLinkPath" Target="Consumer/Constellation%20Brands.xlsx" TargetMode="External"/></Relationships>
</file>

<file path=xl/externalLinks/_rels/externalLink124.xml.rels><?xml version="1.0" encoding="UTF-8" standalone="yes"?>
<Relationships xmlns="http://schemas.openxmlformats.org/package/2006/relationships"><Relationship Id="rId1" Type="http://schemas.openxmlformats.org/officeDocument/2006/relationships/externalLinkPath" Target="Consumer/Richemont.xlsx" TargetMode="External"/></Relationships>
</file>

<file path=xl/externalLinks/_rels/externalLink125.xml.rels><?xml version="1.0" encoding="UTF-8" standalone="yes"?>
<Relationships xmlns="http://schemas.openxmlformats.org/package/2006/relationships"><Relationship Id="rId2" Type="http://schemas.openxmlformats.org/officeDocument/2006/relationships/externalLinkPath" Target="/Users/bina/Documents/financial-modeling/Consumer/E.l.f%20Beauty.xlsx" TargetMode="External"/><Relationship Id="rId1" Type="http://schemas.openxmlformats.org/officeDocument/2006/relationships/externalLinkPath" Target="Consumer/E.l.f%20Beauty.xlsx" TargetMode="External"/></Relationships>
</file>

<file path=xl/externalLinks/_rels/externalLink126.xml.rels><?xml version="1.0" encoding="UTF-8" standalone="yes"?>
<Relationships xmlns="http://schemas.openxmlformats.org/package/2006/relationships"><Relationship Id="rId2" Type="http://schemas.openxmlformats.org/officeDocument/2006/relationships/externalLinkPath" Target="/Users/bina/Documents/financial-modeling/Consumer/Dutch%20Bros.xlsx" TargetMode="External"/><Relationship Id="rId1" Type="http://schemas.openxmlformats.org/officeDocument/2006/relationships/externalLinkPath" Target="Consumer/Dutch%20Bros.xlsx" TargetMode="External"/></Relationships>
</file>

<file path=xl/externalLinks/_rels/externalLink127.xml.rels><?xml version="1.0" encoding="UTF-8" standalone="yes"?>
<Relationships xmlns="http://schemas.openxmlformats.org/package/2006/relationships"><Relationship Id="rId2" Type="http://schemas.openxmlformats.org/officeDocument/2006/relationships/externalLinkPath" Target="/Users/bina/Documents/financial-modeling/Financial%20Services/Mastercard.xlsx" TargetMode="External"/><Relationship Id="rId1" Type="http://schemas.openxmlformats.org/officeDocument/2006/relationships/externalLinkPath" Target="Financial%20Services/Mastercard.xlsx" TargetMode="External"/></Relationships>
</file>

<file path=xl/externalLinks/_rels/externalLink128.xml.rels><?xml version="1.0" encoding="UTF-8" standalone="yes"?>
<Relationships xmlns="http://schemas.openxmlformats.org/package/2006/relationships"><Relationship Id="rId2" Type="http://schemas.openxmlformats.org/officeDocument/2006/relationships/externalLinkPath" Target="/Users/bina/Documents/financial-modeling/Financial%20Services/Fair%20Isaac%20Corporation.xlsx" TargetMode="External"/><Relationship Id="rId1" Type="http://schemas.openxmlformats.org/officeDocument/2006/relationships/externalLinkPath" Target="Financial%20Services/Fair%20Isaac%20Corporation.xlsx" TargetMode="External"/></Relationships>
</file>

<file path=xl/externalLinks/_rels/externalLink129.xml.rels><?xml version="1.0" encoding="UTF-8" standalone="yes"?>
<Relationships xmlns="http://schemas.openxmlformats.org/package/2006/relationships"><Relationship Id="rId2" Type="http://schemas.openxmlformats.org/officeDocument/2006/relationships/externalLinkPath" Target="/Users/bina/Documents/financial-modeling/Financial%20Services/MSCI.xlsx" TargetMode="External"/><Relationship Id="rId1" Type="http://schemas.openxmlformats.org/officeDocument/2006/relationships/externalLinkPath" Target="Financial%20Services/MSCI.xlsx" TargetMode="External"/></Relationships>
</file>

<file path=xl/externalLinks/_rels/externalLink130.xml.rels><?xml version="1.0" encoding="UTF-8" standalone="yes"?>
<Relationships xmlns="http://schemas.openxmlformats.org/package/2006/relationships"><Relationship Id="rId1" Type="http://schemas.openxmlformats.org/officeDocument/2006/relationships/externalLinkPath" Target="Financial%20Services/Paycom%20Software.xlsx" TargetMode="External"/></Relationships>
</file>

<file path=xl/externalLinks/_rels/externalLink131.xml.rels><?xml version="1.0" encoding="UTF-8" standalone="yes"?>
<Relationships xmlns="http://schemas.openxmlformats.org/package/2006/relationships"><Relationship Id="rId2" Type="http://schemas.openxmlformats.org/officeDocument/2006/relationships/externalLinkPath" Target="/Users/bina/Documents/financial-modeling/Financial%20Services/Moodys.xlsx" TargetMode="External"/><Relationship Id="rId1" Type="http://schemas.openxmlformats.org/officeDocument/2006/relationships/externalLinkPath" Target="Financial%20Services/Moodys.xlsx" TargetMode="External"/></Relationships>
</file>

<file path=xl/externalLinks/_rels/externalLink132.xml.rels><?xml version="1.0" encoding="UTF-8" standalone="yes"?>
<Relationships xmlns="http://schemas.openxmlformats.org/package/2006/relationships"><Relationship Id="rId2" Type="http://schemas.openxmlformats.org/officeDocument/2006/relationships/externalLinkPath" Target="/Users/bina/Documents/financial-modeling/Financial%20Services/Nasdaq.xlsx" TargetMode="External"/><Relationship Id="rId1" Type="http://schemas.openxmlformats.org/officeDocument/2006/relationships/externalLinkPath" Target="Financial%20Services/Nasdaq.xlsx" TargetMode="External"/></Relationships>
</file>

<file path=xl/externalLinks/_rels/externalLink133.xml.rels><?xml version="1.0" encoding="UTF-8" standalone="yes"?>
<Relationships xmlns="http://schemas.openxmlformats.org/package/2006/relationships"><Relationship Id="rId2" Type="http://schemas.openxmlformats.org/officeDocument/2006/relationships/externalLinkPath" Target="/Users/bina/Documents/financial-modeling/Financial%20Services/BlackRock.xlsx" TargetMode="External"/><Relationship Id="rId1" Type="http://schemas.openxmlformats.org/officeDocument/2006/relationships/externalLinkPath" Target="Financial%20Services/BlackRock.xlsx" TargetMode="External"/></Relationships>
</file>

<file path=xl/externalLinks/_rels/externalLink134.xml.rels><?xml version="1.0" encoding="UTF-8" standalone="yes"?>
<Relationships xmlns="http://schemas.openxmlformats.org/package/2006/relationships"><Relationship Id="rId2" Type="http://schemas.openxmlformats.org/officeDocument/2006/relationships/externalLinkPath" Target="/Users/bina/Documents/financial-modeling/Financial%20Services/FactSet%20Research%20Systems.xlsx" TargetMode="External"/><Relationship Id="rId1" Type="http://schemas.openxmlformats.org/officeDocument/2006/relationships/externalLinkPath" Target="Financial%20Services/FactSet%20Research%20Systems.xlsx" TargetMode="External"/></Relationships>
</file>

<file path=xl/externalLinks/_rels/externalLink135.xml.rels><?xml version="1.0" encoding="UTF-8" standalone="yes"?>
<Relationships xmlns="http://schemas.openxmlformats.org/package/2006/relationships"><Relationship Id="rId2" Type="http://schemas.openxmlformats.org/officeDocument/2006/relationships/externalLinkPath" Target="/Users/bina/Documents/financial-modeling/Financial%20Services/PayPal.xlsx" TargetMode="External"/><Relationship Id="rId1" Type="http://schemas.openxmlformats.org/officeDocument/2006/relationships/externalLinkPath" Target="Financial%20Services/PayPal.xlsx" TargetMode="External"/></Relationships>
</file>

<file path=xl/externalLinks/_rels/externalLink136.xml.rels><?xml version="1.0" encoding="UTF-8" standalone="yes"?>
<Relationships xmlns="http://schemas.openxmlformats.org/package/2006/relationships"><Relationship Id="rId1" Type="http://schemas.openxmlformats.org/officeDocument/2006/relationships/externalLinkPath" Target="Financial%20Services/Paylocity.xlsx" TargetMode="External"/></Relationships>
</file>

<file path=xl/externalLinks/_rels/externalLink137.xml.rels><?xml version="1.0" encoding="UTF-8" standalone="yes"?>
<Relationships xmlns="http://schemas.openxmlformats.org/package/2006/relationships"><Relationship Id="rId2" Type="http://schemas.openxmlformats.org/officeDocument/2006/relationships/externalLinkPath" Target="/Users/bina/Documents/financial-modeling/Financial%20Services/American%20Express.xlsx" TargetMode="External"/><Relationship Id="rId1" Type="http://schemas.openxmlformats.org/officeDocument/2006/relationships/externalLinkPath" Target="Financial%20Services/American%20Express.xlsx" TargetMode="External"/></Relationships>
</file>

<file path=xl/externalLinks/_rels/externalLink138.xml.rels><?xml version="1.0" encoding="UTF-8" standalone="yes"?>
<Relationships xmlns="http://schemas.openxmlformats.org/package/2006/relationships"><Relationship Id="rId1" Type="http://schemas.openxmlformats.org/officeDocument/2006/relationships/externalLinkPath" Target="Financial%20Services/CME%20Group.xlsx" TargetMode="External"/></Relationships>
</file>

<file path=xl/externalLinks/_rels/externalLink139.xml.rels><?xml version="1.0" encoding="UTF-8" standalone="yes"?>
<Relationships xmlns="http://schemas.openxmlformats.org/package/2006/relationships"><Relationship Id="rId2" Type="http://schemas.openxmlformats.org/officeDocument/2006/relationships/externalLinkPath" Target="/Users/bina/Documents/financial-modeling/Financial%20Services/Intercontinental%20Exchange.xlsx" TargetMode="External"/><Relationship Id="rId1" Type="http://schemas.openxmlformats.org/officeDocument/2006/relationships/externalLinkPath" Target="Financial%20Services/Intercontinental%20Exchange.xlsx" TargetMode="External"/></Relationships>
</file>

<file path=xl/externalLinks/_rels/externalLink140.xml.rels><?xml version="1.0" encoding="UTF-8" standalone="yes"?>
<Relationships xmlns="http://schemas.openxmlformats.org/package/2006/relationships"><Relationship Id="rId1" Type="http://schemas.openxmlformats.org/officeDocument/2006/relationships/externalLinkPath" Target="Financial%20Services/Fiserv.xlsx" TargetMode="External"/></Relationships>
</file>

<file path=xl/externalLinks/_rels/externalLink141.xml.rels><?xml version="1.0" encoding="UTF-8" standalone="yes"?>
<Relationships xmlns="http://schemas.openxmlformats.org/package/2006/relationships"><Relationship Id="rId2" Type="http://schemas.openxmlformats.org/officeDocument/2006/relationships/externalLinkPath" Target="/Users/bina/Documents/financial-modeling/Financial%20Services/S&amp;P%20Global.xlsx" TargetMode="External"/><Relationship Id="rId1" Type="http://schemas.openxmlformats.org/officeDocument/2006/relationships/externalLinkPath" Target="Financial%20Services/S&amp;P%20Global.xlsx" TargetMode="External"/></Relationships>
</file>

<file path=xl/externalLinks/_rels/externalLink142.xml.rels><?xml version="1.0" encoding="UTF-8" standalone="yes"?>
<Relationships xmlns="http://schemas.openxmlformats.org/package/2006/relationships"><Relationship Id="rId2" Type="http://schemas.openxmlformats.org/officeDocument/2006/relationships/externalLinkPath" Target="/Users/bina/Documents/financial-modeling/Financial%20Services/Shift4%20Payments.xlsx" TargetMode="External"/><Relationship Id="rId1" Type="http://schemas.openxmlformats.org/officeDocument/2006/relationships/externalLinkPath" Target="Financial%20Services/Shift4%20Payments.xlsx" TargetMode="External"/></Relationships>
</file>

<file path=xl/externalLinks/_rels/externalLink143.xml.rels><?xml version="1.0" encoding="UTF-8" standalone="yes"?>
<Relationships xmlns="http://schemas.openxmlformats.org/package/2006/relationships"><Relationship Id="rId2" Type="http://schemas.openxmlformats.org/officeDocument/2006/relationships/externalLinkPath" Target="/Users/bina/Documents/financial-modeling/Financial%20Services/Global%20Payments.xlsx" TargetMode="External"/><Relationship Id="rId1" Type="http://schemas.openxmlformats.org/officeDocument/2006/relationships/externalLinkPath" Target="Financial%20Services/Global%20Payments.xlsx" TargetMode="External"/></Relationships>
</file>

<file path=xl/externalLinks/_rels/externalLink144.xml.rels><?xml version="1.0" encoding="UTF-8" standalone="yes"?>
<Relationships xmlns="http://schemas.openxmlformats.org/package/2006/relationships"><Relationship Id="rId2" Type="http://schemas.openxmlformats.org/officeDocument/2006/relationships/externalLinkPath" Target="/Users/bina/Documents/financial-modeling/Financial%20Services/Nu%20Holdings.xlsx" TargetMode="External"/><Relationship Id="rId1" Type="http://schemas.openxmlformats.org/officeDocument/2006/relationships/externalLinkPath" Target="Financial%20Services/Nu%20Holdings.xlsx" TargetMode="External"/></Relationships>
</file>

<file path=xl/externalLinks/_rels/externalLink145.xml.rels><?xml version="1.0" encoding="UTF-8" standalone="yes"?>
<Relationships xmlns="http://schemas.openxmlformats.org/package/2006/relationships"><Relationship Id="rId2" Type="http://schemas.openxmlformats.org/officeDocument/2006/relationships/externalLinkPath" Target="/Users/bina/Documents/financial-modeling/Financial%20Services/Discover%20Financial%20Services.xlsx" TargetMode="External"/><Relationship Id="rId1" Type="http://schemas.openxmlformats.org/officeDocument/2006/relationships/externalLinkPath" Target="Financial%20Services/Discover%20Financial%20Services.xlsx" TargetMode="External"/></Relationships>
</file>

<file path=xl/externalLinks/_rels/externalLink146.xml.rels><?xml version="1.0" encoding="UTF-8" standalone="yes"?>
<Relationships xmlns="http://schemas.openxmlformats.org/package/2006/relationships"><Relationship Id="rId2" Type="http://schemas.openxmlformats.org/officeDocument/2006/relationships/externalLinkPath" Target="/Users/bina/Documents/financial-modeling/Healthcare/Eli%20Lilly.xlsx" TargetMode="External"/><Relationship Id="rId1" Type="http://schemas.openxmlformats.org/officeDocument/2006/relationships/externalLinkPath" Target="Healthcare/Eli%20Lilly.xlsx" TargetMode="External"/></Relationships>
</file>

<file path=xl/externalLinks/_rels/externalLink147.xml.rels><?xml version="1.0" encoding="UTF-8" standalone="yes"?>
<Relationships xmlns="http://schemas.openxmlformats.org/package/2006/relationships"><Relationship Id="rId1" Type="http://schemas.openxmlformats.org/officeDocument/2006/relationships/externalLinkPath" Target="Healthcare/Pfizer.xlsx" TargetMode="External"/></Relationships>
</file>

<file path=xl/externalLinks/_rels/externalLink148.xml.rels><?xml version="1.0" encoding="UTF-8" standalone="yes"?>
<Relationships xmlns="http://schemas.openxmlformats.org/package/2006/relationships"><Relationship Id="rId1" Type="http://schemas.openxmlformats.org/officeDocument/2006/relationships/externalLinkPath" Target="Healthcare/Zoetis.xlsx" TargetMode="External"/></Relationships>
</file>

<file path=xl/externalLinks/_rels/externalLink149.xml.rels><?xml version="1.0" encoding="UTF-8" standalone="yes"?>
<Relationships xmlns="http://schemas.openxmlformats.org/package/2006/relationships"><Relationship Id="rId1" Type="http://schemas.openxmlformats.org/officeDocument/2006/relationships/externalLinkPath" Target="Healthcare/Merck%20&amp;%20Co.xlsx" TargetMode="External"/></Relationships>
</file>

<file path=xl/externalLinks/_rels/externalLink150.xml.rels><?xml version="1.0" encoding="UTF-8" standalone="yes"?>
<Relationships xmlns="http://schemas.openxmlformats.org/package/2006/relationships"><Relationship Id="rId1" Type="http://schemas.openxmlformats.org/officeDocument/2006/relationships/externalLinkPath" Target="Healthcare/AbbVie.xlsx" TargetMode="External"/></Relationships>
</file>

<file path=xl/externalLinks/_rels/externalLink151.xml.rels><?xml version="1.0" encoding="UTF-8" standalone="yes"?>
<Relationships xmlns="http://schemas.openxmlformats.org/package/2006/relationships"><Relationship Id="rId2" Type="http://schemas.openxmlformats.org/officeDocument/2006/relationships/externalLinkPath" Target="/Users/bina/Documents/financial-modeling/Healthcare/United%20Healthcare.xlsx" TargetMode="External"/><Relationship Id="rId1" Type="http://schemas.openxmlformats.org/officeDocument/2006/relationships/externalLinkPath" Target="Healthcare/United%20Healthcare.xlsx" TargetMode="External"/></Relationships>
</file>

<file path=xl/externalLinks/_rels/externalLink152.xml.rels><?xml version="1.0" encoding="UTF-8" standalone="yes"?>
<Relationships xmlns="http://schemas.openxmlformats.org/package/2006/relationships"><Relationship Id="rId1" Type="http://schemas.openxmlformats.org/officeDocument/2006/relationships/externalLinkPath" Target="Healthcare/Intuitive%20Surgical.xlsx" TargetMode="External"/></Relationships>
</file>

<file path=xl/externalLinks/_rels/externalLink153.xml.rels><?xml version="1.0" encoding="UTF-8" standalone="yes"?>
<Relationships xmlns="http://schemas.openxmlformats.org/package/2006/relationships"><Relationship Id="rId1" Type="http://schemas.openxmlformats.org/officeDocument/2006/relationships/externalLinkPath" Target="Healthcare/Abbott%20Laboratories.xlsx" TargetMode="External"/></Relationships>
</file>

<file path=xl/externalLinks/_rels/externalLink154.xml.rels><?xml version="1.0" encoding="UTF-8" standalone="yes"?>
<Relationships xmlns="http://schemas.openxmlformats.org/package/2006/relationships"><Relationship Id="rId2" Type="http://schemas.openxmlformats.org/officeDocument/2006/relationships/externalLinkPath" Target="/Users/bina/Documents/financial-modeling/Healthcare/Danaher.xlsx" TargetMode="External"/><Relationship Id="rId1" Type="http://schemas.openxmlformats.org/officeDocument/2006/relationships/externalLinkPath" Target="Healthcare/Danaher.xlsx" TargetMode="External"/></Relationships>
</file>

<file path=xl/externalLinks/_rels/externalLink155.xml.rels><?xml version="1.0" encoding="UTF-8" standalone="yes"?>
<Relationships xmlns="http://schemas.openxmlformats.org/package/2006/relationships"><Relationship Id="rId1" Type="http://schemas.openxmlformats.org/officeDocument/2006/relationships/externalLinkPath" Target="Healthcare/Thermo%20Fisher%20Scientific.xlsx" TargetMode="External"/></Relationships>
</file>

<file path=xl/externalLinks/_rels/externalLink156.xml.rels><?xml version="1.0" encoding="UTF-8" standalone="yes"?>
<Relationships xmlns="http://schemas.openxmlformats.org/package/2006/relationships"><Relationship Id="rId2" Type="http://schemas.openxmlformats.org/officeDocument/2006/relationships/externalLinkPath" Target="/Users/bina/Documents/financial-modeling/Healthcare/Stryker.xlsx" TargetMode="External"/><Relationship Id="rId1" Type="http://schemas.openxmlformats.org/officeDocument/2006/relationships/externalLinkPath" Target="Healthcare/Stryker.xlsx" TargetMode="External"/></Relationships>
</file>

<file path=xl/externalLinks/_rels/externalLink157.xml.rels><?xml version="1.0" encoding="UTF-8" standalone="yes"?>
<Relationships xmlns="http://schemas.openxmlformats.org/package/2006/relationships"><Relationship Id="rId1" Type="http://schemas.openxmlformats.org/officeDocument/2006/relationships/externalLinkPath" Target="Healthcare/Dexcom.xlsx" TargetMode="External"/></Relationships>
</file>

<file path=xl/externalLinks/_rels/externalLink158.xml.rels><?xml version="1.0" encoding="UTF-8" standalone="yes"?>
<Relationships xmlns="http://schemas.openxmlformats.org/package/2006/relationships"><Relationship Id="rId2" Type="http://schemas.openxmlformats.org/officeDocument/2006/relationships/externalLinkPath" Target="/Users/bina/Documents/financial-modeling/Healthcare/Medtronic.xlsx" TargetMode="External"/><Relationship Id="rId1" Type="http://schemas.openxmlformats.org/officeDocument/2006/relationships/externalLinkPath" Target="Healthcare/Medtronic.xlsx" TargetMode="External"/></Relationships>
</file>

<file path=xl/externalLinks/_rels/externalLink159.xml.rels><?xml version="1.0" encoding="UTF-8" standalone="yes"?>
<Relationships xmlns="http://schemas.openxmlformats.org/package/2006/relationships"><Relationship Id="rId1" Type="http://schemas.openxmlformats.org/officeDocument/2006/relationships/externalLinkPath" Target="Healthcare/Progyny.xlsx" TargetMode="External"/></Relationships>
</file>

<file path=xl/externalLinks/_rels/externalLink160.xml.rels><?xml version="1.0" encoding="UTF-8" standalone="yes"?>
<Relationships xmlns="http://schemas.openxmlformats.org/package/2006/relationships"><Relationship Id="rId1" Type="http://schemas.openxmlformats.org/officeDocument/2006/relationships/externalLinkPath" Target="Healthcare/Lantheus%20Holdings.xlsx" TargetMode="External"/></Relationships>
</file>

<file path=xl/externalLinks/_rels/externalLink161.xml.rels><?xml version="1.0" encoding="UTF-8" standalone="yes"?>
<Relationships xmlns="http://schemas.openxmlformats.org/package/2006/relationships"><Relationship Id="rId2" Type="http://schemas.openxmlformats.org/officeDocument/2006/relationships/externalLinkPath" Target="/Users/bina/Documents/financial-modeling/Industrials/Caterpillar.xlsx" TargetMode="External"/><Relationship Id="rId1" Type="http://schemas.openxmlformats.org/officeDocument/2006/relationships/externalLinkPath" Target="Industrials/Caterpillar.xlsx" TargetMode="External"/></Relationships>
</file>

<file path=xl/externalLinks/_rels/externalLink162.xml.rels><?xml version="1.0" encoding="UTF-8" standalone="yes"?>
<Relationships xmlns="http://schemas.openxmlformats.org/package/2006/relationships"><Relationship Id="rId2" Type="http://schemas.openxmlformats.org/officeDocument/2006/relationships/externalLinkPath" Target="/Users/bina/Documents/financial-modeling/Industrials/Raytheon%20Technologies.xlsx" TargetMode="External"/><Relationship Id="rId1" Type="http://schemas.openxmlformats.org/officeDocument/2006/relationships/externalLinkPath" Target="Industrials/Raytheon%20Technologies.xlsx" TargetMode="External"/></Relationships>
</file>

<file path=xl/externalLinks/_rels/externalLink163.xml.rels><?xml version="1.0" encoding="UTF-8" standalone="yes"?>
<Relationships xmlns="http://schemas.openxmlformats.org/package/2006/relationships"><Relationship Id="rId2" Type="http://schemas.openxmlformats.org/officeDocument/2006/relationships/externalLinkPath" Target="/Users/bina/Documents/financial-modeling/Industrials/Republic%20Services.xlsx" TargetMode="External"/><Relationship Id="rId1" Type="http://schemas.openxmlformats.org/officeDocument/2006/relationships/externalLinkPath" Target="Industrials/Republic%20Services.xlsx" TargetMode="External"/></Relationships>
</file>

<file path=xl/externalLinks/_rels/externalLink164.xml.rels><?xml version="1.0" encoding="UTF-8" standalone="yes"?>
<Relationships xmlns="http://schemas.openxmlformats.org/package/2006/relationships"><Relationship Id="rId2" Type="http://schemas.openxmlformats.org/officeDocument/2006/relationships/externalLinkPath" Target="/Users/bina/Documents/financial-modeling/Industrials/MP%20Materials.xlsx" TargetMode="External"/><Relationship Id="rId1" Type="http://schemas.openxmlformats.org/officeDocument/2006/relationships/externalLinkPath" Target="Industrials/MP%20Materials.xlsx" TargetMode="External"/></Relationships>
</file>

<file path=xl/externalLinks/_rels/externalLink165.xml.rels><?xml version="1.0" encoding="UTF-8" standalone="yes"?>
<Relationships xmlns="http://schemas.openxmlformats.org/package/2006/relationships"><Relationship Id="rId2" Type="http://schemas.openxmlformats.org/officeDocument/2006/relationships/externalLinkPath" Target="/Users/bina/Documents/financial-modeling/Industrials/United%20Parcel%20Service.xlsx" TargetMode="External"/><Relationship Id="rId1" Type="http://schemas.openxmlformats.org/officeDocument/2006/relationships/externalLinkPath" Target="Industrials/United%20Parcel%20Service.xlsx" TargetMode="External"/></Relationships>
</file>

<file path=xl/externalLinks/_rels/externalLink166.xml.rels><?xml version="1.0" encoding="UTF-8" standalone="yes"?>
<Relationships xmlns="http://schemas.openxmlformats.org/package/2006/relationships"><Relationship Id="rId2" Type="http://schemas.openxmlformats.org/officeDocument/2006/relationships/externalLinkPath" Target="/Users/bina/Documents/financial-modeling/Industrials/Canadian%20National%20Railway.xlsx" TargetMode="External"/><Relationship Id="rId1" Type="http://schemas.openxmlformats.org/officeDocument/2006/relationships/externalLinkPath" Target="Industrials/Canadian%20National%20Railway.xlsx" TargetMode="External"/></Relationships>
</file>

<file path=xl/externalLinks/_rels/externalLink167.xml.rels><?xml version="1.0" encoding="UTF-8" standalone="yes"?>
<Relationships xmlns="http://schemas.openxmlformats.org/package/2006/relationships"><Relationship Id="rId2" Type="http://schemas.openxmlformats.org/officeDocument/2006/relationships/externalLinkPath" Target="/Users/bina/Documents/financial-modeling/Industrials/Canadian%20Pacific.xlsx" TargetMode="External"/><Relationship Id="rId1" Type="http://schemas.openxmlformats.org/officeDocument/2006/relationships/externalLinkPath" Target="Industrials/Canadian%20Pacific.xlsx" TargetMode="External"/></Relationships>
</file>

<file path=xl/externalLinks/_rels/externalLink168.xml.rels><?xml version="1.0" encoding="UTF-8" standalone="yes"?>
<Relationships xmlns="http://schemas.openxmlformats.org/package/2006/relationships"><Relationship Id="rId2" Type="http://schemas.openxmlformats.org/officeDocument/2006/relationships/externalLinkPath" Target="/Users/bina/Documents/financial-modeling/Industrials/Cameco.xlsx" TargetMode="External"/><Relationship Id="rId1" Type="http://schemas.openxmlformats.org/officeDocument/2006/relationships/externalLinkPath" Target="Industrials/Cameco.xlsx" TargetMode="External"/></Relationships>
</file>

<file path=xl/externalLinks/_rels/externalLink169.xml.rels><?xml version="1.0" encoding="UTF-8" standalone="yes"?>
<Relationships xmlns="http://schemas.openxmlformats.org/package/2006/relationships"><Relationship Id="rId2" Type="http://schemas.openxmlformats.org/officeDocument/2006/relationships/externalLinkPath" Target="/Users/bina/Documents/financial-modeling/Industrials/Union%20Pacific.xlsx" TargetMode="External"/><Relationship Id="rId1" Type="http://schemas.openxmlformats.org/officeDocument/2006/relationships/externalLinkPath" Target="Industrials/Union%20Pacific.xlsx" TargetMode="External"/></Relationships>
</file>

<file path=xl/externalLinks/_rels/externalLink170.xml.rels><?xml version="1.0" encoding="UTF-8" standalone="yes"?>
<Relationships xmlns="http://schemas.openxmlformats.org/package/2006/relationships"><Relationship Id="rId2" Type="http://schemas.openxmlformats.org/officeDocument/2006/relationships/externalLinkPath" Target="/Users/bina/Documents/financial-modeling/Industrials/Ecolab.xlsx" TargetMode="External"/><Relationship Id="rId1" Type="http://schemas.openxmlformats.org/officeDocument/2006/relationships/externalLinkPath" Target="Industrials/Ecolab.xlsx" TargetMode="External"/></Relationships>
</file>

<file path=xl/externalLinks/_rels/externalLink171.xml.rels><?xml version="1.0" encoding="UTF-8" standalone="yes"?>
<Relationships xmlns="http://schemas.openxmlformats.org/package/2006/relationships"><Relationship Id="rId2" Type="http://schemas.openxmlformats.org/officeDocument/2006/relationships/externalLinkPath" Target="/Users/bina/Documents/financial-modeling/Industrials/Waste%20Connections.xlsx" TargetMode="External"/><Relationship Id="rId1" Type="http://schemas.openxmlformats.org/officeDocument/2006/relationships/externalLinkPath" Target="Industrials/Waste%20Connections.xlsx" TargetMode="External"/></Relationships>
</file>

<file path=xl/externalLinks/_rels/externalLink172.xml.rels><?xml version="1.0" encoding="UTF-8" standalone="yes"?>
<Relationships xmlns="http://schemas.openxmlformats.org/package/2006/relationships"><Relationship Id="rId1" Type="http://schemas.openxmlformats.org/officeDocument/2006/relationships/externalLinkPath" Target="Industrials/Waste%20Management.xlsx" TargetMode="External"/></Relationships>
</file>

<file path=xl/externalLinks/_rels/externalLink173.xml.rels><?xml version="1.0" encoding="UTF-8" standalone="yes"?>
<Relationships xmlns="http://schemas.openxmlformats.org/package/2006/relationships"><Relationship Id="rId1" Type="http://schemas.openxmlformats.org/officeDocument/2006/relationships/externalLinkPath" Target="Industrials/AMETEK.xlsx" TargetMode="External"/></Relationships>
</file>

<file path=xl/externalLinks/_rels/externalLink174.xml.rels><?xml version="1.0" encoding="UTF-8" standalone="yes"?>
<Relationships xmlns="http://schemas.openxmlformats.org/package/2006/relationships"><Relationship Id="rId2" Type="http://schemas.openxmlformats.org/officeDocument/2006/relationships/externalLinkPath" Target="/Users/bina/Documents/financial-modeling/Industrials/Norfolk%20Southern.xlsx" TargetMode="External"/><Relationship Id="rId1" Type="http://schemas.openxmlformats.org/officeDocument/2006/relationships/externalLinkPath" Target="Industrials/Norfolk%20Southern.xlsx" TargetMode="External"/></Relationships>
</file>

<file path=xl/externalLinks/_rels/externalLink175.xml.rels><?xml version="1.0" encoding="UTF-8" standalone="yes"?>
<Relationships xmlns="http://schemas.openxmlformats.org/package/2006/relationships"><Relationship Id="rId2" Type="http://schemas.openxmlformats.org/officeDocument/2006/relationships/externalLinkPath" Target="/Users/bina/Documents/financial-modeling/Industrials/Copart.xlsx" TargetMode="External"/><Relationship Id="rId1" Type="http://schemas.openxmlformats.org/officeDocument/2006/relationships/externalLinkPath" Target="Industrials/Copart.xlsx" TargetMode="External"/></Relationships>
</file>

<file path=xl/externalLinks/_rels/externalLink176.xml.rels><?xml version="1.0" encoding="UTF-8" standalone="yes"?>
<Relationships xmlns="http://schemas.openxmlformats.org/package/2006/relationships"><Relationship Id="rId2" Type="http://schemas.openxmlformats.org/officeDocument/2006/relationships/externalLinkPath" Target="/Users/bina/Documents/financial-modeling/Industrials/HEICO.xlsx" TargetMode="External"/><Relationship Id="rId1" Type="http://schemas.openxmlformats.org/officeDocument/2006/relationships/externalLinkPath" Target="Industrials/HEICO.xlsx" TargetMode="External"/></Relationships>
</file>

<file path=xl/externalLinks/_rels/externalLink177.xml.rels><?xml version="1.0" encoding="UTF-8" standalone="yes"?>
<Relationships xmlns="http://schemas.openxmlformats.org/package/2006/relationships"><Relationship Id="rId2" Type="http://schemas.openxmlformats.org/officeDocument/2006/relationships/externalLinkPath" Target="/Users/bina/Documents/financial-modeling/Real%20Estate/WillScot%20Mobile%20Mini%20Holdings.xlsx" TargetMode="External"/><Relationship Id="rId1" Type="http://schemas.openxmlformats.org/officeDocument/2006/relationships/externalLinkPath" Target="Real%20Estate/WillScot%20Mobile%20Mini%20Holdings.xlsx" TargetMode="External"/></Relationships>
</file>

<file path=xl/externalLinks/_rels/externalLink178.xml.rels><?xml version="1.0" encoding="UTF-8" standalone="yes"?>
<Relationships xmlns="http://schemas.openxmlformats.org/package/2006/relationships"><Relationship Id="rId2" Type="http://schemas.openxmlformats.org/officeDocument/2006/relationships/externalLinkPath" Target="/Users/bina/Documents/financial-modeling/Real%20Estate/Texas%20Pacific%20Land.xlsx" TargetMode="External"/><Relationship Id="rId1" Type="http://schemas.openxmlformats.org/officeDocument/2006/relationships/externalLinkPath" Target="Real%20Estate/Texas%20Pacific%20Land.xlsx" TargetMode="External"/></Relationships>
</file>

<file path=xl/externalLinks/_rels/externalLink179.xml.rels><?xml version="1.0" encoding="UTF-8" standalone="yes"?>
<Relationships xmlns="http://schemas.openxmlformats.org/package/2006/relationships"><Relationship Id="rId2" Type="http://schemas.openxmlformats.org/officeDocument/2006/relationships/externalLinkPath" Target="/Users/bina/Documents/financial-modeling/Real%20Estate/Prologis.xlsx" TargetMode="External"/><Relationship Id="rId1" Type="http://schemas.openxmlformats.org/officeDocument/2006/relationships/externalLinkPath" Target="Real%20Estate/Prologis.xlsx" TargetMode="External"/></Relationships>
</file>

<file path=xl/externalLinks/_rels/externalLink180.xml.rels><?xml version="1.0" encoding="UTF-8" standalone="yes"?>
<Relationships xmlns="http://schemas.openxmlformats.org/package/2006/relationships"><Relationship Id="rId2" Type="http://schemas.openxmlformats.org/officeDocument/2006/relationships/externalLinkPath" Target="/Users/bina/Documents/financial-modeling/Real%20Estate/CoStar%20Group.xlsx" TargetMode="External"/><Relationship Id="rId1" Type="http://schemas.openxmlformats.org/officeDocument/2006/relationships/externalLinkPath" Target="Real%20Estate/CoStar%20Group.xlsx" TargetMode="External"/></Relationships>
</file>

<file path=xl/externalLinks/_rels/externalLink181.xml.rels><?xml version="1.0" encoding="UTF-8" standalone="yes"?>
<Relationships xmlns="http://schemas.openxmlformats.org/package/2006/relationships"><Relationship Id="rId2" Type="http://schemas.openxmlformats.org/officeDocument/2006/relationships/externalLinkPath" Target="/Users/bina/Documents/financial-modeling/Industrials/American%20Tower%20Corporation.xlsx" TargetMode="External"/><Relationship Id="rId1" Type="http://schemas.openxmlformats.org/officeDocument/2006/relationships/externalLinkPath" Target="Industrials/American%20Tower%20Corpor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0.93434823977164605</v>
          </cell>
          <cell r="J4">
            <v>0.32931628135759961</v>
          </cell>
        </row>
        <row r="7">
          <cell r="O7">
            <v>0.48659999999999998</v>
          </cell>
          <cell r="R7">
            <v>0.55914904082636496</v>
          </cell>
        </row>
        <row r="13">
          <cell r="Q13">
            <v>0.19607140724819391</v>
          </cell>
        </row>
        <row r="16">
          <cell r="P16">
            <v>5.8113523979340878</v>
          </cell>
          <cell r="Q16">
            <v>17.278946142595977</v>
          </cell>
        </row>
        <row r="20">
          <cell r="I20">
            <v>7.4345616264294794</v>
          </cell>
        </row>
        <row r="101">
          <cell r="Q101">
            <v>4725791770</v>
          </cell>
        </row>
        <row r="115">
          <cell r="K115">
            <v>18.757460274993445</v>
          </cell>
        </row>
        <row r="117">
          <cell r="K117">
            <v>-0.30165821761007272</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V4">
            <v>0.49050649071230712</v>
          </cell>
          <cell r="W4">
            <v>0.24627503084369362</v>
          </cell>
        </row>
        <row r="7">
          <cell r="AB7">
            <v>0.48998766252253961</v>
          </cell>
          <cell r="AE7">
            <v>0.23593053051153079</v>
          </cell>
        </row>
        <row r="13">
          <cell r="AD13">
            <v>0.41643173580346354</v>
          </cell>
        </row>
        <row r="16">
          <cell r="AC16">
            <v>5.6928006046312989</v>
          </cell>
          <cell r="AD16">
            <v>124.45029039626556</v>
          </cell>
        </row>
        <row r="20">
          <cell r="V20">
            <v>1.2624978939514286</v>
          </cell>
        </row>
        <row r="101">
          <cell r="AD101">
            <v>59985039971</v>
          </cell>
        </row>
        <row r="115">
          <cell r="X115">
            <v>1317.5518738711887</v>
          </cell>
        </row>
        <row r="117">
          <cell r="X117">
            <v>0.10279380774996127</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0.25677556818181824</v>
          </cell>
          <cell r="AN4">
            <v>0.25750194965923345</v>
          </cell>
        </row>
        <row r="7">
          <cell r="AS7">
            <v>0.83919999999999995</v>
          </cell>
          <cell r="AV7">
            <v>0.36243317472337444</v>
          </cell>
        </row>
        <row r="13">
          <cell r="AU13">
            <v>0.68462524023062143</v>
          </cell>
        </row>
        <row r="16">
          <cell r="AT16">
            <v>4.4019880872995243</v>
          </cell>
          <cell r="AU16">
            <v>14.028805042773525</v>
          </cell>
        </row>
        <row r="20">
          <cell r="AM20">
            <v>0.17445025537511083</v>
          </cell>
        </row>
        <row r="115">
          <cell r="AO115">
            <v>168.44297527233888</v>
          </cell>
        </row>
        <row r="117">
          <cell r="AO117">
            <v>4.434853538557193E-2</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T4">
            <v>0.21593030491599263</v>
          </cell>
          <cell r="U4">
            <v>0.1027976799727055</v>
          </cell>
        </row>
        <row r="7">
          <cell r="Z7">
            <v>0.8044</v>
          </cell>
          <cell r="AC7">
            <v>0.60999658819515523</v>
          </cell>
        </row>
        <row r="13">
          <cell r="AB13">
            <v>0.32418879564370767</v>
          </cell>
        </row>
        <row r="16">
          <cell r="AA16">
            <v>16.165943307744797</v>
          </cell>
          <cell r="AB16">
            <v>31.679066547435983</v>
          </cell>
        </row>
        <row r="20">
          <cell r="T20">
            <v>0.12399309551208293</v>
          </cell>
        </row>
        <row r="101">
          <cell r="AB101">
            <v>473823798350</v>
          </cell>
        </row>
        <row r="115">
          <cell r="V115">
            <v>242.89403486804162</v>
          </cell>
        </row>
        <row r="117">
          <cell r="V117">
            <v>5.0443432374871922E-2</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H4">
            <v>0.17906368821292773</v>
          </cell>
          <cell r="AI4">
            <v>8.6141063970349485E-2</v>
          </cell>
        </row>
        <row r="7">
          <cell r="AN7">
            <v>0.879</v>
          </cell>
          <cell r="AQ7">
            <v>0.43951761899963049</v>
          </cell>
        </row>
        <row r="13">
          <cell r="AP13">
            <v>0.2916336603497654</v>
          </cell>
        </row>
        <row r="16">
          <cell r="AO16">
            <v>9.8043621946767896</v>
          </cell>
          <cell r="AP16">
            <v>26.357560942805538</v>
          </cell>
        </row>
        <row r="20">
          <cell r="AH20">
            <v>0.52030848329048851</v>
          </cell>
        </row>
        <row r="101">
          <cell r="AP101">
            <v>87559817452</v>
          </cell>
        </row>
        <row r="115">
          <cell r="AJ115">
            <v>551.33360167657725</v>
          </cell>
        </row>
        <row r="117">
          <cell r="AJ117">
            <v>0.62171250897601915</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J4">
            <v>0.49041476500641568</v>
          </cell>
          <cell r="K4">
            <v>0.29816921210417457</v>
          </cell>
        </row>
        <row r="7">
          <cell r="P7">
            <v>0.14886598764210057</v>
          </cell>
          <cell r="S7">
            <v>0.2237103668100211</v>
          </cell>
        </row>
        <row r="13">
          <cell r="R13">
            <v>0.25415925643671916</v>
          </cell>
        </row>
        <row r="16">
          <cell r="Q16">
            <v>5.6175888946547996</v>
          </cell>
          <cell r="R16">
            <v>88.979613180439571</v>
          </cell>
        </row>
        <row r="20">
          <cell r="J20">
            <v>0.10236921892448203</v>
          </cell>
        </row>
        <row r="101">
          <cell r="R101">
            <v>50196870000</v>
          </cell>
        </row>
        <row r="115">
          <cell r="L115">
            <v>1001.1657056179213</v>
          </cell>
        </row>
        <row r="117">
          <cell r="L117">
            <v>-0.36627060031781156</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0.29690560125342724</v>
          </cell>
          <cell r="G4">
            <v>0.24388402295379041</v>
          </cell>
        </row>
        <row r="7">
          <cell r="L7">
            <v>0.57762005436424047</v>
          </cell>
          <cell r="O7">
            <v>0.20084566596194503</v>
          </cell>
        </row>
        <row r="13">
          <cell r="N13">
            <v>0.61547310900201324</v>
          </cell>
        </row>
        <row r="16">
          <cell r="M16">
            <v>8.4811562422228928</v>
          </cell>
          <cell r="N16">
            <v>36.659410336814624</v>
          </cell>
        </row>
        <row r="20">
          <cell r="F20">
            <v>0.10344827586206895</v>
          </cell>
        </row>
        <row r="101">
          <cell r="N101">
            <v>56162216636</v>
          </cell>
        </row>
        <row r="115">
          <cell r="H115">
            <v>1731.9772504516318</v>
          </cell>
        </row>
        <row r="117">
          <cell r="H117">
            <v>-0.34647793373696079</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W4">
            <v>0.2916945001113338</v>
          </cell>
          <cell r="X4">
            <v>0.18065850715393905</v>
          </cell>
        </row>
        <row r="7">
          <cell r="AC7">
            <v>0.70789999999999997</v>
          </cell>
          <cell r="AF7">
            <v>0.36062747802103085</v>
          </cell>
        </row>
        <row r="13">
          <cell r="AE13">
            <v>0.32674782608695652</v>
          </cell>
        </row>
        <row r="16">
          <cell r="AD16">
            <v>18.071099810377522</v>
          </cell>
          <cell r="AE16">
            <v>62.269349569349572</v>
          </cell>
        </row>
        <row r="20">
          <cell r="W20">
            <v>0.30801479654747221</v>
          </cell>
        </row>
        <row r="101">
          <cell r="AE101">
            <v>209660900000</v>
          </cell>
        </row>
        <row r="115">
          <cell r="Y115">
            <v>1765.8776341795526</v>
          </cell>
        </row>
        <row r="117">
          <cell r="Y117">
            <v>-0.11083704220566337</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5">
          <cell r="AC5">
            <v>0.137682016012036</v>
          </cell>
          <cell r="AD5">
            <v>0.25473471431135297</v>
          </cell>
        </row>
        <row r="8">
          <cell r="AI8">
            <v>0.50539999999999996</v>
          </cell>
          <cell r="AL8">
            <v>0.33851436236032001</v>
          </cell>
        </row>
        <row r="14">
          <cell r="AK14">
            <v>0.2216504501327809</v>
          </cell>
        </row>
        <row r="17">
          <cell r="AJ17">
            <v>12.412073639566627</v>
          </cell>
          <cell r="AK17">
            <v>40.706587568346215</v>
          </cell>
        </row>
        <row r="21">
          <cell r="AC21">
            <v>-5.8558316061478877E-2</v>
          </cell>
        </row>
        <row r="101">
          <cell r="AK101">
            <v>262805800000</v>
          </cell>
        </row>
        <row r="116">
          <cell r="AE116">
            <v>393.36089074028121</v>
          </cell>
        </row>
        <row r="118">
          <cell r="AE118">
            <v>-0.39070493999336864</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H4">
            <v>0.11091531304544855</v>
          </cell>
          <cell r="AI4">
            <v>7.6406130112605997E-2</v>
          </cell>
        </row>
        <row r="7">
          <cell r="AN7">
            <v>0.52129999999999999</v>
          </cell>
          <cell r="AQ7">
            <v>0.15620896332380232</v>
          </cell>
        </row>
        <row r="13">
          <cell r="AP13">
            <v>0.56808777379375119</v>
          </cell>
        </row>
        <row r="16">
          <cell r="AO16">
            <v>2.7594920820096687</v>
          </cell>
          <cell r="AP16">
            <v>18.458934048511608</v>
          </cell>
        </row>
        <row r="20">
          <cell r="AH20">
            <v>0.10762750001712518</v>
          </cell>
        </row>
        <row r="101">
          <cell r="AP101">
            <v>44847900000</v>
          </cell>
        </row>
        <row r="115">
          <cell r="AJ115">
            <v>5155.6750008267982</v>
          </cell>
        </row>
        <row r="117">
          <cell r="AJ117">
            <v>1.0951300195574585</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V4">
            <v>0.53668211856406289</v>
          </cell>
          <cell r="W4">
            <v>0.12461796603923792</v>
          </cell>
        </row>
        <row r="7">
          <cell r="AB7">
            <v>0.52329999999999999</v>
          </cell>
          <cell r="AE7">
            <v>0.1403527722339194</v>
          </cell>
        </row>
        <row r="13">
          <cell r="AD13">
            <v>0.24927693351245789</v>
          </cell>
        </row>
        <row r="16">
          <cell r="AC16">
            <v>1.9017737064994649</v>
          </cell>
          <cell r="AD16">
            <v>12.516272060633998</v>
          </cell>
        </row>
        <row r="20">
          <cell r="V20">
            <v>0.24589531020025879</v>
          </cell>
        </row>
        <row r="101">
          <cell r="AD101">
            <v>6760777000</v>
          </cell>
        </row>
        <row r="115">
          <cell r="X115">
            <v>146.25862569866152</v>
          </cell>
        </row>
        <row r="117">
          <cell r="X117">
            <v>0.34182225411616063</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0.17956070629670173</v>
          </cell>
          <cell r="AM4">
            <v>6.4709739244464659E-2</v>
          </cell>
        </row>
        <row r="7">
          <cell r="AR7">
            <v>0.68400000000000005</v>
          </cell>
          <cell r="AU7">
            <v>0.32858727997175569</v>
          </cell>
        </row>
        <row r="13">
          <cell r="AT13">
            <v>0.36601671553737292</v>
          </cell>
        </row>
        <row r="16">
          <cell r="AS16">
            <v>12.48398446724164</v>
          </cell>
          <cell r="AT16">
            <v>34.028975230553492</v>
          </cell>
        </row>
        <row r="20">
          <cell r="AL20">
            <v>0.17742617520614568</v>
          </cell>
        </row>
        <row r="101">
          <cell r="AT101">
            <v>2475199600320</v>
          </cell>
        </row>
        <row r="115">
          <cell r="AN115">
            <v>241.99236149131318</v>
          </cell>
        </row>
        <row r="117">
          <cell r="AN117">
            <v>-0.27558041762815999</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5">
          <cell r="H5">
            <v>0.13263483748065252</v>
          </cell>
          <cell r="I5">
            <v>0.13076842215915074</v>
          </cell>
        </row>
        <row r="8">
          <cell r="N8">
            <v>0.82150000000000001</v>
          </cell>
          <cell r="Q8">
            <v>0.35235992851886894</v>
          </cell>
        </row>
        <row r="14">
          <cell r="P14">
            <v>0.11803217358772915</v>
          </cell>
        </row>
        <row r="17">
          <cell r="O17">
            <v>8.4117916190476194</v>
          </cell>
          <cell r="P17">
            <v>35.143334945981557</v>
          </cell>
        </row>
        <row r="21">
          <cell r="H21">
            <v>0.55444126074498556</v>
          </cell>
        </row>
        <row r="101">
          <cell r="P101">
            <v>80021373672</v>
          </cell>
        </row>
        <row r="116">
          <cell r="J116">
            <v>107.99580449986897</v>
          </cell>
        </row>
        <row r="118">
          <cell r="J118">
            <v>-0.13700012386232241</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M4">
            <v>0.19301813624969388</v>
          </cell>
          <cell r="N4">
            <v>0.13792168162764806</v>
          </cell>
        </row>
        <row r="7">
          <cell r="S7">
            <v>0.48010000000000003</v>
          </cell>
          <cell r="V7">
            <v>0.11750562386094981</v>
          </cell>
        </row>
        <row r="13">
          <cell r="U13">
            <v>0.22994240500192797</v>
          </cell>
        </row>
        <row r="16">
          <cell r="T16">
            <v>10.276100072734353</v>
          </cell>
          <cell r="U16">
            <v>56.142562732277234</v>
          </cell>
        </row>
        <row r="20">
          <cell r="M20">
            <v>0.15464188318967986</v>
          </cell>
        </row>
        <row r="101">
          <cell r="U101">
            <v>52359340000</v>
          </cell>
        </row>
        <row r="115">
          <cell r="O115">
            <v>161.34969446246163</v>
          </cell>
        </row>
        <row r="117">
          <cell r="O117">
            <v>-0.40307179259170689</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I4">
            <v>0.13890075923709588</v>
          </cell>
          <cell r="AJ4">
            <v>0.12596160702260328</v>
          </cell>
        </row>
        <row r="7">
          <cell r="AO7">
            <v>0.503</v>
          </cell>
          <cell r="AR7">
            <v>0.14062858003026438</v>
          </cell>
        </row>
        <row r="13">
          <cell r="AQ13">
            <v>0.22558174393572936</v>
          </cell>
        </row>
        <row r="16">
          <cell r="AP16">
            <v>9.8052801736636539</v>
          </cell>
          <cell r="AQ16">
            <v>51.930485992225734</v>
          </cell>
        </row>
        <row r="20">
          <cell r="AI20">
            <v>-0.11793695526076731</v>
          </cell>
        </row>
        <row r="101">
          <cell r="AQ101">
            <v>61881613440</v>
          </cell>
        </row>
        <row r="115">
          <cell r="AK115">
            <v>52.869384649916299</v>
          </cell>
        </row>
        <row r="117">
          <cell r="AK117">
            <v>-0.10572759387827635</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odel"/>
      <sheetName val="Analysis"/>
    </sheetNames>
    <sheetDataSet>
      <sheetData sheetId="0">
        <row r="4">
          <cell r="X4">
            <v>9.7808156437157789E-2</v>
          </cell>
          <cell r="Y4">
            <v>5.7856849905952634E-2</v>
          </cell>
        </row>
        <row r="7">
          <cell r="AD7">
            <v>0.55379999999999996</v>
          </cell>
          <cell r="AG7">
            <v>0.21217242500954617</v>
          </cell>
        </row>
        <row r="13">
          <cell r="AF13">
            <v>0.26184736707682726</v>
          </cell>
        </row>
        <row r="16">
          <cell r="AE16">
            <v>5.5613005416566494</v>
          </cell>
          <cell r="AF16">
            <v>26.227839658507303</v>
          </cell>
        </row>
        <row r="20">
          <cell r="X20">
            <v>-0.15366930381275301</v>
          </cell>
        </row>
        <row r="101">
          <cell r="AF101">
            <v>1572936000000</v>
          </cell>
        </row>
        <row r="115">
          <cell r="Z115">
            <v>111.6613940257061</v>
          </cell>
        </row>
        <row r="117">
          <cell r="Z117">
            <v>-0.10391305653072702</v>
          </cell>
        </row>
      </sheetData>
      <sheetData sheetId="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 val="Sheet1"/>
    </sheetNames>
    <sheetDataSet>
      <sheetData sheetId="0">
        <row r="4">
          <cell r="V4">
            <v>0.18272868530692499</v>
          </cell>
          <cell r="W4">
            <v>8.6598746081504752E-2</v>
          </cell>
        </row>
        <row r="7">
          <cell r="AB7">
            <v>0.39620983542319749</v>
          </cell>
          <cell r="AE7">
            <v>0.11461598746081504</v>
          </cell>
        </row>
        <row r="13">
          <cell r="AD13">
            <v>0.42418211606717809</v>
          </cell>
        </row>
        <row r="16">
          <cell r="AC16">
            <v>2.1852106363636365</v>
          </cell>
          <cell r="AD16">
            <v>17.954351691231867</v>
          </cell>
        </row>
        <row r="20">
          <cell r="V20">
            <v>0.12058803578079469</v>
          </cell>
        </row>
        <row r="101">
          <cell r="AD101">
            <v>22306630176</v>
          </cell>
        </row>
        <row r="115">
          <cell r="X115">
            <v>454.87625527615637</v>
          </cell>
        </row>
        <row r="117">
          <cell r="X117">
            <v>1.5552801402416438E-2</v>
          </cell>
        </row>
      </sheetData>
      <sheetData sheetId="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W4">
            <v>0.23310752939344392</v>
          </cell>
          <cell r="X4">
            <v>0.11333097595473829</v>
          </cell>
        </row>
        <row r="7">
          <cell r="AC7">
            <v>0.68440000000000001</v>
          </cell>
          <cell r="AF7">
            <v>0.16105526368963427</v>
          </cell>
        </row>
        <row r="13">
          <cell r="AE13">
            <v>0.2326800137385466</v>
          </cell>
        </row>
        <row r="16">
          <cell r="AD16">
            <v>5.3492915235401091</v>
          </cell>
          <cell r="AE16">
            <v>30.075142005112184</v>
          </cell>
        </row>
        <row r="20">
          <cell r="W20">
            <v>0.15191440445662741</v>
          </cell>
        </row>
        <row r="101">
          <cell r="AE101">
            <v>423578300000</v>
          </cell>
        </row>
        <row r="115">
          <cell r="Y115">
            <v>794.4327137089939</v>
          </cell>
        </row>
        <row r="117">
          <cell r="Y117">
            <v>-8.5387158981126032E-2</v>
          </cell>
        </row>
      </sheetData>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F4">
            <v>-1.5810512499254248E-2</v>
          </cell>
          <cell r="AG4">
            <v>-3.2583656644035175E-3</v>
          </cell>
        </row>
        <row r="7">
          <cell r="AL7">
            <v>0.12559999999999999</v>
          </cell>
          <cell r="AO7">
            <v>9.2931619786614933E-2</v>
          </cell>
        </row>
        <row r="13">
          <cell r="AN13">
            <v>0.33804413848957277</v>
          </cell>
        </row>
        <row r="16">
          <cell r="AM16">
            <v>1.7543883167434529</v>
          </cell>
          <cell r="AN16">
            <v>20.19566620586183</v>
          </cell>
        </row>
        <row r="20">
          <cell r="AF20">
            <v>-8.1830644310872058E-2</v>
          </cell>
        </row>
        <row r="101">
          <cell r="AN101">
            <v>115761558692</v>
          </cell>
        </row>
        <row r="115">
          <cell r="AH115">
            <v>498.51203271440846</v>
          </cell>
        </row>
        <row r="117">
          <cell r="AH117">
            <v>9.6052399745854888E-2</v>
          </cell>
        </row>
      </sheetData>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J4">
            <v>-0.14817164642055514</v>
          </cell>
          <cell r="AK4">
            <v>0.17779859577806545</v>
          </cell>
        </row>
        <row r="7">
          <cell r="AQ7">
            <v>-7.3000000000000001E-3</v>
          </cell>
          <cell r="AS7">
            <v>7.2031752231958138E-2</v>
          </cell>
        </row>
        <row r="13">
          <cell r="AR13">
            <v>-5.3649750927818686E-2</v>
          </cell>
        </row>
        <row r="16">
          <cell r="AQ16">
            <v>2.4009318445888463</v>
          </cell>
          <cell r="AR16">
            <v>-31.784701345370085</v>
          </cell>
        </row>
        <row r="20">
          <cell r="AJ20">
            <v>-1.0176404064859355</v>
          </cell>
        </row>
        <row r="101">
          <cell r="AR101">
            <v>725295100000</v>
          </cell>
        </row>
        <row r="115">
          <cell r="AL115">
            <v>333.07905657385965</v>
          </cell>
        </row>
        <row r="117">
          <cell r="AL117">
            <v>1.1998470433748576E-2</v>
          </cell>
        </row>
      </sheetData>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7.7937876041846099E-2</v>
          </cell>
          <cell r="AN4">
            <v>-1.6047554320261281E-2</v>
          </cell>
        </row>
        <row r="7">
          <cell r="AS7">
            <v>0.43309999999999998</v>
          </cell>
          <cell r="AV7">
            <v>0.28261498042238947</v>
          </cell>
        </row>
        <row r="13">
          <cell r="AU13">
            <v>0.69952149747278036</v>
          </cell>
        </row>
        <row r="16">
          <cell r="AT16">
            <v>7.4589349475563491</v>
          </cell>
          <cell r="AU16">
            <v>29.470726330871816</v>
          </cell>
        </row>
        <row r="20">
          <cell r="AM20">
            <v>8.1227260914760846E-2</v>
          </cell>
        </row>
        <row r="101">
          <cell r="AU101">
            <v>2941266900000</v>
          </cell>
        </row>
        <row r="115">
          <cell r="AO115">
            <v>147.60752732323795</v>
          </cell>
        </row>
      </sheetData>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0.17782458131497347</v>
          </cell>
          <cell r="AM4">
            <v>2.2404372568030961E-2</v>
          </cell>
        </row>
        <row r="7">
          <cell r="AR7">
            <v>0.45689999999999997</v>
          </cell>
          <cell r="AU7">
            <v>0.14823441219352901</v>
          </cell>
        </row>
        <row r="13">
          <cell r="AT13">
            <v>0.47713890884421556</v>
          </cell>
        </row>
        <row r="16">
          <cell r="AS16">
            <v>4.8338919842812222</v>
          </cell>
          <cell r="AT16">
            <v>18.082187671949146</v>
          </cell>
        </row>
        <row r="20">
          <cell r="AL20">
            <v>0.16884297967155582</v>
          </cell>
        </row>
        <row r="101">
          <cell r="AT101">
            <v>83273645735</v>
          </cell>
        </row>
        <row r="115">
          <cell r="AN115">
            <v>408.80894122816568</v>
          </cell>
        </row>
      </sheetData>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H4">
            <v>0.31680867544539115</v>
          </cell>
          <cell r="AI4">
            <v>-0.1423981900452489</v>
          </cell>
        </row>
        <row r="7">
          <cell r="AN7">
            <v>0.57840000000000003</v>
          </cell>
          <cell r="AQ7">
            <v>0.15461538461538463</v>
          </cell>
        </row>
        <row r="13">
          <cell r="AP13">
            <v>0.47350350798626661</v>
          </cell>
        </row>
        <row r="16">
          <cell r="AO16">
            <v>2.9337013574660635</v>
          </cell>
          <cell r="AP16">
            <v>10.023933209647495</v>
          </cell>
        </row>
        <row r="20">
          <cell r="AH20">
            <v>0.3854208618606525</v>
          </cell>
        </row>
        <row r="101">
          <cell r="AP101">
            <v>129669600000</v>
          </cell>
        </row>
        <row r="115">
          <cell r="AJ115">
            <v>120.18801197440091</v>
          </cell>
        </row>
      </sheetData>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0.33144054967281589</v>
          </cell>
          <cell r="AM4">
            <v>0.11301891263707975</v>
          </cell>
        </row>
        <row r="7">
          <cell r="AR7">
            <v>0.61</v>
          </cell>
          <cell r="AU7">
            <v>0.32625056136731218</v>
          </cell>
        </row>
        <row r="13">
          <cell r="AT13">
            <v>0.4469587516891611</v>
          </cell>
        </row>
        <row r="16">
          <cell r="AS16">
            <v>6.9610113243948062</v>
          </cell>
          <cell r="AT16">
            <v>19.303957719999989</v>
          </cell>
        </row>
        <row r="20">
          <cell r="AL20">
            <v>0.40693836306159481</v>
          </cell>
        </row>
        <row r="101">
          <cell r="AT101">
            <v>64124021882</v>
          </cell>
        </row>
        <row r="115">
          <cell r="AN115">
            <v>387.2869884285322</v>
          </cell>
        </row>
      </sheetData>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0.11802454147335562</v>
          </cell>
          <cell r="AN4">
            <v>-4.2544114795423749E-2</v>
          </cell>
        </row>
        <row r="7">
          <cell r="AS7">
            <v>0.46510000000000001</v>
          </cell>
          <cell r="AV7">
            <v>0.17886368043436107</v>
          </cell>
        </row>
        <row r="13">
          <cell r="AU13">
            <v>0.44122146054047928</v>
          </cell>
        </row>
        <row r="16">
          <cell r="AT16">
            <v>4.5242469965871628</v>
          </cell>
          <cell r="AU16">
            <v>17.87857606237548</v>
          </cell>
        </row>
        <row r="20">
          <cell r="AM20">
            <v>0.11755168220510748</v>
          </cell>
        </row>
        <row r="101">
          <cell r="AU101">
            <v>116657708807</v>
          </cell>
        </row>
        <row r="115">
          <cell r="AO115">
            <v>89.766863431565866</v>
          </cell>
        </row>
      </sheetData>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9.1801133885739183E-2</v>
          </cell>
          <cell r="AN4">
            <v>-9.0373477132015156E-2</v>
          </cell>
        </row>
        <row r="7">
          <cell r="AS7">
            <v>0.68759999999999999</v>
          </cell>
          <cell r="AV7">
            <v>0.29573596964250048</v>
          </cell>
        </row>
        <row r="13">
          <cell r="AU13">
            <v>0.43950794724382819</v>
          </cell>
        </row>
        <row r="16">
          <cell r="AT16">
            <v>7.8234617913421207</v>
          </cell>
          <cell r="AU16">
            <v>17.90928023282661</v>
          </cell>
        </row>
        <row r="20">
          <cell r="AM20">
            <v>0.11613801332405282</v>
          </cell>
        </row>
        <row r="101">
          <cell r="AU101">
            <v>156688292757</v>
          </cell>
        </row>
        <row r="115">
          <cell r="AO115">
            <v>143.832846115509</v>
          </cell>
        </row>
      </sheetData>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Y4">
            <v>0.48547025247599351</v>
          </cell>
          <cell r="Z4">
            <v>2.109747913773008E-2</v>
          </cell>
        </row>
        <row r="7">
          <cell r="AE7">
            <v>0.58440000000000003</v>
          </cell>
          <cell r="AH7">
            <v>0.10469091736021778</v>
          </cell>
        </row>
        <row r="13">
          <cell r="AG13">
            <v>0.32049943605485309</v>
          </cell>
        </row>
        <row r="16">
          <cell r="AF16">
            <v>13.539550538751541</v>
          </cell>
          <cell r="AG16">
            <v>55.502653859511234</v>
          </cell>
        </row>
        <row r="20">
          <cell r="Y20">
            <v>0.67950280750587888</v>
          </cell>
        </row>
        <row r="101">
          <cell r="AG101">
            <v>24291957520</v>
          </cell>
        </row>
        <row r="115">
          <cell r="AA115">
            <v>238.70055422313544</v>
          </cell>
        </row>
      </sheetData>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M4">
            <v>0.48617876912671032</v>
          </cell>
          <cell r="N4">
            <v>0.2626360609041587</v>
          </cell>
        </row>
        <row r="7">
          <cell r="S7">
            <v>0.61070000000000002</v>
          </cell>
          <cell r="V7">
            <v>0.10229109558556687</v>
          </cell>
        </row>
        <row r="13">
          <cell r="U13">
            <v>0.30977138146417776</v>
          </cell>
        </row>
        <row r="16">
          <cell r="T16">
            <v>10.782450059913588</v>
          </cell>
          <cell r="U16">
            <v>34.930234753919933</v>
          </cell>
        </row>
        <row r="20">
          <cell r="M20">
            <v>0.67666537168109353</v>
          </cell>
        </row>
        <row r="101">
          <cell r="U101">
            <v>47241256272</v>
          </cell>
        </row>
        <row r="115">
          <cell r="O115">
            <v>104.93928307008822</v>
          </cell>
        </row>
      </sheetData>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0.42614961556996755</v>
          </cell>
          <cell r="AB4">
            <v>-3.7506788554757198E-2</v>
          </cell>
        </row>
        <row r="7">
          <cell r="AG7">
            <v>0.59560000000000002</v>
          </cell>
          <cell r="AJ7">
            <v>0.23012268028989794</v>
          </cell>
        </row>
        <row r="13">
          <cell r="AI13">
            <v>0.2924698104329268</v>
          </cell>
        </row>
        <row r="16">
          <cell r="AH16">
            <v>6.6551472914097856</v>
          </cell>
          <cell r="AI16">
            <v>14.821526476778754</v>
          </cell>
        </row>
        <row r="20">
          <cell r="AA20">
            <v>0.4608732333342842</v>
          </cell>
        </row>
        <row r="102">
          <cell r="AJ102">
            <v>497195490000</v>
          </cell>
        </row>
        <row r="115">
          <cell r="AC115">
            <v>79.817854451768753</v>
          </cell>
        </row>
      </sheetData>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C4">
            <v>0.26385079539221068</v>
          </cell>
          <cell r="AD4">
            <v>7.595486111111116E-2</v>
          </cell>
        </row>
        <row r="7">
          <cell r="AI7">
            <v>0.47339999999999999</v>
          </cell>
          <cell r="AL7">
            <v>3.90625E-2</v>
          </cell>
        </row>
        <row r="13">
          <cell r="AK13">
            <v>0.28805970149253729</v>
          </cell>
        </row>
        <row r="16">
          <cell r="AJ16">
            <v>2.6857917906746032</v>
          </cell>
          <cell r="AK16">
            <v>10.938497474747475</v>
          </cell>
        </row>
        <row r="20">
          <cell r="AC20">
            <v>0.42451726155646585</v>
          </cell>
        </row>
        <row r="101">
          <cell r="AK101">
            <v>43316450000</v>
          </cell>
        </row>
        <row r="115">
          <cell r="AE115">
            <v>11.573335407200307</v>
          </cell>
        </row>
      </sheetData>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6">
          <cell r="Q6">
            <v>0.51351652639206291</v>
          </cell>
          <cell r="R6">
            <v>0.22447276030541841</v>
          </cell>
        </row>
        <row r="9">
          <cell r="W9">
            <v>0.25600000000000001</v>
          </cell>
          <cell r="Z9">
            <v>9.281628243843755E-2</v>
          </cell>
        </row>
        <row r="15">
          <cell r="Y15">
            <v>0.28567244733594127</v>
          </cell>
        </row>
        <row r="18">
          <cell r="X18">
            <v>10.295382551864673</v>
          </cell>
          <cell r="Y18">
            <v>66.795353093341831</v>
          </cell>
        </row>
        <row r="22">
          <cell r="Q22">
            <v>0.85536842105263156</v>
          </cell>
        </row>
        <row r="102">
          <cell r="Y102">
            <v>838682453440</v>
          </cell>
        </row>
        <row r="117">
          <cell r="S117">
            <v>51.789660384219843</v>
          </cell>
        </row>
      </sheetData>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J4">
            <v>3.490706170460478E-2</v>
          </cell>
          <cell r="AK4">
            <v>0.10258548790658883</v>
          </cell>
        </row>
        <row r="7">
          <cell r="AP7">
            <v>0.62549999999999994</v>
          </cell>
          <cell r="AS7">
            <v>0.24727970983571582</v>
          </cell>
        </row>
        <row r="13">
          <cell r="AR13">
            <v>0.28341584158415839</v>
          </cell>
        </row>
        <row r="16">
          <cell r="AQ16">
            <v>4.0405175817056849</v>
          </cell>
          <cell r="AR16">
            <v>17.636045120216728</v>
          </cell>
        </row>
        <row r="20">
          <cell r="AJ20">
            <v>7.9444658696490533E-2</v>
          </cell>
        </row>
        <row r="115">
          <cell r="AL115">
            <v>67.870545854725876</v>
          </cell>
        </row>
        <row r="117">
          <cell r="AL117">
            <v>0.3276710847951072</v>
          </cell>
        </row>
      </sheetData>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Y4">
            <v>0.2353779043888542</v>
          </cell>
          <cell r="Z4">
            <v>-1.6598208066104569E-2</v>
          </cell>
        </row>
        <row r="7">
          <cell r="AE7">
            <v>0.48970000000000002</v>
          </cell>
          <cell r="AH7">
            <v>0.19553938171074439</v>
          </cell>
        </row>
        <row r="13">
          <cell r="AG13">
            <v>0.25055206386954304</v>
          </cell>
        </row>
        <row r="16">
          <cell r="AF16">
            <v>4.6137596454565104</v>
          </cell>
          <cell r="AG16">
            <v>20.19508230469982</v>
          </cell>
        </row>
        <row r="20">
          <cell r="Y20">
            <v>0.59682472256146135</v>
          </cell>
        </row>
        <row r="100">
          <cell r="AG100">
            <v>38415085560</v>
          </cell>
        </row>
        <row r="115">
          <cell r="AA115">
            <v>45.263339059513441</v>
          </cell>
        </row>
      </sheetData>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Q4">
            <v>0.20958105646630232</v>
          </cell>
          <cell r="R4">
            <v>6.8758847092130315E-2</v>
          </cell>
        </row>
        <row r="7">
          <cell r="W7">
            <v>0.66549999999999998</v>
          </cell>
          <cell r="Z7">
            <v>0.49128090835165494</v>
          </cell>
        </row>
        <row r="13">
          <cell r="Y13">
            <v>0.22860953972743636</v>
          </cell>
        </row>
        <row r="16">
          <cell r="X16">
            <v>10.470697271993494</v>
          </cell>
          <cell r="Y16">
            <v>30.244328971030882</v>
          </cell>
        </row>
        <row r="20">
          <cell r="Q20">
            <v>0.30385950581988963</v>
          </cell>
        </row>
        <row r="101">
          <cell r="Y101">
            <v>347658561522</v>
          </cell>
        </row>
        <row r="115">
          <cell r="S115">
            <v>702.23702837440374</v>
          </cell>
        </row>
      </sheetData>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P4">
            <v>0.68651979777851579</v>
          </cell>
          <cell r="Q4">
            <v>0.31110799351138829</v>
          </cell>
        </row>
        <row r="7">
          <cell r="V7">
            <v>0.41810000000000003</v>
          </cell>
          <cell r="Y7">
            <v>0.2996216406611657</v>
          </cell>
        </row>
        <row r="13">
          <cell r="X13">
            <v>0.21185058106837182</v>
          </cell>
        </row>
        <row r="16">
          <cell r="W16">
            <v>9.5560348769313208</v>
          </cell>
          <cell r="X16">
            <v>56.053957250567493</v>
          </cell>
        </row>
        <row r="20">
          <cell r="P20">
            <v>1.6074531908784548</v>
          </cell>
        </row>
        <row r="101">
          <cell r="X101">
            <v>22273712561</v>
          </cell>
        </row>
        <row r="115">
          <cell r="R115">
            <v>82.078135925501428</v>
          </cell>
        </row>
      </sheetData>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P4">
            <v>0.19361836753141093</v>
          </cell>
          <cell r="Q4">
            <v>-5.8084059068534644E-2</v>
          </cell>
        </row>
        <row r="7">
          <cell r="V7">
            <v>0.56930000000000003</v>
          </cell>
          <cell r="Y7">
            <v>0.21446421809920485</v>
          </cell>
        </row>
        <row r="13">
          <cell r="X13">
            <v>0.20398624691092726</v>
          </cell>
        </row>
        <row r="16">
          <cell r="W16">
            <v>3.8287691851571375</v>
          </cell>
          <cell r="X16">
            <v>18.140974915679944</v>
          </cell>
        </row>
        <row r="20">
          <cell r="P20">
            <v>0.20985691573926868</v>
          </cell>
        </row>
        <row r="101">
          <cell r="X101">
            <v>50558897090</v>
          </cell>
        </row>
        <row r="115">
          <cell r="R115">
            <v>204.2735246335526</v>
          </cell>
        </row>
      </sheetData>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0.30017743362307958</v>
          </cell>
          <cell r="F4">
            <v>0.26087261960206787</v>
          </cell>
        </row>
        <row r="7">
          <cell r="K7">
            <v>0.53010000000000002</v>
          </cell>
          <cell r="N7">
            <v>0.11212555647777861</v>
          </cell>
        </row>
        <row r="13">
          <cell r="M13">
            <v>0.17617232270283023</v>
          </cell>
        </row>
        <row r="16">
          <cell r="L16">
            <v>10.509946232082781</v>
          </cell>
          <cell r="M16">
            <v>67.657025216277106</v>
          </cell>
        </row>
        <row r="20">
          <cell r="E20">
            <v>2.8567865182210865</v>
          </cell>
        </row>
        <row r="101">
          <cell r="M101">
            <v>8078722410</v>
          </cell>
        </row>
        <row r="115">
          <cell r="G115">
            <v>9.5523141567941305</v>
          </cell>
        </row>
      </sheetData>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0.11019671539433307</v>
          </cell>
          <cell r="AN4">
            <v>-0.49414786397034915</v>
          </cell>
        </row>
        <row r="7">
          <cell r="AS7">
            <v>0.45179999999999998</v>
          </cell>
          <cell r="AV7">
            <v>0.10124195331295922</v>
          </cell>
        </row>
        <row r="13">
          <cell r="AU13">
            <v>0.16895668982811765</v>
          </cell>
        </row>
        <row r="16">
          <cell r="AT16">
            <v>2.3572274692762858</v>
          </cell>
          <cell r="AU16">
            <v>8.3462187751813062</v>
          </cell>
        </row>
        <row r="20">
          <cell r="AM20">
            <v>0.33417641479607973</v>
          </cell>
        </row>
        <row r="101">
          <cell r="AU101">
            <v>72503602500</v>
          </cell>
        </row>
        <row r="115">
          <cell r="AO115">
            <v>66.655943372373656</v>
          </cell>
        </row>
      </sheetData>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V4">
            <v>0.46063610108668573</v>
          </cell>
          <cell r="W4">
            <v>0.29712694080693991</v>
          </cell>
        </row>
        <row r="7">
          <cell r="AB7">
            <v>0.154</v>
          </cell>
          <cell r="AE7">
            <v>-9.3528433542163072E-2</v>
          </cell>
        </row>
        <row r="13">
          <cell r="AD13">
            <v>0.16380460955976109</v>
          </cell>
        </row>
        <row r="16">
          <cell r="AC16">
            <v>2.221426112166069</v>
          </cell>
          <cell r="AD16">
            <v>40.477726773810069</v>
          </cell>
        </row>
        <row r="20">
          <cell r="V20">
            <v>1.5217132420335719</v>
          </cell>
        </row>
        <row r="101">
          <cell r="AD101">
            <v>11542750000</v>
          </cell>
        </row>
        <row r="115">
          <cell r="X115">
            <v>497.63157700296392</v>
          </cell>
        </row>
      </sheetData>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E4">
            <v>0.25421079729332163</v>
          </cell>
          <cell r="AF4">
            <v>0.2359072849623951</v>
          </cell>
        </row>
        <row r="7">
          <cell r="AK7">
            <v>0.65229999999999999</v>
          </cell>
          <cell r="AN7">
            <v>0.36250348194519783</v>
          </cell>
        </row>
        <row r="13">
          <cell r="AM13">
            <v>0.13456627549127312</v>
          </cell>
        </row>
        <row r="16">
          <cell r="AL16">
            <v>6.6460904103564049</v>
          </cell>
          <cell r="AM16">
            <v>35.264347008945933</v>
          </cell>
        </row>
        <row r="20">
          <cell r="AE20">
            <v>0.55241390495756071</v>
          </cell>
        </row>
        <row r="101">
          <cell r="AM101">
            <v>45332318080</v>
          </cell>
        </row>
        <row r="115">
          <cell r="AG115">
            <v>54.703116548680008</v>
          </cell>
        </row>
      </sheetData>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2.2293230289069932E-3</v>
          </cell>
          <cell r="AA4">
            <v>0.57611032846444732</v>
          </cell>
        </row>
        <row r="7">
          <cell r="AF7">
            <v>0.56930000000000003</v>
          </cell>
          <cell r="AI7">
            <v>0.14117298138948617</v>
          </cell>
        </row>
        <row r="13">
          <cell r="AH13">
            <v>0.12439627753563436</v>
          </cell>
        </row>
        <row r="16">
          <cell r="AG16">
            <v>39.416178542299996</v>
          </cell>
          <cell r="AH16">
            <v>243.40934065934067</v>
          </cell>
        </row>
        <row r="20">
          <cell r="Z20">
            <v>-0.43960884503567965</v>
          </cell>
        </row>
        <row r="101">
          <cell r="AH101">
            <v>1063212000000</v>
          </cell>
        </row>
        <row r="115">
          <cell r="AB115">
            <v>168.91941438586917</v>
          </cell>
        </row>
      </sheetData>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F4">
            <v>0.38528010624299425</v>
          </cell>
          <cell r="AG4">
            <v>0.31224535118174646</v>
          </cell>
        </row>
        <row r="7">
          <cell r="AL7">
            <v>0.76349999999999996</v>
          </cell>
          <cell r="AO7">
            <v>0.50658651298502833</v>
          </cell>
        </row>
        <row r="13">
          <cell r="AN13">
            <v>9.7177880448373222E-2</v>
          </cell>
        </row>
        <row r="16">
          <cell r="AM16">
            <v>14.599075183654982</v>
          </cell>
          <cell r="AN16">
            <v>-463.98023759608662</v>
          </cell>
        </row>
        <row r="20">
          <cell r="AF20">
            <v>-1.0546448785598386</v>
          </cell>
        </row>
        <row r="101">
          <cell r="AN101">
            <v>6639557200</v>
          </cell>
        </row>
        <row r="115">
          <cell r="AH115">
            <v>51.769575076809403</v>
          </cell>
        </row>
      </sheetData>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0.64163480355919411</v>
          </cell>
          <cell r="AN4">
            <v>5.7187421991745868E-2</v>
          </cell>
        </row>
        <row r="7">
          <cell r="AS7">
            <v>0.627</v>
          </cell>
          <cell r="AV7">
            <v>0.31430903716703401</v>
          </cell>
        </row>
        <row r="13">
          <cell r="AU13">
            <v>7.6129197519730393E-2</v>
          </cell>
        </row>
        <row r="16">
          <cell r="AT16">
            <v>7.7675482676684355</v>
          </cell>
          <cell r="AU16">
            <v>33.951933325474677</v>
          </cell>
        </row>
        <row r="20">
          <cell r="AM20">
            <v>1.1623964085862886</v>
          </cell>
        </row>
        <row r="101">
          <cell r="AU101">
            <v>93318959813</v>
          </cell>
        </row>
        <row r="115">
          <cell r="AO115">
            <v>87.182377154650368</v>
          </cell>
        </row>
      </sheetData>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N4">
            <v>0.58375397494226955</v>
          </cell>
          <cell r="O4">
            <v>0.32367546448405426</v>
          </cell>
        </row>
        <row r="7">
          <cell r="T7">
            <v>0.27160000000000001</v>
          </cell>
          <cell r="W7">
            <v>-4.4387336312915977E-2</v>
          </cell>
        </row>
        <row r="13">
          <cell r="V13">
            <v>5.7432121745588011E-2</v>
          </cell>
        </row>
        <row r="16">
          <cell r="U16">
            <v>4.4305448533716749</v>
          </cell>
          <cell r="V16">
            <v>146.94367199479629</v>
          </cell>
        </row>
        <row r="20">
          <cell r="N20">
            <v>-2.4957845770596232E-2</v>
          </cell>
        </row>
        <row r="101">
          <cell r="V101">
            <v>13780230616</v>
          </cell>
        </row>
        <row r="115">
          <cell r="P115">
            <v>134.06867878277851</v>
          </cell>
        </row>
      </sheetData>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K4">
            <v>0.26255199812183161</v>
          </cell>
          <cell r="L4">
            <v>6.412574261812698E-2</v>
          </cell>
        </row>
        <row r="7">
          <cell r="Q7">
            <v>0.68920000000000003</v>
          </cell>
          <cell r="T7">
            <v>0.2212128563822485</v>
          </cell>
        </row>
        <row r="13">
          <cell r="S13">
            <v>4.9359927987096312E-2</v>
          </cell>
        </row>
        <row r="16">
          <cell r="R16">
            <v>4.0320341798641257</v>
          </cell>
          <cell r="S16">
            <v>151.93359882853662</v>
          </cell>
        </row>
        <row r="20">
          <cell r="K20">
            <v>-23.178126442085834</v>
          </cell>
        </row>
        <row r="101">
          <cell r="S101">
            <v>11101940000</v>
          </cell>
        </row>
        <row r="115">
          <cell r="M115">
            <v>39.162450876083014</v>
          </cell>
        </row>
      </sheetData>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Y4">
            <v>0.37822699364475243</v>
          </cell>
          <cell r="Z4">
            <v>0.20426745998731022</v>
          </cell>
        </row>
        <row r="7">
          <cell r="AE7">
            <v>0.61229999999999996</v>
          </cell>
          <cell r="AH7">
            <v>0.15089815830276443</v>
          </cell>
        </row>
        <row r="13">
          <cell r="AG13">
            <v>4.7106967515170989E-2</v>
          </cell>
        </row>
        <row r="16">
          <cell r="AF16">
            <v>12.227134461126028</v>
          </cell>
          <cell r="AG16">
            <v>98.882656841490018</v>
          </cell>
        </row>
        <row r="20">
          <cell r="Y20">
            <v>-3.3026382996466284</v>
          </cell>
        </row>
        <row r="101">
          <cell r="AG101">
            <v>14549495245</v>
          </cell>
        </row>
        <row r="115">
          <cell r="AA115">
            <v>57.829458649163811</v>
          </cell>
        </row>
      </sheetData>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0.43610806863818907</v>
          </cell>
          <cell r="AN4">
            <v>9.745349773315759E-4</v>
          </cell>
        </row>
        <row r="7">
          <cell r="AS7">
            <v>0.44929999999999998</v>
          </cell>
          <cell r="AV7">
            <v>0.15105292148637769</v>
          </cell>
        </row>
        <row r="13">
          <cell r="AU13">
            <v>2.1939492822800409E-2</v>
          </cell>
        </row>
        <row r="16">
          <cell r="AT16">
            <v>7.553369492818101</v>
          </cell>
          <cell r="AU16">
            <v>135.05081318181817</v>
          </cell>
        </row>
        <row r="20">
          <cell r="AM20">
            <v>-0.18839884947267493</v>
          </cell>
        </row>
        <row r="101">
          <cell r="AU101">
            <v>178267073400</v>
          </cell>
        </row>
        <row r="115">
          <cell r="AO115">
            <v>38.900349973596995</v>
          </cell>
        </row>
      </sheetData>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0.3484848484848484</v>
          </cell>
          <cell r="F4">
            <v>0.12359550561797761</v>
          </cell>
        </row>
        <row r="7">
          <cell r="K7">
            <v>0.49330000000000002</v>
          </cell>
          <cell r="N7">
            <v>0.23274478330658105</v>
          </cell>
        </row>
        <row r="13">
          <cell r="M13">
            <v>-2.5010139245640124E-3</v>
          </cell>
        </row>
        <row r="16">
          <cell r="L16">
            <v>16.126173975387907</v>
          </cell>
          <cell r="M16">
            <v>-367.55877024390242</v>
          </cell>
        </row>
        <row r="20">
          <cell r="E20">
            <v>0.18432203389830515</v>
          </cell>
        </row>
        <row r="101">
          <cell r="M101">
            <v>30139819160</v>
          </cell>
        </row>
        <row r="115">
          <cell r="G115">
            <v>52.600042979808975</v>
          </cell>
        </row>
      </sheetData>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O4">
            <v>0.29261530509151568</v>
          </cell>
          <cell r="P4">
            <v>0.25111333272743797</v>
          </cell>
        </row>
        <row r="7">
          <cell r="U7">
            <v>0.68759999999999999</v>
          </cell>
          <cell r="X7">
            <v>0.32571116968099612</v>
          </cell>
        </row>
        <row r="13">
          <cell r="W13">
            <v>-4.5352999111196522E-2</v>
          </cell>
        </row>
        <row r="16">
          <cell r="V16">
            <v>13.85144477324366</v>
          </cell>
          <cell r="W16">
            <v>-285.40720382022471</v>
          </cell>
        </row>
        <row r="29">
          <cell r="O29">
            <v>-0.46482260974143119</v>
          </cell>
        </row>
        <row r="101">
          <cell r="W101">
            <v>76203723420</v>
          </cell>
        </row>
        <row r="115">
          <cell r="Q115">
            <v>185.73573961099765</v>
          </cell>
        </row>
      </sheetData>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L4">
            <v>0.13329261653468016</v>
          </cell>
          <cell r="M4">
            <v>6.5725813776524644E-2</v>
          </cell>
        </row>
        <row r="7">
          <cell r="R7">
            <v>0.74509999999999998</v>
          </cell>
          <cell r="U7">
            <v>0.28855131934029959</v>
          </cell>
        </row>
        <row r="13">
          <cell r="T13">
            <v>0.90803776096226374</v>
          </cell>
        </row>
        <row r="16">
          <cell r="S16">
            <v>4.1503077081445268</v>
          </cell>
          <cell r="T16">
            <v>480.03174973736429</v>
          </cell>
        </row>
        <row r="20">
          <cell r="L20">
            <v>1.7354196301564722</v>
          </cell>
        </row>
        <row r="101">
          <cell r="T101">
            <v>4112432000</v>
          </cell>
        </row>
        <row r="115">
          <cell r="N115">
            <v>47.808810652676492</v>
          </cell>
        </row>
      </sheetData>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 val="Sheet1"/>
    </sheetNames>
    <sheetDataSet>
      <sheetData sheetId="0">
        <row r="4">
          <cell r="AL4">
            <v>6.9381689258533497E-2</v>
          </cell>
          <cell r="AM4">
            <v>0.11719066463091643</v>
          </cell>
        </row>
        <row r="7">
          <cell r="AR7">
            <v>0.4103</v>
          </cell>
          <cell r="AU7">
            <v>0.15867011497834418</v>
          </cell>
        </row>
        <row r="13">
          <cell r="AT13">
            <v>0.4987425033855678</v>
          </cell>
        </row>
        <row r="16">
          <cell r="AS16">
            <v>5.674275706228773</v>
          </cell>
          <cell r="AT16">
            <v>30.876687958221709</v>
          </cell>
        </row>
        <row r="20">
          <cell r="AL20">
            <v>0.11941703123410319</v>
          </cell>
        </row>
        <row r="115">
          <cell r="AN115">
            <v>239.7435751150752</v>
          </cell>
        </row>
        <row r="117">
          <cell r="AN117">
            <v>8.7765767309778475E-2</v>
          </cell>
        </row>
      </sheetData>
      <sheetData sheetId="1" refreshError="1"/>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7.3309550639662158E-2</v>
          </cell>
          <cell r="AB4">
            <v>5.2003649378903782E-2</v>
          </cell>
        </row>
        <row r="7">
          <cell r="AG7">
            <v>0.85909999999999997</v>
          </cell>
          <cell r="AJ7">
            <v>0.56403958172503332</v>
          </cell>
        </row>
        <row r="13">
          <cell r="AH13">
            <v>0.38871581862236065</v>
          </cell>
        </row>
        <row r="16">
          <cell r="AH16">
            <v>16.509755070531266</v>
          </cell>
          <cell r="AI16">
            <v>34.913550014841199</v>
          </cell>
        </row>
        <row r="20">
          <cell r="AA20">
            <v>9.7421322642306851E-2</v>
          </cell>
        </row>
        <row r="101">
          <cell r="AI101">
            <v>23524750000</v>
          </cell>
        </row>
        <row r="115">
          <cell r="AC115">
            <v>176.60545860973116</v>
          </cell>
        </row>
      </sheetData>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W4">
            <v>0.21888332088710705</v>
          </cell>
          <cell r="X4">
            <v>4.4609562523678203E-2</v>
          </cell>
        </row>
        <row r="7">
          <cell r="AC7">
            <v>0.31990000000000002</v>
          </cell>
          <cell r="AF7">
            <v>0.14324588937240221</v>
          </cell>
        </row>
        <row r="13">
          <cell r="AE13">
            <v>0.36832475400042614</v>
          </cell>
        </row>
        <row r="16">
          <cell r="AD16">
            <v>3.1128398360854952</v>
          </cell>
          <cell r="AE16">
            <v>27.879670585381863</v>
          </cell>
        </row>
        <row r="20">
          <cell r="W20">
            <v>0.17053291550722505</v>
          </cell>
        </row>
        <row r="101">
          <cell r="AE101">
            <v>191733206280</v>
          </cell>
        </row>
        <row r="115">
          <cell r="Y115">
            <v>254.26921589031022</v>
          </cell>
        </row>
      </sheetData>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Q4">
            <v>0.28823620104841186</v>
          </cell>
          <cell r="R4">
            <v>0.22613847166537004</v>
          </cell>
        </row>
        <row r="7">
          <cell r="W7">
            <v>0.76570000000000005</v>
          </cell>
          <cell r="Z7">
            <v>0.36018191610316558</v>
          </cell>
        </row>
        <row r="13">
          <cell r="Y13">
            <v>0.36743686797356084</v>
          </cell>
        </row>
        <row r="16">
          <cell r="X16">
            <v>15.921472824486864</v>
          </cell>
          <cell r="Y16">
            <v>87.694044947264331</v>
          </cell>
        </row>
        <row r="20">
          <cell r="Q20">
            <v>0.14645017510347014</v>
          </cell>
        </row>
        <row r="101">
          <cell r="Y101">
            <v>53212746474</v>
          </cell>
        </row>
        <row r="115">
          <cell r="S115">
            <v>57.427538060388329</v>
          </cell>
        </row>
      </sheetData>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0.11536268609439349</v>
          </cell>
          <cell r="AM4">
            <v>9.2638873111439368E-2</v>
          </cell>
        </row>
        <row r="7">
          <cell r="AR7">
            <v>0.877</v>
          </cell>
          <cell r="AU7">
            <v>0.42008406225150519</v>
          </cell>
        </row>
        <row r="13">
          <cell r="AT13">
            <v>0.32637550845643332</v>
          </cell>
        </row>
        <row r="16">
          <cell r="AS16">
            <v>10.822412416221743</v>
          </cell>
          <cell r="AT16">
            <v>40.062950588730025</v>
          </cell>
        </row>
        <row r="20">
          <cell r="AL20">
            <v>5.6009688162276694E-2</v>
          </cell>
        </row>
        <row r="101">
          <cell r="AT101">
            <v>190539393000</v>
          </cell>
        </row>
        <row r="115">
          <cell r="AN115">
            <v>349.92193143968694</v>
          </cell>
        </row>
      </sheetData>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0.71606177289857453</v>
          </cell>
          <cell r="F4">
            <v>0.51339738616697494</v>
          </cell>
        </row>
        <row r="7">
          <cell r="K7">
            <v>0.48259999999999997</v>
          </cell>
          <cell r="N7">
            <v>0.33919914065763562</v>
          </cell>
        </row>
        <row r="13">
          <cell r="M13">
            <v>0.31683791255065541</v>
          </cell>
        </row>
        <row r="16">
          <cell r="L16">
            <v>8.8435133281613663</v>
          </cell>
          <cell r="M16">
            <v>34.087840977889826</v>
          </cell>
        </row>
        <row r="20">
          <cell r="E20">
            <v>0.66443613679600055</v>
          </cell>
        </row>
        <row r="115">
          <cell r="G115">
            <v>18.01420539880521</v>
          </cell>
        </row>
        <row r="117">
          <cell r="G117">
            <v>0.42856505938185641</v>
          </cell>
        </row>
      </sheetData>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K4">
            <v>0.327567165419691</v>
          </cell>
          <cell r="AL4">
            <v>0.13793399702053888</v>
          </cell>
        </row>
        <row r="7">
          <cell r="AQ7">
            <v>0.89566832635261973</v>
          </cell>
          <cell r="AT7">
            <v>0.31408410211027377</v>
          </cell>
        </row>
        <row r="13">
          <cell r="AS13">
            <v>0.30736538597517282</v>
          </cell>
        </row>
        <row r="16">
          <cell r="AR16">
            <v>17.480872994436954</v>
          </cell>
          <cell r="AS16">
            <v>73.339764792355751</v>
          </cell>
        </row>
        <row r="20">
          <cell r="AK20">
            <v>0.49785660867585069</v>
          </cell>
        </row>
        <row r="101">
          <cell r="AS101">
            <v>62261940000</v>
          </cell>
        </row>
        <row r="115">
          <cell r="AM115">
            <v>138.65303977325496</v>
          </cell>
        </row>
        <row r="117">
          <cell r="AM117">
            <v>-0.39275154481121644</v>
          </cell>
        </row>
      </sheetData>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K4">
            <v>0.327567165419691</v>
          </cell>
          <cell r="AL4">
            <v>0.13793399702053888</v>
          </cell>
        </row>
        <row r="7">
          <cell r="AQ7">
            <v>0.89566832635261973</v>
          </cell>
          <cell r="AT7">
            <v>0.31408410211027377</v>
          </cell>
        </row>
        <row r="13">
          <cell r="AS13">
            <v>0.30736538597517282</v>
          </cell>
        </row>
        <row r="16">
          <cell r="AR16">
            <v>17.85524920277237</v>
          </cell>
          <cell r="AS16">
            <v>74.910433664094086</v>
          </cell>
        </row>
        <row r="20">
          <cell r="AK20">
            <v>0.49785660867585069</v>
          </cell>
        </row>
        <row r="115">
          <cell r="AM115">
            <v>134.23093250558625</v>
          </cell>
        </row>
        <row r="117">
          <cell r="AM117">
            <v>-0.42444501969991311</v>
          </cell>
        </row>
      </sheetData>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 val="Sheet1"/>
    </sheetNames>
    <sheetDataSet>
      <sheetData sheetId="0">
        <row r="4">
          <cell r="AM4">
            <v>0.14102681014043417</v>
          </cell>
          <cell r="AN4">
            <v>8.2717282717282625E-2</v>
          </cell>
        </row>
        <row r="7">
          <cell r="AS7">
            <v>0.90410000000000001</v>
          </cell>
          <cell r="AV7">
            <v>0.40579420579420578</v>
          </cell>
        </row>
        <row r="13">
          <cell r="AU13">
            <v>0.25951193912358961</v>
          </cell>
        </row>
        <row r="16">
          <cell r="AT16">
            <v>8.5104759740259741</v>
          </cell>
          <cell r="AU16">
            <v>51.755689246658569</v>
          </cell>
        </row>
        <row r="20">
          <cell r="AM20">
            <v>0.59792368125701456</v>
          </cell>
        </row>
        <row r="101">
          <cell r="AU101">
            <v>42594932250</v>
          </cell>
        </row>
        <row r="115">
          <cell r="AO115">
            <v>175.25138351424255</v>
          </cell>
        </row>
      </sheetData>
      <sheetData sheetId="1"/>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N4">
            <v>-1.1193175554782941E-2</v>
          </cell>
          <cell r="O4">
            <v>4.9661689921018048E-2</v>
          </cell>
        </row>
        <row r="7">
          <cell r="T7">
            <v>0.78349999999999997</v>
          </cell>
          <cell r="W7">
            <v>0.16331500999065252</v>
          </cell>
        </row>
        <row r="13">
          <cell r="V13">
            <v>0.19004097069019854</v>
          </cell>
        </row>
        <row r="16">
          <cell r="U16">
            <v>5.7588890504163484</v>
          </cell>
          <cell r="V16">
            <v>28.945616089655172</v>
          </cell>
        </row>
        <row r="20">
          <cell r="N20">
            <v>-0.32185166570936241</v>
          </cell>
        </row>
        <row r="101">
          <cell r="V101">
            <v>671538293280</v>
          </cell>
        </row>
        <row r="115">
          <cell r="P115">
            <v>167.3563265430362</v>
          </cell>
        </row>
      </sheetData>
    </sheetDataSet>
  </externalBook>
</externalLink>
</file>

<file path=xl/externalLinks/externalLink6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H4">
            <v>0.20868428257218441</v>
          </cell>
          <cell r="AI4">
            <v>0.14138582343705908</v>
          </cell>
        </row>
        <row r="7">
          <cell r="AN7">
            <v>0.79069999999999996</v>
          </cell>
          <cell r="AQ7">
            <v>0.31482923884128083</v>
          </cell>
        </row>
        <row r="13">
          <cell r="AP13">
            <v>0.18827283308619958</v>
          </cell>
        </row>
        <row r="16">
          <cell r="AO16">
            <v>13.316811886628114</v>
          </cell>
          <cell r="AP16">
            <v>68.728774406506645</v>
          </cell>
        </row>
        <row r="20">
          <cell r="AH20">
            <v>0.33349018261596974</v>
          </cell>
        </row>
        <row r="101">
          <cell r="AP101">
            <v>67669938908</v>
          </cell>
        </row>
        <row r="115">
          <cell r="AJ115">
            <v>248.80711772721779</v>
          </cell>
        </row>
      </sheetData>
    </sheetDataSet>
  </externalBook>
</externalLink>
</file>

<file path=xl/externalLinks/externalLink6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X4">
            <v>6.45739131769969E-2</v>
          </cell>
          <cell r="Y4">
            <v>8.6933486844290142E-2</v>
          </cell>
        </row>
        <row r="7">
          <cell r="AD7">
            <v>0.39369999999999999</v>
          </cell>
          <cell r="AG7">
            <v>5.1194048498286446E-2</v>
          </cell>
        </row>
        <row r="13">
          <cell r="AF13">
            <v>0.16034029369996883</v>
          </cell>
        </row>
        <row r="16">
          <cell r="AE16">
            <v>5.5572646673235164</v>
          </cell>
          <cell r="AF16">
            <v>39.113747016423254</v>
          </cell>
        </row>
        <row r="20">
          <cell r="X20">
            <v>6.7654853878562848E-2</v>
          </cell>
        </row>
        <row r="101">
          <cell r="AF101">
            <v>175695978953</v>
          </cell>
        </row>
        <row r="115">
          <cell r="Z115">
            <v>299.77963992365466</v>
          </cell>
        </row>
      </sheetData>
    </sheetDataSet>
  </externalBook>
</externalLink>
</file>

<file path=xl/externalLinks/externalLink6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N4">
            <v>0.16440824583404701</v>
          </cell>
          <cell r="O4">
            <v>9.2776999248280756E-2</v>
          </cell>
        </row>
        <row r="7">
          <cell r="T7">
            <v>0.71719999999999995</v>
          </cell>
          <cell r="W7">
            <v>0.36215697010756082</v>
          </cell>
        </row>
        <row r="13">
          <cell r="V13">
            <v>0.12154177613848038</v>
          </cell>
        </row>
        <row r="16">
          <cell r="U16">
            <v>13.98853247009364</v>
          </cell>
          <cell r="V16">
            <v>61.812089219734837</v>
          </cell>
        </row>
        <row r="20">
          <cell r="N20">
            <v>-2.9344134870123662E-2</v>
          </cell>
        </row>
        <row r="115">
          <cell r="P115">
            <v>151.05650991528563</v>
          </cell>
        </row>
        <row r="117">
          <cell r="P117">
            <v>-0.19714849898864939</v>
          </cell>
        </row>
      </sheetData>
    </sheetDataSet>
  </externalBook>
</externalLink>
</file>

<file path=xl/externalLinks/externalLink6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E4">
            <v>0.32108377452507009</v>
          </cell>
          <cell r="AF4">
            <v>0.11370422756561371</v>
          </cell>
        </row>
        <row r="7">
          <cell r="AK7">
            <v>0.81089999999999995</v>
          </cell>
          <cell r="AN7">
            <v>0.28760018859028758</v>
          </cell>
        </row>
        <row r="13">
          <cell r="AM13">
            <v>0.10720987448396647</v>
          </cell>
        </row>
        <row r="16">
          <cell r="AL16">
            <v>9.2083435699355647</v>
          </cell>
          <cell r="AM16">
            <v>56.720900421587608</v>
          </cell>
        </row>
        <row r="20">
          <cell r="AE20">
            <v>0.14280868385345991</v>
          </cell>
        </row>
        <row r="101">
          <cell r="AM101">
            <v>117185380271</v>
          </cell>
        </row>
        <row r="115">
          <cell r="AG115">
            <v>298.01489390048556</v>
          </cell>
        </row>
      </sheetData>
    </sheetDataSet>
  </externalBook>
</externalLink>
</file>

<file path=xl/externalLinks/externalLink6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B4">
            <v>8.3304531615894462E-2</v>
          </cell>
          <cell r="AC4">
            <v>0.10624128260083388</v>
          </cell>
        </row>
        <row r="7">
          <cell r="AH7">
            <v>0.87870000000000004</v>
          </cell>
          <cell r="AK7">
            <v>0.29144737510971636</v>
          </cell>
        </row>
        <row r="13">
          <cell r="AJ13">
            <v>0.10546595069780271</v>
          </cell>
        </row>
        <row r="16">
          <cell r="AI16">
            <v>12.853072038819628</v>
          </cell>
          <cell r="AJ16">
            <v>50.693516467128752</v>
          </cell>
        </row>
        <row r="20">
          <cell r="AB20">
            <v>0.12287236892279862</v>
          </cell>
        </row>
        <row r="101">
          <cell r="AJ101">
            <v>26548701509</v>
          </cell>
        </row>
        <row r="115">
          <cell r="AD115">
            <v>144.03553841063083</v>
          </cell>
        </row>
      </sheetData>
    </sheetDataSet>
  </externalBook>
</externalLink>
</file>

<file path=xl/externalLinks/externalLink6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B4">
            <v>0.10882838876517487</v>
          </cell>
          <cell r="AC4">
            <v>0.11537963202902302</v>
          </cell>
        </row>
        <row r="7">
          <cell r="AH7">
            <v>0.71050000000000002</v>
          </cell>
          <cell r="AK7">
            <v>0.15457372376263281</v>
          </cell>
        </row>
        <row r="13">
          <cell r="AJ13">
            <v>8.5715334091659628E-2</v>
          </cell>
        </row>
        <row r="16">
          <cell r="AI16">
            <v>5.3344227779217412</v>
          </cell>
          <cell r="AJ16">
            <v>71.914541484716153</v>
          </cell>
        </row>
        <row r="20">
          <cell r="AB20">
            <v>-0.17797058512326736</v>
          </cell>
        </row>
        <row r="101">
          <cell r="AJ101">
            <v>164684300000</v>
          </cell>
        </row>
        <row r="115">
          <cell r="AD115">
            <v>78.598940807314065</v>
          </cell>
        </row>
      </sheetData>
    </sheetDataSet>
  </externalBook>
</externalLink>
</file>

<file path=xl/externalLinks/externalLink6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J4">
            <v>0.16197896484741747</v>
          </cell>
          <cell r="AK4">
            <v>5.7180721693391723E-2</v>
          </cell>
        </row>
        <row r="7">
          <cell r="AP7">
            <v>0.42370000000000002</v>
          </cell>
          <cell r="AS7">
            <v>0.19399266243073737</v>
          </cell>
        </row>
        <row r="13">
          <cell r="AR13">
            <v>6.4773625326439432E-2</v>
          </cell>
        </row>
        <row r="16">
          <cell r="AQ16">
            <v>8.9189084014519473</v>
          </cell>
          <cell r="AR16">
            <v>100.47369702873843</v>
          </cell>
        </row>
        <row r="20">
          <cell r="AJ20">
            <v>0.17974350666712802</v>
          </cell>
        </row>
        <row r="101">
          <cell r="AR101">
            <v>16501800000</v>
          </cell>
        </row>
        <row r="115">
          <cell r="AL115">
            <v>190.25381750834256</v>
          </cell>
        </row>
      </sheetData>
    </sheetDataSet>
  </externalBook>
</externalLink>
</file>

<file path=xl/externalLinks/externalLink6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0.46948608137044978</v>
          </cell>
          <cell r="G4">
            <v>0.16575591985428062</v>
          </cell>
        </row>
        <row r="7">
          <cell r="L7">
            <v>0.82840000000000003</v>
          </cell>
          <cell r="O7">
            <v>0.35346083788706739</v>
          </cell>
        </row>
        <row r="13">
          <cell r="N13">
            <v>4.9028083777226207E-2</v>
          </cell>
        </row>
        <row r="16">
          <cell r="M16">
            <v>8.6035318761384332</v>
          </cell>
          <cell r="N16">
            <v>149.47275316455696</v>
          </cell>
        </row>
        <row r="20">
          <cell r="F20">
            <v>0.39771283354510811</v>
          </cell>
        </row>
        <row r="101">
          <cell r="N101">
            <v>9446678000</v>
          </cell>
        </row>
        <row r="115">
          <cell r="H115">
            <v>17.707932042562408</v>
          </cell>
        </row>
      </sheetData>
    </sheetDataSet>
  </externalBook>
</externalLink>
</file>

<file path=xl/externalLinks/externalLink6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Q4">
            <v>0.22879918588873815</v>
          </cell>
          <cell r="R4">
            <v>0.21987577639751543</v>
          </cell>
        </row>
        <row r="7">
          <cell r="W7">
            <v>0.78290000000000004</v>
          </cell>
          <cell r="Z7">
            <v>0.29993098688750863</v>
          </cell>
        </row>
        <row r="13">
          <cell r="Y13">
            <v>4.8871145374449337E-2</v>
          </cell>
        </row>
        <row r="16">
          <cell r="X16">
            <v>15.62992408557626</v>
          </cell>
          <cell r="Y16">
            <v>348.42707692307692</v>
          </cell>
        </row>
        <row r="20">
          <cell r="Q20">
            <v>0.14686248331108143</v>
          </cell>
        </row>
        <row r="101">
          <cell r="Y101">
            <v>113238800000</v>
          </cell>
        </row>
        <row r="115">
          <cell r="S115">
            <v>421.87828620958396</v>
          </cell>
        </row>
      </sheetData>
    </sheetDataSet>
  </externalBook>
</externalLink>
</file>

<file path=xl/externalLinks/externalLink7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J4">
            <v>0.31871167361908026</v>
          </cell>
          <cell r="K4">
            <v>0.21942330911176677</v>
          </cell>
        </row>
        <row r="7">
          <cell r="P7">
            <v>0.82179999999999997</v>
          </cell>
          <cell r="S7">
            <v>0.28954902252827525</v>
          </cell>
        </row>
        <row r="13">
          <cell r="R13">
            <v>4.782821668681006E-2</v>
          </cell>
        </row>
        <row r="16">
          <cell r="Q16">
            <v>20.966253537373358</v>
          </cell>
          <cell r="R16">
            <v>619.65814367331643</v>
          </cell>
        </row>
        <row r="20">
          <cell r="J20">
            <v>0.18443882986819271</v>
          </cell>
        </row>
        <row r="101">
          <cell r="R101">
            <v>33080450000</v>
          </cell>
        </row>
        <row r="115">
          <cell r="L115">
            <v>22.645194691909026</v>
          </cell>
        </row>
      </sheetData>
    </sheetDataSet>
  </externalBook>
</externalLink>
</file>

<file path=xl/externalLinks/externalLink7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B4">
            <v>9.399517263985091E-2</v>
          </cell>
          <cell r="AC4">
            <v>8.9530198469599087E-2</v>
          </cell>
        </row>
        <row r="7">
          <cell r="AH7">
            <v>0.13159999999999999</v>
          </cell>
          <cell r="AK7">
            <v>-3.2866845790619534E-2</v>
          </cell>
        </row>
        <row r="13">
          <cell r="AJ13">
            <v>4.280108051062164E-2</v>
          </cell>
        </row>
        <row r="16">
          <cell r="AI16">
            <v>2.2956809855578881</v>
          </cell>
          <cell r="AJ16">
            <v>-433.48310066127846</v>
          </cell>
        </row>
        <row r="20">
          <cell r="AB20">
            <v>-0.48358470239698359</v>
          </cell>
        </row>
        <row r="101">
          <cell r="AJ101">
            <v>1179941000000</v>
          </cell>
        </row>
        <row r="115">
          <cell r="AD115">
            <v>65.440947542682935</v>
          </cell>
        </row>
      </sheetData>
    </sheetDataSet>
  </externalBook>
</externalLink>
</file>

<file path=xl/externalLinks/externalLink7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H4">
            <v>7.1489200617386395E-2</v>
          </cell>
          <cell r="I4">
            <v>1.8902972027972087E-2</v>
          </cell>
        </row>
        <row r="7">
          <cell r="N7">
            <v>0.74950000000000006</v>
          </cell>
          <cell r="Q7">
            <v>0.27007666812354314</v>
          </cell>
        </row>
        <row r="13">
          <cell r="P13">
            <v>3.9079221450460756E-2</v>
          </cell>
        </row>
        <row r="16">
          <cell r="O16">
            <v>4.5204433010999416</v>
          </cell>
          <cell r="P16">
            <v>191.48853085705468</v>
          </cell>
        </row>
        <row r="20">
          <cell r="H20">
            <v>-0.71056687133638308</v>
          </cell>
        </row>
        <row r="115">
          <cell r="J115">
            <v>194.11602402491533</v>
          </cell>
        </row>
        <row r="117">
          <cell r="J117">
            <v>1.9085409653118872</v>
          </cell>
        </row>
      </sheetData>
    </sheetDataSet>
  </externalBook>
</externalLink>
</file>

<file path=xl/externalLinks/externalLink7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X4">
            <v>0.18345160803261362</v>
          </cell>
          <cell r="Y4">
            <v>0.10500127583567243</v>
          </cell>
        </row>
        <row r="7">
          <cell r="AD7">
            <v>0.73340000000000005</v>
          </cell>
          <cell r="AG7">
            <v>0.20135876499106914</v>
          </cell>
        </row>
        <row r="13">
          <cell r="AF13">
            <v>1.4217289880878435E-2</v>
          </cell>
        </row>
        <row r="16">
          <cell r="AE16">
            <v>6.6261948201071705</v>
          </cell>
          <cell r="AF16">
            <v>998.77144230769227</v>
          </cell>
        </row>
        <row r="20">
          <cell r="X20">
            <v>-7.9503105590062129E-2</v>
          </cell>
        </row>
        <row r="115">
          <cell r="Z115">
            <v>136.41507920181979</v>
          </cell>
        </row>
      </sheetData>
    </sheetDataSet>
  </externalBook>
</externalLink>
</file>

<file path=xl/externalLinks/externalLink7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0.34478405641203946</v>
          </cell>
          <cell r="G4">
            <v>0.22934748283077866</v>
          </cell>
        </row>
        <row r="7">
          <cell r="L7">
            <v>0.63229999999999997</v>
          </cell>
          <cell r="O7">
            <v>0.13002279975430403</v>
          </cell>
        </row>
        <row r="13">
          <cell r="N13">
            <v>-1.5539164989909825E-2</v>
          </cell>
        </row>
        <row r="16">
          <cell r="M16">
            <v>6.580166302865412</v>
          </cell>
          <cell r="N16">
            <v>-156.17076160276736</v>
          </cell>
        </row>
        <row r="20">
          <cell r="F20">
            <v>0.1664885341270379</v>
          </cell>
        </row>
        <row r="101">
          <cell r="N101">
            <v>3792294604</v>
          </cell>
        </row>
        <row r="115">
          <cell r="H115">
            <v>26.258669278023184</v>
          </cell>
        </row>
      </sheetData>
    </sheetDataSet>
  </externalBook>
</externalLink>
</file>

<file path=xl/externalLinks/externalLink7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P4">
            <v>0.20958597710982207</v>
          </cell>
          <cell r="Q4">
            <v>0.15769155403198742</v>
          </cell>
        </row>
        <row r="7">
          <cell r="V7">
            <v>0.72409999999999997</v>
          </cell>
          <cell r="Y7">
            <v>0.20876463886169125</v>
          </cell>
        </row>
        <row r="13">
          <cell r="X13">
            <v>-2.5150985144392915E-2</v>
          </cell>
        </row>
        <row r="16">
          <cell r="W16">
            <v>9.0521033463334994</v>
          </cell>
          <cell r="X16">
            <v>-153.41889662412169</v>
          </cell>
        </row>
        <row r="20">
          <cell r="P20">
            <v>-0.72269572677267613</v>
          </cell>
        </row>
        <row r="101">
          <cell r="X101">
            <v>56266226918</v>
          </cell>
        </row>
        <row r="115">
          <cell r="R115">
            <v>130.78253024325957</v>
          </cell>
        </row>
      </sheetData>
    </sheetDataSet>
  </externalBook>
</externalLink>
</file>

<file path=xl/externalLinks/externalLink7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G4">
            <v>0.62823294296956411</v>
          </cell>
          <cell r="H4">
            <v>0.2482836845561458</v>
          </cell>
        </row>
        <row r="7">
          <cell r="M7">
            <v>0.79300000000000004</v>
          </cell>
          <cell r="P7">
            <v>0.21104292281057846</v>
          </cell>
        </row>
        <row r="13">
          <cell r="O13">
            <v>-2.6109573465787319E-2</v>
          </cell>
        </row>
        <row r="16">
          <cell r="N16">
            <v>18.500468406662289</v>
          </cell>
          <cell r="O16">
            <v>-617.8256504784689</v>
          </cell>
        </row>
        <row r="20">
          <cell r="G20">
            <v>-0.61964173967459324</v>
          </cell>
        </row>
        <row r="101">
          <cell r="O101">
            <v>30990134628</v>
          </cell>
        </row>
        <row r="115">
          <cell r="I115">
            <v>49.394435815438634</v>
          </cell>
        </row>
      </sheetData>
    </sheetDataSet>
  </externalBook>
</externalLink>
</file>

<file path=xl/externalLinks/externalLink7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G4">
            <v>0.66003078548736438</v>
          </cell>
          <cell r="H4">
            <v>0.54398268386339432</v>
          </cell>
          <cell r="I4">
            <v>0.57757609910209062</v>
          </cell>
        </row>
        <row r="7">
          <cell r="N7">
            <v>0.73170000000000002</v>
          </cell>
          <cell r="Q7">
            <v>0.3020177259333689</v>
          </cell>
        </row>
        <row r="13">
          <cell r="P13">
            <v>-3.6628876095473148E-2</v>
          </cell>
        </row>
        <row r="16">
          <cell r="O16">
            <v>16.19805639566739</v>
          </cell>
          <cell r="P16">
            <v>-227.06396004578349</v>
          </cell>
        </row>
        <row r="20">
          <cell r="G20">
            <v>1.5222344965018304</v>
          </cell>
          <cell r="H20">
            <v>-0.64176771667067434</v>
          </cell>
        </row>
        <row r="101">
          <cell r="P101">
            <v>36303667124</v>
          </cell>
        </row>
        <row r="115">
          <cell r="J115">
            <v>108.94941783012078</v>
          </cell>
        </row>
      </sheetData>
    </sheetDataSet>
  </externalBook>
</externalLink>
</file>

<file path=xl/externalLinks/externalLink7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1.6943067592806331</v>
          </cell>
          <cell r="G4">
            <v>0.56240507571355813</v>
          </cell>
        </row>
        <row r="7">
          <cell r="L7">
            <v>0.77410000000000001</v>
          </cell>
          <cell r="O7">
            <v>-3.2874373597067727E-2</v>
          </cell>
        </row>
        <row r="13">
          <cell r="N13">
            <v>-5.4394893763433774E-2</v>
          </cell>
        </row>
        <row r="16">
          <cell r="M16">
            <v>16.267658838025483</v>
          </cell>
          <cell r="N16">
            <v>-31.998829517007241</v>
          </cell>
        </row>
        <row r="20">
          <cell r="F20">
            <v>1.4564839772386944</v>
          </cell>
        </row>
        <row r="101">
          <cell r="N101">
            <v>10443170000</v>
          </cell>
        </row>
        <row r="115">
          <cell r="H115">
            <v>30.569807703107799</v>
          </cell>
        </row>
      </sheetData>
    </sheetDataSet>
  </externalBook>
</externalLink>
</file>

<file path=xl/externalLinks/externalLink7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R4">
            <v>0.36655466057066266</v>
          </cell>
          <cell r="S4">
            <v>6.056641636386928E-2</v>
          </cell>
        </row>
        <row r="7">
          <cell r="X7">
            <v>0.77669999999999995</v>
          </cell>
          <cell r="AA7">
            <v>0.11692997907878791</v>
          </cell>
        </row>
        <row r="13">
          <cell r="Z13">
            <v>-5.9370761590238741E-2</v>
          </cell>
        </row>
        <row r="16">
          <cell r="Y16">
            <v>4.4598637876918463</v>
          </cell>
          <cell r="Z16">
            <v>-58.644363029129565</v>
          </cell>
        </row>
        <row r="20">
          <cell r="R20">
            <v>-0.91075505860040851</v>
          </cell>
        </row>
        <row r="101">
          <cell r="Z101">
            <v>16295040000</v>
          </cell>
        </row>
        <row r="115">
          <cell r="T115">
            <v>63.225849787415804</v>
          </cell>
        </row>
      </sheetData>
    </sheetDataSet>
  </externalBook>
</externalLink>
</file>

<file path=xl/externalLinks/externalLink8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M4">
            <v>0.33084100509126912</v>
          </cell>
          <cell r="N4">
            <v>0.18835172669181244</v>
          </cell>
        </row>
        <row r="7">
          <cell r="S7">
            <v>0.81840000000000002</v>
          </cell>
          <cell r="V7">
            <v>0.11057563711424064</v>
          </cell>
        </row>
        <row r="13">
          <cell r="U13">
            <v>-6.0660093641423739E-2</v>
          </cell>
        </row>
        <row r="16">
          <cell r="T16">
            <v>14.229723351486943</v>
          </cell>
          <cell r="U16">
            <v>-218.46056284312942</v>
          </cell>
        </row>
        <row r="29">
          <cell r="M29">
            <v>0.44852705011755334</v>
          </cell>
        </row>
        <row r="101">
          <cell r="U101">
            <v>24631210000</v>
          </cell>
        </row>
        <row r="115">
          <cell r="O115">
            <v>129.15853343433673</v>
          </cell>
        </row>
      </sheetData>
    </sheetDataSet>
  </externalBook>
</externalLink>
</file>

<file path=xl/externalLinks/externalLink8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K4">
            <v>0.34164906765106284</v>
          </cell>
          <cell r="L4">
            <v>0.24764438888258589</v>
          </cell>
        </row>
        <row r="7">
          <cell r="Q7">
            <v>0.83379999999999999</v>
          </cell>
          <cell r="T7">
            <v>0.28859402572066895</v>
          </cell>
        </row>
        <row r="13">
          <cell r="S13">
            <v>-6.45157184984613E-2</v>
          </cell>
        </row>
        <row r="16">
          <cell r="R16">
            <v>15.234943889896185</v>
          </cell>
          <cell r="S16">
            <v>-69.532781653216617</v>
          </cell>
        </row>
        <row r="20">
          <cell r="K20">
            <v>6.1290422640735143E-2</v>
          </cell>
        </row>
        <row r="101">
          <cell r="S101">
            <v>42701750000</v>
          </cell>
        </row>
        <row r="115">
          <cell r="M115">
            <v>143.14537110013001</v>
          </cell>
        </row>
      </sheetData>
    </sheetDataSet>
  </externalBook>
</externalLink>
</file>

<file path=xl/externalLinks/externalLink8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H4">
            <v>0.48568307775743191</v>
          </cell>
          <cell r="I4">
            <v>0.31454686585162017</v>
          </cell>
        </row>
        <row r="7">
          <cell r="N7">
            <v>0.76149999999999995</v>
          </cell>
          <cell r="Q7">
            <v>-4.0778638305813637E-2</v>
          </cell>
        </row>
        <row r="13">
          <cell r="P13">
            <v>-9.1412072846884795E-2</v>
          </cell>
        </row>
        <row r="16">
          <cell r="O16">
            <v>23.520775375522565</v>
          </cell>
          <cell r="P16">
            <v>-118.61777784787543</v>
          </cell>
        </row>
        <row r="20">
          <cell r="H20">
            <v>-0.36673099481590798</v>
          </cell>
        </row>
        <row r="101">
          <cell r="P101">
            <v>22938424498</v>
          </cell>
        </row>
        <row r="115">
          <cell r="J115">
            <v>16.568715229920031</v>
          </cell>
        </row>
      </sheetData>
    </sheetDataSet>
  </externalBook>
</externalLink>
</file>

<file path=xl/externalLinks/externalLink8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L4">
            <v>6.7605148653236302E-2</v>
          </cell>
          <cell r="M4">
            <v>9.7429620563035391E-2</v>
          </cell>
        </row>
        <row r="7">
          <cell r="R7">
            <v>0.47399999999999998</v>
          </cell>
          <cell r="U7">
            <v>0.12998776009791921</v>
          </cell>
        </row>
        <row r="13">
          <cell r="T13">
            <v>-0.10226185291681907</v>
          </cell>
        </row>
        <row r="16">
          <cell r="S16">
            <v>2.9847798687882499</v>
          </cell>
          <cell r="T16">
            <v>-9.7065432446095006</v>
          </cell>
        </row>
        <row r="20">
          <cell r="L20">
            <v>-1.6582987952842141</v>
          </cell>
        </row>
        <row r="101">
          <cell r="T101">
            <v>12192825764</v>
          </cell>
        </row>
        <row r="115">
          <cell r="N115">
            <v>64.267449649311573</v>
          </cell>
        </row>
      </sheetData>
    </sheetDataSet>
  </externalBook>
</externalLink>
</file>

<file path=xl/externalLinks/externalLink8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J4">
            <v>0.42900982232747098</v>
          </cell>
          <cell r="K4">
            <v>0.16576964477933265</v>
          </cell>
        </row>
        <row r="7">
          <cell r="P7">
            <v>0.70609999999999995</v>
          </cell>
          <cell r="S7">
            <v>3.4983853606027987E-2</v>
          </cell>
        </row>
        <row r="13">
          <cell r="R13">
            <v>-0.10408921933085502</v>
          </cell>
        </row>
        <row r="16">
          <cell r="Q16">
            <v>7.9423850538213134</v>
          </cell>
          <cell r="R16">
            <v>-18.106688871165645</v>
          </cell>
        </row>
        <row r="20">
          <cell r="J20">
            <v>4.0156823644180273E-2</v>
          </cell>
        </row>
        <row r="101">
          <cell r="R101">
            <v>14756951430</v>
          </cell>
        </row>
        <row r="115">
          <cell r="L115">
            <v>74.63312220319834</v>
          </cell>
        </row>
      </sheetData>
    </sheetDataSet>
  </externalBook>
</externalLink>
</file>

<file path=xl/externalLinks/externalLink8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0.47343004801173971</v>
          </cell>
          <cell r="F4">
            <v>0.36943666355431071</v>
          </cell>
        </row>
        <row r="7">
          <cell r="K7">
            <v>0.73089999999999999</v>
          </cell>
          <cell r="N7">
            <v>0.11781485541076334</v>
          </cell>
        </row>
        <row r="13">
          <cell r="M13">
            <v>-0.11067182269421678</v>
          </cell>
        </row>
        <row r="16">
          <cell r="L16">
            <v>17.203476417813501</v>
          </cell>
          <cell r="M16">
            <v>-95.145841413582005</v>
          </cell>
        </row>
        <row r="20">
          <cell r="E20">
            <v>6.5854766564160006E-2</v>
          </cell>
        </row>
        <row r="101">
          <cell r="M101">
            <v>6356598519</v>
          </cell>
        </row>
        <row r="115">
          <cell r="G115">
            <v>107.44968522050407</v>
          </cell>
        </row>
      </sheetData>
    </sheetDataSet>
  </externalBook>
</externalLink>
</file>

<file path=xl/externalLinks/externalLink8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0.69409764566847132</v>
          </cell>
          <cell r="G4">
            <v>0.3327465956384863</v>
          </cell>
        </row>
        <row r="7">
          <cell r="L7">
            <v>0.65259999999999996</v>
          </cell>
          <cell r="O7">
            <v>0.24035864583651029</v>
          </cell>
        </row>
        <row r="13">
          <cell r="N13">
            <v>-0.14755660996472728</v>
          </cell>
        </row>
        <row r="16">
          <cell r="M16">
            <v>28.568744499455139</v>
          </cell>
          <cell r="N16">
            <v>-74.071688007480816</v>
          </cell>
        </row>
        <row r="20">
          <cell r="F20">
            <v>0.10037086145995944</v>
          </cell>
        </row>
        <row r="101">
          <cell r="N101">
            <v>59013284194</v>
          </cell>
        </row>
        <row r="115">
          <cell r="H115">
            <v>61.23472079874167</v>
          </cell>
        </row>
      </sheetData>
    </sheetDataSet>
  </externalBook>
</externalLink>
</file>

<file path=xl/externalLinks/externalLink8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 val="Sheet1"/>
    </sheetNames>
    <sheetDataSet>
      <sheetData sheetId="0">
        <row r="4">
          <cell r="D4">
            <v>0.58488191702565406</v>
          </cell>
          <cell r="E4">
            <v>0.82998298569538087</v>
          </cell>
        </row>
        <row r="7">
          <cell r="J7">
            <v>0.67020000000000002</v>
          </cell>
          <cell r="M7">
            <v>-0.16708887348499171</v>
          </cell>
        </row>
        <row r="13">
          <cell r="L13">
            <v>-0.15592833090435682</v>
          </cell>
        </row>
        <row r="16">
          <cell r="K16">
            <v>16.566843737265529</v>
          </cell>
          <cell r="L16">
            <v>-51.401721203352494</v>
          </cell>
        </row>
        <row r="20">
          <cell r="D20">
            <v>1.4890974144332683</v>
          </cell>
        </row>
        <row r="101">
          <cell r="L101">
            <v>3943488649</v>
          </cell>
        </row>
        <row r="115">
          <cell r="F115">
            <v>22.31331201459961</v>
          </cell>
        </row>
      </sheetData>
      <sheetData sheetId="1"/>
    </sheetDataSet>
  </externalBook>
</externalLink>
</file>

<file path=xl/externalLinks/externalLink8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G4">
            <v>0.41723843816404238</v>
          </cell>
          <cell r="I4">
            <v>0.44252957533506354</v>
          </cell>
        </row>
        <row r="7">
          <cell r="N7">
            <v>0.73080000000000001</v>
          </cell>
          <cell r="Q7">
            <v>-2.0234840104177538E-3</v>
          </cell>
        </row>
        <row r="13">
          <cell r="P13">
            <v>-0.1720193254322768</v>
          </cell>
        </row>
        <row r="16">
          <cell r="O16">
            <v>7.9203356571510737</v>
          </cell>
          <cell r="P16">
            <v>-33.5067871257015</v>
          </cell>
        </row>
        <row r="20">
          <cell r="G20">
            <v>0.50602524957646189</v>
          </cell>
        </row>
        <row r="101">
          <cell r="P101">
            <v>6830291542</v>
          </cell>
        </row>
        <row r="115">
          <cell r="J115">
            <v>27.013364240607643</v>
          </cell>
        </row>
      </sheetData>
    </sheetDataSet>
  </externalBook>
</externalLink>
</file>

<file path=xl/externalLinks/externalLink8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0.46947407934702245</v>
          </cell>
          <cell r="J4">
            <v>0.19781931464174463</v>
          </cell>
        </row>
        <row r="7">
          <cell r="O7">
            <v>0.72795950155763245</v>
          </cell>
          <cell r="R7">
            <v>-1.5742990654205608E-2</v>
          </cell>
        </row>
        <row r="13">
          <cell r="Q13">
            <v>-0.17721860019518559</v>
          </cell>
        </row>
        <row r="16">
          <cell r="P16">
            <v>20.486740274143301</v>
          </cell>
          <cell r="Q16">
            <v>-76.158444785435933</v>
          </cell>
        </row>
        <row r="20">
          <cell r="I20">
            <v>-1.1784752702949055</v>
          </cell>
        </row>
        <row r="101">
          <cell r="Q101">
            <v>26304974512</v>
          </cell>
        </row>
        <row r="115">
          <cell r="K115">
            <v>117.80175153134856</v>
          </cell>
        </row>
      </sheetData>
    </sheetDataSet>
  </externalBook>
</externalLink>
</file>

<file path=xl/externalLinks/externalLink9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0.66772262857049669</v>
          </cell>
          <cell r="G4">
            <v>0.40374380575432278</v>
          </cell>
        </row>
        <row r="7">
          <cell r="L7">
            <v>0.38669999999999999</v>
          </cell>
          <cell r="O7">
            <v>0.17878787137971244</v>
          </cell>
        </row>
        <row r="13">
          <cell r="N13">
            <v>-0.19972044791628207</v>
          </cell>
        </row>
        <row r="16">
          <cell r="M16">
            <v>12.929903263423208</v>
          </cell>
          <cell r="N16">
            <v>-27.066676901819299</v>
          </cell>
        </row>
        <row r="20">
          <cell r="F20">
            <v>1.8180078681096639</v>
          </cell>
        </row>
        <row r="101">
          <cell r="N101">
            <v>5288964000</v>
          </cell>
        </row>
        <row r="115">
          <cell r="H115">
            <v>27.872061136457592</v>
          </cell>
        </row>
      </sheetData>
    </sheetDataSet>
  </externalBook>
</externalLink>
</file>

<file path=xl/externalLinks/externalLink9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0.6207784875947111</v>
          </cell>
          <cell r="J4">
            <v>0.45928396089265644</v>
          </cell>
        </row>
        <row r="7">
          <cell r="O7">
            <v>0.77790000000000004</v>
          </cell>
          <cell r="R7">
            <v>0.2120471590711181</v>
          </cell>
        </row>
        <row r="13">
          <cell r="Q13">
            <v>-0.20223875895447993</v>
          </cell>
        </row>
        <row r="16">
          <cell r="P16">
            <v>21.069015844963911</v>
          </cell>
          <cell r="Q16">
            <v>-58.894322918534996</v>
          </cell>
        </row>
        <row r="20">
          <cell r="I20">
            <v>0.64944668984627341</v>
          </cell>
        </row>
        <row r="101">
          <cell r="Q101">
            <v>22985158560</v>
          </cell>
        </row>
        <row r="115">
          <cell r="K115">
            <v>92.786332132188832</v>
          </cell>
        </row>
      </sheetData>
    </sheetDataSet>
  </externalBook>
</externalLink>
</file>

<file path=xl/externalLinks/externalLink9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1.061430964018379</v>
          </cell>
          <cell r="F4">
            <v>0.40935479974134203</v>
          </cell>
        </row>
        <row r="7">
          <cell r="K7">
            <v>0.6584931983826765</v>
          </cell>
          <cell r="N7">
            <v>-0.49276017992368165</v>
          </cell>
        </row>
        <row r="13">
          <cell r="M13">
            <v>-0.24299799904026365</v>
          </cell>
        </row>
        <row r="16">
          <cell r="L16">
            <v>11.136594454011213</v>
          </cell>
          <cell r="M16">
            <v>-12.425535658125982</v>
          </cell>
        </row>
        <row r="20">
          <cell r="E20">
            <v>0.47004410847701417</v>
          </cell>
        </row>
        <row r="101">
          <cell r="M101">
            <v>4701636310</v>
          </cell>
        </row>
        <row r="115">
          <cell r="G115">
            <v>9.2137996150624524</v>
          </cell>
        </row>
      </sheetData>
    </sheetDataSet>
  </externalBook>
</externalLink>
</file>

<file path=xl/externalLinks/externalLink9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0.48358787788096724</v>
          </cell>
          <cell r="F4">
            <v>0.24650916495233122</v>
          </cell>
        </row>
        <row r="7">
          <cell r="K7">
            <v>0.81720000000000004</v>
          </cell>
          <cell r="N7">
            <v>-0.1963903347209118</v>
          </cell>
        </row>
        <row r="13">
          <cell r="M13">
            <v>-0.24351359697515529</v>
          </cell>
        </row>
        <row r="16">
          <cell r="L16">
            <v>11.66893974435215</v>
          </cell>
          <cell r="M16">
            <v>-20.2448434403459</v>
          </cell>
        </row>
        <row r="20">
          <cell r="E20">
            <v>-6.2643465641505136E-2</v>
          </cell>
        </row>
        <row r="101">
          <cell r="M101">
            <v>5553120066</v>
          </cell>
        </row>
        <row r="115">
          <cell r="G115">
            <v>8.0071483447636442</v>
          </cell>
        </row>
      </sheetData>
    </sheetDataSet>
  </externalBook>
</externalLink>
</file>

<file path=xl/externalLinks/externalLink9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0.52340986821370628</v>
          </cell>
          <cell r="F4">
            <v>0.29554283612624421</v>
          </cell>
        </row>
        <row r="7">
          <cell r="K7">
            <v>0.72009999999999996</v>
          </cell>
          <cell r="N7">
            <v>-0.20881471775892851</v>
          </cell>
        </row>
        <row r="13">
          <cell r="M13">
            <v>-0.24455223156090972</v>
          </cell>
        </row>
        <row r="16">
          <cell r="L16">
            <v>15.59161352856891</v>
          </cell>
          <cell r="M16">
            <v>-41.120957109715384</v>
          </cell>
        </row>
        <row r="20">
          <cell r="E20">
            <v>-0.36981168332052272</v>
          </cell>
        </row>
        <row r="101">
          <cell r="M101">
            <v>10174229450</v>
          </cell>
        </row>
        <row r="115">
          <cell r="G115">
            <v>6.1155987703311743</v>
          </cell>
        </row>
      </sheetData>
    </sheetDataSet>
  </externalBook>
</externalLink>
</file>

<file path=xl/externalLinks/externalLink9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0.51069447022667736</v>
          </cell>
          <cell r="F4">
            <v>0.30200155646273363</v>
          </cell>
        </row>
        <row r="7">
          <cell r="K7">
            <v>0.65449999999999997</v>
          </cell>
          <cell r="N7">
            <v>-0.29318160097210655</v>
          </cell>
        </row>
        <row r="13">
          <cell r="M13">
            <v>-0.24525679463638253</v>
          </cell>
        </row>
        <row r="16">
          <cell r="L16">
            <v>17.471436246467238</v>
          </cell>
          <cell r="M16">
            <v>-22.621280783823259</v>
          </cell>
        </row>
        <row r="20">
          <cell r="E20">
            <v>0.33195136832393346</v>
          </cell>
        </row>
        <row r="101">
          <cell r="M101">
            <v>10237283240</v>
          </cell>
        </row>
        <row r="115">
          <cell r="G115">
            <v>7.4302301404579971</v>
          </cell>
        </row>
      </sheetData>
    </sheetDataSet>
  </externalBook>
</externalLink>
</file>

<file path=xl/externalLinks/externalLink9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0.67937843603677761</v>
          </cell>
          <cell r="F4">
            <v>0.25453688427999066</v>
          </cell>
        </row>
        <row r="7">
          <cell r="K7">
            <v>0.87819938722601931</v>
          </cell>
          <cell r="N7">
            <v>-0.19674287061041715</v>
          </cell>
        </row>
        <row r="13">
          <cell r="M13">
            <v>-0.25634120464397225</v>
          </cell>
        </row>
        <row r="16">
          <cell r="L16">
            <v>18.297827009191611</v>
          </cell>
          <cell r="M16">
            <v>-47.361419176945695</v>
          </cell>
        </row>
        <row r="20">
          <cell r="E20">
            <v>0.36654277495879262</v>
          </cell>
        </row>
        <row r="101">
          <cell r="M101">
            <v>7763768000</v>
          </cell>
        </row>
        <row r="115">
          <cell r="G115">
            <v>15.01058991410023</v>
          </cell>
        </row>
      </sheetData>
    </sheetDataSet>
  </externalBook>
</externalLink>
</file>

<file path=xl/externalLinks/externalLink9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0.42332641799343551</v>
          </cell>
          <cell r="F4">
            <v>0.20554297739711935</v>
          </cell>
        </row>
        <row r="7">
          <cell r="K7">
            <v>0.70409999999999995</v>
          </cell>
          <cell r="N7">
            <v>-4.701617611848765E-2</v>
          </cell>
        </row>
        <row r="13">
          <cell r="M13">
            <v>-0.31967609298753236</v>
          </cell>
        </row>
        <row r="16">
          <cell r="L16">
            <v>5.4253004406322587</v>
          </cell>
          <cell r="M16">
            <v>-13.831939342664683</v>
          </cell>
        </row>
        <row r="20">
          <cell r="E20">
            <v>0.24072479925487933</v>
          </cell>
        </row>
        <row r="101">
          <cell r="M101">
            <v>1291585000</v>
          </cell>
        </row>
        <row r="115">
          <cell r="G115">
            <v>6.5470834775471198</v>
          </cell>
        </row>
      </sheetData>
    </sheetDataSet>
  </externalBook>
</externalLink>
</file>

<file path=xl/externalLinks/externalLink9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0.6017595307917889</v>
          </cell>
          <cell r="F4">
            <v>0.3299157817649212</v>
          </cell>
        </row>
        <row r="7">
          <cell r="K7">
            <v>0.18709999999999999</v>
          </cell>
          <cell r="N7">
            <v>-6.9205419260344195E-2</v>
          </cell>
        </row>
        <row r="13">
          <cell r="M13">
            <v>-0.32214765100671139</v>
          </cell>
        </row>
        <row r="16">
          <cell r="L16">
            <v>4.5220270523617723</v>
          </cell>
          <cell r="M16">
            <v>-44.907839563636365</v>
          </cell>
        </row>
        <row r="20">
          <cell r="E20">
            <v>-0.47045951859956237</v>
          </cell>
        </row>
        <row r="101">
          <cell r="M101">
            <v>12349655880</v>
          </cell>
        </row>
        <row r="115">
          <cell r="G115">
            <v>10.93160140666618</v>
          </cell>
        </row>
      </sheetData>
    </sheetDataSet>
  </externalBook>
</externalLink>
</file>

<file path=xl/externalLinks/externalLink9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E4">
            <v>8.1207419540991754E-2</v>
          </cell>
          <cell r="AF4">
            <v>7.0933374786430914E-2</v>
          </cell>
        </row>
        <row r="7">
          <cell r="AK7">
            <v>0.51229999999999998</v>
          </cell>
          <cell r="AN7">
            <v>0.17938467132921485</v>
          </cell>
        </row>
        <row r="13">
          <cell r="AM13">
            <v>0.53872013781941763</v>
          </cell>
        </row>
        <row r="16">
          <cell r="AL16">
            <v>3.89950075850841</v>
          </cell>
          <cell r="AM16">
            <v>25.863006006489769</v>
          </cell>
        </row>
        <row r="20">
          <cell r="AE20">
            <v>1.8252179253488432E-2</v>
          </cell>
        </row>
        <row r="101">
          <cell r="AM101">
            <v>56191260000</v>
          </cell>
        </row>
        <row r="115">
          <cell r="AG115">
            <v>1268.4740695371797</v>
          </cell>
        </row>
      </sheetData>
    </sheetDataSet>
  </externalBook>
</externalLink>
</file>

<file path=xl/externalLinks/externalLink10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T4">
            <v>0.42135142742451581</v>
          </cell>
          <cell r="U4">
            <v>0.29638748863802911</v>
          </cell>
        </row>
        <row r="7">
          <cell r="Z7">
            <v>0.57679999999999998</v>
          </cell>
          <cell r="AC7">
            <v>0.15896865670377458</v>
          </cell>
        </row>
        <row r="13">
          <cell r="AB13">
            <v>0.36821842435636926</v>
          </cell>
        </row>
        <row r="16">
          <cell r="AA16">
            <v>7.1798094433461408</v>
          </cell>
          <cell r="AB16">
            <v>46.057935553591534</v>
          </cell>
        </row>
        <row r="20">
          <cell r="T20">
            <v>0.55058875747889191</v>
          </cell>
        </row>
        <row r="102">
          <cell r="AB102">
            <v>44921317820</v>
          </cell>
        </row>
        <row r="116">
          <cell r="V116">
            <v>205.99163640929288</v>
          </cell>
        </row>
      </sheetData>
    </sheetDataSet>
  </externalBook>
</externalLink>
</file>

<file path=xl/externalLinks/externalLink10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G4">
            <v>0.21589840075258704</v>
          </cell>
          <cell r="H4">
            <v>5.058027079303673E-2</v>
          </cell>
        </row>
        <row r="7">
          <cell r="M7">
            <v>0.44359999999999999</v>
          </cell>
          <cell r="P7">
            <v>0.15851063829787235</v>
          </cell>
        </row>
        <row r="13">
          <cell r="O13">
            <v>0.31847133757961782</v>
          </cell>
        </row>
        <row r="16">
          <cell r="N16">
            <v>3.2936818181818182</v>
          </cell>
          <cell r="O16">
            <v>43.550728900255756</v>
          </cell>
        </row>
        <row r="20">
          <cell r="G20">
            <v>0.17933491686460812</v>
          </cell>
        </row>
        <row r="101">
          <cell r="O101">
            <v>34056670000</v>
          </cell>
        </row>
        <row r="115">
          <cell r="I115">
            <v>20.491216389464856</v>
          </cell>
        </row>
      </sheetData>
    </sheetDataSet>
  </externalBook>
</externalLink>
</file>

<file path=xl/externalLinks/externalLink10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G4">
            <v>0.10976029400631782</v>
          </cell>
          <cell r="AH4">
            <v>0.11282685742458209</v>
          </cell>
        </row>
        <row r="7">
          <cell r="AM7">
            <v>0.2596</v>
          </cell>
          <cell r="AP7">
            <v>7.9255076696960955E-2</v>
          </cell>
        </row>
        <row r="13">
          <cell r="AO13">
            <v>0.30585102859943569</v>
          </cell>
        </row>
        <row r="16">
          <cell r="AN16">
            <v>3.8024576515567299</v>
          </cell>
          <cell r="AO16">
            <v>37.369088249634324</v>
          </cell>
        </row>
        <row r="20">
          <cell r="AG20">
            <v>-0.15067076655147082</v>
          </cell>
        </row>
        <row r="101">
          <cell r="AO101">
            <v>122630400000</v>
          </cell>
        </row>
        <row r="115">
          <cell r="AI115">
            <v>69.529170212977434</v>
          </cell>
        </row>
      </sheetData>
    </sheetDataSet>
  </externalBook>
</externalLink>
</file>

<file path=xl/externalLinks/externalLink10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0.16139812828344313</v>
          </cell>
          <cell r="AN4">
            <v>7.5792659272307716E-2</v>
          </cell>
        </row>
        <row r="7">
          <cell r="AS7">
            <v>0.43180000000000002</v>
          </cell>
          <cell r="AV7">
            <v>0.173558400406016</v>
          </cell>
        </row>
        <row r="13">
          <cell r="AU13">
            <v>0.27942380620967611</v>
          </cell>
        </row>
        <row r="16">
          <cell r="AT16">
            <v>5.3767196802393711</v>
          </cell>
          <cell r="AU16">
            <v>34.05948692407727</v>
          </cell>
        </row>
        <row r="20">
          <cell r="AM20">
            <v>8.7994044971197338E-2</v>
          </cell>
        </row>
        <row r="101">
          <cell r="AU101">
            <v>56021623104</v>
          </cell>
        </row>
        <row r="115">
          <cell r="AO115">
            <v>312.59635953355615</v>
          </cell>
        </row>
      </sheetData>
    </sheetDataSet>
  </externalBook>
</externalLink>
</file>

<file path=xl/externalLinks/externalLink10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0.15834817714580285</v>
          </cell>
          <cell r="AN4">
            <v>6.8057844320875693E-2</v>
          </cell>
        </row>
        <row r="7">
          <cell r="AS7">
            <v>0.1215</v>
          </cell>
          <cell r="AV7">
            <v>1.5426033469337399E-2</v>
          </cell>
        </row>
        <row r="13">
          <cell r="AU13">
            <v>0.26255853913277855</v>
          </cell>
        </row>
        <row r="16">
          <cell r="AT16">
            <v>0.99903348837209305</v>
          </cell>
          <cell r="AU16">
            <v>38.797851868583159</v>
          </cell>
        </row>
        <row r="20">
          <cell r="AM20">
            <v>0.14801401869158881</v>
          </cell>
        </row>
        <row r="101">
          <cell r="AU101">
            <v>226734646320</v>
          </cell>
        </row>
        <row r="115">
          <cell r="AO115">
            <v>326.63459340758584</v>
          </cell>
        </row>
      </sheetData>
    </sheetDataSet>
  </externalBook>
</externalLink>
</file>

<file path=xl/externalLinks/externalLink10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L4">
            <v>2.854827011058414E-2</v>
          </cell>
          <cell r="AM4">
            <v>6.4282281320089618E-2</v>
          </cell>
        </row>
        <row r="7">
          <cell r="AR7">
            <v>0.27610000000000001</v>
          </cell>
          <cell r="AU7">
            <v>5.2607337391861582E-2</v>
          </cell>
        </row>
        <row r="13">
          <cell r="AT13">
            <v>0.24230688716767845</v>
          </cell>
        </row>
        <row r="16">
          <cell r="AS16">
            <v>1.8000148906600448</v>
          </cell>
          <cell r="AT16">
            <v>25.696267461406517</v>
          </cell>
        </row>
        <row r="20">
          <cell r="AL20">
            <v>2.4489324475842844E-2</v>
          </cell>
        </row>
        <row r="101">
          <cell r="AT101">
            <v>89885543580</v>
          </cell>
        </row>
        <row r="115">
          <cell r="AN115">
            <v>71.393972054829916</v>
          </cell>
        </row>
      </sheetData>
    </sheetDataSet>
  </externalBook>
</externalLink>
</file>

<file path=xl/externalLinks/externalLink10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-1.7353560494167697E-3</v>
          </cell>
          <cell r="AN4">
            <v>5.0184189866537832E-2</v>
          </cell>
        </row>
        <row r="7">
          <cell r="AS7">
            <v>0.56969999999999998</v>
          </cell>
          <cell r="AV7">
            <v>0.2367077031911865</v>
          </cell>
        </row>
        <row r="13">
          <cell r="AU13">
            <v>0.24228726145082866</v>
          </cell>
        </row>
        <row r="16">
          <cell r="AT16">
            <v>9.2838758716019765</v>
          </cell>
          <cell r="AU16">
            <v>34.84060944426458</v>
          </cell>
        </row>
        <row r="20">
          <cell r="AM20">
            <v>-0.22812720616000914</v>
          </cell>
        </row>
        <row r="101">
          <cell r="AU101">
            <v>215224380781</v>
          </cell>
        </row>
        <row r="115">
          <cell r="AO115">
            <v>206.97866108141039</v>
          </cell>
        </row>
      </sheetData>
    </sheetDataSet>
  </externalBook>
</externalLink>
</file>

<file path=xl/externalLinks/externalLink10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C4">
            <v>9.3863706444649919E-2</v>
          </cell>
          <cell r="AD4">
            <v>-6.2130010712070805E-2</v>
          </cell>
        </row>
        <row r="7">
          <cell r="AI7">
            <v>0.75729999999999997</v>
          </cell>
          <cell r="AL7">
            <v>0.11275864013080002</v>
          </cell>
        </row>
        <row r="13">
          <cell r="AK13">
            <v>0.23951643369852663</v>
          </cell>
        </row>
        <row r="16">
          <cell r="AJ16">
            <v>3.9283793397981621</v>
          </cell>
          <cell r="AK16">
            <v>29.153834456066946</v>
          </cell>
        </row>
        <row r="20">
          <cell r="AC20">
            <v>-5.7349397590361395E-2</v>
          </cell>
        </row>
        <row r="101">
          <cell r="AK101">
            <v>69677664350</v>
          </cell>
        </row>
        <row r="115">
          <cell r="AE115">
            <v>116.47298319243696</v>
          </cell>
        </row>
      </sheetData>
    </sheetDataSet>
  </externalBook>
</externalLink>
</file>

<file path=xl/externalLinks/externalLink10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4.8767344739323759E-2</v>
          </cell>
          <cell r="AM4">
            <v>9.0473132091629216E-2</v>
          </cell>
        </row>
        <row r="7">
          <cell r="AR7">
            <v>0.45979999999999999</v>
          </cell>
          <cell r="AU7">
            <v>9.4840505245129519E-2</v>
          </cell>
        </row>
        <row r="13">
          <cell r="AT13">
            <v>0.23917873011322918</v>
          </cell>
        </row>
        <row r="16">
          <cell r="AS16">
            <v>3.5793962748876043</v>
          </cell>
          <cell r="AT16">
            <v>27.65358914985114</v>
          </cell>
        </row>
        <row r="20">
          <cell r="AL20">
            <v>-2.3062483239474352E-2</v>
          </cell>
        </row>
        <row r="101">
          <cell r="AT101">
            <v>167193600000</v>
          </cell>
        </row>
        <row r="115">
          <cell r="AN115">
            <v>67.121371253201062</v>
          </cell>
        </row>
      </sheetData>
    </sheetDataSet>
  </externalBook>
</externalLink>
</file>

<file path=xl/externalLinks/externalLink10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0.18499361984167306</v>
          </cell>
          <cell r="AA4">
            <v>5.5576755199866268E-2</v>
          </cell>
        </row>
        <row r="7">
          <cell r="AF7">
            <v>0.72350000000000003</v>
          </cell>
          <cell r="AI7">
            <v>0.12898647695017851</v>
          </cell>
        </row>
        <row r="13">
          <cell r="AH13">
            <v>0.22714160825847643</v>
          </cell>
        </row>
        <row r="16">
          <cell r="AG16">
            <v>5.9002655473254473</v>
          </cell>
          <cell r="AH16">
            <v>39.55905442820594</v>
          </cell>
        </row>
        <row r="20">
          <cell r="Z20">
            <v>0.17117231566644642</v>
          </cell>
        </row>
        <row r="101">
          <cell r="AH101">
            <v>225747700000</v>
          </cell>
        </row>
        <row r="115">
          <cell r="AB115">
            <v>265.1195497281426</v>
          </cell>
        </row>
      </sheetData>
    </sheetDataSet>
  </externalBook>
</externalLink>
</file>

<file path=xl/externalLinks/externalLink1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L4">
            <v>5.3456475472293041E-2</v>
          </cell>
          <cell r="AM4">
            <v>6.0358911045430563E-3</v>
          </cell>
        </row>
        <row r="7">
          <cell r="AR7">
            <v>0.4743</v>
          </cell>
          <cell r="AU7">
            <v>0.16919201366805092</v>
          </cell>
        </row>
        <row r="13">
          <cell r="AT13">
            <v>0.22581831089475418</v>
          </cell>
        </row>
        <row r="16">
          <cell r="AS16">
            <v>4.5380478619851097</v>
          </cell>
          <cell r="AT16">
            <v>24.684062129222628</v>
          </cell>
        </row>
        <row r="20">
          <cell r="AL20">
            <v>1.845621455349411E-2</v>
          </cell>
        </row>
        <row r="101">
          <cell r="AT101">
            <v>363892443909</v>
          </cell>
        </row>
        <row r="115">
          <cell r="AN115">
            <v>196.99108750364957</v>
          </cell>
        </row>
      </sheetData>
    </sheetDataSet>
  </externalBook>
</externalLink>
</file>

<file path=xl/externalLinks/externalLink1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V4">
            <v>0.15334481898760011</v>
          </cell>
          <cell r="W4">
            <v>5.2626406564787898E-2</v>
          </cell>
        </row>
        <row r="7">
          <cell r="AB7">
            <v>0.74680000000000002</v>
          </cell>
          <cell r="AE7">
            <v>0.15758439388727827</v>
          </cell>
        </row>
        <row r="13">
          <cell r="AD13">
            <v>0.21659707724425886</v>
          </cell>
        </row>
        <row r="16">
          <cell r="AC16">
            <v>3.3250552798388284</v>
          </cell>
          <cell r="AD16">
            <v>18.723907028223575</v>
          </cell>
        </row>
        <row r="20">
          <cell r="V20">
            <v>0.13517883067176983</v>
          </cell>
        </row>
        <row r="101">
          <cell r="AD101">
            <v>67668200000</v>
          </cell>
        </row>
        <row r="115">
          <cell r="X115">
            <v>602.89148774923706</v>
          </cell>
        </row>
      </sheetData>
    </sheetDataSet>
  </externalBook>
</externalLink>
</file>

<file path=xl/externalLinks/externalLink1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Z4">
            <v>0.1632702782660147</v>
          </cell>
          <cell r="AA4">
            <v>-8.7515894980926268E-3</v>
          </cell>
        </row>
        <row r="7">
          <cell r="AF7">
            <v>0.69569999999999999</v>
          </cell>
          <cell r="AI7">
            <v>0.11359114369062757</v>
          </cell>
        </row>
        <row r="13">
          <cell r="AH13">
            <v>0.21197425589067767</v>
          </cell>
        </row>
        <row r="16">
          <cell r="AG16">
            <v>1.4200912373401151</v>
          </cell>
          <cell r="AH16">
            <v>11.085600696017751</v>
          </cell>
        </row>
        <row r="20">
          <cell r="Z20">
            <v>9.5671214418056261E-2</v>
          </cell>
        </row>
        <row r="101">
          <cell r="AH101">
            <v>9492599876</v>
          </cell>
        </row>
        <row r="115">
          <cell r="AB115">
            <v>45.05589249908671</v>
          </cell>
        </row>
      </sheetData>
    </sheetDataSet>
  </externalBook>
</externalLink>
</file>

<file path=xl/externalLinks/externalLink1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8.7047336235750006E-2</v>
          </cell>
          <cell r="AN4">
            <v>3.9783776275581051E-2</v>
          </cell>
        </row>
        <row r="7">
          <cell r="AS7">
            <v>0.53029999999999999</v>
          </cell>
          <cell r="AV7">
            <v>0.12513890175016204</v>
          </cell>
        </row>
        <row r="13">
          <cell r="AU13">
            <v>0.20476698683742439</v>
          </cell>
        </row>
        <row r="16">
          <cell r="AT16">
            <v>3.1150864735160662</v>
          </cell>
          <cell r="AU16">
            <v>30.204102202020202</v>
          </cell>
        </row>
        <row r="20">
          <cell r="AM20">
            <v>1.2131014961584974E-3</v>
          </cell>
        </row>
        <row r="101">
          <cell r="AU101">
            <v>269118550620</v>
          </cell>
        </row>
        <row r="115">
          <cell r="AO115">
            <v>238.53693592564107</v>
          </cell>
        </row>
      </sheetData>
    </sheetDataSet>
  </externalBook>
</externalLink>
</file>

<file path=xl/externalLinks/externalLink1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N4">
            <v>0.27212070946575029</v>
          </cell>
          <cell r="O4">
            <v>0.15448597520448426</v>
          </cell>
        </row>
        <row r="7">
          <cell r="T7">
            <v>0.76370000000000005</v>
          </cell>
          <cell r="W7">
            <v>0.189298817852464</v>
          </cell>
        </row>
        <row r="13">
          <cell r="V13">
            <v>0.20302945072135958</v>
          </cell>
        </row>
        <row r="16">
          <cell r="U16">
            <v>6.9108222014760514</v>
          </cell>
          <cell r="V16">
            <v>29.64924830681543</v>
          </cell>
        </row>
        <row r="20">
          <cell r="N20">
            <v>0.25508914155330609</v>
          </cell>
        </row>
        <row r="101">
          <cell r="V101">
            <v>17988110000</v>
          </cell>
        </row>
        <row r="115">
          <cell r="P115">
            <v>54.817204374765645</v>
          </cell>
        </row>
      </sheetData>
    </sheetDataSet>
  </externalBook>
</externalLink>
</file>

<file path=xl/externalLinks/externalLink1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W4">
            <v>0.14410788517543449</v>
          </cell>
          <cell r="X4">
            <v>0.13554084171545067</v>
          </cell>
        </row>
        <row r="7">
          <cell r="AC7">
            <v>0.39079999999999998</v>
          </cell>
          <cell r="AF7">
            <v>9.7747425142321889E-2</v>
          </cell>
        </row>
        <row r="13">
          <cell r="AE13">
            <v>0.1902476836781386</v>
          </cell>
        </row>
        <row r="16">
          <cell r="AD16">
            <v>6.4948493782957319</v>
          </cell>
          <cell r="AE16">
            <v>62.37426515374802</v>
          </cell>
        </row>
        <row r="20">
          <cell r="W20">
            <v>0.37561316070525197</v>
          </cell>
        </row>
        <row r="101">
          <cell r="AE101">
            <v>56080764174</v>
          </cell>
        </row>
        <row r="115">
          <cell r="Y115">
            <v>628.42383113310939</v>
          </cell>
        </row>
      </sheetData>
    </sheetDataSet>
  </externalBook>
</externalLink>
</file>

<file path=xl/externalLinks/externalLink1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W4">
            <v>0.15905935023236495</v>
          </cell>
          <cell r="X4">
            <v>0.13999809211593051</v>
          </cell>
        </row>
        <row r="7">
          <cell r="AC7">
            <v>0.31130000000000002</v>
          </cell>
          <cell r="AF7">
            <v>6.615426114449631E-2</v>
          </cell>
        </row>
        <row r="13">
          <cell r="AE13">
            <v>0.1813117991938854</v>
          </cell>
        </row>
        <row r="16">
          <cell r="AD16">
            <v>1.8523498008303529</v>
          </cell>
          <cell r="AE16">
            <v>27.563151494711249</v>
          </cell>
        </row>
        <row r="20">
          <cell r="W20">
            <v>8.5717175219602426E-2</v>
          </cell>
        </row>
        <row r="101">
          <cell r="AE101">
            <v>7437034410</v>
          </cell>
        </row>
        <row r="115">
          <cell r="Y115">
            <v>97.291074375507606</v>
          </cell>
        </row>
      </sheetData>
    </sheetDataSet>
  </externalBook>
</externalLink>
</file>

<file path=xl/externalLinks/externalLink1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X4">
            <v>0.20568283629847683</v>
          </cell>
          <cell r="Y4">
            <v>0.24876150035385702</v>
          </cell>
        </row>
        <row r="7">
          <cell r="AD7">
            <v>0.71160000000000001</v>
          </cell>
          <cell r="AG7">
            <v>0.18895966029723993</v>
          </cell>
        </row>
        <row r="13">
          <cell r="AF13">
            <v>0.18015925680159256</v>
          </cell>
        </row>
        <row r="16">
          <cell r="AE16">
            <v>3.4034161358811041</v>
          </cell>
          <cell r="AF16">
            <v>24.28801515151515</v>
          </cell>
        </row>
        <row r="20">
          <cell r="X20">
            <v>7.2190834902699397E-2</v>
          </cell>
        </row>
        <row r="101">
          <cell r="AF101">
            <v>9618054000</v>
          </cell>
        </row>
        <row r="115">
          <cell r="Z115">
            <v>25.529372305126532</v>
          </cell>
        </row>
      </sheetData>
    </sheetDataSet>
  </externalBook>
</externalLink>
</file>

<file path=xl/externalLinks/externalLink1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0.11250808433579107</v>
          </cell>
          <cell r="AN4">
            <v>4.2996000372058418E-2</v>
          </cell>
        </row>
        <row r="7">
          <cell r="AS7">
            <v>0.58140000000000003</v>
          </cell>
          <cell r="AV7">
            <v>0.22170030694819087</v>
          </cell>
        </row>
        <row r="13">
          <cell r="AU13">
            <v>0.17246340152401429</v>
          </cell>
        </row>
        <row r="16">
          <cell r="AT16">
            <v>6.3746395549251229</v>
          </cell>
          <cell r="AU16">
            <v>28.729301972332845</v>
          </cell>
        </row>
        <row r="20">
          <cell r="AM20">
            <v>-0.10634026293633836</v>
          </cell>
        </row>
        <row r="101">
          <cell r="AU101">
            <v>274134999420</v>
          </cell>
        </row>
        <row r="115">
          <cell r="AO115">
            <v>67.475480372145768</v>
          </cell>
        </row>
      </sheetData>
    </sheetDataSet>
  </externalBook>
</externalLink>
</file>

<file path=xl/externalLinks/externalLink1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W4">
            <v>0.11658177702320316</v>
          </cell>
          <cell r="X4">
            <v>6.588950836289964E-3</v>
          </cell>
        </row>
        <row r="7">
          <cell r="AC7">
            <v>0.47960000000000003</v>
          </cell>
          <cell r="AF7">
            <v>7.0282142253759075E-2</v>
          </cell>
        </row>
        <row r="13">
          <cell r="AE13">
            <v>0.17142857142857143</v>
          </cell>
        </row>
        <row r="16">
          <cell r="AD16">
            <v>2.2532552762290927</v>
          </cell>
          <cell r="AE16">
            <v>24.205114301270417</v>
          </cell>
        </row>
        <row r="20">
          <cell r="W20">
            <v>0.36208853575482403</v>
          </cell>
        </row>
        <row r="101">
          <cell r="AE101">
            <v>13337017980</v>
          </cell>
        </row>
        <row r="115">
          <cell r="Y115">
            <v>24.20819758332642</v>
          </cell>
        </row>
      </sheetData>
    </sheetDataSet>
  </externalBook>
</externalLink>
</file>

<file path=xl/externalLinks/externalLink1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6.7280193590965709E-2</v>
          </cell>
          <cell r="AN4">
            <v>2.7337315083372893E-2</v>
          </cell>
        </row>
        <row r="7">
          <cell r="AS7">
            <v>0.2414</v>
          </cell>
          <cell r="AV7">
            <v>2.0029805869236972E-2</v>
          </cell>
        </row>
        <row r="13">
          <cell r="AU13">
            <v>0.15063119395941482</v>
          </cell>
        </row>
        <row r="16">
          <cell r="AT16">
            <v>0.67565058857594362</v>
          </cell>
          <cell r="AU16">
            <v>35.361110671232879</v>
          </cell>
        </row>
        <row r="20">
          <cell r="AM20">
            <v>-1.94330941732892E-2</v>
          </cell>
        </row>
        <row r="101">
          <cell r="AU101">
            <v>413017772640</v>
          </cell>
        </row>
        <row r="115">
          <cell r="AO115">
            <v>135.85740999359459</v>
          </cell>
        </row>
      </sheetData>
    </sheetDataSet>
  </externalBook>
</externalLink>
</file>

<file path=xl/externalLinks/externalLink1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O4">
            <v>0.24809554837124415</v>
          </cell>
          <cell r="P4">
            <v>0.10339436004793523</v>
          </cell>
        </row>
        <row r="7">
          <cell r="U7">
            <v>0.78849999999999998</v>
          </cell>
          <cell r="X7">
            <v>0.21001439292837293</v>
          </cell>
        </row>
        <row r="13">
          <cell r="W13">
            <v>0.1261800055773582</v>
          </cell>
        </row>
        <row r="16">
          <cell r="V16">
            <v>35.178188071723731</v>
          </cell>
          <cell r="W16">
            <v>317.65761737601383</v>
          </cell>
        </row>
        <row r="20">
          <cell r="O20">
            <v>0.30096576104626394</v>
          </cell>
        </row>
        <row r="101">
          <cell r="W101">
            <v>147772100000</v>
          </cell>
        </row>
        <row r="115">
          <cell r="Q115">
            <v>9.5390479856081001</v>
          </cell>
        </row>
      </sheetData>
    </sheetDataSet>
  </externalBook>
</externalLink>
</file>

<file path=xl/externalLinks/externalLink1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K4">
            <v>0.59580118666559923</v>
          </cell>
          <cell r="L4">
            <v>0.13795032302417232</v>
          </cell>
        </row>
        <row r="7">
          <cell r="Q7">
            <v>0.81079999999999997</v>
          </cell>
          <cell r="T7">
            <v>0.14960951010491347</v>
          </cell>
        </row>
        <row r="13">
          <cell r="S13">
            <v>0.10742714239823095</v>
          </cell>
        </row>
        <row r="16">
          <cell r="R16">
            <v>6.5972642094340994</v>
          </cell>
          <cell r="S16">
            <v>62.17311913241182</v>
          </cell>
        </row>
        <row r="20">
          <cell r="K20">
            <v>0.88401301157739387</v>
          </cell>
        </row>
        <row r="101">
          <cell r="S101">
            <v>6180132388</v>
          </cell>
        </row>
        <row r="115">
          <cell r="M115">
            <v>19.760311313242937</v>
          </cell>
        </row>
      </sheetData>
    </sheetDataSet>
  </externalBook>
</externalLink>
</file>

<file path=xl/externalLinks/externalLink1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2.3888843747460697E-2</v>
          </cell>
          <cell r="AN4">
            <v>0.13426372056639502</v>
          </cell>
        </row>
        <row r="7">
          <cell r="AS7">
            <v>0.53369999999999995</v>
          </cell>
          <cell r="AV7">
            <v>0.19030235695579717</v>
          </cell>
        </row>
        <row r="13">
          <cell r="AU13">
            <v>0.10527622762818081</v>
          </cell>
        </row>
        <row r="16">
          <cell r="AT16">
            <v>4.8876676454249663</v>
          </cell>
          <cell r="AU16">
            <v>-1067.1448019801981</v>
          </cell>
        </row>
        <row r="20">
          <cell r="AM20">
            <v>-0.69808066235965627</v>
          </cell>
        </row>
        <row r="101">
          <cell r="AU101">
            <v>43112650000</v>
          </cell>
        </row>
        <row r="115">
          <cell r="AO115">
            <v>277.93540122901192</v>
          </cell>
        </row>
      </sheetData>
    </sheetDataSet>
  </externalBook>
</externalLink>
</file>

<file path=xl/externalLinks/externalLink1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V4">
            <v>0.45929701765063902</v>
          </cell>
          <cell r="W4">
            <v>1.9237787393775019E-2</v>
          </cell>
        </row>
        <row r="7">
          <cell r="AB7">
            <v>0.627</v>
          </cell>
          <cell r="AE7">
            <v>0.19618372347635682</v>
          </cell>
        </row>
        <row r="13">
          <cell r="AD13">
            <v>9.7240548448167055E-2</v>
          </cell>
        </row>
        <row r="16">
          <cell r="AC16">
            <v>3.9923570199676766</v>
          </cell>
          <cell r="AD16">
            <v>36.922565091610416</v>
          </cell>
        </row>
        <row r="20">
          <cell r="V20">
            <v>0.32322303921568629</v>
          </cell>
        </row>
        <row r="101">
          <cell r="AD101">
            <v>76577400000</v>
          </cell>
        </row>
        <row r="115">
          <cell r="X115">
            <v>115.44067310484326</v>
          </cell>
        </row>
      </sheetData>
    </sheetDataSet>
  </externalBook>
</externalLink>
</file>

<file path=xl/externalLinks/externalLink1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0.23276539561786813</v>
          </cell>
          <cell r="J4">
            <v>0.38465657711874135</v>
          </cell>
        </row>
        <row r="7">
          <cell r="O7">
            <v>0.64190000000000003</v>
          </cell>
          <cell r="R7">
            <v>3.747242799403297E-2</v>
          </cell>
        </row>
        <row r="13">
          <cell r="Q13">
            <v>6.9324453345131917E-2</v>
          </cell>
        </row>
        <row r="16">
          <cell r="P16">
            <v>14.001276140811669</v>
          </cell>
          <cell r="Q16">
            <v>252.21269843821773</v>
          </cell>
        </row>
        <row r="20">
          <cell r="I20">
            <v>0.70087492605162383</v>
          </cell>
        </row>
        <row r="101">
          <cell r="Q101">
            <v>5490670445</v>
          </cell>
        </row>
        <row r="115">
          <cell r="K115">
            <v>26.7485883607362</v>
          </cell>
        </row>
      </sheetData>
    </sheetDataSet>
  </externalBook>
</externalLink>
</file>

<file path=xl/externalLinks/externalLink1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Model"/>
    </sheetNames>
    <sheetDataSet>
      <sheetData sheetId="0"/>
      <sheetData sheetId="1">
        <row r="5">
          <cell r="E5">
            <v>0.4843294314246922</v>
          </cell>
          <cell r="F5">
            <v>0.31838183953711163</v>
          </cell>
        </row>
        <row r="8">
          <cell r="K8">
            <v>0.24479999999999999</v>
          </cell>
          <cell r="N8">
            <v>-0.17320016454401282</v>
          </cell>
        </row>
        <row r="14">
          <cell r="M14">
            <v>-2.9770011841899809E-3</v>
          </cell>
        </row>
        <row r="17">
          <cell r="L17">
            <v>6.4024630723181764</v>
          </cell>
          <cell r="M17">
            <v>-995.47591836734694</v>
          </cell>
        </row>
        <row r="21">
          <cell r="E21">
            <v>-1.4708076271581532</v>
          </cell>
        </row>
        <row r="102">
          <cell r="M102">
            <v>4731497040</v>
          </cell>
        </row>
        <row r="116">
          <cell r="G116">
            <v>12.115944486725242</v>
          </cell>
        </row>
      </sheetData>
    </sheetDataSet>
  </externalBook>
</externalLink>
</file>

<file path=xl/externalLinks/externalLink1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Y4">
            <v>0.17755772082185972</v>
          </cell>
          <cell r="Z4">
            <v>0.12924405270495121</v>
          </cell>
        </row>
        <row r="7">
          <cell r="AE7">
            <v>1</v>
          </cell>
          <cell r="AH7">
            <v>0.45410801816791835</v>
          </cell>
        </row>
        <row r="13">
          <cell r="AG13">
            <v>0.60179596643603706</v>
          </cell>
        </row>
        <row r="16">
          <cell r="AF16">
            <v>16.431051850519406</v>
          </cell>
          <cell r="AG16">
            <v>36.795297079556896</v>
          </cell>
        </row>
        <row r="20">
          <cell r="Y20">
            <v>0.12988485694347518</v>
          </cell>
        </row>
        <row r="101">
          <cell r="AG101">
            <v>365377300000</v>
          </cell>
        </row>
        <row r="115">
          <cell r="AA115">
            <v>282.18766623017183</v>
          </cell>
        </row>
      </sheetData>
    </sheetDataSet>
  </externalBook>
</externalLink>
</file>

<file path=xl/externalLinks/externalLink1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4.6131666737559751E-2</v>
          </cell>
          <cell r="AM4">
            <v>6.8054920240766092E-2</v>
          </cell>
        </row>
        <row r="7">
          <cell r="AR7">
            <v>0.78059999999999996</v>
          </cell>
          <cell r="AU7">
            <v>0.36552092182360757</v>
          </cell>
        </row>
        <row r="13">
          <cell r="AT13">
            <v>0.48853670640728536</v>
          </cell>
        </row>
        <row r="16">
          <cell r="AS16">
            <v>14.343456242421603</v>
          </cell>
          <cell r="AT16">
            <v>52.885257519254914</v>
          </cell>
        </row>
        <row r="20">
          <cell r="AL20">
            <v>4.0671756745220167E-2</v>
          </cell>
        </row>
        <row r="101">
          <cell r="AT101">
            <v>19754811979</v>
          </cell>
        </row>
        <row r="115">
          <cell r="AN115">
            <v>463.94397640054348</v>
          </cell>
        </row>
      </sheetData>
    </sheetDataSet>
  </externalBook>
</externalLink>
</file>

<file path=xl/externalLinks/externalLink1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U4">
            <v>0.10034234643345097</v>
          </cell>
          <cell r="V4">
            <v>0.10024112802733076</v>
          </cell>
        </row>
        <row r="7">
          <cell r="AA7">
            <v>0.77969999999999995</v>
          </cell>
          <cell r="AD7">
            <v>0.48107843198295114</v>
          </cell>
        </row>
        <row r="13">
          <cell r="AC13">
            <v>0.33217112132371146</v>
          </cell>
        </row>
        <row r="16">
          <cell r="AB16">
            <v>16.610517635433279</v>
          </cell>
          <cell r="AC16">
            <v>42.903210568211968</v>
          </cell>
        </row>
        <row r="20">
          <cell r="U20">
            <v>0.15552034725990227</v>
          </cell>
        </row>
        <row r="101">
          <cell r="AC101">
            <v>37350376734</v>
          </cell>
        </row>
        <row r="115">
          <cell r="W115">
            <v>310.50396287523068</v>
          </cell>
        </row>
      </sheetData>
    </sheetDataSet>
  </externalBook>
</externalLink>
</file>

<file path=xl/externalLinks/externalLink1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M4">
            <v>0.30287705442983759</v>
          </cell>
          <cell r="N4">
            <v>0.23689480504181892</v>
          </cell>
        </row>
        <row r="7">
          <cell r="S7">
            <v>0.84530000000000005</v>
          </cell>
          <cell r="V7">
            <v>0.16900956793759245</v>
          </cell>
        </row>
        <row r="13">
          <cell r="U13">
            <v>0.3125427634538262</v>
          </cell>
        </row>
        <row r="16">
          <cell r="T16">
            <v>11.309344559189888</v>
          </cell>
          <cell r="U16">
            <v>55.271578512308587</v>
          </cell>
        </row>
        <row r="20">
          <cell r="M20">
            <v>0.500114485865637</v>
          </cell>
        </row>
        <row r="101">
          <cell r="U101">
            <v>15552814206</v>
          </cell>
        </row>
        <row r="115">
          <cell r="O115">
            <v>112.22509514974604</v>
          </cell>
        </row>
      </sheetData>
    </sheetDataSet>
  </externalBook>
</externalLink>
</file>

<file path=xl/externalLinks/externalLink1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-0.12061756191701511</v>
          </cell>
          <cell r="AB4">
            <v>7.8639356254571968E-2</v>
          </cell>
        </row>
        <row r="7">
          <cell r="AG7">
            <v>0.70499999999999996</v>
          </cell>
          <cell r="AJ7">
            <v>0.26956839795171911</v>
          </cell>
        </row>
        <row r="13">
          <cell r="AI13">
            <v>0.18137160470044308</v>
          </cell>
        </row>
        <row r="16">
          <cell r="AH16">
            <v>11.472105888807608</v>
          </cell>
          <cell r="AI16">
            <v>45.654639737991268</v>
          </cell>
        </row>
        <row r="20">
          <cell r="AA20">
            <v>-0.41394335511982572</v>
          </cell>
        </row>
        <row r="101">
          <cell r="AI101">
            <v>62729475000</v>
          </cell>
        </row>
        <row r="115">
          <cell r="AC115">
            <v>187.76526467240964</v>
          </cell>
        </row>
      </sheetData>
    </sheetDataSet>
  </externalBook>
</externalLink>
</file>

<file path=xl/externalLinks/externalLink1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5.7764186204553258E-2</v>
          </cell>
          <cell r="AA4">
            <v>-0.40250562158689362</v>
          </cell>
        </row>
        <row r="7">
          <cell r="AF7">
            <v>0.41420000000000001</v>
          </cell>
          <cell r="AI7">
            <v>0.24959845807902345</v>
          </cell>
        </row>
        <row r="13">
          <cell r="AH13">
            <v>0.13839360106648893</v>
          </cell>
        </row>
        <row r="16">
          <cell r="AG16">
            <v>4.5458595175072274</v>
          </cell>
          <cell r="AH16">
            <v>25.157796760888889</v>
          </cell>
        </row>
        <row r="20">
          <cell r="Z20">
            <v>-3.269330565646078E-2</v>
          </cell>
        </row>
        <row r="115">
          <cell r="AB115">
            <v>55.950148824091009</v>
          </cell>
        </row>
        <row r="117">
          <cell r="AB117">
            <v>-2.9822284999288962E-2</v>
          </cell>
        </row>
      </sheetData>
    </sheetDataSet>
  </externalBook>
</externalLink>
</file>

<file path=xl/externalLinks/externalLink1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-7.7474966449881277E-2</v>
          </cell>
          <cell r="AA4">
            <v>1.7792200525933E-2</v>
          </cell>
        </row>
        <row r="7">
          <cell r="AF7">
            <v>0.49159999999999998</v>
          </cell>
          <cell r="AI7">
            <v>0.24746824819560231</v>
          </cell>
        </row>
        <row r="13">
          <cell r="AH13">
            <v>0.13786143746414839</v>
          </cell>
        </row>
        <row r="16">
          <cell r="AG16">
            <v>5.6441051926369381</v>
          </cell>
          <cell r="AH16">
            <v>19.481864061027423</v>
          </cell>
        </row>
        <row r="20">
          <cell r="Z20">
            <v>-0.19460478265991288</v>
          </cell>
        </row>
        <row r="100">
          <cell r="AH100">
            <v>100877092108</v>
          </cell>
        </row>
        <row r="115">
          <cell r="AB115">
            <v>592.34583883942207</v>
          </cell>
        </row>
      </sheetData>
    </sheetDataSet>
  </externalBook>
</externalLink>
</file>

<file path=xl/externalLinks/externalLink1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B4">
            <v>0.15862753660981066</v>
          </cell>
          <cell r="AC4">
            <v>0.13076036991320539</v>
          </cell>
        </row>
        <row r="7">
          <cell r="AH7">
            <v>0.52759999999999996</v>
          </cell>
          <cell r="AK7">
            <v>0.26418087393404821</v>
          </cell>
        </row>
        <row r="13">
          <cell r="AJ13">
            <v>0.13387678195897726</v>
          </cell>
        </row>
        <row r="16">
          <cell r="AI16">
            <v>8.5411332089948875</v>
          </cell>
          <cell r="AJ16">
            <v>39.678137230201777</v>
          </cell>
        </row>
        <row r="20">
          <cell r="AB20">
            <v>3.6980525791585839E-2</v>
          </cell>
        </row>
        <row r="101">
          <cell r="AJ101">
            <v>15748927195</v>
          </cell>
        </row>
        <row r="115">
          <cell r="AD115">
            <v>337.95407539672129</v>
          </cell>
        </row>
      </sheetData>
    </sheetDataSet>
  </externalBook>
</externalLink>
</file>

<file path=xl/externalLinks/externalLink1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L4">
            <v>8.4624177210200546E-2</v>
          </cell>
          <cell r="M4">
            <v>6.9372774184170316E-2</v>
          </cell>
        </row>
        <row r="7">
          <cell r="R7">
            <v>0.50049999999999994</v>
          </cell>
          <cell r="U7">
            <v>0.18558761537902463</v>
          </cell>
        </row>
        <row r="13">
          <cell r="T13">
            <v>0.13176501254439413</v>
          </cell>
        </row>
        <row r="16">
          <cell r="S16">
            <v>2.5133770935387747</v>
          </cell>
          <cell r="T16">
            <v>28.591612591980159</v>
          </cell>
        </row>
        <row r="20">
          <cell r="L20">
            <v>-0.10882773409578272</v>
          </cell>
        </row>
        <row r="101">
          <cell r="T101">
            <v>69163110860</v>
          </cell>
        </row>
        <row r="115">
          <cell r="N115">
            <v>109.2502121692921</v>
          </cell>
        </row>
      </sheetData>
    </sheetDataSet>
  </externalBook>
</externalLink>
</file>

<file path=xl/externalLinks/externalLink1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M4">
            <v>0.34143294731029372</v>
          </cell>
          <cell r="N4">
            <v>0.35929002604817217</v>
          </cell>
        </row>
        <row r="7">
          <cell r="S7">
            <v>0.66339999999999999</v>
          </cell>
          <cell r="V7">
            <v>0.12017695399407261</v>
          </cell>
        </row>
        <row r="13">
          <cell r="U13">
            <v>0.12242594224732663</v>
          </cell>
        </row>
        <row r="16">
          <cell r="T16">
            <v>11.100701934320139</v>
          </cell>
          <cell r="U16">
            <v>104.26677027220552</v>
          </cell>
        </row>
        <row r="20">
          <cell r="M20">
            <v>0.33713377832847047</v>
          </cell>
        </row>
        <row r="101">
          <cell r="U101">
            <v>9465024605</v>
          </cell>
        </row>
        <row r="115">
          <cell r="O115">
            <v>64.650901640828721</v>
          </cell>
        </row>
      </sheetData>
    </sheetDataSet>
  </externalBook>
</externalLink>
</file>

<file path=xl/externalLinks/externalLink1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0.22516049783298953</v>
          </cell>
          <cell r="AN4">
            <v>0.15833680148310703</v>
          </cell>
        </row>
        <row r="7">
          <cell r="AT7">
            <v>0.2336</v>
          </cell>
          <cell r="AV7">
            <v>0.39875524951761188</v>
          </cell>
        </row>
        <row r="13">
          <cell r="AU13">
            <v>0.10889855072463768</v>
          </cell>
        </row>
        <row r="16">
          <cell r="AT16">
            <v>2.1864734829745376</v>
          </cell>
          <cell r="AU16">
            <v>15.382134849214799</v>
          </cell>
        </row>
        <row r="20">
          <cell r="AM20">
            <v>-9.6509841223384796E-2</v>
          </cell>
        </row>
        <row r="101">
          <cell r="AU101">
            <v>115581361257</v>
          </cell>
        </row>
        <row r="115">
          <cell r="AO115">
            <v>698.00925898833509</v>
          </cell>
        </row>
      </sheetData>
    </sheetDataSet>
  </externalBook>
</externalLink>
</file>

<file path=xl/externalLinks/externalLink1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X4">
            <v>7.0303004456575113E-2</v>
          </cell>
          <cell r="Y4">
            <v>4.8730924014822596E-2</v>
          </cell>
        </row>
        <row r="7">
          <cell r="AD7">
            <v>0.85</v>
          </cell>
          <cell r="AG7">
            <v>0.60883770968641671</v>
          </cell>
        </row>
        <row r="13">
          <cell r="AF13">
            <v>9.9478512126819518E-2</v>
          </cell>
        </row>
        <row r="16">
          <cell r="AE16">
            <v>13.231479486592024</v>
          </cell>
          <cell r="AF16">
            <v>24.680077344853213</v>
          </cell>
        </row>
        <row r="20">
          <cell r="X20">
            <v>2.2978549956692351E-2</v>
          </cell>
        </row>
        <row r="101">
          <cell r="AF101">
            <v>66414088135</v>
          </cell>
        </row>
        <row r="115">
          <cell r="Z115">
            <v>278.21511922687682</v>
          </cell>
        </row>
      </sheetData>
    </sheetDataSet>
  </externalBook>
</externalLink>
</file>

<file path=xl/externalLinks/externalLink1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X4">
            <v>5.1047120418848069E-2</v>
          </cell>
          <cell r="Y4">
            <v>0.17766708177667079</v>
          </cell>
        </row>
        <row r="7">
          <cell r="AD7">
            <v>0.83069999999999999</v>
          </cell>
          <cell r="AG7">
            <v>0.34547530095475298</v>
          </cell>
        </row>
        <row r="13">
          <cell r="AF13">
            <v>8.855459812083151E-2</v>
          </cell>
        </row>
        <row r="16">
          <cell r="AE16">
            <v>6.1924672272727275</v>
          </cell>
          <cell r="AF16">
            <v>41.265984925311201</v>
          </cell>
        </row>
        <row r="20">
          <cell r="X20">
            <v>-0.52198342463829195</v>
          </cell>
        </row>
        <row r="101">
          <cell r="AF101">
            <v>59670614202</v>
          </cell>
        </row>
        <row r="115">
          <cell r="Z115">
            <v>156.36876217273402</v>
          </cell>
        </row>
      </sheetData>
    </sheetDataSet>
  </externalBook>
</externalLink>
</file>

<file path=xl/externalLinks/externalLink14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9.3122149636386098E-2</v>
          </cell>
          <cell r="AN4">
            <v>7.4420702486328594E-3</v>
          </cell>
        </row>
        <row r="7">
          <cell r="AS7">
            <v>0.5494</v>
          </cell>
          <cell r="AV7">
            <v>0.17697468568529062</v>
          </cell>
        </row>
        <row r="13">
          <cell r="AU13">
            <v>7.0550855567890369E-2</v>
          </cell>
        </row>
        <row r="16">
          <cell r="AT16">
            <v>4.1551913492135082</v>
          </cell>
          <cell r="AU16">
            <v>29.130683383794466</v>
          </cell>
        </row>
        <row r="20">
          <cell r="AM20">
            <v>0.25008950948800579</v>
          </cell>
        </row>
        <row r="101">
          <cell r="AU101">
            <v>73700628961</v>
          </cell>
        </row>
        <row r="115">
          <cell r="AO115">
            <v>102.63062365077015</v>
          </cell>
        </row>
      </sheetData>
    </sheetDataSet>
  </externalBook>
</externalLink>
</file>

<file path=xl/externalLinks/externalLink14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0.34759551645172948</v>
          </cell>
          <cell r="AN4">
            <v>0.10911367498434843</v>
          </cell>
        </row>
        <row r="7">
          <cell r="AS7">
            <v>0.66320000000000001</v>
          </cell>
          <cell r="AV7">
            <v>0.22484572041856721</v>
          </cell>
        </row>
        <row r="13">
          <cell r="AU13">
            <v>6.2882732764007493E-2</v>
          </cell>
        </row>
        <row r="16">
          <cell r="AT16">
            <v>10.681856721223504</v>
          </cell>
          <cell r="AU16">
            <v>36.77150246305419</v>
          </cell>
        </row>
        <row r="20">
          <cell r="AM20">
            <v>0.36072951207958304</v>
          </cell>
        </row>
        <row r="101">
          <cell r="AU101">
            <v>119433840000</v>
          </cell>
        </row>
        <row r="115">
          <cell r="AO115">
            <v>113.78928427603407</v>
          </cell>
        </row>
      </sheetData>
    </sheetDataSet>
  </externalBook>
</externalLink>
</file>

<file path=xl/externalLinks/externalLink14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0.45784277879341873</v>
          </cell>
          <cell r="G4">
            <v>0.319723113964687</v>
          </cell>
        </row>
        <row r="7">
          <cell r="L7">
            <v>0.23585473515248795</v>
          </cell>
          <cell r="O7">
            <v>0.11271067415730338</v>
          </cell>
        </row>
        <row r="13">
          <cell r="N13">
            <v>4.4832646877810918E-2</v>
          </cell>
        </row>
        <row r="16">
          <cell r="M16">
            <v>2.7145884460272871</v>
          </cell>
          <cell r="N16">
            <v>72.061298615179766</v>
          </cell>
        </row>
        <row r="20">
          <cell r="F20">
            <v>2.1676942046855734</v>
          </cell>
        </row>
        <row r="101">
          <cell r="N101">
            <v>5411803526</v>
          </cell>
        </row>
        <row r="115">
          <cell r="H115">
            <v>51.435540022197394</v>
          </cell>
        </row>
      </sheetData>
    </sheetDataSet>
  </externalBook>
</externalLink>
</file>

<file path=xl/externalLinks/externalLink14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X4">
            <v>5.2999250800292108E-2</v>
          </cell>
          <cell r="Y4">
            <v>-4.0166497409897972E-2</v>
          </cell>
        </row>
        <row r="7">
          <cell r="AD7">
            <v>0.57900833545484576</v>
          </cell>
          <cell r="AG7">
            <v>0.18142557836514117</v>
          </cell>
        </row>
        <row r="13">
          <cell r="AF13">
            <v>1.7900271136324159E-2</v>
          </cell>
        </row>
        <row r="16">
          <cell r="AE16">
            <v>2.9757334258814119</v>
          </cell>
          <cell r="AF16">
            <v>239.55530840501197</v>
          </cell>
        </row>
        <row r="20">
          <cell r="X20">
            <v>-0.24353440022231165</v>
          </cell>
        </row>
        <row r="101">
          <cell r="AF101">
            <v>26708740000</v>
          </cell>
        </row>
        <row r="115">
          <cell r="Z115">
            <v>81.631588458798802</v>
          </cell>
        </row>
      </sheetData>
    </sheetDataSet>
  </externalBook>
</externalLink>
</file>

<file path=xl/externalLinks/externalLink14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1.594468758404616</v>
          </cell>
          <cell r="G4">
            <v>-9.6660065508973436E-2</v>
          </cell>
        </row>
        <row r="7">
          <cell r="M7">
            <v>0.42899999999999999</v>
          </cell>
          <cell r="O7">
            <v>0.21582790229927612</v>
          </cell>
        </row>
        <row r="13">
          <cell r="N13">
            <v>0</v>
          </cell>
        </row>
        <row r="16">
          <cell r="M16">
            <v>10.344861126630489</v>
          </cell>
          <cell r="N16">
            <v>24.113972662063532</v>
          </cell>
        </row>
        <row r="20">
          <cell r="F20">
            <v>4.9324164572279621</v>
          </cell>
        </row>
        <row r="101">
          <cell r="N101">
            <v>30736610000</v>
          </cell>
        </row>
        <row r="115">
          <cell r="H115">
            <v>3.2186175846112222</v>
          </cell>
        </row>
      </sheetData>
    </sheetDataSet>
  </externalBook>
</externalLink>
</file>

<file path=xl/externalLinks/externalLink14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U4">
            <v>0.10341689418383382</v>
          </cell>
          <cell r="V4">
            <v>0.18227487440953727</v>
          </cell>
        </row>
        <row r="7">
          <cell r="AA7">
            <v>1</v>
          </cell>
          <cell r="AD7">
            <v>0.53535277798605385</v>
          </cell>
        </row>
        <row r="13">
          <cell r="AC13">
            <v>0</v>
          </cell>
        </row>
        <row r="16">
          <cell r="AB16">
            <v>1.9242545370023243</v>
          </cell>
          <cell r="AC16">
            <v>5.8433020856102003</v>
          </cell>
        </row>
        <row r="20">
          <cell r="U20">
            <v>-6.4268530186733841E-2</v>
          </cell>
        </row>
        <row r="101">
          <cell r="AC101">
            <v>25663782760</v>
          </cell>
        </row>
        <row r="115">
          <cell r="W115">
            <v>525.33268189692092</v>
          </cell>
        </row>
      </sheetData>
    </sheetDataSet>
  </externalBook>
</externalLink>
</file>

<file path=xl/externalLinks/externalLink14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7.8747386858013524E-3</v>
          </cell>
          <cell r="AN4">
            <v>7.2161842096043038E-2</v>
          </cell>
        </row>
        <row r="7">
          <cell r="AS7">
            <v>0.76770000000000005</v>
          </cell>
          <cell r="AV7">
            <v>0.18324609164231606</v>
          </cell>
        </row>
        <row r="13">
          <cell r="AU13">
            <v>0.30795435950075123</v>
          </cell>
        </row>
        <row r="16">
          <cell r="AT16">
            <v>14.434293548003952</v>
          </cell>
          <cell r="AU16">
            <v>65.970879110780174</v>
          </cell>
        </row>
        <row r="20">
          <cell r="AM20">
            <v>2.1385321214983932E-3</v>
          </cell>
        </row>
        <row r="101">
          <cell r="AU101">
            <v>411974945871</v>
          </cell>
        </row>
        <row r="115">
          <cell r="AO115">
            <v>375.05245776568489</v>
          </cell>
        </row>
      </sheetData>
    </sheetDataSet>
  </externalBook>
</externalLink>
</file>

<file path=xl/externalLinks/externalLink14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0.23425351835449271</v>
          </cell>
          <cell r="AN4">
            <v>-0.31669490680753509</v>
          </cell>
        </row>
        <row r="7">
          <cell r="AS7">
            <v>0.65769999999999995</v>
          </cell>
          <cell r="AV7">
            <v>0.25945380245190869</v>
          </cell>
        </row>
        <row r="13">
          <cell r="AU13">
            <v>0.28345881816107688</v>
          </cell>
        </row>
        <row r="16">
          <cell r="AT16">
            <v>2.1546955048340477</v>
          </cell>
          <cell r="AU16">
            <v>6.890877215351269</v>
          </cell>
        </row>
        <row r="20">
          <cell r="AM20">
            <v>0.30462177943456603</v>
          </cell>
        </row>
        <row r="101">
          <cell r="AU101">
            <v>216180600000</v>
          </cell>
        </row>
        <row r="115">
          <cell r="AO115">
            <v>83.63563703983921</v>
          </cell>
        </row>
      </sheetData>
    </sheetDataSet>
  </externalBook>
</externalLink>
</file>

<file path=xl/externalLinks/externalLink14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O4">
            <v>3.9094650205761416E-2</v>
          </cell>
          <cell r="P4">
            <v>6.9430693069306937E-2</v>
          </cell>
        </row>
        <row r="7">
          <cell r="U7">
            <v>0.69630000000000003</v>
          </cell>
          <cell r="X7">
            <v>0.16410891089108912</v>
          </cell>
        </row>
        <row r="13">
          <cell r="W13">
            <v>0.27617765814266487</v>
          </cell>
        </row>
        <row r="16">
          <cell r="V16">
            <v>10.587402285148515</v>
          </cell>
          <cell r="W16">
            <v>40.466513937559128</v>
          </cell>
        </row>
        <row r="20">
          <cell r="O20">
            <v>5.7540309832437631E-2</v>
          </cell>
        </row>
        <row r="101">
          <cell r="W101">
            <v>85546210464</v>
          </cell>
        </row>
        <row r="115">
          <cell r="Q115">
            <v>72.363633762089322</v>
          </cell>
        </row>
      </sheetData>
    </sheetDataSet>
  </externalBook>
</externalLink>
</file>

<file path=xl/externalLinks/externalLink14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0.21721008541392894</v>
          </cell>
          <cell r="AN4">
            <v>-1.7694786026348219E-2</v>
          </cell>
        </row>
        <row r="7">
          <cell r="AS7">
            <v>0.70630000000000004</v>
          </cell>
          <cell r="AV7">
            <v>0.2480812374542449</v>
          </cell>
        </row>
        <row r="13">
          <cell r="AU13">
            <v>0.23841318692783184</v>
          </cell>
        </row>
        <row r="16">
          <cell r="AT16">
            <v>5.0313850817266337</v>
          </cell>
          <cell r="AU16">
            <v>20.543811681245266</v>
          </cell>
        </row>
        <row r="20">
          <cell r="AM20">
            <v>-0.11581495427649269</v>
          </cell>
        </row>
        <row r="101">
          <cell r="AU101">
            <v>298275601800</v>
          </cell>
        </row>
        <row r="115">
          <cell r="AO115">
            <v>231.83964631616081</v>
          </cell>
        </row>
      </sheetData>
    </sheetDataSet>
  </externalBook>
</externalLink>
</file>

<file path=xl/externalLinks/externalLink15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O4">
            <v>3.3044468565937679E-2</v>
          </cell>
          <cell r="P4">
            <v>-9.5790126434009748E-2</v>
          </cell>
        </row>
        <row r="7">
          <cell r="U7">
            <v>0.7</v>
          </cell>
          <cell r="X7">
            <v>0.41768009094980535</v>
          </cell>
        </row>
        <row r="13">
          <cell r="W13">
            <v>0.23364172617199627</v>
          </cell>
        </row>
        <row r="16">
          <cell r="V16">
            <v>4.4549431753195297</v>
          </cell>
          <cell r="W16">
            <v>21.850901579925651</v>
          </cell>
        </row>
        <row r="20">
          <cell r="O20">
            <v>-0.52252779403159744</v>
          </cell>
        </row>
        <row r="101">
          <cell r="W101">
            <v>258627271100</v>
          </cell>
        </row>
        <row r="115">
          <cell r="Q115">
            <v>429.6955628032652</v>
          </cell>
        </row>
      </sheetData>
    </sheetDataSet>
  </externalBook>
</externalLink>
</file>

<file path=xl/externalLinks/externalLink15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0.13632204940530657</v>
          </cell>
          <cell r="AN4">
            <v>0.11209827185172849</v>
          </cell>
        </row>
        <row r="7">
          <cell r="AS7">
            <v>0.34960000000000002</v>
          </cell>
          <cell r="AV7">
            <v>7.2198468666901119E-2</v>
          </cell>
        </row>
        <row r="13">
          <cell r="AU13">
            <v>0.20446096654275092</v>
          </cell>
        </row>
        <row r="16">
          <cell r="AT16">
            <v>1.4111584718751735</v>
          </cell>
          <cell r="AU16">
            <v>22.735782930417496</v>
          </cell>
        </row>
        <row r="20">
          <cell r="AM20">
            <v>0.17614361901900399</v>
          </cell>
        </row>
        <row r="101">
          <cell r="AU101">
            <v>457443952560</v>
          </cell>
        </row>
        <row r="115">
          <cell r="AO115">
            <v>1104.4122681475853</v>
          </cell>
        </row>
      </sheetData>
    </sheetDataSet>
  </externalBook>
</externalLink>
</file>

<file path=xl/externalLinks/externalLink15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Z4">
            <v>8.968319293882776E-2</v>
          </cell>
          <cell r="AA4">
            <v>0.11118253993764271</v>
          </cell>
        </row>
        <row r="7">
          <cell r="AF7">
            <v>0.6744</v>
          </cell>
          <cell r="AI7">
            <v>0.15402912153257689</v>
          </cell>
        </row>
        <row r="13">
          <cell r="AH13">
            <v>0.14161159399468429</v>
          </cell>
        </row>
        <row r="16">
          <cell r="AG16">
            <v>17.040114428980104</v>
          </cell>
          <cell r="AH16">
            <v>80.18377070256372</v>
          </cell>
        </row>
        <row r="20">
          <cell r="Z20">
            <v>-0.25842903077629764</v>
          </cell>
        </row>
        <row r="101">
          <cell r="AH101">
            <v>106027000000</v>
          </cell>
        </row>
        <row r="115">
          <cell r="AB115">
            <v>72.185255586014961</v>
          </cell>
        </row>
      </sheetData>
    </sheetDataSet>
  </externalBook>
</externalLink>
</file>

<file path=xl/externalLinks/externalLink15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1.3418456181079508E-2</v>
          </cell>
          <cell r="AN4">
            <v>-8.6843974068219865E-2</v>
          </cell>
        </row>
        <row r="7">
          <cell r="AS7">
            <v>0.5615</v>
          </cell>
          <cell r="AV7">
            <v>0.1787735092662589</v>
          </cell>
        </row>
        <row r="13">
          <cell r="AU13">
            <v>0.13712467817844903</v>
          </cell>
        </row>
        <row r="16">
          <cell r="AT16">
            <v>4.3839167376812593</v>
          </cell>
          <cell r="AU16">
            <v>27.602930527909997</v>
          </cell>
        </row>
        <row r="20">
          <cell r="AM20">
            <v>-0.12929490311024261</v>
          </cell>
        </row>
        <row r="101">
          <cell r="AU101">
            <v>191371117350</v>
          </cell>
        </row>
        <row r="115">
          <cell r="AO115">
            <v>112.71657023963272</v>
          </cell>
        </row>
      </sheetData>
    </sheetDataSet>
  </externalBook>
</externalLink>
</file>

<file path=xl/externalLinks/externalLink15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6.851594065120703E-2</v>
          </cell>
          <cell r="AN4">
            <v>-4.0386387467827523E-2</v>
          </cell>
        </row>
        <row r="7">
          <cell r="AS7">
            <v>0.60209999999999997</v>
          </cell>
          <cell r="AV7">
            <v>0.23408852594452034</v>
          </cell>
        </row>
        <row r="13">
          <cell r="AU13">
            <v>0.12454306971143508</v>
          </cell>
        </row>
        <row r="16">
          <cell r="AT16">
            <v>5.3930317749038794</v>
          </cell>
          <cell r="AU16">
            <v>23.894706882725607</v>
          </cell>
        </row>
        <row r="20">
          <cell r="AM20">
            <v>5.2428146679881049E-2</v>
          </cell>
        </row>
        <row r="101">
          <cell r="AU101">
            <v>169724102988</v>
          </cell>
        </row>
        <row r="115">
          <cell r="AO115">
            <v>243.36472626928742</v>
          </cell>
        </row>
      </sheetData>
    </sheetDataSet>
  </externalBook>
</externalLink>
</file>

<file path=xl/externalLinks/externalLink15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0.14546938359133921</v>
          </cell>
          <cell r="AN4">
            <v>8.7721251252366184E-3</v>
          </cell>
        </row>
        <row r="7">
          <cell r="AS7">
            <v>0.43419999999999997</v>
          </cell>
          <cell r="AV7">
            <v>0.15386841812312146</v>
          </cell>
        </row>
        <row r="13">
          <cell r="AU13">
            <v>0.10688996434029546</v>
          </cell>
        </row>
        <row r="16">
          <cell r="AT16">
            <v>4.5497336641879107</v>
          </cell>
          <cell r="AU16">
            <v>29.403062953525179</v>
          </cell>
        </row>
        <row r="20">
          <cell r="AM20">
            <v>-1.6886808226049155E-2</v>
          </cell>
        </row>
        <row r="101">
          <cell r="AU101">
            <v>204351287527</v>
          </cell>
        </row>
        <row r="115">
          <cell r="AO115">
            <v>467.52935742597123</v>
          </cell>
        </row>
      </sheetData>
    </sheetDataSet>
  </externalBook>
</externalLink>
</file>

<file path=xl/externalLinks/externalLink15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7.8384381575870909E-2</v>
          </cell>
          <cell r="AN4">
            <v>8.4991056425822498E-2</v>
          </cell>
        </row>
        <row r="7">
          <cell r="AS7">
            <v>0.62760000000000005</v>
          </cell>
          <cell r="AV7">
            <v>0.11035828500189712</v>
          </cell>
        </row>
        <row r="13">
          <cell r="AU13">
            <v>0.10254854368932038</v>
          </cell>
        </row>
        <row r="16">
          <cell r="AT16">
            <v>5.6085099463385548</v>
          </cell>
          <cell r="AU16">
            <v>43.88100084817642</v>
          </cell>
        </row>
        <row r="20">
          <cell r="AM20">
            <v>0.12534393151941292</v>
          </cell>
        </row>
        <row r="101">
          <cell r="AU101">
            <v>103471400000</v>
          </cell>
        </row>
        <row r="115">
          <cell r="AO115">
            <v>109.84403407867322</v>
          </cell>
        </row>
      </sheetData>
    </sheetDataSet>
  </externalBook>
</externalLink>
</file>

<file path=xl/externalLinks/externalLink15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X4">
            <v>0.18840106187461703</v>
          </cell>
          <cell r="Y4">
            <v>0.19114715788026659</v>
          </cell>
        </row>
        <row r="7">
          <cell r="AD7">
            <v>0.6472</v>
          </cell>
          <cell r="AG7">
            <v>0.10471510069420578</v>
          </cell>
        </row>
        <row r="13">
          <cell r="AF13">
            <v>7.8399935869173112E-2</v>
          </cell>
        </row>
        <row r="16">
          <cell r="AE16">
            <v>16.128614369372464</v>
          </cell>
          <cell r="AF16">
            <v>137.54701668229777</v>
          </cell>
        </row>
        <row r="20">
          <cell r="X20">
            <v>0.49589838581635348</v>
          </cell>
        </row>
        <row r="101">
          <cell r="AF101">
            <v>46931042092</v>
          </cell>
        </row>
        <row r="115">
          <cell r="Z115">
            <v>17.935603793024679</v>
          </cell>
        </row>
      </sheetData>
    </sheetDataSet>
  </externalBook>
</externalLink>
</file>

<file path=xl/externalLinks/externalLink15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5.2096822392668551E-2</v>
          </cell>
          <cell r="AM4">
            <v>-2.3827557912011632E-2</v>
          </cell>
        </row>
        <row r="7">
          <cell r="AR7">
            <v>0.67979999999999996</v>
          </cell>
          <cell r="AU7">
            <v>0.18866376317616612</v>
          </cell>
        </row>
        <row r="13">
          <cell r="AT13">
            <v>7.5027717993869439E-2</v>
          </cell>
        </row>
        <row r="16">
          <cell r="AS16">
            <v>3.7507669002082937</v>
          </cell>
          <cell r="AT16">
            <v>23.585393927366542</v>
          </cell>
        </row>
        <row r="20">
          <cell r="AL20">
            <v>0.16764470525473452</v>
          </cell>
        </row>
        <row r="101">
          <cell r="AT101">
            <v>118846800000</v>
          </cell>
        </row>
        <row r="115">
          <cell r="AN115">
            <v>115.42212765838006</v>
          </cell>
        </row>
      </sheetData>
    </sheetDataSet>
  </externalBook>
</externalLink>
</file>

<file path=xl/externalLinks/externalLink15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G4">
            <v>0.5718737328238328</v>
          </cell>
          <cell r="H4">
            <v>0.29620428179481095</v>
          </cell>
        </row>
        <row r="7">
          <cell r="M7">
            <v>0.21260000000000001</v>
          </cell>
          <cell r="P7">
            <v>9.8046416821173377E-2</v>
          </cell>
        </row>
        <row r="13">
          <cell r="O13">
            <v>6.0871039248924237E-2</v>
          </cell>
        </row>
        <row r="16">
          <cell r="N16">
            <v>4.3724324328102346</v>
          </cell>
          <cell r="O16">
            <v>113.33829379405758</v>
          </cell>
        </row>
        <row r="20">
          <cell r="G20">
            <v>0.1075825364798082</v>
          </cell>
        </row>
        <row r="101">
          <cell r="O101">
            <v>3440723923</v>
          </cell>
        </row>
        <row r="115">
          <cell r="I115">
            <v>27.472356341798946</v>
          </cell>
        </row>
      </sheetData>
    </sheetDataSet>
  </externalBook>
</externalLink>
</file>

<file path=xl/externalLinks/externalLink16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M4">
            <v>1.1990672800135465</v>
          </cell>
          <cell r="N4">
            <v>0.23735242941369594</v>
          </cell>
        </row>
        <row r="7">
          <cell r="S7">
            <v>0.62209999999999999</v>
          </cell>
          <cell r="V7">
            <v>0.28172921338821744</v>
          </cell>
        </row>
        <row r="13">
          <cell r="U13">
            <v>3.6007293976500501E-2</v>
          </cell>
        </row>
        <row r="16">
          <cell r="T16">
            <v>7.2625450189880656</v>
          </cell>
          <cell r="U16">
            <v>241.95398895500054</v>
          </cell>
        </row>
        <row r="20">
          <cell r="M20">
            <v>-4.2735818865509234</v>
          </cell>
        </row>
        <row r="101">
          <cell r="U101">
            <v>6790922608</v>
          </cell>
        </row>
        <row r="115">
          <cell r="O115">
            <v>86.423943258703858</v>
          </cell>
        </row>
      </sheetData>
    </sheetDataSet>
  </externalBook>
</externalLink>
</file>

<file path=xl/externalLinks/externalLink16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0.16589825587098539</v>
          </cell>
          <cell r="AN4">
            <v>9.6538610395948021E-2</v>
          </cell>
        </row>
        <row r="7">
          <cell r="AS7">
            <v>0.30420000000000003</v>
          </cell>
          <cell r="AV7">
            <v>0.1088730711629394</v>
          </cell>
        </row>
        <row r="13">
          <cell r="AU13">
            <v>0.14945919370698132</v>
          </cell>
        </row>
        <row r="16">
          <cell r="AT16">
            <v>2.0331691632591244</v>
          </cell>
          <cell r="AU16">
            <v>18.020155684563758</v>
          </cell>
        </row>
        <row r="20">
          <cell r="AM20">
            <v>4.3808147412157883E-2</v>
          </cell>
        </row>
        <row r="115">
          <cell r="AO115">
            <v>336.01724902193808</v>
          </cell>
        </row>
        <row r="117">
          <cell r="AO117">
            <v>0.43321496703748386</v>
          </cell>
        </row>
      </sheetData>
    </sheetDataSet>
  </externalBook>
</externalLink>
</file>

<file path=xl/externalLinks/externalLink16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4.1715847673479578E-2</v>
          </cell>
          <cell r="AN4">
            <v>8.3325878880042836E-2</v>
          </cell>
        </row>
        <row r="7">
          <cell r="AS7">
            <v>0.20380000000000001</v>
          </cell>
          <cell r="AV7">
            <v>6.5494826609416468E-2</v>
          </cell>
        </row>
        <row r="13">
          <cell r="AU13">
            <v>5.1011947386273696E-2</v>
          </cell>
        </row>
        <row r="16">
          <cell r="AT16">
            <v>2.1291710510779138</v>
          </cell>
          <cell r="AU16">
            <v>27.479703498172022</v>
          </cell>
        </row>
        <row r="20">
          <cell r="AM20">
            <v>7.3701206192420932E-2</v>
          </cell>
        </row>
        <row r="101">
          <cell r="AU101">
            <v>142812019080</v>
          </cell>
        </row>
        <row r="115">
          <cell r="AO115">
            <v>121.11838788245787</v>
          </cell>
        </row>
      </sheetData>
    </sheetDataSet>
  </externalBook>
</externalLink>
</file>

<file path=xl/externalLinks/externalLink16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0.19621956617972547</v>
          </cell>
          <cell r="AA4">
            <v>8.9828513910578556E-2</v>
          </cell>
        </row>
        <row r="7">
          <cell r="AF7">
            <v>0.54852604856675524</v>
          </cell>
          <cell r="AI7">
            <v>0.12848504585051032</v>
          </cell>
        </row>
        <row r="13">
          <cell r="AH13">
            <v>0.11138951633560766</v>
          </cell>
        </row>
        <row r="16">
          <cell r="AG16">
            <v>3.4113534285375944</v>
          </cell>
          <cell r="AH16">
            <v>30.984014237026081</v>
          </cell>
        </row>
        <row r="20">
          <cell r="Z20">
            <v>0.45106803797468364</v>
          </cell>
        </row>
        <row r="101">
          <cell r="AH101">
            <v>46091819579</v>
          </cell>
        </row>
        <row r="115">
          <cell r="AB115">
            <v>161.64822763099554</v>
          </cell>
        </row>
      </sheetData>
    </sheetDataSet>
  </externalBook>
</externalLink>
</file>

<file path=xl/externalLinks/externalLink16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0.58911529377741356</v>
          </cell>
          <cell r="F4">
            <v>-0.37062804496597224</v>
          </cell>
        </row>
        <row r="7">
          <cell r="K7">
            <v>0.82520000000000004</v>
          </cell>
          <cell r="N7">
            <v>3.2073325624158787E-2</v>
          </cell>
        </row>
        <row r="13">
          <cell r="M13">
            <v>0.16369911573448637</v>
          </cell>
        </row>
        <row r="16">
          <cell r="L16">
            <v>7.6670122196735608</v>
          </cell>
          <cell r="M16">
            <v>13.994358610953482</v>
          </cell>
        </row>
        <row r="20">
          <cell r="E20">
            <v>0.88800967536864084</v>
          </cell>
        </row>
        <row r="115">
          <cell r="G115">
            <v>24.301770470229691</v>
          </cell>
        </row>
        <row r="117">
          <cell r="G117">
            <v>6.7271430400952736E-2</v>
          </cell>
        </row>
      </sheetData>
    </sheetDataSet>
  </externalBook>
</externalLink>
</file>

<file path=xl/externalLinks/externalLink16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3.1360819020012975E-2</v>
          </cell>
          <cell r="AA4">
            <v>-2.2713229285016623E-2</v>
          </cell>
        </row>
        <row r="7">
          <cell r="AF7">
            <v>0.21290000000000001</v>
          </cell>
          <cell r="AI7">
            <v>9.3035539875221757E-2</v>
          </cell>
        </row>
        <row r="13">
          <cell r="AH13">
            <v>0.3023529683423003</v>
          </cell>
        </row>
        <row r="16">
          <cell r="AG16">
            <v>1.4631485578743846</v>
          </cell>
          <cell r="AH16">
            <v>12.712971943193626</v>
          </cell>
        </row>
        <row r="20">
          <cell r="Z20">
            <v>-7.5338405295919397E-2</v>
          </cell>
        </row>
        <row r="101">
          <cell r="AH101">
            <v>146809400000</v>
          </cell>
        </row>
        <row r="115">
          <cell r="AB115">
            <v>174.68538248086608</v>
          </cell>
        </row>
      </sheetData>
    </sheetDataSet>
  </externalBook>
</externalLink>
</file>

<file path=xl/externalLinks/externalLink16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C4">
            <v>0.18166747254265392</v>
          </cell>
          <cell r="AD4">
            <v>2.180393990764018E-2</v>
          </cell>
        </row>
        <row r="7">
          <cell r="AI7">
            <v>0.43230000000000002</v>
          </cell>
          <cell r="AL7">
            <v>0.22897059683170631</v>
          </cell>
        </row>
        <row r="13">
          <cell r="AK13">
            <v>0.18409861656887549</v>
          </cell>
        </row>
        <row r="16">
          <cell r="AJ16">
            <v>6.3649675571403517</v>
          </cell>
          <cell r="AK16">
            <v>21.275009769441187</v>
          </cell>
        </row>
        <row r="20">
          <cell r="AC20">
            <v>5.8424072122702286E-2</v>
          </cell>
        </row>
        <row r="101">
          <cell r="AK101">
            <v>108885500000</v>
          </cell>
        </row>
        <row r="115">
          <cell r="AE115">
            <v>151.68275339195966</v>
          </cell>
        </row>
      </sheetData>
    </sheetDataSet>
  </externalBook>
</externalLink>
</file>

<file path=xl/externalLinks/externalLink16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0.10243902439024399</v>
          </cell>
          <cell r="AB4">
            <v>0.11118674835488984</v>
          </cell>
        </row>
        <row r="7">
          <cell r="AG7">
            <v>0.51990000000000003</v>
          </cell>
          <cell r="AJ7">
            <v>0.46993419559791239</v>
          </cell>
        </row>
        <row r="13">
          <cell r="AI13">
            <v>5.6870013837401985E-2</v>
          </cell>
        </row>
        <row r="16">
          <cell r="AH16">
            <v>11.138898343544362</v>
          </cell>
          <cell r="AI16">
            <v>27.915339778220073</v>
          </cell>
        </row>
        <row r="20">
          <cell r="AA20">
            <v>0.15849907730161994</v>
          </cell>
        </row>
        <row r="101">
          <cell r="AI101">
            <v>98178250000</v>
          </cell>
        </row>
        <row r="115">
          <cell r="AC115">
            <v>99.352488326878472</v>
          </cell>
        </row>
      </sheetData>
    </sheetDataSet>
  </externalBook>
</externalLink>
</file>

<file path=xl/externalLinks/externalLink16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E4">
            <v>0.26645644969708138</v>
          </cell>
          <cell r="AF4">
            <v>0.24839199937045064</v>
          </cell>
        </row>
        <row r="7">
          <cell r="AK7">
            <v>0.1249</v>
          </cell>
          <cell r="AN7">
            <v>8.6273416049117688E-2</v>
          </cell>
        </row>
        <row r="13">
          <cell r="AM13">
            <v>2.2778979940740992E-3</v>
          </cell>
        </row>
        <row r="16">
          <cell r="AL16">
            <v>9.6504826202099245</v>
          </cell>
          <cell r="AM16">
            <v>201.68636286948154</v>
          </cell>
        </row>
        <row r="20">
          <cell r="AE20">
            <v>1.2486019491272362</v>
          </cell>
        </row>
        <row r="101">
          <cell r="AM101">
            <v>18027130486</v>
          </cell>
        </row>
        <row r="115">
          <cell r="AG115">
            <v>39.642505881798286</v>
          </cell>
        </row>
        <row r="117">
          <cell r="AG117">
            <v>-4.7741871683923076E-2</v>
          </cell>
        </row>
      </sheetData>
    </sheetDataSet>
  </externalBook>
</externalLink>
</file>

<file path=xl/externalLinks/externalLink16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0.14084571638231513</v>
          </cell>
          <cell r="AM4">
            <v>-1.0854271356783851E-3</v>
          </cell>
        </row>
        <row r="7">
          <cell r="AR7">
            <v>0.45050000000000001</v>
          </cell>
          <cell r="AU7">
            <v>0.23083417085427135</v>
          </cell>
        </row>
        <row r="13">
          <cell r="AT13">
            <v>0.21195152706832804</v>
          </cell>
        </row>
        <row r="16">
          <cell r="AS16">
            <v>4.8601608388341706</v>
          </cell>
          <cell r="AT16">
            <v>17.275864656473278</v>
          </cell>
        </row>
        <row r="20">
          <cell r="AL20">
            <v>6.2990796250949943E-2</v>
          </cell>
        </row>
        <row r="101">
          <cell r="AT101">
            <v>120896500866</v>
          </cell>
        </row>
        <row r="115">
          <cell r="AN115">
            <v>188.20896950008478</v>
          </cell>
        </row>
      </sheetData>
    </sheetDataSet>
  </externalBook>
</externalLink>
</file>

<file path=xl/externalLinks/externalLink17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0.11424554900220674</v>
          </cell>
          <cell r="AN4">
            <v>8.0082888115141193E-2</v>
          </cell>
        </row>
        <row r="7">
          <cell r="AS7">
            <v>0.49159999999999998</v>
          </cell>
          <cell r="AV7">
            <v>7.5811612794090696E-2</v>
          </cell>
        </row>
        <row r="13">
          <cell r="AU13">
            <v>9.6723473007186936E-2</v>
          </cell>
        </row>
        <row r="16">
          <cell r="AT16">
            <v>3.5616712950563159</v>
          </cell>
          <cell r="AU16">
            <v>46.287698085554638</v>
          </cell>
        </row>
        <row r="20">
          <cell r="AM20">
            <v>-0.11540949147061197</v>
          </cell>
        </row>
        <row r="115">
          <cell r="AO115">
            <v>146.70568636805544</v>
          </cell>
        </row>
        <row r="117">
          <cell r="AO117">
            <v>-0.17339595239995809</v>
          </cell>
        </row>
      </sheetData>
    </sheetDataSet>
  </externalBook>
</externalLink>
</file>

<file path=xl/externalLinks/externalLink17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0.17240054680582073</v>
          </cell>
          <cell r="AB4">
            <v>0.12176347319047687</v>
          </cell>
        </row>
        <row r="7">
          <cell r="AG7">
            <v>0.39879999999999999</v>
          </cell>
          <cell r="AJ7">
            <v>0.15388750667477</v>
          </cell>
        </row>
        <row r="13">
          <cell r="AI13">
            <v>8.7439757098255008E-2</v>
          </cell>
        </row>
        <row r="16">
          <cell r="AH16">
            <v>6.6369350815094972</v>
          </cell>
          <cell r="AI16">
            <v>57.27751172124615</v>
          </cell>
        </row>
        <row r="20">
          <cell r="AA20">
            <v>0.24271736235793373</v>
          </cell>
        </row>
        <row r="101">
          <cell r="AI101">
            <v>47864640000</v>
          </cell>
        </row>
        <row r="115">
          <cell r="AC115">
            <v>145.4360322046486</v>
          </cell>
        </row>
      </sheetData>
    </sheetDataSet>
  </externalBook>
</externalLink>
</file>

<file path=xl/externalLinks/externalLink17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K4">
            <v>9.8544420277731248E-2</v>
          </cell>
          <cell r="AL4">
            <v>4.9751243781094523E-2</v>
          </cell>
        </row>
        <row r="7">
          <cell r="AQ7">
            <v>0.37590000000000001</v>
          </cell>
          <cell r="AT7">
            <v>9.8944055234033906E-2</v>
          </cell>
        </row>
        <row r="13">
          <cell r="AS13">
            <v>0.1540186744782131</v>
          </cell>
        </row>
        <row r="16">
          <cell r="AR16">
            <v>3.4023242541374761</v>
          </cell>
          <cell r="AS16">
            <v>29.945926344057195</v>
          </cell>
        </row>
        <row r="20">
          <cell r="AK20">
            <v>0.13157894736842102</v>
          </cell>
        </row>
        <row r="101">
          <cell r="AS101">
            <v>67018983158</v>
          </cell>
        </row>
        <row r="115">
          <cell r="AM115">
            <v>119.05871216340546</v>
          </cell>
        </row>
      </sheetData>
    </sheetDataSet>
  </externalBook>
</externalLink>
</file>

<file path=xl/externalLinks/externalLink17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0.10890011275550737</v>
          </cell>
          <cell r="AN4">
            <v>5.6982081219016933E-2</v>
          </cell>
        </row>
        <row r="7">
          <cell r="AS7">
            <v>0.3488</v>
          </cell>
          <cell r="AV7">
            <v>0.16427332278681675</v>
          </cell>
        </row>
        <row r="13">
          <cell r="AU13">
            <v>0.15217655616746265</v>
          </cell>
        </row>
        <row r="16">
          <cell r="AT16">
            <v>5.3870340850300709</v>
          </cell>
          <cell r="AU16">
            <v>28.574311884347441</v>
          </cell>
        </row>
        <row r="20">
          <cell r="AM20">
            <v>0.14767654573678768</v>
          </cell>
        </row>
        <row r="101">
          <cell r="AU101">
            <v>33133114751</v>
          </cell>
        </row>
        <row r="115">
          <cell r="AO115">
            <v>99.481433462341315</v>
          </cell>
        </row>
      </sheetData>
    </sheetDataSet>
  </externalBook>
</externalLink>
</file>

<file path=xl/externalLinks/externalLink17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0.14387004128522718</v>
          </cell>
          <cell r="AN4">
            <v>-1.8517065515888609E-2</v>
          </cell>
        </row>
        <row r="7">
          <cell r="AS7">
            <v>0.41110000000000002</v>
          </cell>
          <cell r="AV7">
            <v>0.1784229109454688</v>
          </cell>
        </row>
        <row r="13">
          <cell r="AU13">
            <v>0.17659311562224184</v>
          </cell>
        </row>
        <row r="16">
          <cell r="AT16">
            <v>3.8612106708513143</v>
          </cell>
          <cell r="AU16">
            <v>15.049275229357798</v>
          </cell>
        </row>
        <row r="20">
          <cell r="AM20">
            <v>5.9246275197195386E-2</v>
          </cell>
        </row>
        <row r="101">
          <cell r="AU101">
            <v>49211130000</v>
          </cell>
        </row>
        <row r="115">
          <cell r="AO115">
            <v>112.65462199476195</v>
          </cell>
        </row>
      </sheetData>
    </sheetDataSet>
  </externalBook>
</externalLink>
</file>

<file path=xl/externalLinks/externalLink17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D4">
            <v>0.30024389872501911</v>
          </cell>
          <cell r="AE4">
            <v>9.0570167107455468E-2</v>
          </cell>
        </row>
        <row r="7">
          <cell r="AJ7">
            <v>0.45879999999999999</v>
          </cell>
          <cell r="AM7">
            <v>0.23971834840032094</v>
          </cell>
        </row>
        <row r="13">
          <cell r="AL13">
            <v>0.28977368520435515</v>
          </cell>
        </row>
        <row r="16">
          <cell r="AK16">
            <v>12.082867988166543</v>
          </cell>
          <cell r="AL16">
            <v>38.803781457257394</v>
          </cell>
        </row>
        <row r="20">
          <cell r="AD20">
            <v>0.18263847667164357</v>
          </cell>
        </row>
        <row r="101">
          <cell r="AL101">
            <v>42301166280</v>
          </cell>
        </row>
        <row r="115">
          <cell r="AF115">
            <v>43.210020573711951</v>
          </cell>
        </row>
      </sheetData>
    </sheetDataSet>
  </externalBook>
</externalLink>
</file>

<file path=xl/externalLinks/externalLink17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0.18365402035287892</v>
          </cell>
          <cell r="AN4">
            <v>0.2344214294835627</v>
          </cell>
        </row>
        <row r="7">
          <cell r="AS7">
            <v>0.39069999999999999</v>
          </cell>
          <cell r="AV7">
            <v>0.19737791861875215</v>
          </cell>
        </row>
        <row r="13">
          <cell r="AU13">
            <v>0.1690762204874463</v>
          </cell>
        </row>
        <row r="16">
          <cell r="AT16">
            <v>8.8978962307127318</v>
          </cell>
          <cell r="AU16">
            <v>55.873803938295303</v>
          </cell>
        </row>
        <row r="20">
          <cell r="AM20">
            <v>0.20131045593126395</v>
          </cell>
        </row>
        <row r="101">
          <cell r="AU101">
            <v>19649420000</v>
          </cell>
        </row>
        <row r="115">
          <cell r="AO115">
            <v>63.177998507358126</v>
          </cell>
        </row>
      </sheetData>
    </sheetDataSet>
  </externalBook>
</externalLink>
</file>

<file path=xl/externalLinks/externalLink17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0.1307332271886017</v>
          </cell>
          <cell r="J4">
            <v>0.11778880372328682</v>
          </cell>
        </row>
        <row r="7">
          <cell r="O7">
            <v>0.52990000000000004</v>
          </cell>
          <cell r="R7">
            <v>0.32716628170238066</v>
          </cell>
        </row>
        <row r="13">
          <cell r="Q13">
            <v>0.10542654824372046</v>
          </cell>
        </row>
        <row r="16">
          <cell r="P16">
            <v>4.2670829165933535</v>
          </cell>
          <cell r="Q16">
            <v>26.926871649879249</v>
          </cell>
        </row>
        <row r="20">
          <cell r="I20">
            <v>-9.612215582267436E-3</v>
          </cell>
        </row>
        <row r="101">
          <cell r="Q101">
            <v>9142750000</v>
          </cell>
        </row>
        <row r="115">
          <cell r="K115">
            <v>53.85827363873166</v>
          </cell>
        </row>
      </sheetData>
    </sheetDataSet>
  </externalBook>
</externalLink>
</file>

<file path=xl/externalLinks/externalLink17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0.48000922480585784</v>
          </cell>
          <cell r="AN4">
            <v>6.3495060096910194E-2</v>
          </cell>
        </row>
        <row r="7">
          <cell r="AS7">
            <v>0.97699999999999998</v>
          </cell>
          <cell r="AV7">
            <v>0.66959734620674771</v>
          </cell>
        </row>
        <row r="13">
          <cell r="AU13">
            <v>0.72570536961083676</v>
          </cell>
        </row>
        <row r="16">
          <cell r="AT16">
            <v>15.513168579998862</v>
          </cell>
          <cell r="AU16">
            <v>23.196038193215372</v>
          </cell>
        </row>
        <row r="20">
          <cell r="AM20">
            <v>0.5403929612892</v>
          </cell>
        </row>
        <row r="101">
          <cell r="AU101">
            <v>10353830000</v>
          </cell>
        </row>
        <row r="115">
          <cell r="AO115">
            <v>1039.5098155698415</v>
          </cell>
        </row>
      </sheetData>
    </sheetDataSet>
  </externalBook>
</externalLink>
</file>

<file path=xl/externalLinks/externalLink17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B4">
            <v>0.25512497268586221</v>
          </cell>
          <cell r="AC4">
            <v>0.13581349691279687</v>
          </cell>
        </row>
        <row r="7">
          <cell r="AH7">
            <v>0.74739999999999995</v>
          </cell>
          <cell r="AK7">
            <v>0.69076711688516912</v>
          </cell>
        </row>
        <row r="13">
          <cell r="AJ13">
            <v>2.9329154442659482E-2</v>
          </cell>
        </row>
        <row r="16">
          <cell r="AI16">
            <v>19.023695898616801</v>
          </cell>
          <cell r="AJ16">
            <v>33.773124317950007</v>
          </cell>
        </row>
        <row r="20">
          <cell r="AB20">
            <v>0.2239110486914897</v>
          </cell>
        </row>
        <row r="101">
          <cell r="AJ101">
            <v>113641700000</v>
          </cell>
        </row>
        <row r="115">
          <cell r="AD115">
            <v>88.609096833708776</v>
          </cell>
        </row>
      </sheetData>
    </sheetDataSet>
  </externalBook>
</externalLink>
</file>

<file path=xl/externalLinks/externalLink18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0.1225552752252288</v>
          </cell>
          <cell r="AB4">
            <v>0.1354477343510514</v>
          </cell>
        </row>
        <row r="7">
          <cell r="AG7">
            <v>0.81030000000000002</v>
          </cell>
          <cell r="AJ7">
            <v>0.1924698462563445</v>
          </cell>
        </row>
        <row r="13">
          <cell r="AI13">
            <v>5.6540359273749105E-2</v>
          </cell>
        </row>
        <row r="16">
          <cell r="AH16">
            <v>14.694989321384403</v>
          </cell>
          <cell r="AI16">
            <v>86.804898051984964</v>
          </cell>
        </row>
        <row r="20">
          <cell r="AA20">
            <v>0.14138994031091179</v>
          </cell>
        </row>
        <row r="101">
          <cell r="AI101">
            <v>32070330000</v>
          </cell>
        </row>
        <row r="115">
          <cell r="AC115">
            <v>38.661657826402205</v>
          </cell>
        </row>
      </sheetData>
    </sheetDataSet>
  </externalBook>
</externalLink>
</file>

<file path=xl/externalLinks/externalLink18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0.14472742040633113</v>
          </cell>
          <cell r="AB4">
            <v>2.8652519349086525E-2</v>
          </cell>
        </row>
        <row r="7">
          <cell r="AG7">
            <v>0.99</v>
          </cell>
          <cell r="AJ7">
            <v>0.17015992755179207</v>
          </cell>
        </row>
        <row r="13">
          <cell r="AI13">
            <v>4.4700646480463062E-2</v>
          </cell>
        </row>
        <row r="16">
          <cell r="AH16">
            <v>8.2987209530300348</v>
          </cell>
          <cell r="AI16">
            <v>50.338900215199907</v>
          </cell>
        </row>
        <row r="20">
          <cell r="AA20">
            <v>4.1173545499751274E-2</v>
          </cell>
        </row>
        <row r="101">
          <cell r="AI101">
            <v>88888430000</v>
          </cell>
        </row>
        <row r="115">
          <cell r="AC115">
            <v>47.021748412360864</v>
          </cell>
        </row>
      </sheetData>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593">
  <rv s="0">
    <v>https://www.bing.com/financeapi/forcetrigger?t=bmzp77&amp;q=XNYS%3aLTHM&amp;form=skydnc</v>
    <v>Learn more on Bing</v>
  </rv>
  <rv s="1">
    <v>0</v>
    <v>LIVENT CORPORATION (XNYS:LTHM)</v>
    <v>2</v>
    <v>3</v>
    <v>Finance</v>
    <v>4</v>
    <v>en-US</v>
    <v>bmzp77</v>
    <v>268435456</v>
    <v>1</v>
    <v>Powered by Refinitiv</v>
    <v>36.380000000000003</v>
    <v>18.260000000000002</v>
    <v>1.8238000000000001</v>
    <v>-0.56000000000000005</v>
    <v>-2.0849000000000003E-2</v>
    <v>USD</v>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v>1350</v>
    <v>New York Stock Exchange</v>
    <v>XNYS</v>
    <v>XNYS</v>
    <v>1818 MARKET STREET, PHILADELPHIA, PA, 19103 US</v>
    <v>26.8</v>
    <v>Chemicals</v>
    <v>Stock</v>
    <v>45099.980547256251</v>
    <v>0</v>
    <v>26.19</v>
    <v>4725791770</v>
    <v>LIVENT CORPORATION</v>
    <v>LIVENT CORPORATION</v>
    <v>26.73</v>
    <v>16.2271</v>
    <v>26.86</v>
    <v>26.3</v>
    <v>179687900</v>
    <v>LTHM</v>
    <v>LIVENT CORPORATION (XNYS:LTHM)</v>
    <v>463</v>
    <v>2848891</v>
    <v>2018</v>
  </rv>
  <rv s="2">
    <v>1</v>
  </rv>
  <rv s="0">
    <v>https://www.bing.com/financeapi/forcetrigger?t=a1xh8m&amp;q=XNAS%3aMELI&amp;form=skydnc</v>
    <v>Learn more on Bing</v>
  </rv>
  <rv s="1">
    <v>0</v>
    <v>MERCADOLIBRE, INC. (XNAS:MELI)</v>
    <v>2</v>
    <v>3</v>
    <v>Finance</v>
    <v>4</v>
    <v>en-US</v>
    <v>a1xh8m</v>
    <v>268435456</v>
    <v>1</v>
    <v>Powered by Refinitiv</v>
    <v>1365.6398999999999</v>
    <v>611.46</v>
    <v>1.5649</v>
    <v>30.61</v>
    <v>2.5278999999999999E-2</v>
    <v>USD</v>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v>40548</v>
    <v>Nasdaq Stock Market</v>
    <v>XNAS</v>
    <v>XNAS</v>
    <v>WTC Free Zone, Dr. Luis Bonavita 1294, Of. 1733, Tower II, MONTEVIDEO, URUGUAY-NA, 11300 UY</v>
    <v>1242</v>
    <v>Software &amp; IT Services</v>
    <v>Stock</v>
    <v>45099.993133147655</v>
    <v>3</v>
    <v>1199.5</v>
    <v>62333249891</v>
    <v>MERCADOLIBRE, INC.</v>
    <v>MERCADOLIBRE, INC.</v>
    <v>1211.7550000000001</v>
    <v>101.4833</v>
    <v>1210.9000000000001</v>
    <v>1241.51</v>
    <v>50207610</v>
    <v>MELI</v>
    <v>MERCADOLIBRE, INC. (XNAS:MELI)</v>
    <v>12</v>
    <v>449649</v>
    <v>1999</v>
  </rv>
  <rv s="2">
    <v>4</v>
  </rv>
  <rv s="0">
    <v>https://www.bing.com/financeapi/forcetrigger?t=a1yvxm&amp;q=XNYS%3aNVO&amp;form=skydnc</v>
    <v>Learn more on Bing</v>
  </rv>
  <rv s="1">
    <v>0</v>
    <v>Novo Nordisk A/S (XNYS:NVO)</v>
    <v>2</v>
    <v>3</v>
    <v>Finance</v>
    <v>5</v>
    <v>en-US</v>
    <v>a1yvxm</v>
    <v>268435456</v>
    <v>1</v>
    <v>Powered by Refinitiv</v>
    <v>172.97</v>
    <v>95.02</v>
    <v>0.47420000000000001</v>
    <v>-0.52</v>
    <v>-3.2390000000000001E-3</v>
    <v>USD</v>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v>57089</v>
    <v>New York Stock Exchange</v>
    <v>XNYS</v>
    <v>XNYS</v>
    <v>Novo Alle 1, BAGSVAERD, DENMARK-NA, 2880 DK</v>
    <v>161.24</v>
    <v>Pharmaceuticals</v>
    <v>Stock</v>
    <v>45099.999178876562</v>
    <v>6</v>
    <v>159.7474</v>
    <v>275237300000</v>
    <v>Novo Nordisk A/S</v>
    <v>Novo Nordisk A/S</v>
    <v>159.81</v>
    <v>40.9009</v>
    <v>160.54</v>
    <v>160.02000000000001</v>
    <v>1717564000</v>
    <v>NVO</v>
    <v>Novo Nordisk A/S (XNYS:NVO)</v>
    <v>2004</v>
    <v>1384847</v>
    <v>1931</v>
  </rv>
  <rv s="2">
    <v>7</v>
  </rv>
  <rv s="0">
    <v>https://www.bing.com/financeapi/forcetrigger?t=a256cw&amp;q=XNYS%3aV&amp;form=skydnc</v>
    <v>Learn more on Bing</v>
  </rv>
  <rv s="1">
    <v>0</v>
    <v>VISA INC. (XNYS:V)</v>
    <v>2</v>
    <v>3</v>
    <v>Finance</v>
    <v>5</v>
    <v>en-US</v>
    <v>a256cw</v>
    <v>268435456</v>
    <v>1</v>
    <v>Powered by Refinitiv</v>
    <v>235.56800000000001</v>
    <v>174.6</v>
    <v>0.96340000000000003</v>
    <v>1.1399999999999999</v>
    <v>5.0170000000000006E-3</v>
    <v>USD</v>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v>26500</v>
    <v>New York Stock Exchange</v>
    <v>XNYS</v>
    <v>XNYS</v>
    <v>P.O. Box 8999, SAN FRANCISCO, CA, 94128-8999 US</v>
    <v>228.93</v>
    <v>Software &amp; IT Services</v>
    <v>Stock</v>
    <v>45099.999746260939</v>
    <v>9</v>
    <v>225.5</v>
    <v>468004226550</v>
    <v>VISA INC.</v>
    <v>VISA INC.</v>
    <v>226.36</v>
    <v>30.5334</v>
    <v>227.25</v>
    <v>228.39</v>
    <v>2049145000</v>
    <v>V</v>
    <v>VISA INC. (XNYS:V)</v>
    <v>1005</v>
    <v>7811552</v>
    <v>2007</v>
  </rv>
  <rv s="2">
    <v>10</v>
  </rv>
  <rv s="0">
    <v>https://www.bing.com/financeapi/forcetrigger?t=a25k5r&amp;q=XNAS%3aVRTX&amp;form=skydnc</v>
    <v>Learn more on Bing</v>
  </rv>
  <rv s="1">
    <v>0</v>
    <v>VERTEX PHARMACEUTICALS INCORPORATED (XNAS:VRTX)</v>
    <v>2</v>
    <v>3</v>
    <v>Finance</v>
    <v>4</v>
    <v>en-US</v>
    <v>a25k5r</v>
    <v>268435456</v>
    <v>1</v>
    <v>Powered by Refinitiv</v>
    <v>354.46</v>
    <v>271.61</v>
    <v>0.50580000000000003</v>
    <v>4.88</v>
    <v>1.4215999999999999E-2</v>
    <v>USD</v>
    <v>Vertex Pharmaceuticals Incorporated is a global biotechnology company. The Company is focused on developing medicines that treat the underlying cause of cystic fibrosis (CF). Its pipeline includes mid- and late-stage clinical programs in sickle cell disease, beta thalassemia, acute and neuropathic pain, APOL1-mediated kidney disease, type 1 diabetes, and alpha-1 antitrypsin deficiency, and earlier-stage programs in diseases such as muscular dystrophies. Its marketed medicines are TRIKAFTA/KAFTRIO (elexacaftor/tezacaftor/ivacaftor and ivacaftor), SYMDEKO/SYMKEVI (tezacaftor/ivacaftor and ivacaftor), ORKAMBI (lumacaftor/ivacaftor) and KALYDECO (ivacaftor). The Company has a pipeline of investigational small molecule, cell and genetic therapies in other serious diseases where it has deep insight into causal human biology, including sickle cell disease, beta thalassemia, APOL1-mediated kidney disease, pain, type 1 diabetes, alpha-1 antitrypsin deficiency and Duchenne muscular dystrophy.</v>
    <v>4800</v>
    <v>Nasdaq Stock Market</v>
    <v>XNAS</v>
    <v>XNAS</v>
    <v>50 Northern Avenue, BOSTON, MA, 02210 US</v>
    <v>348.59</v>
    <v>Biotechnology &amp; Medical Research</v>
    <v>Stock</v>
    <v>45099.999247673441</v>
    <v>12</v>
    <v>342.03</v>
    <v>89669165056</v>
    <v>VERTEX PHARMACEUTICALS INCORPORATED</v>
    <v>VERTEX PHARMACEUTICALS INCORPORATED</v>
    <v>344.08</v>
    <v>27.7349</v>
    <v>343.28</v>
    <v>348.16</v>
    <v>257551600</v>
    <v>VRTX</v>
    <v>VERTEX PHARMACEUTICALS INCORPORATED (XNAS:VRTX)</v>
    <v>14</v>
    <v>1462417</v>
    <v>1989</v>
  </rv>
  <rv s="2">
    <v>13</v>
  </rv>
  <rv s="0">
    <v>https://www.bing.com/financeapi/forcetrigger?t=b1ao52&amp;q=XAMS%3aADYEN&amp;form=skydnc</v>
    <v>Learn more on Bing</v>
  </rv>
  <rv s="1">
    <v>0</v>
    <v>Adyen NV (XAMS:ADYEN)</v>
    <v>2</v>
    <v>6</v>
    <v>Finance</v>
    <v>7</v>
    <v>en-US</v>
    <v>b1ao52</v>
    <v>268435456</v>
    <v>1</v>
    <v>Powered by Refinitiv</v>
    <v>1893</v>
    <v>1192.8</v>
    <v>1.3186</v>
    <v>2.6</v>
    <v>1.6750000000000001E-3</v>
    <v>EUR</v>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v>3332</v>
    <v>Euronext Amsterdam</v>
    <v>XAMS</v>
    <v>XAMS</v>
    <v>Simon Carmiggeltstraat 6-50, AMSTERDAM, NOORD-HOLLAND, 1011 DJ NL</v>
    <v>1557.6</v>
    <v>Financial Technology (Fintech) &amp; Infrastructure</v>
    <v>Stock</v>
    <v>45100.476342592592</v>
    <v>15</v>
    <v>1530.8</v>
    <v>48113600000</v>
    <v>Adyen NV</v>
    <v>Adyen NV</v>
    <v>1543.8</v>
    <v>85.218100000000007</v>
    <v>1552</v>
    <v>1554.6</v>
    <v>31001030</v>
    <v>ADYEN</v>
    <v>Adyen NV (XAMS:ADYEN)</v>
    <v>21060</v>
    <v>57260</v>
    <v>2006</v>
  </rv>
  <rv s="2">
    <v>16</v>
  </rv>
  <rv s="0">
    <v>https://www.bing.com/financeapi/forcetrigger?t=aaxn6h&amp;q=XTSE%3aCSU&amp;form=skydnc</v>
    <v>Learn more on Bing</v>
  </rv>
  <rv s="1">
    <v>0</v>
    <v>Constellation Software Inc. (XTSE:CSU)</v>
    <v>2</v>
    <v>8</v>
    <v>Finance</v>
    <v>9</v>
    <v>en-US</v>
    <v>aaxn6h</v>
    <v>268435456</v>
    <v>1</v>
    <v>Powered by Refinitiv</v>
    <v>2817.38</v>
    <v>1783.98</v>
    <v>0.84799999999999998</v>
    <v>-32.74</v>
    <v>-1.2202999999999999E-2</v>
    <v>CAD</v>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v>45000</v>
    <v>Toronto Stock Exchange</v>
    <v>XTSE</v>
    <v>XTSE</v>
    <v>#1200 - 20 Adelaide Street East, TORONTO, ON, M5C 2T6 CA</v>
    <v>2659.44</v>
    <v>Software &amp; IT Services</v>
    <v>Stock</v>
    <v>45099.833333333336</v>
    <v>18</v>
    <v>2609.21</v>
    <v>56162216636</v>
    <v>Constellation Software Inc.</v>
    <v>Constellation Software Inc.</v>
    <v>2656.13</v>
    <v>81.8</v>
    <v>2682.96</v>
    <v>2650.22</v>
    <v>21191530</v>
    <v>CSU</v>
    <v>Constellation Software Inc. (XTSE:CSU)</v>
    <v>26059</v>
    <v>26300</v>
    <v>2002</v>
  </rv>
  <rv s="2">
    <v>19</v>
  </rv>
  <rv s="0">
    <v>https://www.bing.com/financeapi/forcetrigger?t=ae9wk2&amp;q=XPAR%3aRMS&amp;form=skydnc</v>
    <v>Learn more on Bing</v>
  </rv>
  <rv s="1">
    <v>0</v>
    <v>Hermes International SCA (XPAR:RMS)</v>
    <v>2</v>
    <v>6</v>
    <v>Finance</v>
    <v>7</v>
    <v>en-US</v>
    <v>ae9wk2</v>
    <v>268435456</v>
    <v>1</v>
    <v>Powered by Refinitiv</v>
    <v>2036</v>
    <v>972.4</v>
    <v>0.72940000000000005</v>
    <v>-15.8</v>
    <v>-8.2909999999999998E-3</v>
    <v>EUR</v>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v>19686</v>
    <v>Euronext Paris</v>
    <v>XPAR</v>
    <v>XPAR</v>
    <v>24 rue du Faubourg Saint Honore, PARIS, ILE-DE-FRANCE, 75008 FR</v>
    <v>1898.2</v>
    <v>Textiles &amp; Apparel</v>
    <v>Stock</v>
    <v>45100.476527777777</v>
    <v>21</v>
    <v>1883</v>
    <v>201173100000</v>
    <v>Hermes International SCA</v>
    <v>Hermes International SCA</v>
    <v>1895.2</v>
    <v>59.179400000000001</v>
    <v>1905.6</v>
    <v>1889.8</v>
    <v>105569400</v>
    <v>RMS</v>
    <v>Hermes International SCA (XPAR:RMS)</v>
    <v>18763</v>
    <v>67550</v>
    <v>1957</v>
  </rv>
  <rv s="2">
    <v>22</v>
  </rv>
  <rv s="0">
    <v>https://www.bing.com/financeapi/forcetrigger?t=a1ntlh&amp;q=XNAS%3aASML&amp;form=skydnc</v>
    <v>Learn more on Bing</v>
  </rv>
  <rv s="1">
    <v>0</v>
    <v>ASML Holding NV (XNAS:ASML)</v>
    <v>2</v>
    <v>3</v>
    <v>Finance</v>
    <v>5</v>
    <v>en-US</v>
    <v>a1ntlh</v>
    <v>268435456</v>
    <v>1</v>
    <v>Powered by Refinitiv</v>
    <v>747.13</v>
    <v>363.15010000000001</v>
    <v>1.4418</v>
    <v>10.11</v>
    <v>1.4293999999999999E-2</v>
    <v>USD</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37704</v>
    <v>Nasdaq Stock Market</v>
    <v>XNAS</v>
    <v>XNAS</v>
    <v>De Run 6501, VELDHOVEN, NOORD-BRABANT, 5504 DR NL</v>
    <v>717.75</v>
    <v>Semiconductors &amp; Semiconductor Equipment</v>
    <v>Stock</v>
    <v>45099.999881133597</v>
    <v>24</v>
    <v>700.35</v>
    <v>284281300000</v>
    <v>ASML Holding NV</v>
    <v>ASML Holding NV</v>
    <v>701.98</v>
    <v>38.008099999999999</v>
    <v>707.3</v>
    <v>717.41</v>
    <v>403138200</v>
    <v>ASML</v>
    <v>ASML Holding NV (XNAS:ASML)</v>
    <v>8150</v>
    <v>1067730</v>
    <v>1994</v>
  </rv>
  <rv s="2">
    <v>25</v>
  </rv>
  <rv s="0">
    <v>https://www.bing.com/financeapi/forcetrigger?t=a1o3tc&amp;q=XNYS%3aAZO&amp;form=skydnc</v>
    <v>Learn more on Bing</v>
  </rv>
  <rv s="1">
    <v>0</v>
    <v>AUTOZONE, INC. (XNYS:AZO)</v>
    <v>2</v>
    <v>3</v>
    <v>Finance</v>
    <v>4</v>
    <v>en-US</v>
    <v>a1o3tc</v>
    <v>268435456</v>
    <v>1</v>
    <v>Powered by Refinitiv</v>
    <v>2750</v>
    <v>2050.21</v>
    <v>0.67589999999999995</v>
    <v>-7.65</v>
    <v>-3.1269999999999996E-3</v>
    <v>USD</v>
    <v>AutoZone, Inc. is a retailer and distributor of automotive replacement parts and accessories in the Americas. The Company's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The Company has approximately 6,168 stores in the United States, 703 in Mexico, and 72 in Brazil for a total store count of 6,943.</v>
    <v>69440</v>
    <v>New York Stock Exchange</v>
    <v>XNYS</v>
    <v>XNYS</v>
    <v>123 S Front St, MEMPHIS, TN, 38103 US</v>
    <v>2456.06</v>
    <v>Specialty Retailers</v>
    <v>Stock</v>
    <v>45099.958333367969</v>
    <v>27</v>
    <v>2431.63</v>
    <v>44275693121</v>
    <v>AUTOZONE, INC.</v>
    <v>AUTOZONE, INC.</v>
    <v>2456.06</v>
    <v>19.295300000000001</v>
    <v>2446.2800000000002</v>
    <v>2438.63</v>
    <v>18155970</v>
    <v>AZO</v>
    <v>AUTOZONE, INC. (XNYS:AZO)</v>
    <v>100871</v>
    <v>246813</v>
    <v>1991</v>
  </rv>
  <rv s="2">
    <v>28</v>
  </rv>
  <rv s="0">
    <v>https://www.bing.com/financeapi/forcetrigger?t=a1qclh&amp;q=XNAS%3aCROX&amp;form=skydnc</v>
    <v>Learn more on Bing</v>
  </rv>
  <rv s="1">
    <v>0</v>
    <v>CROCS, INC. (XNAS:CROX)</v>
    <v>2</v>
    <v>3</v>
    <v>Finance</v>
    <v>4</v>
    <v>en-US</v>
    <v>a1qclh</v>
    <v>268435456</v>
    <v>1</v>
    <v>Powered by Refinitiv</v>
    <v>151.32</v>
    <v>46.08</v>
    <v>1.9065000000000001</v>
    <v>-1.52</v>
    <v>-1.3998999999999999E-2</v>
    <v>USD</v>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v>6680</v>
    <v>Nasdaq Stock Market</v>
    <v>XNAS</v>
    <v>XNAS</v>
    <v>13601 Via Varra, BROOMFIELD, CO, 80020 US</v>
    <v>109.4299</v>
    <v>Textiles &amp; Apparel</v>
    <v>Stock</v>
    <v>45099.999492881252</v>
    <v>30</v>
    <v>106.56</v>
    <v>6640447888</v>
    <v>CROCS, INC.</v>
    <v>CROCS, INC.</v>
    <v>108.22</v>
    <v>10.8331</v>
    <v>108.58</v>
    <v>107.06</v>
    <v>62025480</v>
    <v>CROX</v>
    <v>CROCS, INC. (XNAS:CROX)</v>
    <v>478</v>
    <v>1751907</v>
    <v>2005</v>
  </rv>
  <rv s="2">
    <v>31</v>
  </rv>
  <rv s="0">
    <v>http://en.wikipedia.org/wiki/Public_domain</v>
    <v>Public domain</v>
  </rv>
  <rv s="0">
    <v>https://en.wikipedia.org/wiki/Microsoft</v>
    <v>Wikipedia</v>
  </rv>
  <rv s="3">
    <v>33</v>
    <v>34</v>
  </rv>
  <rv s="4">
    <v>14</v>
    <v>https://www.bing.com/th?id=AMMS_e6e837c7bf3a77408619758b7447855a&amp;qlt=95</v>
    <v>35</v>
    <v>0</v>
    <v>https://www.bing.com/images/search?form=xlimg&amp;q=microsoft</v>
    <v>Image of MICROSOFT CORPORATION</v>
  </rv>
  <rv s="0">
    <v>https://www.bing.com/financeapi/forcetrigger?t=a1xzim&amp;q=XNAS%3aMSFT&amp;form=skydnc</v>
    <v>Learn more on Bing</v>
  </rv>
  <rv s="5">
    <v>10</v>
    <v>MICROSOFT CORPORATION (XNAS:MSFT)</v>
    <v>12</v>
    <v>13</v>
    <v>Finance</v>
    <v>5</v>
    <v>en-US</v>
    <v>a1xzim</v>
    <v>268435456</v>
    <v>1</v>
    <v>Powered by Refinitiv</v>
    <v>351.47</v>
    <v>213.43100000000001</v>
    <v>0.92120000000000002</v>
    <v>6.15</v>
    <v>1.8436999999999999E-2</v>
    <v>USD</v>
    <v>Microsoft Corporation is a technology company. The Company develops and supports software, services, devices and solutions. It operates through three segments. The Productivity and Business Processes segment consists of products and services in its portfolio of productivity, communication, and information services, spanning a variety of devices and platforms. This segment includes Office Commercial comprising Office (including Office 365 subscriptions), Exchange, SharePoint, Microsoft Teams, Office 365 Security and Compliance, and Microsoft Viva; Office Consumer, LinkedIn, and Dynamics business solutions. Intelligent Cloud segment consists of the Company’s public, private, and hybrid server products and cloud services, including Azure and other cloud services; SQL Server, Windows Server, Visual Studio, System Center, and related Client Access Licenses, and Nuance and GitHub. More Personal Computing segment primarily comprises Windows, Devices, Gaming, and search and news advertising.</v>
    <v>221000</v>
    <v>Nasdaq Stock Market</v>
    <v>XNAS</v>
    <v>XNAS</v>
    <v>One Microsoft Way, REDMOND, WA, 98052-6399 US</v>
    <v>340.12</v>
    <v>36</v>
    <v>Software &amp; IT Services</v>
    <v>Stock</v>
    <v>45099.99988087891</v>
    <v>37</v>
    <v>333.34</v>
    <v>2525909628480</v>
    <v>MICROSOFT CORPORATION</v>
    <v>MICROSOFT CORPORATION</v>
    <v>334.12</v>
    <v>36.821599999999997</v>
    <v>333.56</v>
    <v>339.71</v>
    <v>7435488000</v>
    <v>MSFT</v>
    <v>MICROSOFT CORPORATION (XNAS:MSFT)</v>
    <v>51498</v>
    <v>29225302</v>
    <v>1993</v>
  </rv>
  <rv s="2">
    <v>38</v>
  </rv>
  <rv s="0">
    <v>https://www.bing.com/financeapi/forcetrigger?t=bwvem7&amp;q=XNAS%3aABNB&amp;form=skydnc</v>
    <v>Learn more on Bing</v>
  </rv>
  <rv s="1">
    <v>0</v>
    <v>AIRBNB, INC. (XNAS:ABNB)</v>
    <v>2</v>
    <v>3</v>
    <v>Finance</v>
    <v>5</v>
    <v>en-US</v>
    <v>bwvem7</v>
    <v>268435456</v>
    <v>1</v>
    <v>Powered by Refinitiv</v>
    <v>144.63</v>
    <v>81.91</v>
    <v>1.6120000000000001</v>
    <v>0.5</v>
    <v>3.9229999999999994E-3</v>
    <v>USD</v>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v>6811</v>
    <v>Nasdaq Stock Market</v>
    <v>XNAS</v>
    <v>XNAS</v>
    <v>888 Brannan St., SAN FRANCISCO, CA, 94103 US</v>
    <v>128.62</v>
    <v>Software &amp; IT Services</v>
    <v>Stock</v>
    <v>45099.999539687502</v>
    <v>40</v>
    <v>125.35</v>
    <v>81824636208</v>
    <v>AIRBNB, INC.</v>
    <v>AIRBNB, INC.</v>
    <v>126.58</v>
    <v>42.645899999999997</v>
    <v>127.46</v>
    <v>127.96</v>
    <v>639454800</v>
    <v>ABNB</v>
    <v>AIRBNB, INC. (XNAS:ABNB)</v>
    <v>8858</v>
    <v>6447232</v>
    <v>2008</v>
  </rv>
  <rv s="2">
    <v>41</v>
  </rv>
  <rv s="0">
    <v>https://www.bing.com/financeapi/forcetrigger?t=ajg81h&amp;q=XMIL%3aRACE&amp;form=skydnc</v>
    <v>Learn more on Bing</v>
  </rv>
  <rv s="1">
    <v>0</v>
    <v>Ferrari NV (XMIL:RACE)</v>
    <v>2</v>
    <v>6</v>
    <v>Finance</v>
    <v>15</v>
    <v>en-US</v>
    <v>ajg81h</v>
    <v>268435456</v>
    <v>1</v>
    <v>Powered by Refinitiv</v>
    <v>283.39999999999998</v>
    <v>167.1</v>
    <v>0.58550000000000002</v>
    <v>2.8</v>
    <v>9.9959999999999997E-3</v>
    <v>EUR</v>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v>4961</v>
    <v>Borsa Italiana</v>
    <v>XMIL</v>
    <v>XMIL</v>
    <v>Via Abetone Inferiore No. 4, MARANELLO, MODENA, 41053 IT</v>
    <v>283.39999999999998</v>
    <v>Automobiles &amp; Auto Parts</v>
    <v>Stock</v>
    <v>45100.476458333331</v>
    <v>43</v>
    <v>279.5</v>
    <v>54317970000</v>
    <v>Ferrari NV</v>
    <v>Ferrari NV</v>
    <v>280</v>
    <v>51.548699999999997</v>
    <v>280.10000000000002</v>
    <v>282.89999999999998</v>
    <v>193923500</v>
    <v>RACE</v>
    <v>Ferrari NV (XMIL:RACE)</v>
    <v>100505</v>
    <v>315420</v>
    <v>2015</v>
  </rv>
  <rv s="2">
    <v>44</v>
  </rv>
  <rv s="0">
    <v>https://www.bing.com/financeapi/forcetrigger?t=a1xth7&amp;q=XNAS%3aMNST&amp;form=skydnc</v>
    <v>Learn more on Bing</v>
  </rv>
  <rv s="1">
    <v>0</v>
    <v>MONSTER BEVERAGE CORPORATION (XNAS:MNST)</v>
    <v>2</v>
    <v>3</v>
    <v>Finance</v>
    <v>4</v>
    <v>en-US</v>
    <v>a1xth7</v>
    <v>268435456</v>
    <v>1</v>
    <v>Powered by Refinitiv</v>
    <v>60.465000000000003</v>
    <v>42.805</v>
    <v>0.85619999999999996</v>
    <v>1.28</v>
    <v>2.1913999999999999E-2</v>
    <v>USD</v>
    <v>Monster Beverage Corporation is a holding company. The Company, through its subsidiaries, develops, markets, sells and distributes energy drink beverages and concentrates on energy drink beverages under various brand names. The Company’s segments include Monster Energy Drinks, which is comprised of its Monster Energy drinks, Reign Total Body Fuel high performance energy drinks, Monster Tour Water and True North Pure Energy Seltzers; Strategic Brands segment, which is comprised of the various energy drink brands; Alcohol Brands segment, which is comprised of the various craft beers and hard seltzers, as well as The Beast Unleashed FMBs, and Other segment, which is comprised of certain products sold by American Fruits and Flavors LLC, a wholly owned subsidiary of the Company, to independent third-party customers. Its brands include Monster Energy Ultra, Java Monster, Juice Monster, Monster Hydro Super Sport, Monster Dragon Tea, Reign Total Body Fuel, True North, Mother, and Predator.</v>
    <v>5296</v>
    <v>Nasdaq Stock Market</v>
    <v>XNAS</v>
    <v>XNAS</v>
    <v>1 Monster Way, CORONA, CA, 92879-7101 US</v>
    <v>59.805</v>
    <v>Beverages</v>
    <v>Stock</v>
    <v>45099.984335161716</v>
    <v>46</v>
    <v>58.69</v>
    <v>62478239280</v>
    <v>MONSTER BEVERAGE CORPORATION</v>
    <v>MONSTER BEVERAGE CORPORATION</v>
    <v>58.7</v>
    <v>39.706499999999998</v>
    <v>58.41</v>
    <v>59.69</v>
    <v>1046712000</v>
    <v>MNST</v>
    <v>MONSTER BEVERAGE CORPORATION (XNAS:MNST)</v>
    <v>183</v>
    <v>4184397</v>
    <v>2014</v>
  </rv>
  <rv s="2">
    <v>47</v>
  </rv>
  <rv s="0">
    <v>https://www.bing.com/financeapi/forcetrigger?t=a1u3rw&amp;q=XNAS%3aGOOGL&amp;form=skydnc</v>
    <v>Learn more on Bing</v>
  </rv>
  <rv s="1">
    <v>0</v>
    <v>ALPHABET INC. (XNAS:GOOGL)</v>
    <v>2</v>
    <v>3</v>
    <v>Finance</v>
    <v>5</v>
    <v>en-US</v>
    <v>a1u3rw</v>
    <v>268435456</v>
    <v>1</v>
    <v>Powered by Refinitiv</v>
    <v>129.04</v>
    <v>83.34</v>
    <v>1.0789</v>
    <v>2.6</v>
    <v>2.1568E-2</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v>190711</v>
    <v>Nasdaq Stock Market</v>
    <v>XNAS</v>
    <v>XNAS</v>
    <v>1600 Amphitheatre Pkwy, MOUNTAIN VIEW, CA, 94043-1351 US</v>
    <v>123.24</v>
    <v>Software &amp; IT Services</v>
    <v>Stock</v>
    <v>45099.999874258596</v>
    <v>49</v>
    <v>118.83</v>
    <v>1534794000000</v>
    <v>ALPHABET INC.</v>
    <v>ALPHABET INC.</v>
    <v>120</v>
    <v>27.406600000000001</v>
    <v>120.55</v>
    <v>123.15</v>
    <v>12697000000</v>
    <v>GOOGL</v>
    <v>ALPHABET INC. (XNAS:GOOGL)</v>
    <v>76612</v>
    <v>33983290</v>
    <v>2015</v>
  </rv>
  <rv s="2">
    <v>50</v>
  </rv>
  <rv s="0">
    <v>https://www.bing.com/financeapi/forcetrigger?t=a24war&amp;q=XNAS%3aULTA&amp;form=skydnc</v>
    <v>Learn more on Bing</v>
  </rv>
  <rv s="1">
    <v>0</v>
    <v>ULTA BEAUTY, INC. (XNAS:ULTA)</v>
    <v>2</v>
    <v>3</v>
    <v>Finance</v>
    <v>4</v>
    <v>en-US</v>
    <v>a24war</v>
    <v>268435456</v>
    <v>1</v>
    <v>Powered by Refinitiv</v>
    <v>556.6</v>
    <v>360.58</v>
    <v>1.3364</v>
    <v>5.52</v>
    <v>1.2260999999999999E-2</v>
    <v>USD</v>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v>18500</v>
    <v>Nasdaq Stock Market</v>
    <v>XNAS</v>
    <v>XNAS</v>
    <v>1000 Remington Blvd, Suite 120, BOLINGBROOK, IL, 60440 US</v>
    <v>457.86</v>
    <v>Specialty Retailers</v>
    <v>Stock</v>
    <v>45099.989152221875</v>
    <v>52</v>
    <v>448.9</v>
    <v>22695082578</v>
    <v>ULTA BEAUTY, INC.</v>
    <v>ULTA BEAUTY, INC.</v>
    <v>449.93</v>
    <v>18.5349</v>
    <v>450.19</v>
    <v>455.71</v>
    <v>49801590</v>
    <v>ULTA</v>
    <v>ULTA BEAUTY, INC. (XNAS:ULTA)</v>
    <v>7</v>
    <v>1487226</v>
    <v>2016</v>
  </rv>
  <rv s="2">
    <v>53</v>
  </rv>
  <rv s="0">
    <v>https://www.bing.com/financeapi/forcetrigger?t=ae96u2&amp;q=XPAR%3aMC&amp;form=skydnc</v>
    <v>Learn more on Bing</v>
  </rv>
  <rv s="1">
    <v>0</v>
    <v>LVMH Moet Hennessy Louis Vuitton SE (XPAR:MC)</v>
    <v>2</v>
    <v>6</v>
    <v>Finance</v>
    <v>7</v>
    <v>en-US</v>
    <v>ae96u2</v>
    <v>268435456</v>
    <v>1</v>
    <v>Powered by Refinitiv</v>
    <v>904.6</v>
    <v>537.29999999999995</v>
    <v>1.0127999999999999</v>
    <v>-4.5999999999999996</v>
    <v>-5.4810000000000006E-3</v>
    <v>EUR</v>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v>173492</v>
    <v>Euronext Paris</v>
    <v>XPAR</v>
    <v>XPAR</v>
    <v>22, avenue Montaigne, PARIS, ILE-DE-FRANCE, 75008 FR</v>
    <v>838.1</v>
    <v>Textiles &amp; Apparel</v>
    <v>Stock</v>
    <v>45100.476469907408</v>
    <v>55</v>
    <v>830.1</v>
    <v>421319000000</v>
    <v>LVMH Moet Hennessy Louis Vuitton SE</v>
    <v>LVMH Moet Hennessy Louis Vuitton SE</v>
    <v>836.5</v>
    <v>29.916599999999999</v>
    <v>839.2</v>
    <v>834.6</v>
    <v>502048400</v>
    <v>MC</v>
    <v>LVMH Moet Hennessy Louis Vuitton SE (XPAR:MC)</v>
    <v>76936</v>
    <v>330230</v>
    <v>1971</v>
  </rv>
  <rv s="2">
    <v>56</v>
  </rv>
  <rv s="0">
    <v>https://www.bing.com/financeapi/forcetrigger?t=a1wzw7&amp;q=XNYS%3aLMT&amp;form=skydnc</v>
    <v>Learn more on Bing</v>
  </rv>
  <rv s="1">
    <v>0</v>
    <v>LOCKHEED MARTIN CORPORATION (XNYS:LMT)</v>
    <v>2</v>
    <v>3</v>
    <v>Finance</v>
    <v>4</v>
    <v>en-US</v>
    <v>a1wzw7</v>
    <v>268435456</v>
    <v>1</v>
    <v>Powered by Refinitiv</v>
    <v>508.1</v>
    <v>373.67</v>
    <v>0.67090000000000005</v>
    <v>-2.61</v>
    <v>-5.6000000000000008E-3</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116000</v>
    <v>New York Stock Exchange</v>
    <v>XNYS</v>
    <v>XNYS</v>
    <v>6801 ROCKLEDGE DR, BETHESDA, MD, 20817 US</v>
    <v>466.05</v>
    <v>Aerospace &amp; Defense</v>
    <v>Stock</v>
    <v>45099.985742870311</v>
    <v>58</v>
    <v>461.5</v>
    <v>117951693827</v>
    <v>LOCKHEED MARTIN CORPORATION</v>
    <v>LOCKHEED MARTIN CORPORATION</v>
    <v>465.52</v>
    <v>21.170500000000001</v>
    <v>466.04</v>
    <v>463.43</v>
    <v>254518900</v>
    <v>LMT</v>
    <v>LOCKHEED MARTIN CORPORATION (XNYS:LMT)</v>
    <v>16</v>
    <v>1006522</v>
    <v>1994</v>
  </rv>
  <rv s="2">
    <v>59</v>
  </rv>
  <rv s="0">
    <v>https://www.bing.com/financeapi/forcetrigger?t=a1otrw&amp;q=XNYS%3aBRK.B&amp;form=skydnc</v>
    <v>Learn more on Bing</v>
  </rv>
  <rv s="1">
    <v>0</v>
    <v>BERKSHIRE HATHAWAY INC., (XNYS:BRK.B)</v>
    <v>2</v>
    <v>3</v>
    <v>Finance</v>
    <v>5</v>
    <v>en-US</v>
    <v>a1otrw</v>
    <v>268435456</v>
    <v>1</v>
    <v>Powered by Refinitiv</v>
    <v>341.68</v>
    <v>259.85000000000002</v>
    <v>0.87909999999999999</v>
    <v>-1.65</v>
    <v>-4.8729999999999997E-3</v>
    <v>USD</v>
    <v>Berkshire Hathaway Inc. (Berkshire) is a holding company owning subsidiaries engaged in various business activities. Berkshire’s various business activities include insurance businesses conducted on both a primary basis and a reinsurance basis. Its segments include Insurance, which consists of GEICO, Berkshire Hathaway Primary Group and Berkshire Hathaway Reinsurance Group; Railroad (BNSF), which includes operations of railroad systems in North America through Burlington Northern Santa Fe LLC; Berkshire Hathaway Energy, which includes regulated electric and gas utility; Manufacturing, which include manufacture of various products, including industrial, consumer and building products; McLane Company, which include wholesale distribution of groceries and non-food items; Service and retailing, which provide shared aircraft ownership programs, aviation pilot training, electronic components distribution and various retailing businesses, and Pilot Travel Centers (Pilot).</v>
    <v>383000</v>
    <v>New York Stock Exchange</v>
    <v>XNYS</v>
    <v>XNYS</v>
    <v>3555 Farnam St, OMAHA, NE, 68131 US</v>
    <v>338.85</v>
    <v>Consumer Goods Conglomerates</v>
    <v>Stock</v>
    <v>45099.9990339</v>
    <v>61</v>
    <v>335.66</v>
    <v>740842100000</v>
    <v>BERKSHIRE HATHAWAY INC.,</v>
    <v>BERKSHIRE HATHAWAY INC.,</v>
    <v>338.84</v>
    <v>97.387299999999996</v>
    <v>338.61</v>
    <v>336.96</v>
    <v>1449830</v>
    <v>BRK.B</v>
    <v>BERKSHIRE HATHAWAY INC., (XNYS:BRK.B)</v>
    <v>2252</v>
    <v>3757907</v>
    <v>1998</v>
  </rv>
  <rv s="2">
    <v>62</v>
  </rv>
  <rv s="0">
    <v>https://www.bing.com/financeapi/forcetrigger?t=a234r7&amp;q=XNAS%3aSMCI&amp;form=skydnc</v>
    <v>Learn more on Bing</v>
  </rv>
  <rv s="1">
    <v>0</v>
    <v>SUPER MICRO COMPUTER, INC. (XNAS:SMCI)</v>
    <v>2</v>
    <v>3</v>
    <v>Finance</v>
    <v>5</v>
    <v>en-US</v>
    <v>a234r7</v>
    <v>268435456</v>
    <v>1</v>
    <v>Powered by Refinitiv</v>
    <v>270.18</v>
    <v>37.01</v>
    <v>1.1637999999999999</v>
    <v>6.55</v>
    <v>2.9784999999999999E-2</v>
    <v>USD</v>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v>4607</v>
    <v>Nasdaq Stock Market</v>
    <v>XNAS</v>
    <v>XNAS</v>
    <v>980 Rock Ave, SAN JOSE, CA, 95131-1615 US</v>
    <v>241.9699</v>
    <v>Computers, Phones &amp; Household Electronics</v>
    <v>Stock</v>
    <v>45099.999989131247</v>
    <v>64</v>
    <v>221.14</v>
    <v>11542750000</v>
    <v>SUPER MICRO COMPUTER, INC.</v>
    <v>SUPER MICRO COMPUTER, INC.</v>
    <v>221.99</v>
    <v>21.340399999999999</v>
    <v>219.91</v>
    <v>226.46</v>
    <v>52488490</v>
    <v>SMCI</v>
    <v>SUPER MICRO COMPUTER, INC. (XNAS:SMCI)</v>
    <v>3864</v>
    <v>3211314</v>
    <v>2006</v>
  </rv>
  <rv s="2">
    <v>65</v>
  </rv>
  <rv s="6">
    <v>16</v>
    <v>MOBILEYE GLOBAL INC. (XNAS:MBLY)</v>
    <v>17</v>
    <v>18</v>
    <v>Finance</v>
    <v>4</v>
    <v>en-US</v>
    <v>c7qfgh</v>
    <v>268435456</v>
    <v>1</v>
    <v>Powered by Refinitiv</v>
    <v>48.11</v>
    <v>24.85</v>
    <v>0.8</v>
    <v>2.1852E-2</v>
    <v>USD</v>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v>3500</v>
    <v>Nasdaq Stock Market</v>
    <v>XNAS</v>
    <v>XNAS</v>
    <v>Har Hotzvim, 13 Hartom Street, P.O. Box 45157, JERUSALEM, 97775 IL</v>
    <v>38.08</v>
    <v>Integrated Hardware &amp; Software</v>
    <v>Stock</v>
    <v>45099.999782082814</v>
    <v>36.18</v>
    <v>30139819160</v>
    <v>MOBILEYE GLOBAL INC.</v>
    <v>MOBILEYE GLOBAL INC.</v>
    <v>36.5</v>
    <v>36.61</v>
    <v>37.409999999999997</v>
    <v>805662100</v>
    <v>MBLY</v>
    <v>MOBILEYE GLOBAL INC. (XNAS:MBLY)</v>
    <v>921</v>
    <v>3986787</v>
    <v>2022</v>
  </rv>
  <rv s="2">
    <v>67</v>
  </rv>
  <rv s="0">
    <v>https://www.bing.com/financeapi/forcetrigger?t=a1qe5r&amp;q=XNAS%3aCSCO&amp;form=skydnc</v>
    <v>Learn more on Bing</v>
  </rv>
  <rv s="1">
    <v>0</v>
    <v>CISCO SYSTEMS, INC. (XNAS:CSCO)</v>
    <v>2</v>
    <v>3</v>
    <v>Finance</v>
    <v>5</v>
    <v>en-US</v>
    <v>a1qe5r</v>
    <v>268435456</v>
    <v>1</v>
    <v>Powered by Refinitiv</v>
    <v>52.56</v>
    <v>38.604999999999997</v>
    <v>0.98319999999999996</v>
    <v>0.27</v>
    <v>5.3100000000000005E-3</v>
    <v>USD</v>
    <v>Cisco Systems, Inc. is engaged in designing and selling a range of technologies that power the Internet. The Company is integrating its platforms across networking, security, collaboration, applications and the cloud. The Company operates through three geographic segments: the Americas; Europe, Middle East, and Africa (EMEA), and Asia Pacific, Japan, and China (APJC). The Company's products categories include Secure, Agile Networks; Internet for the Future; Collaboration; End-to-End Security; Optimized Application Experiences; Other Products, and Services. Secure, Agile Networks consists of its core networking technologies of switching, enterprise routing, wireless, and compute products. Internet for the Future consists of its routed optical networking, public fifth generation (5G), silicon, and optics offerings. Collaboration consists of its Collaboration Devices, Meetings, Calling and contact center offerings. End-to-End Security consists of its overall security offerings.</v>
    <v>83300</v>
    <v>Nasdaq Stock Market</v>
    <v>XNAS</v>
    <v>XNAS</v>
    <v>170 West Tasman Dr, SAN JOSE, CA, 95134-1706 US</v>
    <v>51.14</v>
    <v>Communications &amp; Networking</v>
    <v>Stock</v>
    <v>45099.999874513283</v>
    <v>69</v>
    <v>50.429099999999998</v>
    <v>208316964960</v>
    <v>CISCO SYSTEMS, INC.</v>
    <v>CISCO SYSTEMS, INC.</v>
    <v>50.65</v>
    <v>18.380299999999998</v>
    <v>50.85</v>
    <v>51.12</v>
    <v>4075058000</v>
    <v>CSCO</v>
    <v>CISCO SYSTEMS, INC. (XNAS:CSCO)</v>
    <v>4527</v>
    <v>21659788</v>
    <v>2021</v>
  </rv>
  <rv s="2">
    <v>70</v>
  </rv>
  <rv s="0">
    <v>https://www.bing.com/financeapi/forcetrigger?t=a21cvh&amp;q=XNYS%3aPSTG&amp;form=skydnc</v>
    <v>Learn more on Bing</v>
  </rv>
  <rv s="1">
    <v>0</v>
    <v>PURE STORAGE, INC. (XNYS:PSTG)</v>
    <v>2</v>
    <v>3</v>
    <v>Finance</v>
    <v>5</v>
    <v>en-US</v>
    <v>a21cvh</v>
    <v>268435456</v>
    <v>1</v>
    <v>Powered by Refinitiv</v>
    <v>38.36</v>
    <v>22.14</v>
    <v>1.2574000000000001</v>
    <v>0.55000000000000004</v>
    <v>1.5235E-2</v>
    <v>USD</v>
    <v>Pure Storage, Inc. is focused on delivering disruptive data storage, products and services. The Company’s products and subscription services support a range of structured and unstructured data, at scale and across any data workload in hybrid and public cloud environments and include production, test and development, analytics, disaster recovery (DR), and backup and recovery. Its products and subscription services include FlashArray Platform, Cloud Block Store, FlashBlade Platform, Evergreen Subscription, Evergreen//Flex, Evergreen//One, Pure Fusion, Portworx by Pure Storage and Portworx Data Services (PDS). It sells its products and subscription services using a direct sales force and its channel partners. It also sells to service providers that deploy its products and offer cloud-based storage services to their customers. FlashArray Platform provides solutions for block-oriented storage, addressing databases, applications, virtual machines and other traditional workloads.</v>
    <v>5200</v>
    <v>New York Stock Exchange</v>
    <v>XNYS</v>
    <v>XNYS</v>
    <v>2555 Augustine Drive, SANTA CLARA, CA, 95054 US</v>
    <v>36.69</v>
    <v>Computers, Phones &amp; Household Electronics</v>
    <v>Stock</v>
    <v>45099.998852383593</v>
    <v>72</v>
    <v>35.26</v>
    <v>11101940000</v>
    <v>PURE STORAGE, INC.</v>
    <v>PURE STORAGE, INC.</v>
    <v>35.9</v>
    <v>190.45150000000001</v>
    <v>36.1</v>
    <v>36.65</v>
    <v>307532800</v>
    <v>PSTG</v>
    <v>PURE STORAGE, INC. (XNYS:PSTG)</v>
    <v>89</v>
    <v>6056516</v>
    <v>2009</v>
  </rv>
  <rv s="2">
    <v>73</v>
  </rv>
  <rv s="0">
    <v>https://www.bing.com/financeapi/forcetrigger?t=a1yy2w&amp;q=XNAS%3aNXPI&amp;form=skydnc</v>
    <v>Learn more on Bing</v>
  </rv>
  <rv s="1">
    <v>0</v>
    <v>NXP Semiconductors NV (XNAS:NXPI)</v>
    <v>2</v>
    <v>3</v>
    <v>Finance</v>
    <v>4</v>
    <v>en-US</v>
    <v>a1yy2w</v>
    <v>268435456</v>
    <v>1</v>
    <v>Powered by Refinitiv</v>
    <v>199.55</v>
    <v>132.08000000000001</v>
    <v>1.5145</v>
    <v>1.37</v>
    <v>7.0879999999999997E-3</v>
    <v>USD</v>
    <v>NXP Semiconductors NV (NXP) is The Netherlands-based holding company. The Company operates as a semiconductor company. The Company provides high performance mixed signal analog-digital (mixed A/D) and standard product solutions. Its product solutions are used in a range of end-market applications, including automotive, personal security and identification, industrial &amp; Internet of Things (IoT), wireless and wireline infrastructure, mobile communications, multi-market industrial, consumer and computing. It engages with global original equipment manufacturers (OEMs). The Company sells products in all geographic regions and countries: China, USA, Japan, Malaysia, South Korea, Germany, The Netherlands, and others.</v>
    <v>34500</v>
    <v>Nasdaq Stock Market</v>
    <v>XNAS</v>
    <v>XNAS</v>
    <v>High Tech Campus 60, EINDHOVEN, NOORD-BRABANT, 5656AG NL</v>
    <v>195.58</v>
    <v>Semiconductors &amp; Semiconductor Equipment</v>
    <v>Stock</v>
    <v>45099.993511909372</v>
    <v>75</v>
    <v>190.51</v>
    <v>50558897090</v>
    <v>NXP Semiconductors NV</v>
    <v>NXP Semiconductors NV</v>
    <v>191.4</v>
    <v>18.657900000000001</v>
    <v>193.28</v>
    <v>194.65</v>
    <v>259742600</v>
    <v>NXPI</v>
    <v>NXP Semiconductors NV (XNAS:NXPI)</v>
    <v>728</v>
    <v>2515927</v>
    <v>2010</v>
  </rv>
  <rv s="2">
    <v>76</v>
  </rv>
  <rv s="0">
    <v>http://en.wikipedia.org/wiki/Qualcomm</v>
    <v>Wikipedia</v>
  </rv>
  <rv s="3">
    <v>33</v>
    <v>78</v>
  </rv>
  <rv s="4">
    <v>14</v>
    <v>https://www.bing.com/th?id=AMMS_2b1c176dae370ecc0d55a1517537f595&amp;qlt=95</v>
    <v>79</v>
    <v>0</v>
    <v>https://www.bing.com/images/search?form=xlimg&amp;q=qualcomm</v>
    <v>Image of QUALCOMM INCORPORATED</v>
  </rv>
  <rv s="0">
    <v>https://www.bing.com/financeapi/forcetrigger?t=a21k2w&amp;q=XNAS%3aQCOM&amp;form=skydnc</v>
    <v>Learn more on Bing</v>
  </rv>
  <rv s="5">
    <v>10</v>
    <v>QUALCOMM INCORPORATED (XNAS:QCOM)</v>
    <v>12</v>
    <v>13</v>
    <v>Finance</v>
    <v>5</v>
    <v>en-US</v>
    <v>a21k2w</v>
    <v>268435456</v>
    <v>1</v>
    <v>Powered by Refinitiv</v>
    <v>156.66</v>
    <v>101.47</v>
    <v>1.2463</v>
    <v>0.64</v>
    <v>5.5289999999999992E-3</v>
    <v>USD</v>
    <v>Qualcomm Incorporated is engaged in the development and commercialization of foundational technologies for the wireless industry. The Company’s segments Qualcomm CDMA Technologies (QCT), Qualcomm Technology Licensing (QTL) and Qualcomm Strategic Initiatives (QSI). QCT segment develops and supplies integrated circuits and system software based on third generation/fourth generation/fifth generation (3G/4G/5G) and other technologies for use in wireless voice and data communications, networking, computing, multimedia and global positioning system (GPS) products. QTL Segment grants licenses or otherwise provides rights to use portions of its intellectual property portfolio, which, among other rights, includes certain patent rights essential to and/or useful in the manufacture, sale and/or use of certain wireless products, including, without limitation, products implementing CDMA2000, WCDMA, LTE and/or OFDMA-based 5G standards and their derivatives. QSI Segment makes strategic investments.</v>
    <v>51000</v>
    <v>Nasdaq Stock Market</v>
    <v>XNAS</v>
    <v>XNAS</v>
    <v>5775 Morehouse Dr, SAN DIEGO, CA, 92121 US</v>
    <v>116.68</v>
    <v>80</v>
    <v>Semiconductors &amp; Semiconductor Equipment</v>
    <v>Stock</v>
    <v>45099.999981897658</v>
    <v>81</v>
    <v>114.9121</v>
    <v>129669600000</v>
    <v>QUALCOMM INCORPORATED</v>
    <v>QUALCOMM INCORPORATED</v>
    <v>116.01</v>
    <v>12.3843</v>
    <v>115.76</v>
    <v>116.4</v>
    <v>1114000000</v>
    <v>QCOM</v>
    <v>QUALCOMM INCORPORATED (XNAS:QCOM)</v>
    <v>4463</v>
    <v>9536802</v>
    <v>1991</v>
  </rv>
  <rv s="2">
    <v>82</v>
  </rv>
  <rv s="0">
    <v>https://www.bing.com/financeapi/forcetrigger?t=a1y4oc&amp;q=XNAS%3aMU&amp;form=skydnc</v>
    <v>Learn more on Bing</v>
  </rv>
  <rv s="1">
    <v>0</v>
    <v>MICRON TECHNOLOGY, INC. (XNAS:MU)</v>
    <v>2</v>
    <v>3</v>
    <v>Finance</v>
    <v>5</v>
    <v>en-US</v>
    <v>a1y4oc</v>
    <v>268435456</v>
    <v>1</v>
    <v>Powered by Refinitiv</v>
    <v>74.769900000000007</v>
    <v>48.43</v>
    <v>1.3644000000000001</v>
    <v>0.45</v>
    <v>6.8389999999999996E-3</v>
    <v>USD</v>
    <v>Micron Technology, Inc. is a provider of memory and storage solutions. The Company's product portfolio includes dynamic random-access memory (DRAM), negative-AND (NAND), three-dimensional (3D) XPoint memory, and NOR, solid-state drives, graphics and high bandwidth memory (HBM), managed NAND and multichip packages. Its brands include Micron and Crucial. The Company's segments include Compute and Networking Business Unit (CNBU) includes memory products sold into client, cloud server, enterprise, graphics, and networking markets; Mobile Business Unit (MBU) includes memory and storage products sold into smartphone and other mobile-device markets; Storage Business Unit (SBU) includes solid state drives (SSDs) and component-level solutions sold into enterprise and cloud, client, and consumer storage markets and other discrete storage products; Embedded Business Unit (EBU) includes memory and storage products sold into automotive, industrial, and consumer markets.</v>
    <v>48000</v>
    <v>Nasdaq Stock Market</v>
    <v>XNAS</v>
    <v>XNAS</v>
    <v>PO BOX 6, 8000 S FEDERAL WAY, BOISE, ID, 83716-9632 US</v>
    <v>66.66</v>
    <v>Semiconductors &amp; Semiconductor Equipment</v>
    <v>Stock</v>
    <v>45099.999881029689</v>
    <v>84</v>
    <v>65.510000000000005</v>
    <v>72503602500</v>
    <v>MICRON TECHNOLOGY, INC.</v>
    <v>MICRON TECHNOLOGY, INC.</v>
    <v>65.53</v>
    <v>47.583799999999997</v>
    <v>65.8</v>
    <v>66.25</v>
    <v>1094394000</v>
    <v>MU</v>
    <v>MICRON TECHNOLOGY, INC. (XNAS:MU)</v>
    <v>9771</v>
    <v>19295691</v>
    <v>1984</v>
  </rv>
  <rv s="2">
    <v>85</v>
  </rv>
  <rv s="0">
    <v>https://www.bing.com/financeapi/forcetrigger?t=a223lh&amp;q=XNAS%3aRMBS&amp;form=skydnc</v>
    <v>Learn more on Bing</v>
  </rv>
  <rv s="1">
    <v>0</v>
    <v>RAMBUS INC. (XNAS:RMBS)</v>
    <v>2</v>
    <v>3</v>
    <v>Finance</v>
    <v>4</v>
    <v>en-US</v>
    <v>a223lh</v>
    <v>268435456</v>
    <v>1</v>
    <v>Powered by Refinitiv</v>
    <v>68.540000000000006</v>
    <v>20</v>
    <v>1.2709999999999999</v>
    <v>1.94</v>
    <v>3.2848000000000002E-2</v>
    <v>USD</v>
    <v>Rambus Inc. is a provider of chips and intellectual property (IP) that enable performance improvements for data centers and other markets. The Company's memory subsystems provide chips and IP, which provide security in data-intensive systems. It offers a balanced and diverse portfolio of solutions across chips, silicon IP and patent licensing. Its Rambus Double Data Rate (DDR) memory interface chips for server memory modules enable increased bandwidth and expanded capacity in enterprise and cloud servers. Its portfolio includes DDR5 and DDR4 memory interface chipsets. Its DDR5 chipset solution includes the Registering Clock Driver (RCD), Serial Presence Detect Hubs (SPD Hub) and Temperature Sensors (TS). Rambus Silicon IP includes interface and security IP solutions that move and protect data in advanced data center, government and automotive applications. It sells memory interface chips directly and indirectly to memory module manufacturers and original equipment manufacturers (OEMs).</v>
    <v>765</v>
    <v>Nasdaq Stock Market</v>
    <v>XNAS</v>
    <v>XNAS</v>
    <v>4453 North First Street, Suite 100, SAN JOSE, CA, 95134 US</v>
    <v>61.08</v>
    <v>Semiconductors &amp; Semiconductor Equipment</v>
    <v>Stock</v>
    <v>45099.994530728909</v>
    <v>87</v>
    <v>58.2</v>
    <v>6639557200</v>
    <v>RAMBUS INC.</v>
    <v>RAMBUS INC.</v>
    <v>58.91</v>
    <v>122.771</v>
    <v>59.06</v>
    <v>61</v>
    <v>108845200</v>
    <v>RMBS</v>
    <v>RAMBUS INC. (XNAS:RMBS)</v>
    <v>19</v>
    <v>1812238</v>
    <v>1997</v>
  </rv>
  <rv s="2">
    <v>88</v>
  </rv>
  <rv s="0">
    <v>https://www.bing.com/financeapi/forcetrigger?t=a1nz8m&amp;q=XNAS%3aAVGO&amp;form=skydnc</v>
    <v>Learn more on Bing</v>
  </rv>
  <rv s="1">
    <v>0</v>
    <v>Broadcom Inc. (XNAS:AVGO)</v>
    <v>2</v>
    <v>3</v>
    <v>Finance</v>
    <v>5</v>
    <v>en-US</v>
    <v>a1nz8m</v>
    <v>268435456</v>
    <v>1</v>
    <v>Powered by Refinitiv</v>
    <v>921.7799</v>
    <v>415.06819999999999</v>
    <v>1.0956999999999999</v>
    <v>-5.23</v>
    <v>-6.1700000000000001E-3</v>
    <v>USD</v>
    <v>Broadcom Inc. is a technology company. The Company designs, develops and supplies a range of semiconductor and infrastructure software solutions. The Company operates through two segments: semiconductor solutions and infrastructure software. Its semiconductor solutions segment includes all of its product lines and intellectual property (IP) licensing. It provides semiconductor solutions for managing the movement of data in data center, telecom, enterprise and embedded networking applications. It also provides a variety of radio frequency (RF) semiconductor devices, wireless connectivity solutions and custom touch controllers for the wireless market. Its infrastructure software segment includes its mainframe, distributed and cyber security solutions, and its fiber channel storage area networking (FC SAN) business. The Company's mainframe software provides DevOps, AIOps, Security and Data Management Systems solutions.</v>
    <v>20000</v>
    <v>Nasdaq Stock Market</v>
    <v>XNAS</v>
    <v>XNAS</v>
    <v>1320 Ridder Park Drive, SAN JOSE, CA, 95131 US</v>
    <v>848.91</v>
    <v>Semiconductors &amp; Semiconductor Equipment</v>
    <v>Stock</v>
    <v>45099.999994166406</v>
    <v>90</v>
    <v>835.31</v>
    <v>347658561522</v>
    <v>Broadcom Inc.</v>
    <v>Broadcom Inc.</v>
    <v>845.09</v>
    <v>26.356400000000001</v>
    <v>847.66</v>
    <v>842.43</v>
    <v>412685400</v>
    <v>AVGO</v>
    <v>Broadcom Inc. (XNAS:AVGO)</v>
    <v>276</v>
    <v>4273210</v>
    <v>2018</v>
  </rv>
  <rv s="2">
    <v>91</v>
  </rv>
  <rv s="0">
    <v>https://www.bing.com/financeapi/forcetrigger?t=a24p1h&amp;q=XNAS%3aTXN&amp;form=skydnc</v>
    <v>Learn more on Bing</v>
  </rv>
  <rv s="1">
    <v>0</v>
    <v>TEXAS INSTRUMENTS INCORPORATED (XNAS:TXN)</v>
    <v>2</v>
    <v>3</v>
    <v>Finance</v>
    <v>4</v>
    <v>en-US</v>
    <v>a24p1h</v>
    <v>268435456</v>
    <v>1</v>
    <v>Powered by Refinitiv</v>
    <v>186.3</v>
    <v>144.4589</v>
    <v>1.0016</v>
    <v>2.15</v>
    <v>1.2611000000000001E-2</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v>33000</v>
    <v>Nasdaq Stock Market</v>
    <v>XNAS</v>
    <v>XNAS</v>
    <v>12500 T I Blvd, DALLAS, TX, 75243-0592 US</v>
    <v>172.66</v>
    <v>Semiconductors &amp; Semiconductor Equipment</v>
    <v>Stock</v>
    <v>45099.994103750003</v>
    <v>93</v>
    <v>169.81</v>
    <v>156688292757</v>
    <v>TEXAS INSTRUMENTS INCORPORATED</v>
    <v>TEXAS INSTRUMENTS INCORPORATED</v>
    <v>170</v>
    <v>19.370899999999999</v>
    <v>170.48</v>
    <v>172.63</v>
    <v>907653900</v>
    <v>TXN</v>
    <v>TEXAS INSTRUMENTS INCORPORATED (XNAS:TXN)</v>
    <v>278</v>
    <v>5314737</v>
    <v>1938</v>
  </rv>
  <rv s="2">
    <v>94</v>
  </rv>
  <rv s="0">
    <v>https://www.bing.com/financeapi/forcetrigger?t=a1wjkr&amp;q=XNAS%3aKLAC&amp;form=skydnc</v>
    <v>Learn more on Bing</v>
  </rv>
  <rv s="1">
    <v>0</v>
    <v>KLA Corporation (XNAS:KLAC)</v>
    <v>2</v>
    <v>3</v>
    <v>Finance</v>
    <v>4</v>
    <v>en-US</v>
    <v>a1wjkr</v>
    <v>268435456</v>
    <v>1</v>
    <v>Powered by Refinitiv</v>
    <v>482.2</v>
    <v>250.2</v>
    <v>1.35</v>
    <v>10.95</v>
    <v>2.3990999999999998E-2</v>
    <v>USD</v>
    <v>KLA Corporation (KLA) is a supplier of process control and yield management solutions and services for the semiconductor and related electronics industries. The Company offers a portfolio of device manufacturing, inspection and metrology products and related service, software and other offerings support research and development (R&amp;D) and manufacturing of integrated circuits (IC), wafers and reticles. It also offers technologically advanced, yield-enhancing and process-enabling solutions to address various manufacturing stages of Printed Circuit Boards (PCB), Flat Panel Displays (FPD), Specialty Semiconductor Devices (SD) and other electronic components. Its segment includes Semiconductor Process Control; Specialty Semiconductor Process; PCB, Display and Component Inspection, and Other. The Semiconductor Process Control segment provides a portfolio of inspection, metrology and data analytics products as well as related service offerings.</v>
    <v>14000</v>
    <v>Nasdaq Stock Market</v>
    <v>XNAS</v>
    <v>XNAS</v>
    <v>1 Technology Dr, MILPITAS, CA, 95035-7916 US</v>
    <v>467.89</v>
    <v>Semiconductors &amp; Semiconductor Equipment</v>
    <v>Stock</v>
    <v>45099.998149560153</v>
    <v>96</v>
    <v>452.96010000000001</v>
    <v>64124021882</v>
    <v>KLA Corporation</v>
    <v>KLA Corporation</v>
    <v>453.05</v>
    <v>19.058700000000002</v>
    <v>456.43</v>
    <v>467.38</v>
    <v>137198900</v>
    <v>KLAC</v>
    <v>KLA Corporation (XNAS:KLAC)</v>
    <v>10</v>
    <v>1164893</v>
    <v>1975</v>
  </rv>
  <rv s="2">
    <v>97</v>
  </rv>
  <rv s="0">
    <v>https://www.bing.com/financeapi/forcetrigger?t=a1mou2&amp;q=XNAS%3aAAPL&amp;form=skydnc</v>
    <v>Learn more on Bing</v>
  </rv>
  <rv s="1">
    <v>0</v>
    <v>APPLE INC. (XNAS:AAPL)</v>
    <v>2</v>
    <v>3</v>
    <v>Finance</v>
    <v>5</v>
    <v>en-US</v>
    <v>a1mou2</v>
    <v>268435456</v>
    <v>1</v>
    <v>Powered by Refinitiv</v>
    <v>187.04499999999999</v>
    <v>124.17</v>
    <v>1.2830999999999999</v>
    <v>3.04</v>
    <v>1.6525000000000001E-2</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187.04499999999999</v>
    <v>Computers, Phones &amp; Household Electronics</v>
    <v>Stock</v>
    <v>45099.999982685156</v>
    <v>99</v>
    <v>183.67</v>
    <v>2941266900000</v>
    <v>APPLE INC.</v>
    <v>APPLE INC.</v>
    <v>183.74</v>
    <v>31.712</v>
    <v>183.96</v>
    <v>187</v>
    <v>15728700000</v>
    <v>AAPL</v>
    <v>APPLE INC. (XNAS:AAPL)</v>
    <v>150105</v>
    <v>61568675</v>
    <v>1977</v>
  </rv>
  <rv s="2">
    <v>100</v>
  </rv>
  <rv s="0">
    <v>https://www.bing.com/financeapi/forcetrigger?t=a24kjc&amp;q=XNYS%3aTSM&amp;form=skydnc</v>
    <v>Learn more on Bing</v>
  </rv>
  <rv s="1">
    <v>0</v>
    <v>Taiwan Semiconductor Manufacturing Co., Ltd. (XNYS:TSM)</v>
    <v>2</v>
    <v>3</v>
    <v>Finance</v>
    <v>5</v>
    <v>en-US</v>
    <v>a24kjc</v>
    <v>268435456</v>
    <v>1</v>
    <v>Powered by Refinitiv</v>
    <v>110.69</v>
    <v>59.43</v>
    <v>1.0913999999999999</v>
    <v>1.49</v>
    <v>1.4659999999999999E-2</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103.425</v>
    <v>Semiconductors &amp; Semiconductor Equipment</v>
    <v>Stock</v>
    <v>45099.999144779686</v>
    <v>102</v>
    <v>101.33</v>
    <v>486959700000</v>
    <v>Taiwan Semiconductor Manufacturing Co., Ltd.</v>
    <v>Taiwan Semiconductor Manufacturing Co., Ltd.</v>
    <v>101.42</v>
    <v>15.998100000000001</v>
    <v>101.64</v>
    <v>103.13</v>
    <v>5186414000</v>
    <v>TSM</v>
    <v>Taiwan Semiconductor Manufacturing Co., Ltd. (XNYS:TSM)</v>
    <v>11396</v>
    <v>16197287</v>
    <v>1987</v>
  </rv>
  <rv s="2">
    <v>103</v>
  </rv>
  <rv s="0">
    <v>https://www.bing.com/financeapi/forcetrigger?t=a1zgm7&amp;q=XNAS%3aPANW&amp;form=skydnc</v>
    <v>Learn more on Bing</v>
  </rv>
  <rv s="1">
    <v>0</v>
    <v>PALO ALTO NETWORKS, INC. (XNAS:PANW)</v>
    <v>2</v>
    <v>3</v>
    <v>Finance</v>
    <v>5</v>
    <v>en-US</v>
    <v>a1zgm7</v>
    <v>268435456</v>
    <v>1</v>
    <v>Powered by Refinitiv</v>
    <v>249.26</v>
    <v>132.22</v>
    <v>1.1850000000000001</v>
    <v>10.23</v>
    <v>4.2817999999999995E-2</v>
    <v>USD</v>
    <v>Palo Alto Networks, Inc. is a global cybersecurity provider. The Company enables enterprises, service providers, and government entities to secure all users, applications, data, networks, clouds and devices with visibility and context, continuously across all locations. It delivers cybersecurity products covering a range of use cases, enabling its end-customers to secure their networks, remote and hybrid workforces, branch locations, and public and private clouds, and to advance their security operations centers (SOC). Its products are available in the form of the product, subscription, and support offerings, such as Firewall Appliances and Software, Panorama, Virtual System Upgrades, URL Filtering, Advanced URL Filtering, DNS Security, and IoT Security, among others. Its solutions are focused on five areas, which includes Network Security, Secure Access Service Edge, Cloud Security, Security Analytics and Automation, and Threat Intelligence and Security Consulting (Unit 42).</v>
    <v>13979</v>
    <v>Nasdaq Stock Market</v>
    <v>XNAS</v>
    <v>XNAS</v>
    <v>3000 Tannery Way, SANTA CLARA, CA, 95054 US</v>
    <v>249.26</v>
    <v>Software &amp; IT Services</v>
    <v>Stock</v>
    <v>45099.999895914065</v>
    <v>105</v>
    <v>238.36</v>
    <v>76203723420</v>
    <v>PALO ALTO NETWORKS, INC.</v>
    <v>PALO ALTO NETWORKS, INC.</v>
    <v>238.91</v>
    <v>391.23680000000002</v>
    <v>238.92</v>
    <v>249.15</v>
    <v>305854800</v>
    <v>PANW</v>
    <v>PALO ALTO NETWORKS, INC. (XNAS:PANW)</v>
    <v>3382</v>
    <v>8447469</v>
    <v>2005</v>
  </rv>
  <rv s="2">
    <v>106</v>
  </rv>
  <rv s="0">
    <v>https://www.bing.com/financeapi/forcetrigger?t=a1nihw&amp;q=XNYS%3aANET&amp;form=skydnc</v>
    <v>Learn more on Bing</v>
  </rv>
  <rv s="1">
    <v>0</v>
    <v>ARISTA NETWORKS, INC. (XNYS:ANET)</v>
    <v>2</v>
    <v>3</v>
    <v>Finance</v>
    <v>5</v>
    <v>en-US</v>
    <v>a1nihw</v>
    <v>268435456</v>
    <v>1</v>
    <v>Powered by Refinitiv</v>
    <v>178.36</v>
    <v>91.31</v>
    <v>1.2322</v>
    <v>1.73</v>
    <v>1.1417999999999999E-2</v>
    <v>USD</v>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v>3612</v>
    <v>New York Stock Exchange</v>
    <v>XNYS</v>
    <v>XNYS</v>
    <v>5453 Great America Pkwy, SANTA CLARA, CA, 95054 US</v>
    <v>153.38999999999999</v>
    <v>Communications &amp; Networking</v>
    <v>Stock</v>
    <v>45099.999299282033</v>
    <v>108</v>
    <v>149.72</v>
    <v>47241256272</v>
    <v>ARISTA NETWORKS, INC.</v>
    <v>ARISTA NETWORKS, INC.</v>
    <v>150.97999999999999</v>
    <v>31.878</v>
    <v>151.51</v>
    <v>153.24</v>
    <v>308282800</v>
    <v>ANET</v>
    <v>ARISTA NETWORKS, INC. (XNYS:ANET)</v>
    <v>902</v>
    <v>3935722</v>
    <v>2011</v>
  </rv>
  <rv s="2">
    <v>109</v>
  </rv>
  <rv s="0">
    <v>https://www.bing.com/financeapi/forcetrigger?t=a1x4f2&amp;q=XNAS%3aLRCX&amp;form=skydnc</v>
    <v>Learn more on Bing</v>
  </rv>
  <rv s="1">
    <v>0</v>
    <v>LAM RESEARCH CORPORATION (XNAS:LRCX)</v>
    <v>2</v>
    <v>3</v>
    <v>Finance</v>
    <v>4</v>
    <v>en-US</v>
    <v>a1x4f2</v>
    <v>268435456</v>
    <v>1</v>
    <v>Powered by Refinitiv</v>
    <v>644.59990000000005</v>
    <v>299.59199999999998</v>
    <v>1.4748000000000001</v>
    <v>14.07</v>
    <v>2.3224999999999999E-2</v>
    <v>USD</v>
    <v>Lam Research Corporation is a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SOLA, SPEED, Striker, VECTOR, Flex, Kiyo, Syndion, Versys Metal, Coronus, DV-Prime , Da Vinci , EOS , and SP Series. Its customer base includes semiconductor memory, foundry, and integrated device manufacturers (IDMs) that make products, such as non-volatile memory (NVM), dynamic random-access memory (DRAM) and logic devices. It offers services in areas, such as nanoscale applications enablement, chemistry, plasma and fluidics, and others.</v>
    <v>17700</v>
    <v>Nasdaq Stock Market</v>
    <v>XNAS</v>
    <v>XNAS</v>
    <v>4650 Cushing Blvd, FREMONT, CA, 94538 US</v>
    <v>624.48</v>
    <v>Semiconductors &amp; Semiconductor Equipment</v>
    <v>Stock</v>
    <v>45099.999960520312</v>
    <v>111</v>
    <v>598.41999999999996</v>
    <v>83273645735</v>
    <v>LAM RESEARCH CORPORATION</v>
    <v>LAM RESEARCH CORPORATION</v>
    <v>601.1</v>
    <v>17.259</v>
    <v>605.79999999999995</v>
    <v>619.87</v>
    <v>134340500</v>
    <v>LRCX</v>
    <v>LAM RESEARCH CORPORATION (XNAS:LRCX)</v>
    <v>943</v>
    <v>1459843</v>
    <v>1989</v>
  </rv>
  <rv s="2">
    <v>112</v>
  </rv>
  <rv s="0">
    <v>https://www.bing.com/financeapi/forcetrigger?t=a1xdvh&amp;q=XNAS%3aMCHP&amp;form=skydnc</v>
    <v>Learn more on Bing</v>
  </rv>
  <rv s="1">
    <v>0</v>
    <v>MICROCHIP TECHNOLOGY INCORPORATED (XNAS:MCHP)</v>
    <v>2</v>
    <v>3</v>
    <v>Finance</v>
    <v>5</v>
    <v>en-US</v>
    <v>a1xdvh</v>
    <v>268435456</v>
    <v>1</v>
    <v>Powered by Refinitiv</v>
    <v>87.76</v>
    <v>54.33</v>
    <v>1.5683</v>
    <v>0.16</v>
    <v>1.9289999999999999E-3</v>
    <v>USD</v>
    <v>Microchip Technology Inc is a provider of smart, connected, and secure embedded control solutions. It is engaged in selling its semiconductor products to distributors and non-distributor customers (direct customers). It operates through two segments: semiconductor products and technology licensing. The semiconductor products segment designs, develops, manufactures and markets mixed-signal microcontrollers, development tools and analog, interface, mixed-signal, timing, wired and wireless connectivity devices, and memory products. The technology licensing segment includes sales and licensing of the Company's intellectual property. It offers a range of general purpose mixed-signal microcontroller products. The Company’s analog product line consists of several families, including power management, linear, mixed-signal, high voltage, thermal management, discrete diodes and drivers, safety, security, timing, Universal Serial Bus (USB), ethernet, wireless and other interface products.</v>
    <v>22600</v>
    <v>Nasdaq Stock Market</v>
    <v>XNAS</v>
    <v>XNAS</v>
    <v>2355 W CHANDLER BLVD, CHANDLER, AZ, 85224-6199 US</v>
    <v>83.55</v>
    <v>Semiconductors &amp; Semiconductor Equipment</v>
    <v>Stock</v>
    <v>45099.998205960153</v>
    <v>114</v>
    <v>81.93</v>
    <v>45332318080</v>
    <v>MICROCHIP TECHNOLOGY INCORPORATED</v>
    <v>MICROCHIP TECHNOLOGY INCORPORATED</v>
    <v>82.58</v>
    <v>20.6936</v>
    <v>82.96</v>
    <v>83.12</v>
    <v>545384000</v>
    <v>MCHP</v>
    <v>MICROCHIP TECHNOLOGY INCORPORATED (XNAS:MCHP)</v>
    <v>234</v>
    <v>5536441</v>
    <v>1989</v>
  </rv>
  <rv s="2">
    <v>115</v>
  </rv>
  <rv s="0">
    <v>https://www.bing.com/financeapi/forcetrigger?t=a1nda2&amp;q=XNAS%3aAMAT&amp;form=skydnc</v>
    <v>Learn more on Bing</v>
  </rv>
  <rv s="1">
    <v>0</v>
    <v>APPLIED MATERIALS, INC. (XNAS:AMAT)</v>
    <v>2</v>
    <v>3</v>
    <v>Finance</v>
    <v>5</v>
    <v>en-US</v>
    <v>a1nda2</v>
    <v>268435456</v>
    <v>1</v>
    <v>Powered by Refinitiv</v>
    <v>142.53</v>
    <v>71.12</v>
    <v>1.5792999999999999</v>
    <v>2.25</v>
    <v>1.6463000000000002E-2</v>
    <v>USD</v>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v>33000</v>
    <v>Nasdaq Stock Market</v>
    <v>XNAS</v>
    <v>XNAS</v>
    <v>3050 Bowers Ave, SANTA CLARA, CA, 95054-3299 US</v>
    <v>139.6</v>
    <v>Semiconductors &amp; Semiconductor Equipment</v>
    <v>Stock</v>
    <v>45099.999541990626</v>
    <v>117</v>
    <v>135</v>
    <v>116657708807</v>
    <v>APPLIED MATERIALS, INC.</v>
    <v>APPLIED MATERIALS, INC.</v>
    <v>135</v>
    <v>18.321999999999999</v>
    <v>136.66999999999999</v>
    <v>138.91999999999999</v>
    <v>839747400</v>
    <v>AMAT</v>
    <v>APPLIED MATERIALS, INC. (XNAS:AMAT)</v>
    <v>3390</v>
    <v>6472283</v>
    <v>1987</v>
  </rv>
  <rv s="2">
    <v>118</v>
  </rv>
  <rv s="0">
    <v>https://www.bing.com/financeapi/forcetrigger?t=alnz5r&amp;q=XAMS%3aASML&amp;form=skydnc</v>
    <v>Learn more on Bing</v>
  </rv>
  <rv s="1">
    <v>0</v>
    <v>ASML Holding NV (XAMS:ASML)</v>
    <v>2</v>
    <v>6</v>
    <v>Finance</v>
    <v>7</v>
    <v>en-US</v>
    <v>alnz5r</v>
    <v>268435456</v>
    <v>1</v>
    <v>Powered by Refinitiv</v>
    <v>698.1</v>
    <v>375.75</v>
    <v>1.57</v>
    <v>-6.7</v>
    <v>-1.0278000000000001E-2</v>
    <v>EUR</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37704</v>
    <v>Euronext Amsterdam</v>
    <v>XAMS</v>
    <v>XAMS</v>
    <v>De Run 6501, VELDHOVEN, NOORD-BRABANT, 5504 DR NL</v>
    <v>650.6</v>
    <v>Semiconductors &amp; Semiconductor Equipment</v>
    <v>Stock</v>
    <v>45100.476493055554</v>
    <v>120</v>
    <v>643.6</v>
    <v>262805800000</v>
    <v>ASML Holding NV</v>
    <v>ASML Holding NV</v>
    <v>650.6</v>
    <v>40.519599999999997</v>
    <v>651.9</v>
    <v>645.20000000000005</v>
    <v>403138200</v>
    <v>ASML</v>
    <v>ASML Holding NV (XAMS:ASML)</v>
    <v>118970</v>
    <v>614800</v>
    <v>1994</v>
  </rv>
  <rv s="2">
    <v>121</v>
  </rv>
  <rv s="0">
    <v>https://www.bing.com/financeapi/forcetrigger?t=a22ra2&amp;q=XNAS%3aSEDG&amp;form=skydnc</v>
    <v>Learn more on Bing</v>
  </rv>
  <rv s="1">
    <v>0</v>
    <v>SOLAREDGE TECHNOLOGIES, INC. (XNAS:SEDG)</v>
    <v>2</v>
    <v>3</v>
    <v>Finance</v>
    <v>5</v>
    <v>en-US</v>
    <v>a22ra2</v>
    <v>268435456</v>
    <v>1</v>
    <v>Powered by Refinitiv</v>
    <v>375.9</v>
    <v>190.15</v>
    <v>1.3622000000000001</v>
    <v>-7.42</v>
    <v>-2.9446E-2</v>
    <v>USD</v>
    <v>SolarEdge Technologies, Inc. offers an inverter solution for a solar photovoltaic (PV) system. The Company's products include SolarEdge Power Optimizer, SolarEdge Inverter, StorEdge Solutions and SolarEdge Monitoring Software. Its product roadmap consists of categories, including power optimizers, inverters, monitoring services, energy storage and smart energy management. The Company's power optimizers provide module-level maximum power point (MPP) tracking and real-time adjustments of current and voltage to the optimal working point of each individual PV module. The Company's solution consists of a direct current (DC) power optimizer, an inverter and a cloud-based monitoring platform that operates as a single integrated system.</v>
    <v>4926</v>
    <v>Nasdaq Stock Market</v>
    <v>XNAS</v>
    <v>XNAS</v>
    <v>1 HaMada St., POB 12001, HERZLIYA, 4672505 IL</v>
    <v>251.63</v>
    <v>Renewable Energy</v>
    <v>Stock</v>
    <v>45099.997486758592</v>
    <v>123</v>
    <v>238.46</v>
    <v>13780230616</v>
    <v>SOLAREDGE TECHNOLOGIES, INC.</v>
    <v>SOLAREDGE TECHNOLOGIES, INC.</v>
    <v>251.18</v>
    <v>71.752300000000005</v>
    <v>251.99</v>
    <v>244.57</v>
    <v>56344730</v>
    <v>SEDG</v>
    <v>SOLAREDGE TECHNOLOGIES, INC. (XNAS:SEDG)</v>
    <v>291</v>
    <v>925007</v>
    <v>2006</v>
  </rv>
  <rv s="2">
    <v>124</v>
  </rv>
  <rv s="0">
    <v>https://www.bing.com/financeapi/forcetrigger?t=a1z8jc&amp;q=XNAS%3aON&amp;form=skydnc</v>
    <v>Learn more on Bing</v>
  </rv>
  <rv s="1">
    <v>0</v>
    <v>ON SEMICONDUCTOR CORPORATION (XNAS:ON)</v>
    <v>2</v>
    <v>3</v>
    <v>Finance</v>
    <v>4</v>
    <v>en-US</v>
    <v>a1z8jc</v>
    <v>268435456</v>
    <v>1</v>
    <v>Powered by Refinitiv</v>
    <v>93.44</v>
    <v>44.76</v>
    <v>1.7215</v>
    <v>0.88</v>
    <v>9.9919999999999991E-3</v>
    <v>USD</v>
    <v>ON Semiconductor Corporation provides intelligent sensing and power solutions. The Company's segments include the Power Solutions Group (PSG), the Advanced Solutions Group (ASG) and the Intelligent Sensing Group (ISG). The PSG segment offers a range of analog, discrete, module and integrated semiconductor products. The ASG segment designs and develops analog, mixed-signal, advanced logic, application specific standard products (ASSPs) and application specific integrated circuits (ASICs), radio frequency (RF) and integrated power solutions for a base of end-users in different end-markets. The Company's ISG segment designs and develops complementary metal oxide semiconductor (CMOS) image sensors, image signal processors, single photon detectors, including Silicon photomultipliers (SiPM) and Single photon avalanche diode (SPAD) arrays, as well as actuator drivers for autofocus and image stabilization for a base of end-users in the different end-markets.</v>
    <v>31000</v>
    <v>Nasdaq Stock Market</v>
    <v>XNAS</v>
    <v>XNAS</v>
    <v>5701 NORTH PIMA ROAD, SCOTTSDALE, AZ, 85250 US</v>
    <v>89.26</v>
    <v>Semiconductors &amp; Semiconductor Equipment</v>
    <v>Stock</v>
    <v>45099.999849617969</v>
    <v>126</v>
    <v>87</v>
    <v>38415085560</v>
    <v>ON SEMICONDUCTOR CORPORATION</v>
    <v>ON SEMICONDUCTOR CORPORATION</v>
    <v>87.07</v>
    <v>21.7075</v>
    <v>88.07</v>
    <v>88.95</v>
    <v>431872800</v>
    <v>ON</v>
    <v>ON SEMICONDUCTOR CORPORATION (XNAS:ON)</v>
    <v>3159</v>
    <v>8270574</v>
    <v>2000</v>
  </rv>
  <rv s="2">
    <v>127</v>
  </rv>
  <rv s="0">
    <v>https://www.bing.com/financeapi/forcetrigger?t=a1rzh7&amp;q=XNAS%3aENPH&amp;form=skydnc</v>
    <v>Learn more on Bing</v>
  </rv>
  <rv s="1">
    <v>0</v>
    <v>ENPHASE ENERGY, INC. (XNAS:ENPH)</v>
    <v>2</v>
    <v>3</v>
    <v>Finance</v>
    <v>5</v>
    <v>en-US</v>
    <v>a1rzh7</v>
    <v>268435456</v>
    <v>1</v>
    <v>Powered by Refinitiv</v>
    <v>339.92</v>
    <v>152.15</v>
    <v>1.4519</v>
    <v>-5.46</v>
    <v>-3.2502000000000003E-2</v>
    <v>USD</v>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v>2821</v>
    <v>Nasdaq Stock Market</v>
    <v>XNAS</v>
    <v>XNAS</v>
    <v>47281 Bayside Parkway, FREMONT, CA, 94538 US</v>
    <v>165.2955</v>
    <v>Renewable Energy</v>
    <v>Stock</v>
    <v>45099.999942753908</v>
    <v>129</v>
    <v>156.01</v>
    <v>22273712561</v>
    <v>ENPHASE ENERGY, INC.</v>
    <v>ENPHASE ENERGY, INC.</v>
    <v>164.84</v>
    <v>48.003399999999999</v>
    <v>167.99</v>
    <v>162.53</v>
    <v>137043700</v>
    <v>ENPH</v>
    <v>ENPHASE ENERGY, INC. (XNAS:ENPH)</v>
    <v>4056</v>
    <v>3065581</v>
    <v>2006</v>
  </rv>
  <rv s="2">
    <v>130</v>
  </rv>
  <rv s="0">
    <v>https://www.bing.com/financeapi/forcetrigger?t=a1mvjc&amp;q=XNAS%3aADI&amp;form=skydnc</v>
    <v>Learn more on Bing</v>
  </rv>
  <rv s="7">
    <v>19</v>
    <v>ANALOG DEVICES, INC. (XNAS:ADI)</v>
    <v>2</v>
    <v>20</v>
    <v>Finance</v>
    <v>21</v>
    <v>en-US</v>
    <v>a1mvjc</v>
    <v>268435456</v>
    <v>1</v>
    <v>Powered by Refinitiv</v>
    <v>198.245</v>
    <v>133.47999999999999</v>
    <v>1.1409</v>
    <v>0.67</v>
    <v>3.6129999999999999E-3</v>
    <v>USD</v>
    <v>Analog Devices, Inc. is a semiconductor company. The Company designs, manufactures, tests and markets a portfolio of solutions, including integrated circuits (ICs), software and subsystems that leverage analog, mixed-signal and digital signal processing technologies. Its products include data converters, amplifiers, power management, radio frequency (RF) ICs, edge processors and other sensors. The Company's ICs are designed to address a range of real-world signal-processing applications. Its IC product portfolio includes both general-purpose products used by a range of customers and applications, as well as application-specific products designed for specific target markets. The Company's product offerings include more than 75,000 stock-keeping units (SKUs) that can be aggregated into various general categories, such as analog and mixed-signal, power management and reference, amplifiers/RF and microwave, sensors and actuators, and digital signal processing and system products (DSPs).</v>
    <v>24450</v>
    <v>Nasdaq Stock Market</v>
    <v>XNAS</v>
    <v>XNAS</v>
    <v>One Analog Way, WILMINGTON, MA, 01887 US</v>
    <v>186.37</v>
    <v>Semiconductors &amp; Semiconductor Equipment</v>
    <v>Stock</v>
    <v>45099.928730022657</v>
    <v>132</v>
    <v>183.23</v>
    <v>93318959813</v>
    <v>ANALOG DEVICES, INC.</v>
    <v>ANALOG DEVICES, INC.</v>
    <v>183.88</v>
    <v>26.3734</v>
    <v>185.44</v>
    <v>186.11</v>
    <v>185.6</v>
    <v>501418300</v>
    <v>ADI</v>
    <v>ANALOG DEVICES, INC. (XNAS:ADI)</v>
    <v>651</v>
    <v>4406701</v>
    <v>1965</v>
  </rv>
  <rv s="2">
    <v>133</v>
  </rv>
  <rv s="0">
    <v>https://www.bing.com/financeapi/forcetrigger?t=a1xwnm&amp;q=XNAS%3aMPWR&amp;form=skydnc</v>
    <v>Learn more on Bing</v>
  </rv>
  <rv s="1">
    <v>0</v>
    <v>MONOLITHIC POWER SYSTEMS, INC. (XNAS:MPWR)</v>
    <v>2</v>
    <v>3</v>
    <v>Finance</v>
    <v>4</v>
    <v>en-US</v>
    <v>a1xwnm</v>
    <v>268435456</v>
    <v>1</v>
    <v>Powered by Refinitiv</v>
    <v>553.64</v>
    <v>301.69</v>
    <v>1.1192</v>
    <v>7.16</v>
    <v>1.4175999999999999E-2</v>
    <v>USD</v>
    <v>Monolithic Power Systems, Inc. is a fabless company that provides semiconductor-based power electronics solutions. The Company operates through one segment that includes the design, development, marketing and sale of semiconductor-based power electronic solutions for the storage and computing, enterprise data, automotive, industrial, communications and consumer markets. Its product families include Direct Current (DC) to DC Products and Lighting Control Products. Its DC to DC integrated circuits (ICs) are used to convert and control voltages within a range of electronic systems, such as portable electronic devices, wireless LAN access points, computers and notebooks, monitors, infotainment applications and medical equipment. Lighting control ICs are used in backlighting and general illumination products. Lighting control ICs for backlighting are used in systems that provide the light source for liquid crystal display (LCD) panels found in computers, monitors, and others.</v>
    <v>3247</v>
    <v>Nasdaq Stock Market</v>
    <v>XNAS</v>
    <v>XNAS</v>
    <v>5808 Lake Washington Blvd NE, KIRKLAND, WA, 98033-7350 US</v>
    <v>516.38469999999995</v>
    <v>Semiconductors &amp; Semiconductor Equipment</v>
    <v>Stock</v>
    <v>45099.983521330469</v>
    <v>135</v>
    <v>499.91500000000002</v>
    <v>24291957520</v>
    <v>MONOLITHIC POWER SYSTEMS, INC.</v>
    <v>MONOLITHIC POWER SYSTEMS, INC.</v>
    <v>500.55</v>
    <v>53.046199999999999</v>
    <v>505.08</v>
    <v>512.24</v>
    <v>47423000</v>
    <v>MPWR</v>
    <v>MONOLITHIC POWER SYSTEMS, INC. (XNAS:MPWR)</v>
    <v>5</v>
    <v>759853</v>
    <v>2004</v>
  </rv>
  <rv s="2">
    <v>136</v>
  </rv>
  <rv s="0">
    <v>https://www.bing.com/financeapi/forcetrigger?t=a1yv52&amp;q=XNAS%3aNVDA&amp;form=skydnc</v>
    <v>Learn more on Bing</v>
  </rv>
  <rv s="1">
    <v>0</v>
    <v>NVIDIA CORPORATION (XNAS:NVDA)</v>
    <v>2</v>
    <v>3</v>
    <v>Finance</v>
    <v>5</v>
    <v>en-US</v>
    <v>a1yv52</v>
    <v>268435456</v>
    <v>1</v>
    <v>Powered by Refinitiv</v>
    <v>439.9</v>
    <v>108.13</v>
    <v>1.7544999999999999</v>
    <v>-0.2</v>
    <v>-4.6460000000000002E-4</v>
    <v>USD</v>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26196</v>
    <v>Nasdaq Stock Market</v>
    <v>XNAS</v>
    <v>XNAS</v>
    <v>2788 San Tomas Expressway, SANTA CLARA, CA, 95051 US</v>
    <v>434.255</v>
    <v>Semiconductors &amp; Semiconductor Equipment</v>
    <v>Stock</v>
    <v>45099.999970289064</v>
    <v>138</v>
    <v>422.34</v>
    <v>1063212000000</v>
    <v>NVIDIA CORPORATION</v>
    <v>NVIDIA CORPORATION</v>
    <v>422.53</v>
    <v>223.60290000000001</v>
    <v>430.45</v>
    <v>430.25</v>
    <v>2470000000</v>
    <v>NVDA</v>
    <v>NVIDIA CORPORATION (XNAS:NVDA)</v>
    <v>136653</v>
    <v>59879528</v>
    <v>1998</v>
  </rv>
  <rv s="2">
    <v>139</v>
  </rv>
  <rv s="0">
    <v>https://www.bing.com/financeapi/forcetrigger?t=a1ndww&amp;q=XNAS%3aAMD&amp;form=skydnc</v>
    <v>Learn more on Bing</v>
  </rv>
  <rv s="1">
    <v>0</v>
    <v>ADVANCED MICRO DEVICES, INC. (XNAS:AMD)</v>
    <v>2</v>
    <v>3</v>
    <v>Finance</v>
    <v>5</v>
    <v>en-US</v>
    <v>a1ndww</v>
    <v>268435456</v>
    <v>1</v>
    <v>Powered by Refinitiv</v>
    <v>132.83000000000001</v>
    <v>54.57</v>
    <v>1.87</v>
    <v>-1.41</v>
    <v>-1.2577E-2</v>
    <v>USD</v>
    <v>Advanced Micro Devices, Inc. is a global semiconductor company. The Company operates through four segments: Data Center, Client, Gaming, and Embedded. The Data Center segment includes server central processing units (CPUs) and graphics processing units (GPUs), data processing units (DPUs), field programmable gate arrays (FPGAs) and adaptive system-on-a-chip (SoC) products for data centers. The Client segment includes CPUs, accelerated processing units (APUs) that integrate microprocessors and GPUs (APUs), and chipsets for desktop and notebook personal computers. The Gaming segment includes discrete GPUs, semi-custom SoC products and development services. The Embedded segment, which primarily includes embedded CPUs and GPUs, FPGAs, and adaptive SoC products. The Company’s CPUs for desktop platforms include the AMD Ryzen and AMD Athlon series processors. Its mobile APUs include AMD Ryzen and AMD Athlon mobile processors for the commercial and consumer markets.</v>
    <v>25000</v>
    <v>Nasdaq Stock Market</v>
    <v>XNAS</v>
    <v>XNAS</v>
    <v>2485 Augustine Drive, SANTA CLARA, CA, 95054 US</v>
    <v>114</v>
    <v>Semiconductors &amp; Semiconductor Equipment</v>
    <v>Stock</v>
    <v>45099.999992221878</v>
    <v>141</v>
    <v>109.85</v>
    <v>178267073400</v>
    <v>ADVANCED MICRO DEVICES, INC.</v>
    <v>ADVANCED MICRO DEVICES, INC.</v>
    <v>112.24</v>
    <v>563.35879999999997</v>
    <v>112.11</v>
    <v>110.7</v>
    <v>1610362000</v>
    <v>AMD</v>
    <v>ADVANCED MICRO DEVICES, INC. (XNAS:AMD)</v>
    <v>143940</v>
    <v>79683840</v>
    <v>1969</v>
  </rv>
  <rv s="2">
    <v>142</v>
  </rv>
  <rv s="0">
    <v>https://www.bing.com/financeapi/forcetrigger?t=a1mpc7&amp;q=XNAS%3aAXON&amp;form=skydnc</v>
    <v>Learn more on Bing</v>
  </rv>
  <rv s="1">
    <v>0</v>
    <v>AXON ENTERPRISE, INC. (XNAS:AXON)</v>
    <v>2</v>
    <v>3</v>
    <v>Finance</v>
    <v>4</v>
    <v>en-US</v>
    <v>a1mpc7</v>
    <v>268435456</v>
    <v>1</v>
    <v>Powered by Refinitiv</v>
    <v>229.95</v>
    <v>86.325000000000003</v>
    <v>0.90900000000000003</v>
    <v>-0.62</v>
    <v>-3.1390000000000003E-3</v>
    <v>USD</v>
    <v>Axon Enterprise, Inc. integrates a suite of hardware devices and cloud software solutions. The Company's three product categories include TASER, sensors and software. It develops smart devices tools, TASER, which is a device, virtual reality training services and consumer devices. Its sensor products include Axon body cameras, Axon Fleet in-car systems, and other devices that work with its software. It builds a suite of cloud-based, software-as-a-service solutions that integrate with its sensors and TASER devices. The Company operates through two segments: Software and Sensors, and TASER. Software segment develops, manufactures and sells fully integrated hardware and cloud-based software solutions that enable law enforcement to capture, securely store, manage, share and analyze video and other digital evidence. TASER segment is engaged in the development, manufacturing and selling of conducted energy devices (CEDs), which the Company sells under its brand name, TASER.</v>
    <v>2821</v>
    <v>Nasdaq Stock Market</v>
    <v>XNAS</v>
    <v>XNAS</v>
    <v>17800 N 85th St, SCOTTSDALE, AZ, 85255-6311 US</v>
    <v>198.59</v>
    <v>Aerospace &amp; Defense</v>
    <v>Stock</v>
    <v>45099.991122430467</v>
    <v>144</v>
    <v>194.3398</v>
    <v>14549495245</v>
    <v>AXON ENTERPRISE, INC.</v>
    <v>AXON ENTERPRISE, INC.</v>
    <v>197</v>
    <v>104.5745</v>
    <v>197.54</v>
    <v>196.92</v>
    <v>73885310</v>
    <v>AXON</v>
    <v>AXON ENTERPRISE, INC. (XNAS:AXON)</v>
    <v>66</v>
    <v>985384</v>
    <v>2001</v>
  </rv>
  <rv s="2">
    <v>145</v>
  </rv>
  <rv s="0">
    <v>https://www.bing.com/financeapi/forcetrigger?t=a23pkr&amp;q=XNYS%3aSTM&amp;form=skydnc</v>
    <v>Learn more on Bing</v>
  </rv>
  <rv s="1">
    <v>0</v>
    <v>STMicroelectronics NV (XNYS:STM)</v>
    <v>2</v>
    <v>3</v>
    <v>Finance</v>
    <v>5</v>
    <v>en-US</v>
    <v>a23pkr</v>
    <v>268435456</v>
    <v>1</v>
    <v>Powered by Refinitiv</v>
    <v>53.53</v>
    <v>28.35</v>
    <v>1.5825</v>
    <v>0.28999999999999998</v>
    <v>6.0799999999999995E-3</v>
    <v>USD</v>
    <v>STMicroelectronics N.V. is a Switzerland-based semiconductor company. It designs, develops, manufactures and markets a range of products, including discrete and standard commodity components, and application-specific integrated circuits (ASICs) for analog, digital and mixed-signal applications. The Company's segments include Automotive and Discrete Group (ADG), Analog, MEMS and Sensors Group (AMS), and Microcontrollers and Digital ICs Group (MDG). The ADG segment comprises all dedicated automotive Integrated Circuits (ICs), and discrete and power transistor products. The AMS segment includes low-power analog ICs for all markets, smart power products; Touch Screen Controllers, Low Power Connectivity solutions for Internet of Things (IoT), and power conversion products, among others. The AMS segment comprises general purpose and secure microcontrollers, and Electrically Erasable Programmable Read-Only Memory memories.</v>
    <v>51370</v>
    <v>New York Stock Exchange</v>
    <v>XNYS</v>
    <v>XNYS</v>
    <v>Schiphol Boulevard 265, SCHIPHOL, NOORD-HOLLAND, 1118 BH NL</v>
    <v>48.19</v>
    <v>Semiconductors &amp; Semiconductor Equipment</v>
    <v>Stock</v>
    <v>45099.997605566408</v>
    <v>147</v>
    <v>47.375</v>
    <v>43316450000</v>
    <v>STMicroelectronics NV</v>
    <v>STMicroelectronics NV</v>
    <v>47.5</v>
    <v>10.6571</v>
    <v>47.7</v>
    <v>47.99</v>
    <v>911281900</v>
    <v>STM</v>
    <v>STMicroelectronics NV (XNYS:STM)</v>
    <v>16749</v>
    <v>3535719</v>
    <v>1987</v>
  </rv>
  <rv s="2">
    <v>148</v>
  </rv>
  <rv s="0">
    <v>https://www.bing.com/financeapi/forcetrigger?t=bwgccw&amp;q=XNAS%3aALGM&amp;form=skydnc</v>
    <v>Learn more on Bing</v>
  </rv>
  <rv s="7">
    <v>19</v>
    <v>ALLEGRO MICROSYSTEMS, INC (XNAS:ALGM)</v>
    <v>2</v>
    <v>20</v>
    <v>Finance</v>
    <v>21</v>
    <v>en-US</v>
    <v>bwgccw</v>
    <v>268435456</v>
    <v>1</v>
    <v>Powered by Refinitiv</v>
    <v>48.719900000000003</v>
    <v>19.202200000000001</v>
    <v>1.6</v>
    <v>0.95</v>
    <v>2.3069000000000003E-2</v>
    <v>USD</v>
    <v>Allegro MicroSystems, Inc. is a global designer, developer, manufacturer and marketer of sensor integrated circuits (ICs) and application-specific analog power ICs enabling emerging technologies in the automotive and industrial markets. Its product portfolio provides solutions for the electrification of vehicles, automotive advanced driver assistance systems (ADAS) safety features, automation for Industry 4.0 and power saving technologies for data centers and green energy applications. Its sensor ICs enable its customers to measure motion, speed, position and current, while its power ICs include high-temperature and high-voltage capable motor drivers, power management ICs, light emitting diode (LED) driver ICs and isolated gate drivers. Its portfolio includes more than 1,000 products, and it ships over 1.5 billion units annually to more than 10,000 customers around the world. It supports customers through design and application centers located in North America, South America and other.</v>
    <v>4687</v>
    <v>Nasdaq Stock Market</v>
    <v>XNAS</v>
    <v>XNAS</v>
    <v>955 Perimeter Road, MANCHESTER, NH, 03103 US</v>
    <v>42.66</v>
    <v>Semiconductors &amp; Semiconductor Equipment</v>
    <v>Stock</v>
    <v>45099.993079258595</v>
    <v>150</v>
    <v>40.96</v>
    <v>8078722410</v>
    <v>ALLEGRO MICROSYSTEMS, INC</v>
    <v>ALLEGRO MICROSYSTEMS, INC</v>
    <v>41</v>
    <v>43.553800000000003</v>
    <v>41.18</v>
    <v>42.13</v>
    <v>41.84</v>
    <v>191757000</v>
    <v>ALGM</v>
    <v>ALLEGRO MICROSYSTEMS, INC (XNAS:ALGM)</v>
    <v>2657</v>
    <v>1409309</v>
    <v>2013</v>
  </rv>
  <rv s="2">
    <v>151</v>
  </rv>
  <rv s="0">
    <v>https://www.bing.com/financeapi/forcetrigger?t=a24kar&amp;q=XNAS%3aTSLA&amp;form=skydnc</v>
    <v>Learn more on Bing</v>
  </rv>
  <rv s="1">
    <v>0</v>
    <v>TESLA, INC. (XNAS:TSLA)</v>
    <v>2</v>
    <v>3</v>
    <v>Finance</v>
    <v>5</v>
    <v>en-US</v>
    <v>a24kar</v>
    <v>268435456</v>
    <v>1</v>
    <v>Powered by Refinitiv</v>
    <v>314.66640000000001</v>
    <v>101.81</v>
    <v>2.0434000000000001</v>
    <v>5.15</v>
    <v>1.9849000000000002E-2</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265</v>
    <v>Automobiles &amp; Auto Parts</v>
    <v>Stock</v>
    <v>45099.999991168748</v>
    <v>153</v>
    <v>248.25</v>
    <v>838682453440</v>
    <v>TESLA, INC.</v>
    <v>TESLA, INC.</v>
    <v>250.77</v>
    <v>77.905199999999994</v>
    <v>259.45999999999998</v>
    <v>264.61</v>
    <v>3169504000</v>
    <v>TSLA</v>
    <v>TESLA, INC. (XNAS:TSLA)</v>
    <v>1150038</v>
    <v>151384884</v>
    <v>2003</v>
  </rv>
  <rv s="2">
    <v>154</v>
  </rv>
  <rv s="0">
    <v>https://www.bing.com/financeapi/forcetrigger?t=a1orc7&amp;q=XNYS%3aBOX&amp;form=skydnc</v>
    <v>Learn more on Bing</v>
  </rv>
  <rv s="1">
    <v>0</v>
    <v>BOX, INC. (XNYS:BOX)</v>
    <v>2</v>
    <v>3</v>
    <v>Finance</v>
    <v>4</v>
    <v>en-US</v>
    <v>a1orc7</v>
    <v>268435456</v>
    <v>1</v>
    <v>Powered by Refinitiv</v>
    <v>34.979999999999997</v>
    <v>24</v>
    <v>0.99180000000000001</v>
    <v>0.53</v>
    <v>1.8669000000000002E-2</v>
    <v>USD</v>
    <v>Box, Inc. provides a cloud content management platform that enables organizations of all sizes to securely manage cloud content while allowing easy, secure access and sharing of this content from anywhere, on any device. The Company’s Software-as-a-Service platform, users can collaborate on content both internally and with external parties, automate content-driven business processes, develop custom applications, and implement data protection, security and compliance features to comply with legal and regulatory requirements, internal policies and industry standards and regulations. Its platform integrates with enterprise business applications, and is compatible with multiple application environments, operating systems and devices, ensuring that workers can securely access their critical business content. Its box solution offers Web, mobile and desktop applications for cloud content management on a platform for developing custom applications, as well as industry-specific capabilities.</v>
    <v>2487</v>
    <v>New York Stock Exchange</v>
    <v>XNYS</v>
    <v>XNYS</v>
    <v>900 Jefferson Ave, REDWOOD CITY, CA, 94063 US</v>
    <v>29.07</v>
    <v>Software &amp; IT Services</v>
    <v>Stock</v>
    <v>45099.958333378905</v>
    <v>156</v>
    <v>28.09</v>
    <v>4112432000</v>
    <v>BOX, INC.</v>
    <v>BOX, INC.</v>
    <v>28.24</v>
    <v>241.18090000000001</v>
    <v>28.39</v>
    <v>28.92</v>
    <v>144855000</v>
    <v>BOX</v>
    <v>BOX, INC. (XNYS:BOX)</v>
    <v>4</v>
    <v>1668984</v>
    <v>2008</v>
  </rv>
  <rv s="2">
    <v>157</v>
  </rv>
  <rv s="0">
    <v>https://www.bing.com/financeapi/forcetrigger?t=a1mw4c&amp;q=XNAS%3aADP&amp;form=skydnc</v>
    <v>Learn more on Bing</v>
  </rv>
  <rv s="1">
    <v>0</v>
    <v>AUTOMATIC DATA PROCESSING, INC. (XNAS:ADP)</v>
    <v>2</v>
    <v>3</v>
    <v>Finance</v>
    <v>4</v>
    <v>en-US</v>
    <v>a1mw4c</v>
    <v>268435456</v>
    <v>1</v>
    <v>Powered by Refinitiv</v>
    <v>274.92</v>
    <v>201.46</v>
    <v>0.8155</v>
    <v>-0.16</v>
    <v>-7.2539999999999996E-4</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It serves over 990,000 clients in 140 countries and territories.</v>
    <v>60000</v>
    <v>Nasdaq Stock Market</v>
    <v>XNAS</v>
    <v>XNAS</v>
    <v>One Adp Boulvard, ROSELAND, NJ, 07068 US</v>
    <v>222.27</v>
    <v>Software &amp; IT Services</v>
    <v>Stock</v>
    <v>45099.965414941405</v>
    <v>159</v>
    <v>218.83</v>
    <v>91052265120</v>
    <v>AUTOMATIC DATA PROCESSING, INC.</v>
    <v>AUTOMATIC DATA PROCESSING, INC.</v>
    <v>220.15</v>
    <v>28.156700000000001</v>
    <v>220.56</v>
    <v>220.4</v>
    <v>413122800</v>
    <v>ADP</v>
    <v>AUTOMATIC DATA PROCESSING, INC. (XNAS:ADP)</v>
    <v>1</v>
    <v>1923931</v>
    <v>1961</v>
  </rv>
  <rv s="2">
    <v>160</v>
  </rv>
  <rv s="0">
    <v>https://www.bing.com/financeapi/forcetrigger?t=a25jqh&amp;q=XNAS%3aVRSN&amp;form=skydnc</v>
    <v>Learn more on Bing</v>
  </rv>
  <rv s="1">
    <v>0</v>
    <v>VERISIGN, INC. (XNAS:VRSN)</v>
    <v>2</v>
    <v>3</v>
    <v>Finance</v>
    <v>5</v>
    <v>en-US</v>
    <v>a25jqh</v>
    <v>268435456</v>
    <v>1</v>
    <v>Powered by Refinitiv</v>
    <v>229.72</v>
    <v>159.69</v>
    <v>0.98970000000000002</v>
    <v>-0.09</v>
    <v>-4.0840000000000001E-4</v>
    <v>USD</v>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v>914</v>
    <v>Nasdaq Stock Market</v>
    <v>XNAS</v>
    <v>XNAS</v>
    <v>ATTN: GENERAL COUNSEL, 12061 BLUEMONT WAY, RESTON, VA, 20190 US</v>
    <v>220.57499999999999</v>
    <v>Software &amp; IT Services</v>
    <v>Stock</v>
    <v>45099.882654316403</v>
    <v>162</v>
    <v>218.69</v>
    <v>22929314028</v>
    <v>VERISIGN, INC.</v>
    <v>VERISIGN, INC.</v>
    <v>220.02</v>
    <v>33.798200000000001</v>
    <v>220.36</v>
    <v>220.27</v>
    <v>104096400</v>
    <v>VRSN</v>
    <v>VERISIGN, INC. (XNAS:VRSN)</v>
    <v>384922</v>
    <v>487063</v>
    <v>1995</v>
  </rv>
  <rv s="2">
    <v>163</v>
  </rv>
  <rv s="0">
    <v>https://www.bing.com/financeapi/forcetrigger?t=a1mthw&amp;q=XNYS%3aACN&amp;form=skydnc</v>
    <v>Learn more on Bing</v>
  </rv>
  <rv s="1">
    <v>0</v>
    <v>ACCENTURE PUBLIC LIMITED COMPANY (XNYS:ACN)</v>
    <v>2</v>
    <v>3</v>
    <v>Finance</v>
    <v>5</v>
    <v>en-US</v>
    <v>a1mthw</v>
    <v>268435456</v>
    <v>1</v>
    <v>Powered by Refinitiv</v>
    <v>327.93</v>
    <v>242.8</v>
    <v>1.2258</v>
    <v>-5.95</v>
    <v>-1.8997E-2</v>
    <v>USD</v>
    <v>Accenture plc is a global professional services company. The Company is engaged in providing a range of services and solutions across strategy and consulting, technology, operations, Industry X and Song. The Company serves clients in three geographic markets: North America, Europe, and Growth Markets (Asia Pacific, Latin America, Africa, and the Middle East). It provides a range of services, including application services, artificial intelligence, automation, business process outsourcing, business strategy, change management, cloud, customer experience, data and analytics, ecosystem partners, finance consulting, Industry X, infrastructure, marketing, operating models, security, supply chain management, technology consulting, technology innovation, and zero-based budgeting (ZBB). The Company also specializes in the SAP business technology platform that designs digital products and experiences for enterprise customers, including custom portals and Web solutions, and mobile applications.</v>
    <v>721000</v>
    <v>New York Stock Exchange</v>
    <v>XNYS</v>
    <v>XNYS</v>
    <v>1 Grand Canal Square, Grand Canal Harbour, Dublin 2, DUBLIN, DUBLIN IE</v>
    <v>307.57</v>
    <v>Software &amp; IT Services</v>
    <v>Stock</v>
    <v>45099.997785312502</v>
    <v>165</v>
    <v>296</v>
    <v>194038299175</v>
    <v>ACCENTURE PUBLIC LIMITED COMPANY</v>
    <v>ACCENTURE PUBLIC LIMITED COMPANY</v>
    <v>298.20999999999998</v>
    <v>27.371600000000001</v>
    <v>313.2</v>
    <v>307.25</v>
    <v>631532300</v>
    <v>ACN</v>
    <v>ACCENTURE PUBLIC LIMITED COMPANY (XNYS:ACN)</v>
    <v>2486</v>
    <v>3066777</v>
    <v>2009</v>
  </rv>
  <rv s="2">
    <v>166</v>
  </rv>
  <rv s="0">
    <v>https://www.bing.com/financeapi/forcetrigger?t=a1tg3m&amp;q=XNAS%3aFTNT&amp;form=skydnc</v>
    <v>Learn more on Bing</v>
  </rv>
  <rv s="1">
    <v>0</v>
    <v>FORTINET, INC. (XNAS:FTNT)</v>
    <v>2</v>
    <v>3</v>
    <v>Finance</v>
    <v>5</v>
    <v>en-US</v>
    <v>a1tg3m</v>
    <v>268435456</v>
    <v>1</v>
    <v>Powered by Refinitiv</v>
    <v>74.769900000000007</v>
    <v>42.610100000000003</v>
    <v>1.1429</v>
    <v>0.75</v>
    <v>1.0546999999999999E-2</v>
    <v>USD</v>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v>13202</v>
    <v>Nasdaq Stock Market</v>
    <v>XNAS</v>
    <v>XNAS</v>
    <v>899 Kifer Road, SUNNYVALE, CA, 94086 US</v>
    <v>72.239999999999995</v>
    <v>Software &amp; IT Services</v>
    <v>Stock</v>
    <v>45099.998255462502</v>
    <v>168</v>
    <v>70.81</v>
    <v>56424198932</v>
    <v>FORTINET, INC.</v>
    <v>FORTINET, INC.</v>
    <v>71.11</v>
    <v>59.256700000000002</v>
    <v>71.11</v>
    <v>71.86</v>
    <v>785196200</v>
    <v>FTNT</v>
    <v>FORTINET, INC. (XNAS:FTNT)</v>
    <v>28</v>
    <v>5614702</v>
    <v>2000</v>
  </rv>
  <rv s="2">
    <v>169</v>
  </rv>
  <rv s="0">
    <v>http://es.wikipedia.org/wiki/Adobe_(empresa)</v>
    <v>Wikipedia</v>
  </rv>
  <rv s="3">
    <v>33</v>
    <v>171</v>
  </rv>
  <rv s="4">
    <v>14</v>
    <v>https://www.bing.com/th?id=AMMS_503c684ccc667ad525fe1d703881df2c&amp;qlt=95</v>
    <v>172</v>
    <v>0</v>
    <v>https://www.bing.com/images/search?form=xlimg&amp;q=adobe+systems</v>
    <v>Image of ADOBE INC.</v>
  </rv>
  <rv s="0">
    <v>https://www.bing.com/financeapi/forcetrigger?t=a1mv7w&amp;q=XNAS%3aADBE&amp;form=skydnc</v>
    <v>Learn more on Bing</v>
  </rv>
  <rv s="5">
    <v>10</v>
    <v>ADOBE INC. (XNAS:ADBE)</v>
    <v>12</v>
    <v>13</v>
    <v>Finance</v>
    <v>5</v>
    <v>en-US</v>
    <v>a1mv7w</v>
    <v>268435456</v>
    <v>1</v>
    <v>Powered by Refinitiv</v>
    <v>518.74</v>
    <v>274.73</v>
    <v>1.3127</v>
    <v>0.1</v>
    <v>2.0939999999999999E-4</v>
    <v>USD</v>
    <v>Adobe Inc. is a software company that offers a line of products and services used by professionals, communicators, businesses, and consumers for creating, managing, delivering, measuring, optimizing, engaging and transacting with content and experiences across various digital media formats. The Company’s segments include Digital Media, Digital Experience and Publishing and Advertising. Digital Media segment provides products, services and solutions that enable individuals, teams and enterprises to create, publish and promote their content anywhere. Digital Media segment is centered around Adobe Creative Cloud and Adobe Document Cloud. Digital Experience segment provides an integrated platform and set of applications and services through Adobe Experience Cloud that enable brands and businesses to create, manage, execute, measure, monetize and optimize customer experiences. The Publishing and Advertising segment consists of products and services that address diverse market opportunities.</v>
    <v>29239</v>
    <v>Nasdaq Stock Market</v>
    <v>XNAS</v>
    <v>XNAS</v>
    <v>345 PARK AVE, SAN JOSE, CA, 95110-2704 US</v>
    <v>481</v>
    <v>173</v>
    <v>Software &amp; IT Services</v>
    <v>Stock</v>
    <v>45099.999881180469</v>
    <v>174</v>
    <v>473.02010000000001</v>
    <v>219065946000</v>
    <v>ADOBE INC.</v>
    <v>ADOBE INC.</v>
    <v>474.12</v>
    <v>45.602899999999998</v>
    <v>477.48</v>
    <v>477.58</v>
    <v>458700000</v>
    <v>ADBE</v>
    <v>ADOBE INC. (XNAS:ADBE)</v>
    <v>3992</v>
    <v>5317684</v>
    <v>1997</v>
  </rv>
  <rv s="2">
    <v>175</v>
  </rv>
  <rv s="0">
    <v>https://www.bing.com/financeapi/forcetrigger?t=c22our&amp;q=XNAS%3aDLO&amp;form=skydnc</v>
    <v>Learn more on Bing</v>
  </rv>
  <rv s="1">
    <v>0</v>
    <v>dLocal Ltd (XNAS:DLO)</v>
    <v>2</v>
    <v>3</v>
    <v>Finance</v>
    <v>5</v>
    <v>en-US</v>
    <v>c22our</v>
    <v>268435456</v>
    <v>1</v>
    <v>Powered by Refinitiv</v>
    <v>33.630000000000003</v>
    <v>9.0330999999999992</v>
    <v>2.2650000000000001</v>
    <v>-6.5000000000000002E-2</v>
    <v>-5.2129999999999998E-3</v>
    <v>USD</v>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v>726</v>
    <v>Nasdaq Stock Market</v>
    <v>XNAS</v>
    <v>XNAS</v>
    <v>Dr Luis Bonavita, 1294, MONTEVIDEO, URUGUAY-NA, 11300 UY</v>
    <v>12.55</v>
    <v>Professional &amp; Commercial Services</v>
    <v>Stock</v>
    <v>45099.994432881249</v>
    <v>177</v>
    <v>12.175000000000001</v>
    <v>3644540620</v>
    <v>dLocal Ltd</v>
    <v>dLocal Ltd</v>
    <v>12.49</v>
    <v>33.2378</v>
    <v>12.47</v>
    <v>12.404999999999999</v>
    <v>293796100</v>
    <v>DLO</v>
    <v>dLocal Ltd (XNAS:DLO)</v>
    <v>1195969</v>
    <v>2708009</v>
    <v>2021</v>
  </rv>
  <rv s="2">
    <v>178</v>
  </rv>
  <rv s="0">
    <v>https://www.bing.com/financeapi/forcetrigger?t=a1pejc&amp;q=XNAS%3aCDNS&amp;form=skydnc</v>
    <v>Learn more on Bing</v>
  </rv>
  <rv s="1">
    <v>0</v>
    <v>CADENCE DESIGN SYSTEMS, INC. (XNAS:CDNS)</v>
    <v>2</v>
    <v>3</v>
    <v>Finance</v>
    <v>4</v>
    <v>en-US</v>
    <v>a1pejc</v>
    <v>268435456</v>
    <v>1</v>
    <v>Powered by Refinitiv</v>
    <v>242.65</v>
    <v>138.76</v>
    <v>1.0430999999999999</v>
    <v>-1.01</v>
    <v>-4.4299999999999999E-3</v>
    <v>USD</v>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v>10200</v>
    <v>Nasdaq Stock Market</v>
    <v>XNAS</v>
    <v>XNAS</v>
    <v>2655 Seely Avenue Bldg 5, SAN JOSE, CA, 95134 US</v>
    <v>228.99</v>
    <v>Software &amp; IT Services</v>
    <v>Stock</v>
    <v>45099.989319698434</v>
    <v>180</v>
    <v>222.86</v>
    <v>61899268000</v>
    <v>CADENCE DESIGN SYSTEMS, INC.</v>
    <v>CADENCE DESIGN SYSTEMS, INC.</v>
    <v>226.11</v>
    <v>72.694900000000004</v>
    <v>228.01</v>
    <v>227</v>
    <v>272684000</v>
    <v>CDNS</v>
    <v>CADENCE DESIGN SYSTEMS, INC. (XNAS:CDNS)</v>
    <v>121</v>
    <v>2290362</v>
    <v>1987</v>
  </rv>
  <rv s="2">
    <v>181</v>
  </rv>
  <rv s="0">
    <v>https://www.bing.com/financeapi/forcetrigger?t=a1mwoc&amp;q=XNAS%3aADSK&amp;form=skydnc</v>
    <v>Learn more on Bing</v>
  </rv>
  <rv s="1">
    <v>0</v>
    <v>AUTODESK, INC. (XNAS:ADSK)</v>
    <v>2</v>
    <v>3</v>
    <v>Finance</v>
    <v>4</v>
    <v>en-US</v>
    <v>a1mwoc</v>
    <v>268435456</v>
    <v>1</v>
    <v>Powered by Refinitiv</v>
    <v>235.005</v>
    <v>166.94</v>
    <v>1.522</v>
    <v>-1.28</v>
    <v>-6.1539999999999997E-3</v>
    <v>USD</v>
    <v>Autodesk, Inc. is engaged in three-dimensional (3D) design, engineering and entertainment technology solutions, spanning architecture, engineering, construction, product design, manufacturing, media and entertainment. Its product offerings are focused on four primary product families: Architecture, Engineering and Construction, AutoCAD and AutoCAD LT, Manufacturing, and Media and Entertainment. Its products include AutoCAD Civil 3D; Building Connected; Architecture, Engineering and Construction Collection; Autodesk Build; Revit; AutoCAD; AutoCAD LT; Computer-Aided Manufacturing (CAM) Solutions; Fusion 360; Product Design and Manufacturing Collection; Inventor; Vault; Media and Entertainment Collection; Maya; ShotGrid, and 3ds Max. Its product development and manufacturing software provides manufacturers in automotive, transportation, industrial machinery, consumer products, and building product industries with digital design, engineering, manufacturing, and production solutions.</v>
    <v>13700</v>
    <v>Nasdaq Stock Market</v>
    <v>XNAS</v>
    <v>XNAS</v>
    <v>One Market, Ste. 400., SAN FRANCISCO, CA, 94105 US</v>
    <v>207.845</v>
    <v>Software &amp; IT Services</v>
    <v>Stock</v>
    <v>45099.991016654691</v>
    <v>183</v>
    <v>205.04</v>
    <v>44177246880</v>
    <v>AUTODESK, INC.</v>
    <v>AUTODESK, INC.</v>
    <v>207.05</v>
    <v>53.617800000000003</v>
    <v>207.98</v>
    <v>206.7</v>
    <v>213726400</v>
    <v>ADSK</v>
    <v>AUTODESK, INC. (XNAS:ADSK)</v>
    <v>430</v>
    <v>1757025</v>
    <v>1994</v>
  </rv>
  <rv s="2">
    <v>184</v>
  </rv>
  <rv s="0">
    <v>https://www.bing.com/financeapi/forcetrigger?t=a1slm7&amp;q=XNAS%3aMETA&amp;form=skydnc</v>
    <v>Learn more on Bing</v>
  </rv>
  <rv s="1">
    <v>0</v>
    <v>Meta Platforms, Inc. (XNAS:META)</v>
    <v>2</v>
    <v>3</v>
    <v>Finance</v>
    <v>5</v>
    <v>en-US</v>
    <v>a1slm7</v>
    <v>268435456</v>
    <v>1</v>
    <v>Powered by Refinitiv</v>
    <v>287.85000000000002</v>
    <v>88.09</v>
    <v>1.1918</v>
    <v>3.24</v>
    <v>1.1504E-2</v>
    <v>USD</v>
    <v>Meta Platforms, Inc. builds technologies that help people connect, find communities, and grow businesses. The Company's products enable people to connect and share with friends and family through mobile devices, personal computers, virtual reality (VR) headsets, and wearables. The Company operates through two segments: Family of Apps (FoA) and Reality Labs (RL). FoA segment includes Facebook, Instagram, Messenger, WhatsApp, and other services. RL segment includes augmented and VR-related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Its RL products include Meta Quest virtual reality devices, as well as software and content available through the Meta Quest Store, which enable a range of social experiences.</v>
    <v>77114</v>
    <v>Nasdaq Stock Market</v>
    <v>XNAS</v>
    <v>XNAS</v>
    <v>1 Meta Way, MENLO PARK, CA, 94025 US</v>
    <v>285.26</v>
    <v>Software &amp; IT Services</v>
    <v>Stock</v>
    <v>45099.999943402341</v>
    <v>186</v>
    <v>277.79000000000002</v>
    <v>730071092160</v>
    <v>Meta Platforms, Inc.</v>
    <v>Meta Platforms, Inc.</v>
    <v>279.08</v>
    <v>35.3748</v>
    <v>281.64</v>
    <v>284.88</v>
    <v>2562732000</v>
    <v>META</v>
    <v>Meta Platforms, Inc. (XNAS:META)</v>
    <v>51419</v>
    <v>22201834</v>
    <v>2004</v>
  </rv>
  <rv s="2">
    <v>187</v>
  </rv>
  <rv s="0">
    <v>https://www.bing.com/financeapi/forcetrigger?t=a239hw&amp;q=XNAS%3aSNPS&amp;form=skydnc</v>
    <v>Learn more on Bing</v>
  </rv>
  <rv s="7">
    <v>19</v>
    <v>SYNOPSYS, INC. (XNAS:SNPS)</v>
    <v>2</v>
    <v>20</v>
    <v>Finance</v>
    <v>21</v>
    <v>en-US</v>
    <v>a239hw</v>
    <v>268435456</v>
    <v>1</v>
    <v>Powered by Refinitiv</v>
    <v>468.03</v>
    <v>267</v>
    <v>1.1374</v>
    <v>-0.21</v>
    <v>-4.9259999999999994E-4</v>
    <v>USD</v>
    <v>Synopsys, Inc. offers electronic design automation (EDA) software that it uses to design and test integrated circuits (ICs). The Company provides software and hardware used to validate the electronic systems that incorporate chips and the software that runs on them. It provides technical services and support to help its customers develop advanced chips and electronic systems. These products and services are part of its Design Automation segment. It offers semiconductor intellectual property (IP) products, which are pre-designed circuits that engineers use as components of larger chip designs rather than designing those circuits themselves. These products and services are part of its Design IP segment. It is a provider of software tools and services that improve the security, quality and compliance of software in various industries, such as electronics, financial services, automotive, medicine, energy and industrials. These tools and services are part of its Software Integrity segment.</v>
    <v>19000</v>
    <v>Nasdaq Stock Market</v>
    <v>XNAS</v>
    <v>XNAS</v>
    <v>675 Almanor Ave, SUNNYVALE, CA, 94085 US</v>
    <v>427.85</v>
    <v>Software &amp; IT Services</v>
    <v>Stock</v>
    <v>45099.991147892972</v>
    <v>189</v>
    <v>417.81</v>
    <v>64839770348</v>
    <v>SYNOPSYS, INC.</v>
    <v>SYNOPSYS, INC.</v>
    <v>423.78</v>
    <v>71.912300000000002</v>
    <v>426.34</v>
    <v>426.13</v>
    <v>424.87</v>
    <v>152159600</v>
    <v>SNPS</v>
    <v>SYNOPSYS, INC. (XNAS:SNPS)</v>
    <v>9</v>
    <v>1309710</v>
    <v>1987</v>
  </rv>
  <rv s="2">
    <v>190</v>
  </rv>
  <rv s="0">
    <v>https://www.bing.com/financeapi/forcetrigger?t=a1ygoc&amp;q=XNAS%3aNFLX&amp;form=skydnc</v>
    <v>Learn more on Bing</v>
  </rv>
  <rv s="1">
    <v>0</v>
    <v>NETFLIX, INC. (XNAS:NFLX)</v>
    <v>2</v>
    <v>3</v>
    <v>Finance</v>
    <v>5</v>
    <v>en-US</v>
    <v>a1ygoc</v>
    <v>268435456</v>
    <v>1</v>
    <v>Powered by Refinitiv</v>
    <v>448.65</v>
    <v>169.702</v>
    <v>1.2627999999999999</v>
    <v>-1.97</v>
    <v>-4.6410000000000002E-3</v>
    <v>USD</v>
    <v>Netflix, Inc. is an entertainment services company. The Company has paid memberships in over 190 countries with television (TV) series, films and games across a variety of genres and languages. Its members can play, pause and resume to watch, as much as they want, anytime, anywhere, and can change their plans at any time. It offers a variety of streaming membership plans, the price of which varies by country, and the features of the plan. The pricing of its plans ranges from United States dollar equivalent of approximately $1 to $26 per month. It offers members the ability to receive streaming content through a host of Internet-connected devices, including TVs, digital video players, TV set-top boxes, and mobile devices. The Company has agreements with various cable, satellite and telecommunications operators to make its service available through the TV set-top boxes of these service providers. The Company acquires, licenses, and produces content, including original programming.</v>
    <v>12800</v>
    <v>Nasdaq Stock Market</v>
    <v>XNAS</v>
    <v>XNAS</v>
    <v>121 Albright Way, LOS GATOS, CA, 95032 US</v>
    <v>424.71</v>
    <v>Software &amp; IT Services</v>
    <v>Stock</v>
    <v>45099.999929907033</v>
    <v>192</v>
    <v>418.68009999999998</v>
    <v>187809723928</v>
    <v>NETFLIX, INC.</v>
    <v>NETFLIX, INC.</v>
    <v>422.93</v>
    <v>49.7271</v>
    <v>424.45</v>
    <v>422.48</v>
    <v>444541100</v>
    <v>NFLX</v>
    <v>NETFLIX, INC. (XNAS:NFLX)</v>
    <v>3774</v>
    <v>7734501</v>
    <v>1997</v>
  </rv>
  <rv s="2">
    <v>193</v>
  </rv>
  <rv s="0">
    <v>https://www.bing.com/financeapi/forcetrigger?t=a259jc&amp;q=XNYS%3aVEEV&amp;form=skydnc</v>
    <v>Learn more on Bing</v>
  </rv>
  <rv s="1">
    <v>0</v>
    <v>VEEVA SYSTEMS INC. (XNYS:VEEV)</v>
    <v>2</v>
    <v>3</v>
    <v>Finance</v>
    <v>4</v>
    <v>en-US</v>
    <v>a259jc</v>
    <v>268435456</v>
    <v>1</v>
    <v>Powered by Refinitiv</v>
    <v>232.26</v>
    <v>151.02000000000001</v>
    <v>0.94679999999999997</v>
    <v>-2.74</v>
    <v>-1.3519000000000002E-2</v>
    <v>USD</v>
    <v>Veeva Systems Inc. is a provider of industry cloud solutions for the global life sciences industry. The Company's offerings span cloud software, data, and business consulting and are designed to meet the needs of its customers and their most strategic business functions from research and development (R&amp;D) to commercialization. The Company's industry cloud solutions for the life sciences industry are grouped into two major product families: Veeva Development Cloud and Veeva Commercial Cloud. Veeva Development Cloud includes application suites for the clinical, regulatory, and safety functions of life sciences companies, all built on its proprietary Veeva Vault platform. Veeva Commercial Cloud includes solutions for the sales, medical affairs, and marketing functions of a life sciences company. Its software offerings include Veeva CRM, Veeva Vault PromoMats, Veeva Vault Medical, and Veeva Crossix. Its data offerings include Veeva OpenData, Veeva Link, and Veeva Compass.</v>
    <v>6744</v>
    <v>New York Stock Exchange</v>
    <v>XNYS</v>
    <v>XNYS</v>
    <v>4280 Hacienda Drive, PLEASANTON, CA, 94588 US</v>
    <v>201.18790000000001</v>
    <v>Healthcare Equipment &amp; Supplies</v>
    <v>Stock</v>
    <v>45099.995340578127</v>
    <v>195</v>
    <v>199.072</v>
    <v>32035166566</v>
    <v>VEEVA SYSTEMS INC.</v>
    <v>VEEVA SYSTEMS INC.</v>
    <v>200.45</v>
    <v>62.586500000000001</v>
    <v>202.68</v>
    <v>199.94</v>
    <v>160223900</v>
    <v>VEEV</v>
    <v>VEEVA SYSTEMS INC. (XNYS:VEEV)</v>
    <v>37</v>
    <v>1480640</v>
    <v>2007</v>
  </rv>
  <rv s="2">
    <v>196</v>
  </rv>
  <rv s="0">
    <v>https://www.bing.com/financeapi/forcetrigger?t=a1vmtc&amp;q=XNAS%3aINTU&amp;form=skydnc</v>
    <v>Learn more on Bing</v>
  </rv>
  <rv s="1">
    <v>0</v>
    <v>INTUIT INC. (XNAS:INTU)</v>
    <v>2</v>
    <v>3</v>
    <v>Finance</v>
    <v>4</v>
    <v>en-US</v>
    <v>a1vmtc</v>
    <v>268435456</v>
    <v>1</v>
    <v>Powered by Refinitiv</v>
    <v>490.83</v>
    <v>352.63</v>
    <v>1.1822999999999999</v>
    <v>0.31</v>
    <v>6.8809999999999997E-4</v>
    <v>USD</v>
    <v>Intuit Inc. is a global technology platform that helps consumers, small businesses, and the self-employed prosper by delivering financial management and compliance products and services. The Company operates through four segments: Small Business &amp; Self-Employed, Consumer, Credit Karma and ProConnect.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v>17300</v>
    <v>Nasdaq Stock Market</v>
    <v>XNAS</v>
    <v>XNAS</v>
    <v>2700 Coast Avenue, MOUNTAIN VIEW, CA, 94043 US</v>
    <v>451.76</v>
    <v>Financial Technology (Fintech) &amp; Infrastructure</v>
    <v>Stock</v>
    <v>45099.980490960159</v>
    <v>198</v>
    <v>445.65</v>
    <v>126262115148</v>
    <v>INTUIT INC.</v>
    <v>INTUIT INC.</v>
    <v>448.75</v>
    <v>56.972700000000003</v>
    <v>450.53</v>
    <v>450.84</v>
    <v>280059700</v>
    <v>INTU</v>
    <v>INTUIT INC. (XNAS:INTU)</v>
    <v>472</v>
    <v>2370558</v>
    <v>1993</v>
  </rv>
  <rv s="2">
    <v>199</v>
  </rv>
  <rv s="0">
    <v>http://de.wikipedia.org/wiki/Ansys_(Software)</v>
    <v>Wikipedia</v>
  </rv>
  <rv s="3">
    <v>33</v>
    <v>201</v>
  </rv>
  <rv s="4">
    <v>14</v>
    <v>https://www.bing.com/th?id=AMMS_f3897dd33ba834ff757faa162430cee7&amp;qlt=95</v>
    <v>202</v>
    <v>0</v>
    <v>https://www.bing.com/images/search?form=xlimg&amp;q=ansys</v>
    <v>Image of ANSYS, INC.</v>
  </rv>
  <rv s="0">
    <v>https://www.bing.com/financeapi/forcetrigger?t=a1njh7&amp;q=XNAS%3aANSS&amp;form=skydnc</v>
    <v>Learn more on Bing</v>
  </rv>
  <rv s="5">
    <v>10</v>
    <v>ANSYS, INC. (XNAS:ANSS)</v>
    <v>12</v>
    <v>13</v>
    <v>Finance</v>
    <v>5</v>
    <v>en-US</v>
    <v>a1njh7</v>
    <v>268435456</v>
    <v>1</v>
    <v>Powered by Refinitiv</v>
    <v>339.55</v>
    <v>194.23</v>
    <v>1.2325999999999999</v>
    <v>0.63</v>
    <v>1.9380000000000001E-3</v>
    <v>USD</v>
    <v>ANSYS, Inc. develops and globally markets engineering simulation software and services used by engineers, designers, researchers and students. The Company caters to a range of industries and academia, including high-tech, aerospace and defense, automotive, energy, industrial equipment, materials and chemicals, consumer products, healthcare, and construction. The Company’s solutions enable users to analyze designs on-premises and/or via the cloud, providing a common platform for product development, from design concept to final-stage testing, validation and deployment. The Company distributes its suite of simulation technologies through direct sales offices and a network of independent resellers and distributors. Its product portfolio consists of ANSYS Workbench, Structures, Fluids, Electronics, Semiconductors, Multiphysics, Embedded Software, Systems, Three-Dimensional (3D) Design, and Optical. Its structural analysis product offers simulation tools for product design and optimization.</v>
    <v>5600</v>
    <v>Nasdaq Stock Market</v>
    <v>XNAS</v>
    <v>XNAS</v>
    <v>2600 Ansys Drive, Southpointe, CANONSBURG, PA, 15317 US</v>
    <v>326.90499999999997</v>
    <v>203</v>
    <v>Software &amp; IT Services</v>
    <v>Stock</v>
    <v>45099.972669293747</v>
    <v>204</v>
    <v>321.02999999999997</v>
    <v>28223865211</v>
    <v>ANSYS, INC.</v>
    <v>ANSYS, INC.</v>
    <v>323.60000000000002</v>
    <v>51.457299999999996</v>
    <v>325.05</v>
    <v>325.68</v>
    <v>86661340</v>
    <v>ANSS</v>
    <v>ANSYS, INC. (XNAS:ANSS)</v>
    <v>324678</v>
    <v>496162</v>
    <v>1994</v>
  </rv>
  <rv s="2">
    <v>205</v>
  </rv>
  <rv s="0">
    <v>https://www.bing.com/financeapi/forcetrigger?t=a22hh7&amp;q=XNYS%3aSAP&amp;form=skydnc</v>
    <v>Learn more on Bing</v>
  </rv>
  <rv s="1">
    <v>0</v>
    <v>SAP SE (XNYS:SAP)</v>
    <v>2</v>
    <v>3</v>
    <v>Finance</v>
    <v>4</v>
    <v>en-US</v>
    <v>a22hh7</v>
    <v>268435456</v>
    <v>1</v>
    <v>Powered by Refinitiv</v>
    <v>139.25</v>
    <v>78.22</v>
    <v>1.1912</v>
    <v>0.32</v>
    <v>2.3739999999999998E-3</v>
    <v>USD</v>
    <v>SAP SE (SAP) is a Germany-based company that offers enterprise application software. The Company operates through three segments: Applications, Technology &amp; Services segment, which is engaged in the sale of software licenses, subscriptions to its cloud applications, and related services, primarily support services and various professional services, and support services, as well as implementation services of its software products and education services on the use of its products; the SAP Business Network segment, which includes its cloud-based collaborative business networks and services relating to the SAP Business Network, including cloud applications, professional services and education services, as well as the Company markets and sells the cloud offerings developed by SAP Ariba, SAP Fieldglass and Concur, and the Customer Experience segment, which comprises on-premise and cloud-based products that run front office functions across the customer experience.</v>
    <v>105132</v>
    <v>New York Stock Exchange</v>
    <v>XNYS</v>
    <v>XNYS</v>
    <v>Dietmar-Hopp-Allee 16, WALLDORF, BADEN-WUERTTEMBERG, 69190 DE</v>
    <v>135.41999999999999</v>
    <v>Software &amp; IT Services</v>
    <v>Stock</v>
    <v>45099.958333356248</v>
    <v>207</v>
    <v>134.30000000000001</v>
    <v>164946700000</v>
    <v>SAP SE</v>
    <v>SAP SE</v>
    <v>134.38</v>
    <v>76.134799999999998</v>
    <v>134.79</v>
    <v>135.11000000000001</v>
    <v>1228504000</v>
    <v>SAP</v>
    <v>SAP SE (XNYS:SAP)</v>
    <v>237</v>
    <v>859171</v>
    <v>2014</v>
  </rv>
  <rv s="2">
    <v>208</v>
  </rv>
  <rv s="0">
    <v>https://www.bing.com/financeapi/forcetrigger?t=a24poc&amp;q=XNYS%3aTYL&amp;form=skydnc</v>
    <v>Learn more on Bing</v>
  </rv>
  <rv s="1">
    <v>0</v>
    <v>TYLER TECHNOLOGIES, INC. (XNYS:TYL)</v>
    <v>2</v>
    <v>3</v>
    <v>Finance</v>
    <v>5</v>
    <v>en-US</v>
    <v>a24poc</v>
    <v>268435456</v>
    <v>1</v>
    <v>Powered by Refinitiv</v>
    <v>425.80500000000001</v>
    <v>281.11</v>
    <v>0.82379999999999998</v>
    <v>7.06</v>
    <v>1.8001E-2</v>
    <v>USD</v>
    <v>Tyler Technologies, Inc. is a provider of information management solutions and services for the public sector. Its segments include Enterprise Software (ES) segment, which provides public sector entities with software systems and services to meet their information technology and automation needs for mission-critical back-office functions, such as financial management and education; planning, regulatory and maintenance; courts and justice; public safety; data and insights; appraisal and tax software solutions; land and vital records management software solutions; and property appraisal services, and Platform Technologies (PT) segment, which provides public sector entities with software solutions to perform transaction processing, streamline data processing, and improve operations and workflows such as digital government and payments solutions and development platform solutions. It provides systems and software that automate the appraisal and assessment of real and personal property.</v>
    <v>7229</v>
    <v>New York Stock Exchange</v>
    <v>XNYS</v>
    <v>XNYS</v>
    <v>5101 Tennyson Pkwy, PLANO, TX, 75024 US</v>
    <v>399.29</v>
    <v>Software &amp; IT Services</v>
    <v>Stock</v>
    <v>45099.958333344533</v>
    <v>210</v>
    <v>391.32</v>
    <v>16738684010</v>
    <v>TYLER TECHNOLOGIES, INC.</v>
    <v>TYLER TECHNOLOGIES, INC.</v>
    <v>392.18</v>
    <v>109.0889</v>
    <v>392.19</v>
    <v>399.25</v>
    <v>41925320</v>
    <v>TYL</v>
    <v>TYLER TECHNOLOGIES, INC. (XNYS:TYL)</v>
    <v>275075</v>
    <v>267823</v>
    <v>1989</v>
  </rv>
  <rv s="2">
    <v>211</v>
  </rv>
  <rv s="0">
    <v>https://www.bing.com/financeapi/forcetrigger?t=btyuz2&amp;q=XNAS%3aZI&amp;form=skydnc</v>
    <v>Learn more on Bing</v>
  </rv>
  <rv s="7">
    <v>19</v>
    <v>ZoomInfo Technologies Inc (XNAS:ZI)</v>
    <v>2</v>
    <v>20</v>
    <v>Finance</v>
    <v>21</v>
    <v>en-US</v>
    <v>btyuz2</v>
    <v>268435456</v>
    <v>1</v>
    <v>Powered by Refinitiv</v>
    <v>51.86</v>
    <v>20.329999999999998</v>
    <v>1.899</v>
    <v>0.3</v>
    <v>1.2516000000000001E-2</v>
    <v>USD</v>
    <v>ZoomInfo Technologies Inc., through its subsidiaries, provides a go-to-market intelligence and engagement platform for sales and marketing teams. The Company’s cloud-based platform delivers intelligence and analytics to provide sales, marketing, operations, and recruiting professionals' information and insights on the organizations and professionals they target. It delivers an artificial intelligence (AI) and machine learning (ML) powered engine that gathers data from millions of sources and standardizes, matches to entities, verifies, cleans, and applies the processed data to companies and people at scale. It aggregates and extracts distinct types of data, such as revenue, locations, technologies, keywords, contact information, including email addresses, titles, and phone numbers, and many others, from various public and proprietary sources. The Company serves various industry verticals, including software, business services, manufacturing, telecommunications, real estate and others.</v>
    <v>3540</v>
    <v>Nasdaq Stock Market</v>
    <v>XNAS</v>
    <v>XNAS</v>
    <v>805 Broadway St, Suite 900, VANCOUVER, WA, 98660 US</v>
    <v>24.48</v>
    <v>Software &amp; IT Services</v>
    <v>Stock</v>
    <v>45099.998464397657</v>
    <v>213</v>
    <v>23.5</v>
    <v>9764517549</v>
    <v>ZoomInfo Technologies Inc</v>
    <v>ZoomInfo Technologies Inc</v>
    <v>23.6</v>
    <v>96.550899999999999</v>
    <v>23.97</v>
    <v>24.27</v>
    <v>24.25</v>
    <v>402328700</v>
    <v>ZI</v>
    <v>ZoomInfo Technologies Inc (XNAS:ZI)</v>
    <v>25</v>
    <v>7482619</v>
    <v>2019</v>
  </rv>
  <rv s="2">
    <v>214</v>
  </rv>
  <rv s="0">
    <v>https://www.bing.com/financeapi/forcetrigger?t=a1yoa2&amp;q=XNYS%3aNOW&amp;form=skydnc</v>
    <v>Learn more on Bing</v>
  </rv>
  <rv s="1">
    <v>0</v>
    <v>SERVICENOW, INC. (XNYS:NOW)</v>
    <v>2</v>
    <v>3</v>
    <v>Finance</v>
    <v>4</v>
    <v>en-US</v>
    <v>a1yoa2</v>
    <v>268435456</v>
    <v>1</v>
    <v>Powered by Refinitiv</v>
    <v>576.67999999999995</v>
    <v>337</v>
    <v>1.0173000000000001</v>
    <v>3.07</v>
    <v>5.6140000000000001E-3</v>
    <v>USD</v>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v>20433</v>
    <v>New York Stock Exchange</v>
    <v>XNYS</v>
    <v>XNYS</v>
    <v>2225 Lawson Ln, SANTA CLARA, CA, 95054-3311 US</v>
    <v>550.23</v>
    <v>Software &amp; IT Services</v>
    <v>Stock</v>
    <v>45099.999859513278</v>
    <v>216</v>
    <v>539.01</v>
    <v>112030568787</v>
    <v>SERVICENOW, INC.</v>
    <v>SERVICENOW, INC.</v>
    <v>543.22</v>
    <v>280.3057</v>
    <v>546.79999999999995</v>
    <v>549.87</v>
    <v>203740100</v>
    <v>NOW</v>
    <v>SERVICENOW, INC. (XNYS:NOW)</v>
    <v>243</v>
    <v>1718468</v>
    <v>2012</v>
  </rv>
  <rv s="2">
    <v>217</v>
  </rv>
  <rv s="0">
    <v>https://www.bing.com/financeapi/forcetrigger?t=a24lfr&amp;q=XNAS%3aTTD&amp;form=skydnc</v>
    <v>Learn more on Bing</v>
  </rv>
  <rv s="1">
    <v>0</v>
    <v>THE TRADE DESK, INC. (XNAS:TTD)</v>
    <v>2</v>
    <v>3</v>
    <v>Finance</v>
    <v>4</v>
    <v>en-US</v>
    <v>a24lfr</v>
    <v>268435456</v>
    <v>1</v>
    <v>Powered by Refinitiv</v>
    <v>78.599999999999994</v>
    <v>39</v>
    <v>1.7363</v>
    <v>0.34</v>
    <v>4.4469999999999996E-3</v>
    <v>USD</v>
    <v>The Trade Desk, Inc. is a technology company. The Company through its self-service, cloud-based platform and ad buyers creates, manages, and optimizes data-driven digital advertising campaigns across ad formats and channels, including display, video, audio, in-app, native and social, on a multitude of devices, such as computers, mobile devices, and connected television. It offers a self-service omnichannel software platform that enables its clients to purchase and manage data-driven digital advertising campaigns. The Company's platform allows clients to manage integrated advertising campaigns across various advertising channels and formats. Its platform’s integrations with inventory, data partners, and publishers provide ad buyers with reach and decisioning capabilities, and its enterprise application programming interfaces (APIs) enable its clients to customize and expand platform functionality. It offers solutions to advertising agencies and other service providers for advertisers.</v>
    <v>2770</v>
    <v>Nasdaq Stock Market</v>
    <v>XNAS</v>
    <v>XNAS</v>
    <v>42 N Chestnut St, VENTURA, CA, 93001-2662 US</v>
    <v>77.525000000000006</v>
    <v>Software &amp; IT Services</v>
    <v>Stock</v>
    <v>45099.994996932815</v>
    <v>219</v>
    <v>75.42</v>
    <v>37543641600</v>
    <v>THE TRADE DESK, INC.</v>
    <v>THE TRADE DESK, INC.</v>
    <v>75.88</v>
    <v>533.18520000000001</v>
    <v>76.459999999999994</v>
    <v>76.8</v>
    <v>488849500</v>
    <v>TTD</v>
    <v>THE TRADE DESK, INC. (XNAS:TTD)</v>
    <v>801</v>
    <v>3356859</v>
    <v>2009</v>
  </rv>
  <rv s="2">
    <v>220</v>
  </rv>
  <rv s="0">
    <v>https://www.bing.com/financeapi/forcetrigger?t=a1nhlh&amp;q=XNAS%3aAMZN&amp;form=skydnc</v>
    <v>Learn more on Bing</v>
  </rv>
  <rv s="1">
    <v>0</v>
    <v>AMAZON.COM, INC. (XNAS:AMZN)</v>
    <v>2</v>
    <v>3</v>
    <v>Finance</v>
    <v>5</v>
    <v>en-US</v>
    <v>a1nhlh</v>
    <v>268435456</v>
    <v>1</v>
    <v>Powered by Refinitiv</v>
    <v>146.57</v>
    <v>81.430000000000007</v>
    <v>1.2619</v>
    <v>5.32</v>
    <v>4.2618000000000003E-2</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1465000</v>
    <v>Nasdaq Stock Market</v>
    <v>XNAS</v>
    <v>XNAS</v>
    <v>410 Terry Ave N, SEATTLE, WA, 98109 US</v>
    <v>130.33000000000001</v>
    <v>Diversified Retail</v>
    <v>Stock</v>
    <v>45099.999995474216</v>
    <v>222</v>
    <v>125.14</v>
    <v>1280800000000</v>
    <v>AMAZON.COM, INC.</v>
    <v>AMAZON.COM, INC.</v>
    <v>125.31</v>
    <v>315.55340000000001</v>
    <v>124.83</v>
    <v>130.15</v>
    <v>10260350000</v>
    <v>AMZN</v>
    <v>AMAZON.COM, INC. (XNAS:AMZN)</v>
    <v>389342</v>
    <v>63771736</v>
    <v>1996</v>
  </rv>
  <rv s="2">
    <v>223</v>
  </rv>
  <rv s="0">
    <v>https://www.bing.com/financeapi/forcetrigger?t=bpoxyc&amp;q=XNAS%3aZM&amp;form=skydnc</v>
    <v>Learn more on Bing</v>
  </rv>
  <rv s="8">
    <v>22</v>
    <v>ZOOM VIDEO COMMUNICATIONS, INC. (XNAS:ZM)</v>
    <v>2</v>
    <v>23</v>
    <v>Finance</v>
    <v>4</v>
    <v>en-US</v>
    <v>bpoxyc</v>
    <v>268435456</v>
    <v>1</v>
    <v>Powered by Refinitiv</v>
    <v>124.05</v>
    <v>60.45</v>
    <v>-0.23449999999999999</v>
    <v>0.52</v>
    <v>7.7690000000000007E-3</v>
    <v>USD</v>
    <v>Zoom Video Communications, Inc. is a provider of video communication platforms. The Company provides a unified communications and collaboration platform that delivers fundamental changes how people interact, connecting them through frictionless and secure meetings, phone, chat, content sharing and more. The Company’s core products are grouped under various categories: Zoom One, including Zoom Meetings, Zoom Phone, Zoom Team Chat, Zoom Mail and Calendar and Zoom Whiteboard, and Zoom Spaces, including Zoom Rooms and Workspace Reservation. The Company’s core products categories also include Zoom Events, including Zoom Sessions and Zoom Webinars; Zoom Contact Center, including Zoom Virtual Agent; Zoom AI, including Zoom IQ for Sales, and Zoom Developers, including Zoom Developer Platform, Zoom App Marketplace and Zoom Apps. It serves various industries, including education, entertainment/media, enterprise infrastructure, finance, government, healthcare, manufacturing, and others.</v>
    <v>8484</v>
    <v>Nasdaq Stock Market</v>
    <v>XNAS</v>
    <v>XNAS</v>
    <v>55 Almaden Boulevard, 6Th Floor, SAN JOSE, CA, 95113 US</v>
    <v>67.48</v>
    <v>Software &amp; IT Services</v>
    <v>Stock</v>
    <v>45099.999925856253</v>
    <v>225</v>
    <v>65.61</v>
    <v>20069383270</v>
    <v>ZOOM VIDEO COMMUNICATIONS, INC.</v>
    <v>ZOOM VIDEO COMMUNICATIONS, INC.</v>
    <v>66.59</v>
    <v>66.930000000000007</v>
    <v>67.45</v>
    <v>297544600</v>
    <v>ZM</v>
    <v>ZOOM VIDEO COMMUNICATIONS, INC. (XNAS:ZM)</v>
    <v>885</v>
    <v>5287469</v>
    <v>2011</v>
  </rv>
  <rv s="2">
    <v>226</v>
  </rv>
  <rv s="0">
    <v>https://www.bing.com/financeapi/forcetrigger?t=a1qc1h&amp;q=XNYS%3aCRM&amp;form=skydnc</v>
    <v>Learn more on Bing</v>
  </rv>
  <rv s="1">
    <v>0</v>
    <v>SALESFORCE, INC. (XNYS:CRM)</v>
    <v>2</v>
    <v>3</v>
    <v>Finance</v>
    <v>5</v>
    <v>en-US</v>
    <v>a1qc1h</v>
    <v>268435456</v>
    <v>1</v>
    <v>Powered by Refinitiv</v>
    <v>225</v>
    <v>126.34</v>
    <v>1.2126999999999999</v>
    <v>3.7</v>
    <v>1.7654E-2</v>
    <v>USD</v>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It sells to businesses worldwide, primarily on a subscription basis.</v>
    <v>79390</v>
    <v>New York Stock Exchange</v>
    <v>XNYS</v>
    <v>XNYS</v>
    <v>SALESFORCE TOWER, 415 MISSION STREET 3RD FL, SAN FRANCISCO, CA, 94105 US</v>
    <v>213.9564</v>
    <v>Software &amp; IT Services</v>
    <v>Stock</v>
    <v>45099.999867256251</v>
    <v>228</v>
    <v>209.09</v>
    <v>207744460000</v>
    <v>SALESFORCE, INC.</v>
    <v>SALESFORCE, INC.</v>
    <v>209.63</v>
    <v>561.64419999999996</v>
    <v>209.59</v>
    <v>213.29</v>
    <v>974000000</v>
    <v>CRM</v>
    <v>SALESFORCE, INC. (XNYS:CRM)</v>
    <v>3123</v>
    <v>8776617</v>
    <v>1999</v>
  </rv>
  <rv s="2">
    <v>229</v>
  </rv>
  <rv s="0">
    <v>https://www.bing.com/financeapi/forcetrigger?t=bztea2&amp;q=XNYS%3aDOCN&amp;form=skydnc</v>
    <v>Learn more on Bing</v>
  </rv>
  <rv s="1">
    <v>0</v>
    <v>DigitalOcean Holdings, Inc. (XNYS:DOCN)</v>
    <v>2</v>
    <v>3</v>
    <v>Finance</v>
    <v>4</v>
    <v>en-US</v>
    <v>bztea2</v>
    <v>268435456</v>
    <v>1</v>
    <v>Powered by Refinitiv</v>
    <v>53.88</v>
    <v>23.375</v>
    <v>2.359</v>
    <v>-2.34</v>
    <v>-5.6548999999999995E-2</v>
    <v>USD</v>
    <v>DigitalOcean Holdings, Inc. is a cloud computing platform offering on-demand infrastructure, platform and software tools for startups and small and medium-sized businesses (SMBs). The Company helps developers at startups and SMBs build, deploy, and scale, whether creating a digital presence or building digital products. It offers mission-critical solutions across Infrastructure-as-a-Service (IaaS), including its Droplet virtual machines, storage, and networking offerings; Platform-as-a-Service (PaaS), including its Managed Database and Managed Kubernetes offerings; and Software-as-a-Service (SaaS), including its Managed Hosting and Marketplace offerings. Its users include software engineers, researchers, data scientists, system administrators, students, and hobbyists. Its customers use its platform across numerous industry verticals and for a range of use cases, such as Web and mobile applications, Website hosting, media and gaming, personal Web projects, managed services, and others.</v>
    <v>1204</v>
    <v>New York Stock Exchange</v>
    <v>XNYS</v>
    <v>XNYS</v>
    <v>101 Avenue Of The Americas, 10Th Floor, NEW YORK, NY, 10013 US</v>
    <v>40.07</v>
    <v>Software &amp; IT Services</v>
    <v>Stock</v>
    <v>45099.976125046094</v>
    <v>231</v>
    <v>38.6</v>
    <v>3467240780</v>
    <v>DigitalOcean Holdings, Inc.</v>
    <v>DigitalOcean Holdings, Inc.</v>
    <v>39.200000000000003</v>
    <v>0</v>
    <v>41.38</v>
    <v>39.04</v>
    <v>88812520</v>
    <v>DOCN</v>
    <v>DigitalOcean Holdings, Inc. (XNYS:DOCN)</v>
    <v>524</v>
    <v>1547929</v>
    <v>2016</v>
  </rv>
  <rv s="2">
    <v>232</v>
  </rv>
  <rv s="0">
    <v>https://www.bing.com/financeapi/forcetrigger?t=a25rkr&amp;q=XNAS%3aWDAY&amp;form=skydnc</v>
    <v>Learn more on Bing</v>
  </rv>
  <rv s="1">
    <v>0</v>
    <v>WORKDAY, INC. (XNAS:WDAY)</v>
    <v>2</v>
    <v>3</v>
    <v>Finance</v>
    <v>4</v>
    <v>en-US</v>
    <v>a25rkr</v>
    <v>268435456</v>
    <v>1</v>
    <v>Powered by Refinitiv</v>
    <v>226.05500000000001</v>
    <v>128.72</v>
    <v>1.2582</v>
    <v>1.17</v>
    <v>5.3220000000000003E-3</v>
    <v>USD</v>
    <v>Workday, Inc. is a provider of enterprise cloud applications for finance and human resources. The Company provides approximately 10,000 organizations with software-as-a-service solutions to help solve business challenges, including supporting and empowering their workforce, managing their finances and spending in an ever-changing environment, and planning for the unexpected. The Company provides organizations with a unified system that can help them plan, execute, analyze, and extend to other applications and environments, thereby helping them continuously adapt how they manage their business and operations. It embeds artificial intelligence (AI) and machine learning (ML) into its platform, enabling its applications to natively leverage AI and ML as part of the workflow. The Company sells its solutions worldwide primarily through direct sales. The Company also offers professional services, both directly and through its Workday Services Partners to help customers deploy its solutions.</v>
    <v>17866</v>
    <v>Nasdaq Stock Market</v>
    <v>XNAS</v>
    <v>XNAS</v>
    <v>6110 Stoneridge Mall Road, PLEASANTON, CA, 94588 US</v>
    <v>221.2</v>
    <v>Software &amp; IT Services</v>
    <v>Stock</v>
    <v>45099.999936978907</v>
    <v>234</v>
    <v>217.14</v>
    <v>57550035400</v>
    <v>WORKDAY, INC.</v>
    <v>WORKDAY, INC.</v>
    <v>217.9</v>
    <v>1693.5239999999999</v>
    <v>219.83</v>
    <v>221</v>
    <v>260407400</v>
    <v>WDAY</v>
    <v>WORKDAY, INC. (XNAS:WDAY)</v>
    <v>7</v>
    <v>2543040</v>
    <v>2012</v>
  </rv>
  <rv s="2">
    <v>235</v>
  </rv>
  <rv s="0">
    <v>https://www.bing.com/financeapi/forcetrigger?t=brjvjc&amp;q=XNAS%3aDDOG&amp;form=skydnc</v>
    <v>Learn more on Bing</v>
  </rv>
  <rv s="8">
    <v>22</v>
    <v>DATADOG, INC. (XNAS:DDOG)</v>
    <v>2</v>
    <v>23</v>
    <v>Finance</v>
    <v>4</v>
    <v>en-US</v>
    <v>brjvjc</v>
    <v>268435456</v>
    <v>1</v>
    <v>Powered by Refinitiv</v>
    <v>120.75</v>
    <v>61.34</v>
    <v>0.91800000000000004</v>
    <v>2.56</v>
    <v>2.7844000000000001E-2</v>
    <v>USD</v>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v>4800</v>
    <v>Nasdaq Stock Market</v>
    <v>XNAS</v>
    <v>XNAS</v>
    <v>620 8th Avenue, 45th Floor, NEW YORK, NY, 10018 US</v>
    <v>96.15</v>
    <v>Software &amp; IT Services</v>
    <v>Stock</v>
    <v>45099.998195613283</v>
    <v>237</v>
    <v>90.88</v>
    <v>30417196950</v>
    <v>DATADOG, INC.</v>
    <v>DATADOG, INC.</v>
    <v>91.66</v>
    <v>91.94</v>
    <v>94.5</v>
    <v>321875100</v>
    <v>DDOG</v>
    <v>DATADOG, INC. (XNAS:DDOG)</v>
    <v>353</v>
    <v>4458486</v>
    <v>2010</v>
  </rv>
  <rv s="2">
    <v>238</v>
  </rv>
  <rv s="0">
    <v>https://www.bing.com/financeapi/forcetrigger?t=bq8rqh&amp;q=XNAS%3aCRWD&amp;form=skydnc</v>
    <v>Learn more on Bing</v>
  </rv>
  <rv s="8">
    <v>22</v>
    <v>CROWDSTRIKE HOLDINGS, INC. (XNAS:CRWD)</v>
    <v>2</v>
    <v>23</v>
    <v>Finance</v>
    <v>5</v>
    <v>en-US</v>
    <v>bq8rqh</v>
    <v>268435456</v>
    <v>1</v>
    <v>Powered by Refinitiv</v>
    <v>205.73</v>
    <v>92.25</v>
    <v>0.97670000000000001</v>
    <v>1.95</v>
    <v>1.3555999999999999E-2</v>
    <v>USD</v>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v>7321</v>
    <v>Nasdaq Stock Market</v>
    <v>XNAS</v>
    <v>XNAS</v>
    <v>206 E. 9TH STREET, SUITE 1400, AUSTIN, TX, 78701 US</v>
    <v>146.93989999999999</v>
    <v>Software &amp; IT Services</v>
    <v>Stock</v>
    <v>45099.999987650001</v>
    <v>240</v>
    <v>141.5</v>
    <v>34570404720</v>
    <v>CROWDSTRIKE HOLDINGS, INC.</v>
    <v>CROWDSTRIKE HOLDINGS, INC.</v>
    <v>142.56</v>
    <v>143.85</v>
    <v>145.80000000000001</v>
    <v>237108400</v>
    <v>CRWD</v>
    <v>CROWDSTRIKE HOLDINGS, INC. (XNAS:CRWD)</v>
    <v>1233</v>
    <v>5023616</v>
    <v>2011</v>
  </rv>
  <rv s="2">
    <v>241</v>
  </rv>
  <rv s="0">
    <v>https://www.bing.com/financeapi/forcetrigger?t=bt6tzr&amp;q=XNYS%3aBILL&amp;form=skydnc</v>
    <v>Learn more on Bing</v>
  </rv>
  <rv s="1">
    <v>0</v>
    <v>BILL HOLDINGS, INC. (XNYS:BILL)</v>
    <v>2</v>
    <v>3</v>
    <v>Finance</v>
    <v>4</v>
    <v>en-US</v>
    <v>bt6tzr</v>
    <v>268435456</v>
    <v>1</v>
    <v>Powered by Refinitiv</v>
    <v>179.85</v>
    <v>68.3</v>
    <v>1.9254</v>
    <v>1.22</v>
    <v>1.1231E-2</v>
    <v>USD</v>
    <v>BILL Holdings, Inc. is a provider of software-as-a-service, cloud-based payments, and spending and expense management products. It enables users to automate accounts payable and accounts receivable transactions, enable businesses to connect with their suppliers and/or customers to do business, eliminate expense reports, manage cash flows, and improve back-office efficiency. It offers financial automation software for small and midsize businesses (SMBs). Through its automated solutions, it helps SMBs simplify and control their finances. It is a partner of the United States financial institutions, accounting firms, and accounting software providers. Its artificial-intelligence (AI)-enabled financial software platform creates connections between its customers, their suppliers, and their clients. Businesses on its platform generate and process invoices, streamline approvals, make, and receive payments, manage employee expenses, sync with their accounting system, and manage their cash.</v>
    <v>2269</v>
    <v>New York Stock Exchange</v>
    <v>XNYS</v>
    <v>XNYS</v>
    <v>6220 America Center Dr., Suite 100, SAN JOSE, CA, 95002 US</v>
    <v>110.03</v>
    <v>Software &amp; IT Services</v>
    <v>Stock</v>
    <v>45099.995333575782</v>
    <v>243</v>
    <v>107.3</v>
    <v>11673781470</v>
    <v>BILL HOLDINGS, INC.</v>
    <v>BILL HOLDINGS, INC.</v>
    <v>107.8</v>
    <v>0</v>
    <v>108.63</v>
    <v>109.85</v>
    <v>106270200</v>
    <v>BILL</v>
    <v>BILL HOLDINGS, INC. (XNYS:BILL)</v>
    <v>35</v>
    <v>1692455</v>
    <v>2018</v>
  </rv>
  <rv s="2">
    <v>244</v>
  </rv>
  <rv s="0">
    <v>https://www.bing.com/financeapi/forcetrigger?t=a23eec&amp;q=XNAS%3aSPLK&amp;form=skydnc</v>
    <v>Learn more on Bing</v>
  </rv>
  <rv s="9">
    <v>24</v>
    <v>SPLUNK INC. (XNAS:SPLK)</v>
    <v>2</v>
    <v>25</v>
    <v>Finance</v>
    <v>21</v>
    <v>en-US</v>
    <v>a23eec</v>
    <v>268435456</v>
    <v>1</v>
    <v>Powered by Refinitiv</v>
    <v>116.84</v>
    <v>65</v>
    <v>1.2753000000000001</v>
    <v>0.02</v>
    <v>1.9149999999999999E-4</v>
    <v>USD</v>
    <v>Splunk Inc. (Splunk) is engaged in the development and marketing of cloud services and licensed software solutions. It offers the Unified Security and Observability Platform, which is comprised of Splunk Security and Splunk Security. Splunk Security includes Splunk Enterprise Security, Splunk Security Orchestration, Automation and Response, Splunk User Behavior Analytics, Splunk Attack Analyzer, and Splunk Mission Control. Splunk Observability includes Splunk Information Technology Service Intelligence, and Splunk Observability Cloud, which provides fully integrated capabilities for Splunk Application Performance Monitoring, Splunk Infrastructure Monitoring, Splunk Real User Monitoring, and Splunk Synthetic Monitoring. It provides application programming interfaces, software development kits, and other interfaces that enable its network of third-party developers, partners, and customers to build content that configures and extends its solutions to accommodate specific use cases.</v>
    <v>8000</v>
    <v>Nasdaq Stock Market</v>
    <v>XNAS</v>
    <v>XNAS</v>
    <v>270 Brannan Street, SAN FRANCISCO, CA, 94107 US</v>
    <v>104.8699</v>
    <v>Software &amp; IT Services</v>
    <v>Stock</v>
    <v>45099.999617603906</v>
    <v>246</v>
    <v>102.86</v>
    <v>17298576000</v>
    <v>SPLUNK INC.</v>
    <v>SPLUNK INC.</v>
    <v>103.53</v>
    <v>104.44</v>
    <v>104.46</v>
    <v>103.5</v>
    <v>165600000</v>
    <v>SPLK</v>
    <v>SPLUNK INC. (XNAS:SPLK)</v>
    <v>78</v>
    <v>1952720</v>
    <v>2006</v>
  </rv>
  <rv s="2">
    <v>247</v>
  </rv>
  <rv s="0">
    <v>https://www.bing.com/financeapi/forcetrigger?t=a1uypr&amp;q=XNYS%3aHUBS&amp;form=skydnc</v>
    <v>Learn more on Bing</v>
  </rv>
  <rv s="1">
    <v>0</v>
    <v>HUBSPOT, INC. (XNYS:HUBS)</v>
    <v>2</v>
    <v>3</v>
    <v>Finance</v>
    <v>4</v>
    <v>en-US</v>
    <v>a1uypr</v>
    <v>268435456</v>
    <v>1</v>
    <v>Powered by Refinitiv</v>
    <v>535.12</v>
    <v>245.03</v>
    <v>1.5739000000000001</v>
    <v>10.63</v>
    <v>2.0937000000000001E-2</v>
    <v>USD</v>
    <v>HubSpot, Inc. provides a cloud-based customer relationship management (CRM) platform. The Company’s CRM platform is comprised of a marketing hub, sales hub, service hub, content management system (CMS) Hub, and operations hub as well as other tools, integrations, and a payment solution that enables companies to attract, engage, and delight customers throughout the customer experience. Its CRM platform features integrated applications that create a cohesive and adaptable customer experience. These integrated applications include blogging, Website content management, messaging, chatbots, social media, marketing automation, email, predictive lead scoring, sales productivity, ticketing and helpdesk tools, analytics, and reporting. The Company also provides professional services, which consist of customer on-boarding, training, and consulting services. It focuses on selling its CRM platform to mid-market business-to-business (B2B) companies on a subscription basis.</v>
    <v>7055</v>
    <v>New York Stock Exchange</v>
    <v>XNYS</v>
    <v>XNYS</v>
    <v>25 First Street, CAMBRIDGE, MA, 02141 US</v>
    <v>519.17999999999995</v>
    <v>Software &amp; IT Services</v>
    <v>Stock</v>
    <v>45099.994610173439</v>
    <v>249</v>
    <v>500.005</v>
    <v>25730214961</v>
    <v>HUBSPOT, INC.</v>
    <v>HUBSPOT, INC.</v>
    <v>501.32</v>
    <v>0</v>
    <v>507.72</v>
    <v>518.35</v>
    <v>49638690</v>
    <v>HUBS</v>
    <v>HUBSPOT, INC. (XNYS:HUBS)</v>
    <v>95</v>
    <v>601785</v>
    <v>2005</v>
  </rv>
  <rv s="2">
    <v>250</v>
  </rv>
  <rv s="0">
    <v>https://www.bing.com/financeapi/forcetrigger?t=a243h7&amp;q=XNAS%3aTEAM&amp;form=skydnc</v>
    <v>Learn more on Bing</v>
  </rv>
  <rv s="8">
    <v>22</v>
    <v>ATLASSIAN CORPORATION (XNAS:TEAM)</v>
    <v>2</v>
    <v>23</v>
    <v>Finance</v>
    <v>4</v>
    <v>en-US</v>
    <v>a243h7</v>
    <v>268435456</v>
    <v>1</v>
    <v>Powered by Refinitiv</v>
    <v>300.29000000000002</v>
    <v>113.855</v>
    <v>0.77659999999999996</v>
    <v>1.53</v>
    <v>9.0869999999999996E-3</v>
    <v>USD</v>
    <v>Atlassian Corporation is a global software company that designs, develops, licenses, and maintains software and provisions software hosting services. Its products include Jira Software, Jira Align, Jira Service Management, Confluence, Trello, Atlassian Access and Bitbucket. Jira Software and Jira Work Management provide a flexible workflow management system that helps plan, organize, track and manage work and projects. Confluence is a social and flexible content collaboration platform used to create, share, organize, and discuss projects. Trello is a collaboration and organization product. Jira Service Management is an intuitive and flexible service desk product for creating and managing services for information technology, legal, and human resources teams. Bitbucket is a code management and collaboration product for teams using distributed version control systems. It also offers additional products, including Atlassian cloud apps and Crowd.</v>
    <v>8813</v>
    <v>Nasdaq Stock Market</v>
    <v>XNAS</v>
    <v>XNAS</v>
    <v>350 Bush Street, Floor 13, SAN FRANCISCO, CA, 94104 US</v>
    <v>170.61</v>
    <v>Software &amp; IT Services</v>
    <v>Stock</v>
    <v>45099.982527407032</v>
    <v>252</v>
    <v>164.91</v>
    <v>43668093352</v>
    <v>ATLASSIAN CORPORATION</v>
    <v>ATLASSIAN CORPORATION</v>
    <v>167.3</v>
    <v>168.38</v>
    <v>169.91</v>
    <v>257007200</v>
    <v>TEAM</v>
    <v>ATLASSIAN CORPORATION (XNAS:TEAM)</v>
    <v>47</v>
    <v>2180823</v>
    <v>2022</v>
  </rv>
  <rv s="2">
    <v>253</v>
  </rv>
  <rv s="0">
    <v>https://www.bing.com/financeapi/forcetrigger?t=brh6oc&amp;q=XNYS%3aNET&amp;form=skydnc</v>
    <v>Learn more on Bing</v>
  </rv>
  <rv s="8">
    <v>22</v>
    <v>CLOUDFLARE, INC. (XNYS:NET)</v>
    <v>2</v>
    <v>23</v>
    <v>Finance</v>
    <v>4</v>
    <v>en-US</v>
    <v>brh6oc</v>
    <v>268435456</v>
    <v>1</v>
    <v>Powered by Refinitiv</v>
    <v>80.989999999999995</v>
    <v>37.369999999999997</v>
    <v>0.9476</v>
    <v>1.01</v>
    <v>1.5783999999999999E-2</v>
    <v>USD</v>
    <v>Cloudflare, Inc. is a global cloud services provider that delivers a range of services to businesses of all sizes and in all geographies. The Company's network serves as a scalable, unified control plane to deliver security, performance, and reliability across on-premise, hybrid, cloud, and software-as-a-service (SaaS) applications. Its integrated suite of products consists of solutions for an organization's external-facing infrastructure, such as Websites, applications, and application programming interfaces (APIs) to deliver security, performance, and reliability; solutions to serve an organization's internal resources, such as Internal networks and devices; developer-based solutions, and consumer offerings. Its security products include Web Application Firewall, Bot Management, Distributed Denial of Service (DDoS), API Gateway, SSL/TLS Encryption, and Secure Origin Connection. Its performance products include Content Delivery, Intelligent Routing, Content Optimization, and Others.</v>
    <v>3217</v>
    <v>New York Stock Exchange</v>
    <v>XNYS</v>
    <v>XNYS</v>
    <v>101 Townsend St, SAN FRANCISCO, CA, 94107-1934 US</v>
    <v>65.55</v>
    <v>Software &amp; IT Services</v>
    <v>Stock</v>
    <v>45099.998405543753</v>
    <v>255</v>
    <v>62.56</v>
    <v>21574267000</v>
    <v>CLOUDFLARE, INC.</v>
    <v>CLOUDFLARE, INC.</v>
    <v>62.884999999999998</v>
    <v>63.99</v>
    <v>65</v>
    <v>331911800</v>
    <v>NET</v>
    <v>CLOUDFLARE, INC. (XNYS:NET)</v>
    <v>2065</v>
    <v>5903580</v>
    <v>2009</v>
  </rv>
  <rv s="2">
    <v>256</v>
  </rv>
  <rv s="0">
    <v>https://www.bing.com/financeapi/forcetrigger?t=a24nyc&amp;q=XNYS%3aTWLO&amp;form=skydnc</v>
    <v>Learn more on Bing</v>
  </rv>
  <rv s="8">
    <v>22</v>
    <v>TWILIO INC. (XNYS:TWLO)</v>
    <v>2</v>
    <v>23</v>
    <v>Finance</v>
    <v>4</v>
    <v>en-US</v>
    <v>a24nyc</v>
    <v>268435456</v>
    <v>1</v>
    <v>Powered by Refinitiv</v>
    <v>101.93</v>
    <v>41</v>
    <v>1.3993</v>
    <v>1.05</v>
    <v>1.6296999999999999E-2</v>
    <v>USD</v>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v>8156</v>
    <v>New York Stock Exchange</v>
    <v>XNYS</v>
    <v>XNYS</v>
    <v>101 SPEAR STREET, SUITE 500, SAN FRANCISCO, CA, 94105 US</v>
    <v>65.92</v>
    <v>Software &amp; IT Services</v>
    <v>Stock</v>
    <v>45099.999886145313</v>
    <v>258</v>
    <v>63.42</v>
    <v>12043841168</v>
    <v>TWILIO INC.</v>
    <v>TWILIO INC.</v>
    <v>63.95</v>
    <v>64.430000000000007</v>
    <v>65.48</v>
    <v>183931600</v>
    <v>TWLO</v>
    <v>TWILIO INC. (XNYS:TWLO)</v>
    <v>1263</v>
    <v>5393913</v>
    <v>2008</v>
  </rv>
  <rv s="2">
    <v>259</v>
  </rv>
  <rv s="0">
    <v>https://www.bing.com/financeapi/forcetrigger?t=a1z6qh&amp;q=XNAS%3aOKTA&amp;form=skydnc</v>
    <v>Learn more on Bing</v>
  </rv>
  <rv s="8">
    <v>22</v>
    <v>OKTA, INC. (XNAS:OKTA)</v>
    <v>2</v>
    <v>23</v>
    <v>Finance</v>
    <v>4</v>
    <v>en-US</v>
    <v>a1z6qh</v>
    <v>268435456</v>
    <v>1</v>
    <v>Powered by Refinitiv</v>
    <v>110.94</v>
    <v>44.120399999999997</v>
    <v>1.0452999999999999</v>
    <v>0.64</v>
    <v>9.0969999999999992E-3</v>
    <v>USD</v>
    <v>Okta, Inc. is an independent identity provider. The Company's Okta Identity Platform is an independent and neutral cloud-based identity solution that allows its customers to integrate with nearly any application, service or cloud that they choose through its secure platform and cloud infrastructure. Its Workforce Identity Cloud is used as the central system for an organization’s connectivity, access, authentication and identity lifecycle management needs spanning all of its users, technology and applications. Its Workforce Identity products include Universal Directory, Single Sign-On, Adaptive Multi-Factor Authentication, Lifecycle Management, API Access Management, Access Gateway, Advanced Server Access and Okta Identity Governance. The Company’s Customer Identity products include Universal Login, Attack Protection, Adaptive Multi-Factor Authentication, Passwordless, Machine to Machine, Private Cloud, Organizations, Actions and Extensibility, and Enterprise Connections.</v>
    <v>5683</v>
    <v>Nasdaq Stock Market</v>
    <v>XNAS</v>
    <v>XNAS</v>
    <v>100 1st St Ste 600, SAN FRANCISCO, CA, 94105-4687 US</v>
    <v>71.02</v>
    <v>Software &amp; IT Services</v>
    <v>Stock</v>
    <v>45099.99984429375</v>
    <v>261</v>
    <v>68.900000000000006</v>
    <v>11525943499</v>
    <v>OKTA, INC.</v>
    <v>OKTA, INC.</v>
    <v>69.73</v>
    <v>70.349999999999994</v>
    <v>70.989999999999995</v>
    <v>162360100</v>
    <v>OKTA</v>
    <v>OKTA, INC. (XNAS:OKTA)</v>
    <v>3337</v>
    <v>3475897</v>
    <v>2010</v>
  </rv>
  <rv s="2">
    <v>262</v>
  </rv>
  <rv s="0">
    <v>https://www.bing.com/financeapi/forcetrigger?t=c2mtim&amp;q=XNAS%3aDUOL&amp;form=skydnc</v>
    <v>Learn more on Bing</v>
  </rv>
  <rv s="8">
    <v>22</v>
    <v>DUOLINGO, INC. (XNAS:DUOL)</v>
    <v>2</v>
    <v>23</v>
    <v>Finance</v>
    <v>4</v>
    <v>en-US</v>
    <v>c2mtim</v>
    <v>268435456</v>
    <v>1</v>
    <v>Powered by Refinitiv</v>
    <v>168.39500000000001</v>
    <v>64.73</v>
    <v>1.0389999999999999</v>
    <v>0.7</v>
    <v>4.9189999999999998E-3</v>
    <v>USD</v>
    <v>Duolingo, Inc. (Duolingo) is a technology company. The Company's flagship application, Duolingo, is a language learning application. The Duolingo language learning application is a way to learn languages. The Company offers courses in approximately 40 languages to more than 60 million monthly active users. The application is also available in the education category on both Google Play and the Apple App Store. Duolingo can also be accessed by desktop computers via a Web browser at www.duolingo.com. All course content on Duolingo can be accessed for free. Its subscription offering, Super Duolingo, offers learners additional features to enhance their learning experience. It also launched a family plan, which includes up to six subscribers under one annual plan. The Duolingo English Test is an online English proficiency assessment. Anyone with a computer, webcam and Internet connection can take the test from anywhere, at any time.</v>
    <v>650</v>
    <v>Nasdaq Stock Market</v>
    <v>XNAS</v>
    <v>XNAS</v>
    <v>5900 PENN AVE, SECOND FLOOR, PITTSBURGH, PA, 15206 US</v>
    <v>143.995</v>
    <v>Software &amp; IT Services</v>
    <v>Stock</v>
    <v>45099.964127488282</v>
    <v>264</v>
    <v>139.27000000000001</v>
    <v>5870534670</v>
    <v>DUOLINGO, INC.</v>
    <v>DUOLINGO, INC.</v>
    <v>141.16999999999999</v>
    <v>142.30000000000001</v>
    <v>143</v>
    <v>41052690</v>
    <v>DUOL</v>
    <v>DUOLINGO, INC. (XNAS:DUOL)</v>
    <v>66</v>
    <v>644027</v>
    <v>2011</v>
  </rv>
  <rv s="2">
    <v>265</v>
  </rv>
  <rv s="0">
    <v>https://www.bing.com/financeapi/forcetrigger?t=bvlqa2&amp;q=XNYS%3aSNOW&amp;form=skydnc</v>
    <v>Learn more on Bing</v>
  </rv>
  <rv s="8">
    <v>22</v>
    <v>SNOWFLAKE INC. (XNYS:SNOW)</v>
    <v>2</v>
    <v>23</v>
    <v>Finance</v>
    <v>5</v>
    <v>en-US</v>
    <v>bvlqa2</v>
    <v>268435456</v>
    <v>1</v>
    <v>Powered by Refinitiv</v>
    <v>205.66</v>
    <v>119.27</v>
    <v>1.61</v>
    <v>5.21</v>
    <v>3.0047999999999998E-2</v>
    <v>USD</v>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v>5884</v>
    <v>New York Stock Exchange</v>
    <v>XNYS</v>
    <v>XNYS</v>
    <v>106 East Babcock Street, Suite 3A, BOZEMAN, MT, 59715 US</v>
    <v>179.74</v>
    <v>Software &amp; IT Services</v>
    <v>Stock</v>
    <v>45099.999929918748</v>
    <v>267</v>
    <v>170.82</v>
    <v>58208276120</v>
    <v>SNOWFLAKE INC.</v>
    <v>SNOWFLAKE INC.</v>
    <v>171.18</v>
    <v>173.39</v>
    <v>178.6</v>
    <v>325914200</v>
    <v>SNOW</v>
    <v>SNOWFLAKE INC. (XNYS:SNOW)</v>
    <v>4501</v>
    <v>7615765</v>
    <v>2012</v>
  </rv>
  <rv s="2">
    <v>268</v>
  </rv>
  <rv s="0">
    <v>https://www.bing.com/financeapi/forcetrigger?t=c3zqc7&amp;q=XNAS%3aBRZE&amp;form=skydnc</v>
    <v>Learn more on Bing</v>
  </rv>
  <rv s="8">
    <v>22</v>
    <v>Braze, Inc. (XNAS:BRZE)</v>
    <v>2</v>
    <v>23</v>
    <v>Finance</v>
    <v>4</v>
    <v>en-US</v>
    <v>c3zqc7</v>
    <v>268435456</v>
    <v>1</v>
    <v>Powered by Refinitiv</v>
    <v>50.97</v>
    <v>22.535</v>
    <v>2.117</v>
    <v>0.9</v>
    <v>2.2483E-2</v>
    <v>USD</v>
    <v>Braze, Inc. provides a customer engagement platform that enables customer-centric interactions between consumers and brands. Its platform enables brands to listen to their customers, understand them and act on that understanding in a way that is human and personal. Using its platform, brands ingest and process customer data in real-time, orchestrate and optimize contextually relevant, cross-channel marketing campaigns and continuously evolve their customer engagement strategies. It offers a single, vertically integrated platform that encompasses data ingestion, classification, orchestration, personalization and action. Braze SDKs are software libraries that reside within its customers’ applications or websites, automatically manage data ingestion and deliver mobile and Web notifications, in-application/in-browser interstitial messages, and content cards. Braze REST API can be used to import or export data or to trigger workflows between Braze and brands’ existing technology stacks.</v>
    <v>1501</v>
    <v>Nasdaq Stock Market</v>
    <v>XNAS</v>
    <v>XNAS</v>
    <v>330 West 34Th Street, Floor 18, New York City, NEW YORK, NY, 10001 US</v>
    <v>41.39</v>
    <v>Software &amp; IT Services</v>
    <v>Stock</v>
    <v>45099.959530404689</v>
    <v>270</v>
    <v>39.4</v>
    <v>3994233863</v>
    <v>Braze, Inc.</v>
    <v>Braze, Inc.</v>
    <v>40.03</v>
    <v>40.03</v>
    <v>40.93</v>
    <v>97586950</v>
    <v>BRZE</v>
    <v>Braze, Inc. (XNAS:BRZE)</v>
    <v>2</v>
    <v>1169646</v>
    <v>2011</v>
  </rv>
  <rv s="2">
    <v>271</v>
  </rv>
  <rv s="0">
    <v>https://www.bing.com/financeapi/forcetrigger?t=bkg1hw&amp;q=XNYS%3aESTC&amp;form=skydnc</v>
    <v>Learn more on Bing</v>
  </rv>
  <rv s="9">
    <v>24</v>
    <v>Elastic NV (XNYS:ESTC)</v>
    <v>2</v>
    <v>25</v>
    <v>Finance</v>
    <v>21</v>
    <v>en-US</v>
    <v>bkg1hw</v>
    <v>268435456</v>
    <v>1</v>
    <v>Powered by Refinitiv</v>
    <v>91.3</v>
    <v>46.18</v>
    <v>1.0128999999999999</v>
    <v>-0.64</v>
    <v>-1.0005999999999999E-2</v>
    <v>USD</v>
    <v>Elastic NV is a Netherlands-based data analytics company. The Company’s platform, which is available as both a hosted, managed service across public clouds as well as self-managed software, allows its customers to find insights from large amounts of data and take action. The Company offers three search-powered solutions - Enterprise Search, Observability, and Security - that are built into the platform, which is built on the Elastic Stack, a set of software products that ingest data from any source, in any format, and perform search, analysis, and visualization of that data. The Company helps organizations, their employees, and their customers find what they need, while keeping mission-critical applications running smoothly, and protecting against cyber threats. The Company generates revenue primarily from sales of subscriptions to its platform.</v>
    <v>2886</v>
    <v>New York Stock Exchange</v>
    <v>XNYS</v>
    <v>XNYS</v>
    <v>Keizersgracht 281, AMSTERDAM, NOORD-HOLLAND, Amsterdam NL</v>
    <v>64.52</v>
    <v>Software &amp; IT Services</v>
    <v>Stock</v>
    <v>45099.998561596876</v>
    <v>273</v>
    <v>62.52</v>
    <v>6166791154</v>
    <v>Elastic NV</v>
    <v>Elastic NV</v>
    <v>63.38</v>
    <v>63.96</v>
    <v>63.32</v>
    <v>62.78</v>
    <v>97390890</v>
    <v>ESTC</v>
    <v>Elastic NV (XNYS:ESTC)</v>
    <v>74</v>
    <v>1610468</v>
    <v>2012</v>
  </rv>
  <rv s="2">
    <v>274</v>
  </rv>
  <rv s="0">
    <v>http://commons.wikimedia.org/wiki/File:MongoDB_Logo.svg</v>
    <v>&lt;a rel="nofollow" class="external text" href="https://www.mongodb.com/legal/trademark-usage-guidelines"&gt;MongoDB, Inc.&lt;/a&gt;</v>
  </rv>
  <rv s="0">
    <v>http://en.wikipedia.org/wiki/MongoDB_Inc.</v>
    <v>Wikipedia</v>
  </rv>
  <rv s="3">
    <v>276</v>
    <v>277</v>
  </rv>
  <rv s="4">
    <v>14</v>
    <v>https://www.bing.com/th?id=AMMS_e1db2e3234bc1bb199e8aee07d2a0340&amp;qlt=95</v>
    <v>278</v>
    <v>0</v>
    <v>https://www.bing.com/images/search?form=xlimg&amp;q=10gen</v>
    <v>Image of MONGODB, INC.</v>
  </rv>
  <rv s="0">
    <v>https://www.bing.com/financeapi/forcetrigger?t=a1xf1h&amp;q=XNAS%3aMDB&amp;form=skydnc</v>
    <v>Learn more on Bing</v>
  </rv>
  <rv s="10">
    <v>26</v>
    <v>MONGODB, INC. (XNAS:MDB)</v>
    <v>12</v>
    <v>27</v>
    <v>Finance</v>
    <v>5</v>
    <v>en-US</v>
    <v>a1xf1h</v>
    <v>268435456</v>
    <v>1</v>
    <v>Powered by Refinitiv</v>
    <v>398.89</v>
    <v>135.15</v>
    <v>1.0888</v>
    <v>15.4</v>
    <v>4.1291000000000001E-2</v>
    <v>USD</v>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v>4619</v>
    <v>Nasdaq Stock Market</v>
    <v>XNAS</v>
    <v>XNAS</v>
    <v>1633 Broadway Fl 38, NEW YORK, NY, 10019-6763 US</v>
    <v>396.8399</v>
    <v>279</v>
    <v>Software &amp; IT Services</v>
    <v>Stock</v>
    <v>45099.999680717185</v>
    <v>280</v>
    <v>365.11</v>
    <v>27410984736</v>
    <v>MONGODB, INC.</v>
    <v>MONGODB, INC.</v>
    <v>366.66</v>
    <v>372.96</v>
    <v>388.36</v>
    <v>70581380</v>
    <v>MDB</v>
    <v>MONGODB, INC. (XNAS:MDB)</v>
    <v>4710</v>
    <v>2240394</v>
    <v>2007</v>
  </rv>
  <rv s="2">
    <v>281</v>
  </rv>
  <rv s="0">
    <v>https://www.bing.com/financeapi/forcetrigger?t=c11cur&amp;q=XNAS%3aGLBE&amp;form=skydnc</v>
    <v>Learn more on Bing</v>
  </rv>
  <rv s="11">
    <v>28</v>
    <v>GLOBAL-E ONLINE LTD (XNAS:GLBE)</v>
    <v>2</v>
    <v>29</v>
    <v>Finance</v>
    <v>5</v>
    <v>en-US</v>
    <v>c11cur</v>
    <v>268435456</v>
    <v>1</v>
    <v>Powered by Refinitiv</v>
    <v>39</v>
    <v>18.14</v>
    <v>-0.31</v>
    <v>-8.2360000000000003E-3</v>
    <v>USD</v>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v>767</v>
    <v>Nasdaq Stock Market</v>
    <v>XNAS</v>
    <v>XNAS</v>
    <v>25 Basel Street, PETAH TIKVA, 4951038 IL</v>
    <v>37.770000000000003</v>
    <v>Software &amp; IT Services</v>
    <v>Stock</v>
    <v>45099.981825902345</v>
    <v>283</v>
    <v>36.6</v>
    <v>6182503000</v>
    <v>GLOBAL-E ONLINE LTD</v>
    <v>GLOBAL-E ONLINE LTD</v>
    <v>37.28</v>
    <v>8554.902</v>
    <v>37.64</v>
    <v>37.33</v>
    <v>164253600</v>
    <v>GLBE</v>
    <v>GLOBAL-E ONLINE LTD (XNAS:GLBE)</v>
    <v>122</v>
    <v>1862803</v>
    <v>2013</v>
  </rv>
  <rv s="2">
    <v>284</v>
  </rv>
  <rv s="0">
    <v>https://www.bing.com/financeapi/forcetrigger?t=azbtyc&amp;q=XNAS%3aZS&amp;form=skydnc</v>
    <v>Learn more on Bing</v>
  </rv>
  <rv s="8">
    <v>22</v>
    <v>ZSCALER, INC. (XNAS:ZS)</v>
    <v>2</v>
    <v>23</v>
    <v>Finance</v>
    <v>5</v>
    <v>en-US</v>
    <v>azbtyc</v>
    <v>268435456</v>
    <v>1</v>
    <v>Powered by Refinitiv</v>
    <v>194.21</v>
    <v>84.93</v>
    <v>0.84719999999999995</v>
    <v>-0.01</v>
    <v>-6.9040000000000003E-5</v>
    <v>USD</v>
    <v>Zscaler, Inc. (Zscaler) is a cloud security company that has developed a platform incorporating security functionalities needed to enable access to cloud resources based on identity, context, and organization policies. Its solution is a multi-tenant, distributed cloud platform that secures user-to-app, app-to-app, and machine-to-machine communications over various networks and locations. The Company delivers its solutions using a software-as-a-service (SaaS) business model and sells subscriptions to customers to access its cloud platform, together with related support services. Its Zero Trust Exchange is a cloud-native security platform that protects various customers from cyberattacks and data loss by connecting users, devices, and applications in any location. The Company's cloud services include Zscaler Internet Access (ZIA), Zscaler Private Access (ZPA), and Zscaler Digital Experience (ZDX).</v>
    <v>4975</v>
    <v>Nasdaq Stock Market</v>
    <v>XNAS</v>
    <v>XNAS</v>
    <v>120 Holger Way,, SAN JOSE, CA, 95134 US</v>
    <v>146.44</v>
    <v>Software &amp; IT Services</v>
    <v>Stock</v>
    <v>45099.999436006248</v>
    <v>286</v>
    <v>142.79</v>
    <v>21130881408</v>
    <v>ZSCALER, INC.</v>
    <v>ZSCALER, INC.</v>
    <v>144.30000000000001</v>
    <v>144.85</v>
    <v>144.84</v>
    <v>145891200</v>
    <v>ZS</v>
    <v>ZSCALER, INC. (XNAS:ZS)</v>
    <v>1383</v>
    <v>3001480</v>
    <v>2007</v>
  </rv>
  <rv s="2">
    <v>287</v>
  </rv>
  <rv s="0">
    <v>https://www.bing.com/financeapi/forcetrigger?t=c2kadm&amp;q=XNYS%3aS&amp;form=skydnc</v>
    <v>Learn more on Bing</v>
  </rv>
  <rv s="1">
    <v>0</v>
    <v>SENTINELONE, INC. (XNYS:S)</v>
    <v>2</v>
    <v>3</v>
    <v>Finance</v>
    <v>5</v>
    <v>en-US</v>
    <v>c2kadm</v>
    <v>268435456</v>
    <v>1</v>
    <v>Powered by Refinitiv</v>
    <v>30</v>
    <v>12.43</v>
    <v>1.8660000000000001</v>
    <v>0.13</v>
    <v>8.6040000000000005E-3</v>
    <v>USD</v>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v>2200</v>
    <v>New York Stock Exchange</v>
    <v>XNYS</v>
    <v>XNYS</v>
    <v>444 Castro Street, Suite 400, MOUNTAIN VIEW, CA, 94041 US</v>
    <v>15.63</v>
    <v>Software &amp; IT Services</v>
    <v>Stock</v>
    <v>45099.999400682813</v>
    <v>289</v>
    <v>14.94</v>
    <v>4450493004</v>
    <v>SENTINELONE, INC.</v>
    <v>SENTINELONE, INC.</v>
    <v>15.11</v>
    <v>0</v>
    <v>15.11</v>
    <v>15.24</v>
    <v>292027100</v>
    <v>S</v>
    <v>SENTINELONE, INC. (XNYS:S)</v>
    <v>9242</v>
    <v>11637354</v>
    <v>2013</v>
  </rv>
  <rv s="2">
    <v>290</v>
  </rv>
  <rv s="0">
    <v>https://www.bing.com/financeapi/forcetrigger?t=c4en1h&amp;q=XNAS%3aHCP&amp;form=skydnc</v>
    <v>Learn more on Bing</v>
  </rv>
  <rv s="8">
    <v>22</v>
    <v>HASHICORP, INC. (XNAS:HCP)</v>
    <v>2</v>
    <v>23</v>
    <v>Finance</v>
    <v>4</v>
    <v>en-US</v>
    <v>c4en1h</v>
    <v>268435456</v>
    <v>1</v>
    <v>Powered by Refinitiv</v>
    <v>44.34</v>
    <v>21.5</v>
    <v>2.6059999999999999</v>
    <v>0.48</v>
    <v>1.8154E-2</v>
    <v>USD</v>
    <v>HashiCorp, Inc. is a multi-cloud infrastructure automation software company. The Company's software suite enables organizations to adopt consistent workflows and create a system of record for automating the cloud for infrastructure provisioning, security, networking, and application deployment. Its products include Terraform, Vagrant, Consul, Packer, Nomad, Vault, Boundary, and Waypoint. Terraform is an infrastructure provisioning product that allows users to set up and manage information technology infrastructure. Terraform is cloud-neutral, supporting all public and private clouds. Vagrant is a secret management and data protection product. Consul is an application-centric networking automation product. Nomad is a scheduler and workload orchestrator that enables organizations to deploy and manage applications. It offers practitioners with a self-service interface to manage the application lifecycle. Its products are used by organizations of all sizes, across a range of industries.</v>
    <v>2400</v>
    <v>Nasdaq Stock Market</v>
    <v>XNAS</v>
    <v>XNAS</v>
    <v>101 Second Street, Suite 200, SAN FRANCISCO, CA, 94105 US</v>
    <v>27.15</v>
    <v>Software &amp; IT Services</v>
    <v>Stock</v>
    <v>45099.99634158516</v>
    <v>292</v>
    <v>25.66</v>
    <v>5165514588</v>
    <v>HASHICORP, INC.</v>
    <v>HASHICORP, INC.</v>
    <v>26.25</v>
    <v>26.44</v>
    <v>26.92</v>
    <v>191883900</v>
    <v>HCP</v>
    <v>HASHICORP, INC. (XNAS:HCP)</v>
    <v>63</v>
    <v>2717146</v>
    <v>2013</v>
  </rv>
  <rv s="2">
    <v>293</v>
  </rv>
  <rv s="0">
    <v>https://www.bing.com/financeapi/forcetrigger?t=c4htgh&amp;q=XNYS%3aIOT&amp;form=skydnc</v>
    <v>Learn more on Bing</v>
  </rv>
  <rv s="1">
    <v>0</v>
    <v>SAMSARA INC. (XNYS:IOT)</v>
    <v>2</v>
    <v>3</v>
    <v>Finance</v>
    <v>4</v>
    <v>en-US</v>
    <v>c4htgh</v>
    <v>268435456</v>
    <v>1</v>
    <v>Powered by Refinitiv</v>
    <v>30.91</v>
    <v>8.42</v>
    <v>1.5649999999999999</v>
    <v>0.33</v>
    <v>1.2078999999999999E-2</v>
    <v>USD</v>
    <v>Samsara Inc. is engaged in providing Connected Operations Cloud, which allows businesses that depend on physical operations to harness IoT (Internet of Things) data to develop actionable business insights and improve their operations. The Company’s Connected Operations Cloud consolidates data from its IoT devices and an ecosystem of connected assets and third-party systems, and makes organizations access, analyze and act on data insights, using its cloud dashboard, custom alerts and reports, mobile apps, and workflows. It provides an end-to-end solution for operations. Its solution connects physical operations data to its Connected Operations Cloud, which consists of its Data Platform and Applications for video-based safety, vehicle telematics, apps and driver workflows, equipment monitoring, and site visibility. The Company sells subscriptions to its Connected Operations Cloud to large, medium-sized, and small businesses through a direct sales motion.</v>
    <v>2266</v>
    <v>New York Stock Exchange</v>
    <v>XNYS</v>
    <v>XNYS</v>
    <v>1 De Haro Street, SAN FRANCISCO, CA, 94107 US</v>
    <v>28.469899999999999</v>
    <v>Software &amp; IT Services</v>
    <v>Stock</v>
    <v>45099.998947499997</v>
    <v>295</v>
    <v>26.7682</v>
    <v>14613893210</v>
    <v>SAMSARA INC.</v>
    <v>SAMSARA INC.</v>
    <v>26.97</v>
    <v>0</v>
    <v>27.32</v>
    <v>27.65</v>
    <v>528531400</v>
    <v>IOT</v>
    <v>SAMSARA INC. (XNYS:IOT)</v>
    <v>2773</v>
    <v>5118604</v>
    <v>2015</v>
  </rv>
  <rv s="2">
    <v>296</v>
  </rv>
  <rv s="0">
    <v>https://www.bing.com/financeapi/forcetrigger?t=c2i1cw&amp;q=XNAS%3aCFLT&amp;form=skydnc</v>
    <v>Learn more on Bing</v>
  </rv>
  <rv s="8">
    <v>22</v>
    <v>CONFLUENT, INC. (XNAS:CFLT)</v>
    <v>2</v>
    <v>23</v>
    <v>Finance</v>
    <v>4</v>
    <v>en-US</v>
    <v>c2i1cw</v>
    <v>268435456</v>
    <v>1</v>
    <v>Powered by Refinitiv</v>
    <v>37.51</v>
    <v>16.600000000000001</v>
    <v>2.5779999999999998</v>
    <v>-0.26</v>
    <v>-7.4879999999999999E-3</v>
    <v>USD</v>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v>2761</v>
    <v>Nasdaq Stock Market</v>
    <v>XNAS</v>
    <v>XNAS</v>
    <v>899 W. Evelyn Avenue, Suite 111, MOUNTAIN VIEW, CA, 94041 US</v>
    <v>35.19</v>
    <v>Software &amp; IT Services</v>
    <v>Stock</v>
    <v>45099.943715647656</v>
    <v>298</v>
    <v>32.26</v>
    <v>10204708720</v>
    <v>CONFLUENT, INC.</v>
    <v>CONFLUENT, INC.</v>
    <v>34.68</v>
    <v>34.72</v>
    <v>34.46</v>
    <v>296132000</v>
    <v>CFLT</v>
    <v>CONFLUENT, INC. (XNAS:CFLT)</v>
    <v>176</v>
    <v>5345514</v>
    <v>2014</v>
  </rv>
  <rv s="2">
    <v>299</v>
  </rv>
  <rv s="0">
    <v>https://www.bing.com/financeapi/forcetrigger?t=c3jojc&amp;q=XNAS%3aGTLB&amp;form=skydnc</v>
    <v>Learn more on Bing</v>
  </rv>
  <rv s="8">
    <v>22</v>
    <v>Gitlab Inc. (XNAS:GTLB)</v>
    <v>2</v>
    <v>23</v>
    <v>Finance</v>
    <v>4</v>
    <v>en-US</v>
    <v>c3jojc</v>
    <v>268435456</v>
    <v>1</v>
    <v>Powered by Refinitiv</v>
    <v>70.959999999999994</v>
    <v>26.24</v>
    <v>2.5630000000000002</v>
    <v>2.84</v>
    <v>6.071E-2</v>
    <v>USD</v>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v>2170</v>
    <v>Nasdaq Stock Market</v>
    <v>XNAS</v>
    <v>XNAS</v>
    <v>268 BUSH STREET, #350, SAN FRANCISCO, CA, 94104 US</v>
    <v>49.66</v>
    <v>Software &amp; IT Services</v>
    <v>Stock</v>
    <v>45099.998005010937</v>
    <v>301</v>
    <v>46.46</v>
    <v>7581936000</v>
    <v>Gitlab Inc.</v>
    <v>Gitlab Inc.</v>
    <v>46.74</v>
    <v>46.78</v>
    <v>49.62</v>
    <v>152800000</v>
    <v>GTLB</v>
    <v>Gitlab Inc. (XNAS:GTLB)</v>
    <v>577</v>
    <v>3775797</v>
    <v>2014</v>
  </rv>
  <rv s="2">
    <v>302</v>
  </rv>
  <rv s="0">
    <v>https://www.bing.com/financeapi/forcetrigger?t=c3jj2w&amp;q=XNAS%3aAMPL&amp;form=skydnc</v>
    <v>Learn more on Bing</v>
  </rv>
  <rv s="8">
    <v>22</v>
    <v>AMPLITUDE, INC. (XNAS:AMPL)</v>
    <v>2</v>
    <v>23</v>
    <v>Finance</v>
    <v>5</v>
    <v>en-US</v>
    <v>c3jj2w</v>
    <v>268435456</v>
    <v>1</v>
    <v>Powered by Refinitiv</v>
    <v>19.239999999999998</v>
    <v>8.5</v>
    <v>1.6950000000000001</v>
    <v>-0.1</v>
    <v>-9.2250000000000006E-3</v>
    <v>USD</v>
    <v>Amplitude, Inc. is a software company, which is engaged in developing a category of software called digital analytics. The Company provides a Digital Analytics Platform that helps companies analyze their customer behavior within digital products. Its Digital Analytics Platform consists of integrated components, including a data infrastructure layer; amplitude analytics, which includes product analytics, marketing analytics, experience analytics and artificial intelligence (AI)-driven alerts; experimentation; audience management; data streaming, and amplitude customer data platform (CDP). The Company delivers its application over the Internet as a subscription service using a software-as-a-service (SaaS) model. The Company also offers customer support related to initial implementation setup, ongoing support services, and application training. The Company serves various industries, including finance, media, retail, industrials, hospitality, healthcare and telecommunication.</v>
    <v>737</v>
    <v>Nasdaq Stock Market</v>
    <v>XNAS</v>
    <v>XNAS</v>
    <v>201 Third Street, Suite 200, San Francisco, CA, 94103 US</v>
    <v>10.83</v>
    <v>Software &amp; IT Services</v>
    <v>Stock</v>
    <v>45099.975954803122</v>
    <v>304</v>
    <v>10.59</v>
    <v>1246326522</v>
    <v>AMPLITUDE, INC.</v>
    <v>AMPLITUDE, INC.</v>
    <v>10.8</v>
    <v>10.84</v>
    <v>10.74</v>
    <v>116045300</v>
    <v>AMPL</v>
    <v>AMPLITUDE, INC. (XNAS:AMPL)</v>
    <v>362077</v>
    <v>1009267</v>
    <v>2011</v>
  </rv>
  <rv s="2">
    <v>305</v>
  </rv>
  <rv s="0">
    <v>https://www.bing.com/financeapi/forcetrigger?t=c3bw27&amp;q=XNYS%3aTOST&amp;form=skydnc</v>
    <v>Learn more on Bing</v>
  </rv>
  <rv s="1">
    <v>0</v>
    <v>TOAST, INC. (XNYS:TOST)</v>
    <v>2</v>
    <v>3</v>
    <v>Finance</v>
    <v>4</v>
    <v>en-US</v>
    <v>c3bw27</v>
    <v>268435456</v>
    <v>1</v>
    <v>Powered by Refinitiv</v>
    <v>26.035</v>
    <v>12.15</v>
    <v>1.996</v>
    <v>0.3</v>
    <v>1.4090999999999999E-2</v>
    <v>USD</v>
    <v>Toast, Inc. is a cloud-based, end-to-end technology digital platform purpose-built for the restaurant community. The Company’s platform provides a suite of software as a service (SaaS), products and financial technology solutions, including integrated payment processing, restaurant-grade hardware, and an ecosystem of third-party partners. The Company's portfolio spans several product categories, including restaurant operations and point of sale, digital ordering and delivery, marketing and loyalty, team management, supply chain and accounting, financial technology solutions, and platform and insights. The Company serves as the restaurant operating system, connecting front-of-house and back-of-house operations across dine-in, takeout, and delivery channels. It operates approximately 79,000 restaurant locations. The Company’s subsidiaries include Toasttab Ireland Limited, Toast Capital LLC, Toast Processing Services LLC, Toast MSC, Inc., Stratex HoldCo, LLC and OAE Software, LLC.</v>
    <v>4500</v>
    <v>New York Stock Exchange</v>
    <v>XNYS</v>
    <v>XNYS</v>
    <v>401 Park Drive, BOSTON, MA, 02215 US</v>
    <v>21.77</v>
    <v>Software &amp; IT Services</v>
    <v>Stock</v>
    <v>45099.997014825778</v>
    <v>307</v>
    <v>21.07</v>
    <v>11453138765</v>
    <v>TOAST, INC.</v>
    <v>TOAST, INC.</v>
    <v>21.25</v>
    <v>0</v>
    <v>21.29</v>
    <v>21.59</v>
    <v>530483500</v>
    <v>TOST</v>
    <v>TOAST, INC. (XNYS:TOST)</v>
    <v>4834197</v>
    <v>7297323</v>
    <v>2011</v>
  </rv>
  <rv s="2">
    <v>308</v>
  </rv>
  <rv s="0">
    <v>https://www.bing.com/financeapi/forcetrigger?t=a1zbvh&amp;q=XNAS%3aORLY&amp;form=skydnc</v>
    <v>Learn more on Bing</v>
  </rv>
  <rv s="1">
    <v>0</v>
    <v>O'Reilly Automotive, Inc. (XNAS:ORLY)</v>
    <v>2</v>
    <v>3</v>
    <v>Finance</v>
    <v>4</v>
    <v>en-US</v>
    <v>a1zbvh</v>
    <v>268435456</v>
    <v>1</v>
    <v>Powered by Refinitiv</v>
    <v>964.58</v>
    <v>615.01</v>
    <v>0.87590000000000001</v>
    <v>-5.38</v>
    <v>-5.7359999999999998E-3</v>
    <v>USD</v>
    <v>O’Reilly Automotive, Inc. is a specialty retailer of automotive aftermarket parts, tools, supplies, equipment, and accessories in the United States. The Company sells its products to both do-it-yourself (DIY) and professional service provider customers. Its product line includes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oil and wiper blades, and accessories, such as floor mats, seat covers and truck accessories. The Company's stores offer various services and programs to its customers, such as battery diagnostic testing; battery, wiper and bulb replacement; custom hydraulic hoses; drum and rotor resurfacing; electrical and module testing; loaner tool program, and used oil, oil filter and battery recycling.</v>
    <v>71612</v>
    <v>Nasdaq Stock Market</v>
    <v>XNAS</v>
    <v>XNAS</v>
    <v>233 S Patterson Ave, SPRINGFIELD, MO, 65802 US</v>
    <v>939.78</v>
    <v>Specialty Retailers</v>
    <v>Stock</v>
    <v>45099.950013633592</v>
    <v>310</v>
    <v>927.35</v>
    <v>56772655497</v>
    <v>O'Reilly Automotive, Inc.</v>
    <v>O'Reilly Automotive, Inc.</v>
    <v>938</v>
    <v>26.950900000000001</v>
    <v>937.93</v>
    <v>932.55</v>
    <v>60878940</v>
    <v>ORLY</v>
    <v>O'Reilly Automotive, Inc. (XNAS:ORLY)</v>
    <v>17</v>
    <v>519334</v>
    <v>2010</v>
  </rv>
  <rv s="2">
    <v>311</v>
  </rv>
  <rv s="0">
    <v>https://www.bing.com/financeapi/forcetrigger?t=a1x6m7&amp;q=XNAS%3aLULU&amp;form=skydnc</v>
    <v>Learn more on Bing</v>
  </rv>
  <rv s="1">
    <v>0</v>
    <v>LULULEMON ATHLETICA INC. (XNAS:LULU)</v>
    <v>2</v>
    <v>3</v>
    <v>Finance</v>
    <v>4</v>
    <v>en-US</v>
    <v>a1x6m7</v>
    <v>268435456</v>
    <v>1</v>
    <v>Powered by Refinitiv</v>
    <v>389.06</v>
    <v>258.79000000000002</v>
    <v>1.4152</v>
    <v>-0.85</v>
    <v>-2.2439999999999999E-3</v>
    <v>USD</v>
    <v>lululemon athletica inc. is a designer, distributor and retailer of lifestyle inspired athletic apparel and accessories. The Company’s segments include Company-operated stores and direct to consumer. Its apparel assortment includes items such as pants, shorts, tops, and jackets designed for a healthy lifestyle, including athletic activities such as yoga, running, training, and other sweaty pursuits. It also offers fitness-related accessories. Its Company-operated stores include approximately 600 stores in 17 countries. Its retail stores are located primarily on street locations, in lifestyle centers, and in malls. Its direct to consumer segment includes electronic commerce Website www.lululemon.com, other country and region-specific websites, and mobile applications, including mobile applications on in-store devices. The Company also conduct business through MIRROR, which offers in-home fitness through a workout platform; operate outlets and temporary locations.</v>
    <v>34000</v>
    <v>Nasdaq Stock Market</v>
    <v>XNAS</v>
    <v>XNAS</v>
    <v>1818 Cornwall Ave, 400 - 1818 CORNWALL AVENUE, VANCOUVER, BC, V6J 1C7 CA</v>
    <v>379.42</v>
    <v>Textiles &amp; Apparel</v>
    <v>Stock</v>
    <v>45099.999806203123</v>
    <v>313</v>
    <v>375.99650000000003</v>
    <v>46092033020</v>
    <v>LULULEMON ATHLETICA INC.</v>
    <v>LULULEMON ATHLETICA INC.</v>
    <v>376.43</v>
    <v>50.561700000000002</v>
    <v>378.81</v>
    <v>377.96</v>
    <v>121949500</v>
    <v>LULU</v>
    <v>LULULEMON ATHLETICA INC. (XNAS:LULU)</v>
    <v>324</v>
    <v>2190341</v>
    <v>2005</v>
  </rv>
  <rv s="2">
    <v>314</v>
  </rv>
  <rv s="0">
    <v>https://www.bing.com/financeapi/forcetrigger?t=c3hdmw&amp;q=XAMS%3aUMG&amp;form=skydnc</v>
    <v>Learn more on Bing</v>
  </rv>
  <rv s="1">
    <v>0</v>
    <v>Universal Music Group NV (XAMS:UMG)</v>
    <v>2</v>
    <v>6</v>
    <v>Finance</v>
    <v>7</v>
    <v>en-US</v>
    <v>c3hdmw</v>
    <v>268435456</v>
    <v>1</v>
    <v>Powered by Refinitiv</v>
    <v>24.13</v>
    <v>16.649999999999999</v>
    <v>0.94399999999999995</v>
    <v>7.0000000000000007E-2</v>
    <v>3.6180000000000001E-3</v>
    <v>EUR</v>
    <v>Universal Music Group NV is a company based in the Netherlands which is mainly engaged in music entertainment. The Company is focused on the discovery and development of artists and songwriters and the marketing, promotion, distribution, sales and licensing of audio and audio-visual content. Universal Music Group N.V. includes music publishing companies Universal Music Publishing Group. Its recorded music catalog consists more than three million recordings includes a wide array of performers such as ABBA, Louis Armstrong, The Beatles, The Beach Boys, The Bee Gees, Ariana Grande, Imagine Dragons, Lady Gaga, James Brown, Bon Jovi, Neil Diamond, Marvin Gaye, Drake, Billie Eilish, Eminem, Selena Gomez Guns N’ Roses, Elton John, Bob Marley, Paul McCartney, Nirvana, Luciano Pavarotti, Queen, The Rolling Stones, Frank Sinatra, U2, Amy Winehouse and Stevie Wonde,r among others.</v>
    <v>9500</v>
    <v>Euronext Amsterdam</v>
    <v>XAMS</v>
    <v>XAMS</v>
    <v>S-Gravelandseweg 80, HILVERSUM, NOORD-HOLLAND, 1217 EW NL</v>
    <v>19.524999999999999</v>
    <v>Media &amp; Publishing</v>
    <v>Stock</v>
    <v>45100.476388888892</v>
    <v>316</v>
    <v>19.190000000000001</v>
    <v>35231280000</v>
    <v>Universal Music Group NV</v>
    <v>Universal Music Group NV</v>
    <v>19.344999999999999</v>
    <v>44.853999999999999</v>
    <v>19.350000000000001</v>
    <v>19.420000000000002</v>
    <v>1820738000</v>
    <v>UMG</v>
    <v>Universal Music Group NV (XAMS:UMG)</v>
    <v>282262</v>
    <v>1629000</v>
    <v>1999</v>
  </rv>
  <rv s="2">
    <v>317</v>
  </rv>
  <rv s="0">
    <v>https://www.bing.com/financeapi/forcetrigger?t=a22k9c&amp;q=XNAS%3aSBUX&amp;form=skydnc</v>
    <v>Learn more on Bing</v>
  </rv>
  <rv s="1">
    <v>0</v>
    <v>STARBUCKS CORPORATION (XNAS:SBUX)</v>
    <v>2</v>
    <v>3</v>
    <v>Finance</v>
    <v>5</v>
    <v>en-US</v>
    <v>a22k9c</v>
    <v>268435456</v>
    <v>1</v>
    <v>Powered by Refinitiv</v>
    <v>115.48</v>
    <v>73.510000000000005</v>
    <v>0.94569999999999999</v>
    <v>-1.02</v>
    <v>-1.0013000000000001E-2</v>
    <v>USD</v>
    <v>Starbucks Corp is a roaster, marketer, and retailer of specialty coffee with operations in approximately 83 markets. It has over 35,000 Company-operated and licensed stores. It operates through three segments: North America, which includes the United States and Canada; International, which includes China, Japan, Asia Pacific, Europe, Middle East, Africa, Latin America and the Caribbean; and Channel Development. Its North America and International segments include both Company-operated and licensed stores. Channel Development segment includes roasted whole bean and ground coffees, Seattle's Best Coffee, Starbucks and Teavana-branded single-serve products, a variety of ready-to-drink beverages, such as Frappuccino and Starbucks Doubleshot, foodservice products and other branded products sold worldwide outside of its Company-operated and licensed stores. It also sells goods and services under various brands, including Teavana, Seattle's Best Coffee, Ethos, Starbucks Reserve and Princi.</v>
    <v>402000</v>
    <v>Nasdaq Stock Market</v>
    <v>XNAS</v>
    <v>XNAS</v>
    <v>P O Box 34067, SEATTLE, WA, 98124-1067 US</v>
    <v>101.64</v>
    <v>Hotels &amp; Entertainment Services</v>
    <v>Stock</v>
    <v>45099.999875428126</v>
    <v>319</v>
    <v>99.64</v>
    <v>115614440000</v>
    <v>STARBUCKS CORPORATION</v>
    <v>STARBUCKS CORPORATION</v>
    <v>101.42</v>
    <v>32.690600000000003</v>
    <v>101.87</v>
    <v>100.85</v>
    <v>1146400000</v>
    <v>SBUX</v>
    <v>STARBUCKS CORPORATION (XNAS:SBUX)</v>
    <v>12985</v>
    <v>6748985</v>
    <v>1985</v>
  </rv>
  <rv s="2">
    <v>320</v>
  </rv>
  <rv s="0">
    <v>https://www.bing.com/financeapi/forcetrigger?t=a1uwu2&amp;q=XNYS%3aHSY&amp;form=skydnc</v>
    <v>Learn more on Bing</v>
  </rv>
  <rv s="1">
    <v>0</v>
    <v>THE HERSHEY COMPANY (XNYS:HSY)</v>
    <v>2</v>
    <v>3</v>
    <v>Finance</v>
    <v>4</v>
    <v>en-US</v>
    <v>a1uwu2</v>
    <v>268435456</v>
    <v>1</v>
    <v>Powered by Refinitiv</v>
    <v>276.88049999999998</v>
    <v>211.49</v>
    <v>0.31130000000000002</v>
    <v>1.42</v>
    <v>5.4850000000000003E-3</v>
    <v>USD</v>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v>18075</v>
    <v>New York Stock Exchange</v>
    <v>XNYS</v>
    <v>XNYS</v>
    <v>P O BOX 810-EXTERNAL RPTG &amp; COMPLIANCE, 100 CRYSTAL A DRIVE, HERSHEY, PA, 17033-0810 US</v>
    <v>261.01</v>
    <v>Food &amp; Tobacco</v>
    <v>Stock</v>
    <v>45099.988804524997</v>
    <v>322</v>
    <v>258.77</v>
    <v>53207051628</v>
    <v>THE HERSHEY COMPANY</v>
    <v>THE HERSHEY COMPANY</v>
    <v>260.52</v>
    <v>31.587299999999999</v>
    <v>258.89</v>
    <v>260.31</v>
    <v>204398800</v>
    <v>HSY</v>
    <v>THE HERSHEY COMPANY (XNYS:HSY)</v>
    <v>53</v>
    <v>1139153</v>
    <v>1927</v>
  </rv>
  <rv s="2">
    <v>323</v>
  </rv>
  <rv s="0">
    <v>https://www.bing.com/financeapi/forcetrigger?t=a1q6k2&amp;q=XNAS%3aCOST&amp;form=skydnc</v>
    <v>Learn more on Bing</v>
  </rv>
  <rv s="1">
    <v>0</v>
    <v>COSTCO WHOLESALE CORPORATION (XNAS:COST)</v>
    <v>2</v>
    <v>3</v>
    <v>Finance</v>
    <v>4</v>
    <v>en-US</v>
    <v>a1q6k2</v>
    <v>268435456</v>
    <v>1</v>
    <v>Powered by Refinitiv</v>
    <v>564.75</v>
    <v>447.9</v>
    <v>0.78779999999999994</v>
    <v>4.58</v>
    <v>8.8139999999999989E-3</v>
    <v>USD</v>
    <v>Costco Wholesale Corporation is a global retailer with warehouse club operations in eight countries. The Company operates an international chain of membership warehouses, mainly under the Costco Wholesale name. The Company's warehouses are designed to help small- to medium-sized businesses reduce costs in purchasing for resale and for everyday business use. The Company offers merchandise in various categories, which include groceries, candy, appliances, television and media, automotive supplies, tires, toys, hardware, sporting goods, jewelry, watches, cameras, books, housewares, apparel, health and beauty aids, furniture, office supplies and office equipment. Members can also shop for private label Kirkland Signature products. It operates approximately 838 warehouses worldwide. It also operates self-service gasoline stations. The Company operates e-commerce websites in the United States, Canada, Mexico, United Kingdom, Korea, Taiwan, Japan, and Australia.</v>
    <v>304000</v>
    <v>Nasdaq Stock Market</v>
    <v>XNAS</v>
    <v>XNAS</v>
    <v>999 Lake Dr, ISSAQUAH, WA, 98027- US</v>
    <v>524.67999999999995</v>
    <v>Diversified Retail</v>
    <v>Stock</v>
    <v>45099.999834617971</v>
    <v>325</v>
    <v>519.67999999999995</v>
    <v>232298443700</v>
    <v>COSTCO WHOLESALE CORPORATION</v>
    <v>COSTCO WHOLESALE CORPORATION</v>
    <v>520.69000000000005</v>
    <v>38.836300000000001</v>
    <v>519.62</v>
    <v>524.20000000000005</v>
    <v>443148500</v>
    <v>COST</v>
    <v>COSTCO WHOLESALE CORPORATION (XNAS:COST)</v>
    <v>127</v>
    <v>2093072</v>
    <v>1987</v>
  </rv>
  <rv s="2">
    <v>326</v>
  </rv>
  <rv s="0">
    <v>https://www.bing.com/financeapi/forcetrigger?t=a249r7&amp;q=XNYS%3aTJX&amp;form=skydnc</v>
    <v>Learn more on Bing</v>
  </rv>
  <rv s="1">
    <v>0</v>
    <v>THE TJX COMPANIES, INC. (XNYS:TJX)</v>
    <v>2</v>
    <v>3</v>
    <v>Finance</v>
    <v>4</v>
    <v>en-US</v>
    <v>a249r7</v>
    <v>268435456</v>
    <v>1</v>
    <v>Powered by Refinitiv</v>
    <v>83.129900000000006</v>
    <v>54.55</v>
    <v>0.91149999999999998</v>
    <v>0.61</v>
    <v>7.5429999999999994E-3</v>
    <v>USD</v>
    <v>The TJX Companies, Inc. is an off-price apparel and home fashions retailer in the United States and worldwide. The Company’s segments include Marmaxx and HomeGoods, TJX Canada and TJX International. The T.J. Maxx and Marshalls chains in the United States (Marmaxx) are collectively the off-price retailers in the United States with a total of 2,482 stores. HomeGoods segment is an off-price retailer of home fashions in the United States with approximately 894 stores. HomeGoods offers an eclectic assortment of home fashions, including furniture, rugs, lighting, soft home, decorative accessories, tabletop and cookware, as well as expanded pet and gourmet food departments. The TJX Canada segment operates the Winners, HomeSense and Marshalls chains in Canada. Winners is the off-price family apparel and home fashions retailer in Canada. The TJX International segment operates the T.K. Maxx and Homesense chains in Europe and the T.K. Maxx chain in Australia.</v>
    <v>329000</v>
    <v>New York Stock Exchange</v>
    <v>XNYS</v>
    <v>XNYS</v>
    <v>770 Cochituate Rd, FRAMINGHAM, MA, 01701 US</v>
    <v>81.819999999999993</v>
    <v>Diversified Retail</v>
    <v>Stock</v>
    <v>45099.973678853908</v>
    <v>328</v>
    <v>80.94</v>
    <v>92938910000</v>
    <v>THE TJX COMPANIES, INC.</v>
    <v>THE TJX COMPANIES, INC.</v>
    <v>81.77</v>
    <v>25.116099999999999</v>
    <v>80.87</v>
    <v>81.48</v>
    <v>1149239000</v>
    <v>TJX</v>
    <v>THE TJX COMPANIES, INC. (XNYS:TJX)</v>
    <v>710</v>
    <v>5804218</v>
    <v>1962</v>
  </rv>
  <rv s="2">
    <v>329</v>
  </rv>
  <rv s="0">
    <v>http://en.wikipedia.org/wiki/McDonald's</v>
    <v>Wikipedia</v>
  </rv>
  <rv s="3">
    <v>33</v>
    <v>331</v>
  </rv>
  <rv s="4">
    <v>14</v>
    <v>https://www.bing.com/th?id=AMMS_7d8255243964a8970376f8dd41121106&amp;qlt=95</v>
    <v>332</v>
    <v>0</v>
    <v>https://www.bing.com/images/search?form=xlimg&amp;q=mcdonald%27s</v>
    <v>Image of MCDONALD'S CORPORATION</v>
  </rv>
  <rv s="0">
    <v>https://www.bing.com/financeapi/forcetrigger?t=a1xdec&amp;q=XNYS%3aMCD&amp;form=skydnc</v>
    <v>Learn more on Bing</v>
  </rv>
  <rv s="5">
    <v>10</v>
    <v>MCDONALD'S CORPORATION (XNYS:MCD)</v>
    <v>12</v>
    <v>13</v>
    <v>Finance</v>
    <v>4</v>
    <v>en-US</v>
    <v>a1xdec</v>
    <v>268435456</v>
    <v>1</v>
    <v>Powered by Refinitiv</v>
    <v>298.86</v>
    <v>230.58</v>
    <v>0.63819999999999999</v>
    <v>-1.22</v>
    <v>-4.1419999999999998E-3</v>
    <v>USD</v>
    <v>McDonald's Corporation operates and franchises McDonald's restaurants. The Company's restaurants serve a locally relevant menu of food and beverages. Its restaurants are owned and operated by independent local business owners. Its segments include the United States, International Operated Markets and International Developmental Licensed Markets &amp; Corporate. Its International Operated Markets segment includes its operations in markets, such as Australia, Canada, France, Germany, Italy, the Netherlands, Spain and the United Kingdom. Its International Developmental Licensed Markets &amp; Corporate segment includes markets in over 80 countries, as well as corporate activities. Its digital offerings include drive thru, takeaway, delivery, curbside pick-up and dine-in. Its menu includes hamburgers and cheeseburgers, the Big Mac, the Quarter Pounder with Cheese, the Filet-O-Fish, the McChicken and other chicken sandwiches, Chicken McNuggets, World Famous Fries, salads and others.</v>
    <v>150000</v>
    <v>New York Stock Exchange</v>
    <v>XNYS</v>
    <v>XNYS</v>
    <v>110 N Carpenter St, CHICAGO, IL, 60607-2104 US</v>
    <v>295.08</v>
    <v>333</v>
    <v>Hotels &amp; Entertainment Services</v>
    <v>Stock</v>
    <v>45099.999896747657</v>
    <v>334</v>
    <v>291.52499999999998</v>
    <v>214136540870</v>
    <v>MCDONALD'S CORPORATION</v>
    <v>MCDONALD'S CORPORATION</v>
    <v>294.62</v>
    <v>31.481400000000001</v>
    <v>294.52</v>
    <v>293.3</v>
    <v>730093900</v>
    <v>MCD</v>
    <v>MCDONALD'S CORPORATION (XNYS:MCD)</v>
    <v>780</v>
    <v>2699611</v>
    <v>1964</v>
  </rv>
  <rv s="2">
    <v>335</v>
  </rv>
  <rv s="0">
    <v>https://www.bing.com/financeapi/forcetrigger?t=a1ruc7&amp;q=XNYS%3aEL&amp;form=skydnc</v>
    <v>Learn more on Bing</v>
  </rv>
  <rv s="7">
    <v>19</v>
    <v>THE ESTEE LAUDER COMPANIES INC. (XNYS:EL)</v>
    <v>2</v>
    <v>20</v>
    <v>Finance</v>
    <v>21</v>
    <v>en-US</v>
    <v>a1ruc7</v>
    <v>268435456</v>
    <v>1</v>
    <v>Powered by Refinitiv</v>
    <v>284.45</v>
    <v>175.05</v>
    <v>1.0239</v>
    <v>0.79</v>
    <v>4.0560000000000006E-3</v>
    <v>USD</v>
    <v>The Estee Lauder Companies Inc. manufacturers, markets and sells skin care, makeup, fragrance and hair care products. The Company operates through the beauty products segment. Its product categories include skin care, makeup, fragrance, hair care and other. The Company's products are sold in approximately 150 countries and territories under a number of brand names, including Estee Lauder, Aramis, Clinique, Lab Series, Origins, M.A.C, Bobbi Brown, La Mer, Aveda, Jo Malone London, Bumble and bumble, Darphin, Smashbox, Le Labo, Editions de Parfums Frederic Malle, GLAMGLOW, Kilian Paris, Too Faced, Dr.Jart+, DECIEM and The Ordinary. It also offers fragrances, cosmetics and/or related products under brand names, TOM FORD, Dr. Andrew Weil, and AERIN. Its skin care products include moisturizers, serums, cleansers, toners, exfoliators, acne and oil correctors, facial masks, and sun care products. Its makeup products include lipsticks, lip glosses, mascaras, foundations and others.</v>
    <v>63000</v>
    <v>New York Stock Exchange</v>
    <v>XNYS</v>
    <v>XNYS</v>
    <v>767 5th Ave, NEW YORK, NY, 10153 US</v>
    <v>197.73</v>
    <v>Personal &amp; Household Products &amp; Services</v>
    <v>Stock</v>
    <v>45099.989355635938</v>
    <v>337</v>
    <v>193.94</v>
    <v>69888538020</v>
    <v>THE ESTEE LAUDER COMPANIES INC.</v>
    <v>THE ESTEE LAUDER COMPANIES INC.</v>
    <v>195.68</v>
    <v>64.776399999999995</v>
    <v>194.75</v>
    <v>195.54</v>
    <v>194.94</v>
    <v>357413000</v>
    <v>EL</v>
    <v>THE ESTEE LAUDER COMPANIES INC. (XNYS:EL)</v>
    <v>25</v>
    <v>2548615</v>
    <v>1976</v>
  </rv>
  <rv s="2">
    <v>338</v>
  </rv>
  <rv s="0">
    <v>https://www.bing.com/financeapi/forcetrigger?t=a1yjxm&amp;q=XNYS%3aNKE&amp;form=skydnc</v>
    <v>Learn more on Bing</v>
  </rv>
  <rv s="1">
    <v>0</v>
    <v>NIKE, INC. (XNYS:NKE)</v>
    <v>2</v>
    <v>3</v>
    <v>Finance</v>
    <v>4</v>
    <v>en-US</v>
    <v>a1yjxm</v>
    <v>268435456</v>
    <v>1</v>
    <v>Powered by Refinitiv</v>
    <v>131.31</v>
    <v>82.22</v>
    <v>1.1152</v>
    <v>0.48</v>
    <v>4.3639999999999998E-3</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It also designs, distributes and licenses casual sneakers, apparel and accessories under the Chuck Taylor, All Star, One Star, Star Chevron and Jack Purcell trademarks.</v>
    <v>79100</v>
    <v>New York Stock Exchange</v>
    <v>XNYS</v>
    <v>XNYS</v>
    <v>One Bowerman Dr, BEAVERTON, OR, 97005-6453 US</v>
    <v>111.25</v>
    <v>Textiles &amp; Apparel</v>
    <v>Stock</v>
    <v>45099.999863298435</v>
    <v>340</v>
    <v>109.78</v>
    <v>169775804940</v>
    <v>NIKE, INC.</v>
    <v>NIKE, INC.</v>
    <v>110.82</v>
    <v>31.826899999999998</v>
    <v>109.98</v>
    <v>110.46</v>
    <v>1536989000</v>
    <v>NKE</v>
    <v>NIKE, INC. (XNYS:NKE)</v>
    <v>2043</v>
    <v>10224500</v>
    <v>1969</v>
  </rv>
  <rv s="2">
    <v>341</v>
  </rv>
  <rv s="0">
    <v>https://www.bing.com/financeapi/forcetrigger?t=ae9qim&amp;q=XPAR%3aOR&amp;form=skydnc</v>
    <v>Learn more on Bing</v>
  </rv>
  <rv s="1">
    <v>0</v>
    <v>L'Oreal SA (XPAR:OR)</v>
    <v>2</v>
    <v>6</v>
    <v>Finance</v>
    <v>7</v>
    <v>en-US</v>
    <v>ae9qim</v>
    <v>268435456</v>
    <v>1</v>
    <v>Powered by Refinitiv</v>
    <v>442.6</v>
    <v>300.7</v>
    <v>0.65469999999999995</v>
    <v>-0.35</v>
    <v>-8.613999999999999E-4</v>
    <v>EUR</v>
    <v>L'Oreal SA is a France-based cosmetics company. The Company owns a wide range of brands organized into four division: Consumer Products, L’Oreal Luxe, Professionals Products and Active Cosmetics. They include L’Oreal Paris, Maybelline New York, Garnier, Lancme, Yves Saint Laurent, Giorgio Armani, Kiehl’s, Krastase, La Roche-Posay and SkinCeuticals, among others. It offers a wide range of products grouped into six business segments: Skincare, Makeup, Haircare, Hair Coloring, Fragrances and Other. Skincare offering includes facial skincare, face cleaners, body care and sun protection products. The Company owns stores and ecommerce websites. It is active globally.</v>
    <v>87369</v>
    <v>Euronext Paris</v>
    <v>XPAR</v>
    <v>XPAR</v>
    <v>41 rue Martre, Clichy Cedex, CLICHY, ILE-DE-FRANCE, 92117 FR</v>
    <v>406.5</v>
    <v>Personal &amp; Household Products &amp; Services</v>
    <v>Stock</v>
    <v>45100.476493055554</v>
    <v>343</v>
    <v>403.5</v>
    <v>217761800000</v>
    <v>L'Oreal SA</v>
    <v>L'Oreal SA</v>
    <v>405.1</v>
    <v>38.154200000000003</v>
    <v>406.3</v>
    <v>405.95</v>
    <v>535963100</v>
    <v>OR</v>
    <v>L'Oreal SA (XPAR:OR)</v>
    <v>62965</v>
    <v>352730</v>
    <v>1963</v>
  </rv>
  <rv s="2">
    <v>344</v>
  </rv>
  <rv s="0">
    <v>https://www.bing.com/financeapi/forcetrigger?t=a1zsjc&amp;q=XNYS%3aPG&amp;form=skydnc</v>
    <v>Learn more on Bing</v>
  </rv>
  <rv s="1">
    <v>0</v>
    <v>THE PROCTER &amp; GAMBLE COMPANY (XNYS:PG)</v>
    <v>2</v>
    <v>3</v>
    <v>Finance</v>
    <v>5</v>
    <v>en-US</v>
    <v>a1zsjc</v>
    <v>268435456</v>
    <v>1</v>
    <v>Powered by Refinitiv</v>
    <v>158.11000000000001</v>
    <v>122.18</v>
    <v>0.40589999999999998</v>
    <v>0.51</v>
    <v>3.4129999999999998E-3</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through approximately 180 countries and territories primarily through mass merchandisers, grocery stores, membership club stores, drug stores, department stores, distributors, wholesalers, baby stores, specialty beauty stores, e-commerce, high-frequency stores, pharmacies, electronics stores and professional channels. It offers products under the brands, such as Head &amp; Shoulders, Herbal Essences, Pantene, Rejoice, Olay, Old Spice, Safeguard, Secret, SK-II, Braun, Gillette, Venus, Crest, Oral-B, Metamucil, Neurobion, Pepto-Bismol, Vicks, Ariel, Downy, Gain, Tide, Cascade, Dawn, Fairy, Febreze, Mr. Clean, Swiffer, Luvs, Pampers, Always, Always Discreet, Tampax, Bounty, Charmin and Puffs.</v>
    <v>106000</v>
    <v>New York Stock Exchange</v>
    <v>XNYS</v>
    <v>XNYS</v>
    <v>One Procter &amp; Gamble Plaza, CINCINNATI, OH, 45202 US</v>
    <v>151.1</v>
    <v>Personal &amp; Household Products &amp; Services</v>
    <v>Stock</v>
    <v>45099.999658738285</v>
    <v>346</v>
    <v>149.47499999999999</v>
    <v>353427501550</v>
    <v>THE PROCTER &amp; GAMBLE COMPANY</v>
    <v>THE PROCTER &amp; GAMBLE COMPANY</v>
    <v>150.35</v>
    <v>26.116599999999998</v>
    <v>149.44</v>
    <v>149.94999999999999</v>
    <v>2356969000</v>
    <v>PG</v>
    <v>THE PROCTER &amp; GAMBLE COMPANY (XNYS:PG)</v>
    <v>500</v>
    <v>6401753</v>
    <v>1905</v>
  </rv>
  <rv s="2">
    <v>347</v>
  </rv>
  <rv s="0">
    <v>https://www.bing.com/financeapi/forcetrigger?t=ae92im&amp;q=XPAR%3aKER&amp;form=skydnc</v>
    <v>Learn more on Bing</v>
  </rv>
  <rv s="1">
    <v>0</v>
    <v>Kering SA (XPAR:KER)</v>
    <v>2</v>
    <v>6</v>
    <v>Finance</v>
    <v>7</v>
    <v>en-US</v>
    <v>ae92im</v>
    <v>268435456</v>
    <v>1</v>
    <v>Powered by Refinitiv</v>
    <v>603.6</v>
    <v>427.55</v>
    <v>1.0518000000000001</v>
    <v>-4.9000000000000004</v>
    <v>-9.5519999999999997E-3</v>
    <v>EUR</v>
    <v>Kering SA is a France-based luxury group. The Group manages the development of a series of renowned Houses in Fashion, Leather Goods and Jewelry: Gucci, Saint Laurent, Bottega Veneta, Balenciaga, Alexander McQueen, Brioni, Boucheron, Pomellato, DoDo, Qeelin, as well as Kering Eyewear. It manufactures and sell, mostly through managed retail stores, an array of products, including leather goods, apparel, accessories, footwear, jewelry among others, for man, woman and child. The Group is active globally.</v>
    <v>47227</v>
    <v>Euronext Paris</v>
    <v>XPAR</v>
    <v>XPAR</v>
    <v>40 rue de Sevres, PARIS, ILE-DE-FRANCE, 75007 FR</v>
    <v>514</v>
    <v>Specialty Retailers</v>
    <v>Stock</v>
    <v>45100.476307870369</v>
    <v>349</v>
    <v>506.3</v>
    <v>63648310000</v>
    <v>Kering SA</v>
    <v>Kering SA</v>
    <v>509.7</v>
    <v>17.493200000000002</v>
    <v>513</v>
    <v>508.1</v>
    <v>124070800</v>
    <v>KER</v>
    <v>Kering SA (XPAR:KER)</v>
    <v>36524</v>
    <v>179500</v>
    <v>1955</v>
  </rv>
  <rv s="2">
    <v>350</v>
  </rv>
  <rv s="0">
    <v>https://www.bing.com/financeapi/forcetrigger?t=a24fmw&amp;q=XNYS%3aTPR&amp;form=skydnc</v>
    <v>Learn more on Bing</v>
  </rv>
  <rv s="1">
    <v>0</v>
    <v>TAPESTRY, INC. (XNYS:TPR)</v>
    <v>2</v>
    <v>3</v>
    <v>Finance</v>
    <v>4</v>
    <v>en-US</v>
    <v>a24fmw</v>
    <v>268435456</v>
    <v>1</v>
    <v>Powered by Refinitiv</v>
    <v>47.48</v>
    <v>27.53</v>
    <v>1.4873000000000001</v>
    <v>-0.3</v>
    <v>-6.9410000000000001E-3</v>
    <v>USD</v>
    <v>Tapestry, Inc. is a global house of luxury accessories and lifestyle brands. The Company's brands include Coach, Kate spade New York, and Stuart Weitzman. The Company operates through three segments: Coach, Kate Spade and Stuart Weitzman. The Coach segment includes global sales of Coach products to customers through Coach operated stores, including e-commerce sites and concession shop-in-shops, and sales to wholesale customers and through independent third-party distributors. The Kate Spade segment includes global sales primarily of Kate Spade New York brand products to customers through Kate Spade operated stores, including e-commerce sites and concession shop-in-shops, sales to wholesale customers, and through independent third-party distributors. The Stuart Weitzman segment includes global sales of Stuart Weitzman brand products primarily through Stuart Weitzman operated stores, sales to wholesale customers, through e-commerce sites, and through independent third-party distributors.</v>
    <v>12600</v>
    <v>New York Stock Exchange</v>
    <v>XNYS</v>
    <v>XNYS</v>
    <v>10 Hudson Yards, NEW YORK, NY, 10001 US</v>
    <v>43.5</v>
    <v>Specialty Retailers</v>
    <v>Stock</v>
    <v>45099.958333356248</v>
    <v>352</v>
    <v>42.52</v>
    <v>9948761576</v>
    <v>TAPESTRY, INC.</v>
    <v>TAPESTRY, INC.</v>
    <v>43.28</v>
    <v>11.6843</v>
    <v>43.22</v>
    <v>42.92</v>
    <v>231797800</v>
    <v>TPR</v>
    <v>TAPESTRY, INC. (XNYS:TPR)</v>
    <v>14</v>
    <v>3128963</v>
    <v>2000</v>
  </rv>
  <rv s="2">
    <v>353</v>
  </rv>
  <rv s="0">
    <v>https://www.bing.com/financeapi/forcetrigger?t=axyhnm&amp;q=XNAS%3aPEP&amp;form=skydnc</v>
    <v>Learn more on Bing</v>
  </rv>
  <rv s="1">
    <v>0</v>
    <v>PEPSICO, INC. (XNAS:PEP)</v>
    <v>2</v>
    <v>3</v>
    <v>Finance</v>
    <v>4</v>
    <v>en-US</v>
    <v>axyhnm</v>
    <v>268435456</v>
    <v>1</v>
    <v>Powered by Refinitiv</v>
    <v>196.88</v>
    <v>160.97999999999999</v>
    <v>0.54810000000000003</v>
    <v>1.92</v>
    <v>1.0354E-2</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315000</v>
    <v>Nasdaq Stock Market</v>
    <v>XNAS</v>
    <v>XNAS</v>
    <v>700 ANDERSON HILL RD, PURCHASE, NY, 10577 US</v>
    <v>187.58</v>
    <v>Beverages</v>
    <v>Stock</v>
    <v>45099.998702279685</v>
    <v>355</v>
    <v>185.87</v>
    <v>258110783550</v>
    <v>PEPSICO, INC.</v>
    <v>PEPSICO, INC.</v>
    <v>186.73</v>
    <v>38.880299999999998</v>
    <v>185.43</v>
    <v>187.35</v>
    <v>1377693000</v>
    <v>PEP</v>
    <v>PEPSICO, INC. (XNAS:PEP)</v>
    <v>262</v>
    <v>5206882</v>
    <v>1986</v>
  </rv>
  <rv s="2">
    <v>356</v>
  </rv>
  <rv s="0">
    <v>https://www.bing.com/financeapi/forcetrigger?t=ajfy27&amp;q=XMIL%3aMONC&amp;form=skydnc</v>
    <v>Learn more on Bing</v>
  </rv>
  <rv s="1">
    <v>0</v>
    <v>Moncler SpA (XMIL:MONC)</v>
    <v>2</v>
    <v>6</v>
    <v>Finance</v>
    <v>15</v>
    <v>en-US</v>
    <v>ajfy27</v>
    <v>268435456</v>
    <v>1</v>
    <v>Powered by Refinitiv</v>
    <v>69.14</v>
    <v>35</v>
    <v>0.78029999999999999</v>
    <v>-1.1000000000000001</v>
    <v>-1.7316999999999999E-2</v>
    <v>EUR</v>
    <v>Moncler SpA is an Italy-based company engaged in fashion industry. The Company designs, produces and distributes clothing and accessories through Moncler brand. Moncler SpA manufactures collections for women, men and children. The Company offers mainly sportswear, outerwear, knitwear and skiwear, including jackets, shoes, sweaters, trousers, bags, shirts, tops, gloves, hats and sunglasses, among others. Moncler SpA trades its products through approximately 122 stores, as well as through the wholesale distribution channel. Moncler SpA operates in approximately 66 countries, including Austria, France, Germany, Switzerland, Turkey, China, Hong Kong, Japan, Taiwan and the United States, among others.</v>
    <v>6310</v>
    <v>Borsa Italiana</v>
    <v>XMIL</v>
    <v>XMIL</v>
    <v>Via Venezia, 1, TREBASELEGHE, PADOVA, 35010 IT</v>
    <v>63.38</v>
    <v>Textiles &amp; Apparel</v>
    <v>Stock</v>
    <v>45100.476157407407</v>
    <v>358</v>
    <v>62.32</v>
    <v>17444350000</v>
    <v>Moncler SpA</v>
    <v>Moncler SpA</v>
    <v>63.38</v>
    <v>28.155999999999999</v>
    <v>63.52</v>
    <v>62.42</v>
    <v>274627700</v>
    <v>MONC</v>
    <v>Moncler SpA (XMIL:MONC)</v>
    <v>123725</v>
    <v>585410</v>
    <v>2004</v>
  </rv>
  <rv s="2">
    <v>359</v>
  </rv>
  <rv s="0">
    <v>https://www.bing.com/financeapi/forcetrigger?t=a1pxbh&amp;q=XNYS%3aCMG&amp;form=skydnc</v>
    <v>Learn more on Bing</v>
  </rv>
  <rv s="1">
    <v>0</v>
    <v>CHIPOTLE MEXICAN GRILL, INC. (XNYS:CMG)</v>
    <v>2</v>
    <v>3</v>
    <v>Finance</v>
    <v>4</v>
    <v>en-US</v>
    <v>a1pxbh</v>
    <v>268435456</v>
    <v>1</v>
    <v>Powered by Refinitiv</v>
    <v>2139.88</v>
    <v>1233.6099999999999</v>
    <v>1.3165</v>
    <v>-23.96</v>
    <v>-1.155E-2</v>
    <v>USD</v>
    <v>Chipotle Mexican Grill, Inc., together with its subsidiaries, owns and operates Chipotle Mexican Grill restaurants. The Company’s Chipotle Mexican Grill restaurants serve a relevant menu of burritos, burrito bowls (a burrito without the tortilla), quesadillas, tacos, and salads. The Company has approximately 3,200 restaurants in the United States, Canada, the United Kingdom, France and Germany. The Company manages its operations based on eight regions. It sells gift cards, which do not have expiration dates. In its Chipotle restaurants, the Company serves only meats and brands these meats as Responsibly Raised. The Company’s subsidiaries include Chipotle Mexican Grill Canada Corp., Chipotle Mexican Grill France SAS, Chipotle Mexican Grill Germany GMBH, Chipotle Mexican Grill of Berwyn Heights, LLC, Chipotle Mexican Grill of Colorado, LLC, Chipotle Mexican Grill of Kansas, LLC, Chipotle Mexican Grill of Maryland, LLC, SP Kitchens, LLC and Chipotle Mexican Grill Texas Holdings, LLC.</v>
    <v>104958</v>
    <v>New York Stock Exchange</v>
    <v>XNYS</v>
    <v>XNYS</v>
    <v>610 Newport Center Dr, Suite 1100, NEWPORT BEACH, CA, 92660 US</v>
    <v>2070.0500000000002</v>
    <v>Hotels &amp; Entertainment Services</v>
    <v>Stock</v>
    <v>45099.999271539062</v>
    <v>361</v>
    <v>2040.97</v>
    <v>56573518716</v>
    <v>CHIPOTLE MEXICAN GRILL, INC.</v>
    <v>CHIPOTLE MEXICAN GRILL, INC.</v>
    <v>2069</v>
    <v>55.471299999999999</v>
    <v>2074.48</v>
    <v>2050.52</v>
    <v>27589840</v>
    <v>CMG</v>
    <v>CHIPOTLE MEXICAN GRILL, INC. (XNYS:CMG)</v>
    <v>34</v>
    <v>264491</v>
    <v>1998</v>
  </rv>
  <rv s="2">
    <v>362</v>
  </rv>
  <rv s="0">
    <v>https://www.bing.com/financeapi/forcetrigger?t=a24p4c&amp;q=XNAS%3aTXRH&amp;form=skydnc</v>
    <v>Learn more on Bing</v>
  </rv>
  <rv s="1">
    <v>0</v>
    <v>TEXAS ROADHOUSE, INC. (XNAS:TXRH)</v>
    <v>2</v>
    <v>3</v>
    <v>Finance</v>
    <v>4</v>
    <v>en-US</v>
    <v>a24p4c</v>
    <v>268435456</v>
    <v>1</v>
    <v>Powered by Refinitiv</v>
    <v>116.72</v>
    <v>71.349999999999994</v>
    <v>0.9617</v>
    <v>-0.56000000000000005</v>
    <v>-5.1240000000000001E-3</v>
    <v>USD</v>
    <v>Texas Roadhouse, Inc. is a restaurant company, which operates predominately in the casual dining segment. The Company owns and operates approximately 597 restaurants and franchised an additional 100 restaurants in 49 states and ten foreign countries. It operates approximately 552 Texas Roadhouse restaurants, 40 as Bubba’s 33 restaurants and five as Jaggers restaurants. Texas Roadhouse is a full-service, casual dining restaurant concept offering an assortment of specially seasoned and aged steaks hand-cut daily on the premises and cooked to order over open grills. Bubba’s 33 is a family-friendly restaurant concept featuring scratch-made food for all with a rock 'n' roll, ice-cold beer and signature drinks. Bubba’s 33’s menu features burgers, pizza and wings, as well as a variety of appetizers, sandwiches and dinner entrees. Jaggers is a fast-casual restaurant concept offering burgers, hand-breaded chicken tenders and chicken sandwiches served with scratch-made sauces.</v>
    <v>82000</v>
    <v>Nasdaq Stock Market</v>
    <v>XNAS</v>
    <v>XNAS</v>
    <v>6040 Dutchmans Ln, LOUISVILLE, KY, 40205 US</v>
    <v>110.33</v>
    <v>Hotels &amp; Entertainment Services</v>
    <v>Stock</v>
    <v>45099.985949339847</v>
    <v>364</v>
    <v>107.17</v>
    <v>7285613709</v>
    <v>TEXAS ROADHOUSE, INC.</v>
    <v>TEXAS ROADHOUSE, INC.</v>
    <v>108.8</v>
    <v>26.0853</v>
    <v>109.3</v>
    <v>108.74</v>
    <v>67000310</v>
    <v>TXRH</v>
    <v>TEXAS ROADHOUSE, INC. (XNAS:TXRH)</v>
    <v>1</v>
    <v>995417</v>
    <v>2004</v>
  </rv>
  <rv s="2">
    <v>365</v>
  </rv>
  <rv s="0">
    <v>https://www.bing.com/financeapi/forcetrigger?t=af56kr&amp;q=XFRA%3aBB2&amp;form=skydnc</v>
    <v>Learn more on Bing</v>
  </rv>
  <rv s="1">
    <v>0</v>
    <v>BURBERRY GROUP PLC (XFRA:BB2)</v>
    <v>2</v>
    <v>30</v>
    <v>Finance</v>
    <v>7</v>
    <v>en-US</v>
    <v>af56kr</v>
    <v>268435456</v>
    <v>1</v>
    <v>Powered by Refinitiv</v>
    <v>30.6</v>
    <v>11.005000000000001</v>
    <v>1.6918</v>
    <v>-1.75</v>
    <v>-6.5298999999999996E-2</v>
    <v>EUR</v>
    <v>Burberry Group plc is a United Kingdom-based global luxury goods manufacturer, retailer, and wholesaler. The Company also licenses third parties to manufacture and distribute products using the Burberry trademarks. The Company's segments include Retail/wholesale and Licensing. The Retail/wholesale segment is engaged in the sale of luxury goods through Burberry mainline stores, concessions, outlets, and digital commerce, as well as Burberry franchisees, department stores globally and multi-brand specialty accounts. The flow of global product between retail and wholesale channels and across its regions is monitored and optimized at a corporate level and implemented via the Company's inventory hubs situated in Europe, the United States, mainland China, Hong Kong, and Special Administrative Regions (S.A.R.) China. The Licensing segment includes royalties from global licensees of beauty products, eyewear and licenses relating to the use of non-Burberry trademarks in Japan.</v>
    <v>9201</v>
    <v>Deutsche Boerse AG</v>
    <v>XFRA</v>
    <v>XFRA</v>
    <v>Horseferry House, Horseferry Road, Westminster, LONDON, UNITED KINGDOM-NA, SW1P 2AW GB</v>
    <v>25.05</v>
    <v>Specialty Retailers</v>
    <v>Stock</v>
    <v>45100.410416666666</v>
    <v>367</v>
    <v>25.05</v>
    <v>8184662000</v>
    <v>BURBERRY GROUP PLC</v>
    <v>BURBERRY GROUP PLC</v>
    <v>25.05</v>
    <v>18.489999999999998</v>
    <v>26.8</v>
    <v>25.05</v>
    <v>378219100</v>
    <v>BB2</v>
    <v>BURBERRY GROUP PLC (XFRA:BB2)</v>
    <v>5</v>
    <v>782180</v>
    <v>1997</v>
  </rv>
  <rv s="2">
    <v>368</v>
  </rv>
  <rv s="0">
    <v>https://www.bing.com/financeapi/forcetrigger?t=a1wljc&amp;q=XNYS%3aKO&amp;form=skydnc</v>
    <v>Learn more on Bing</v>
  </rv>
  <rv s="1">
    <v>0</v>
    <v>THE COCA-COLA COMPANY (XNYS:KO)</v>
    <v>2</v>
    <v>3</v>
    <v>Finance</v>
    <v>4</v>
    <v>en-US</v>
    <v>a1wljc</v>
    <v>268435456</v>
    <v>1</v>
    <v>Powered by Refinitiv</v>
    <v>65.47</v>
    <v>54.015000000000001</v>
    <v>0.55330000000000001</v>
    <v>0.42</v>
    <v>6.8369999999999993E-3</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water, sports, coffee and tea; juice, dairy and plant-based beverages; and emerging beverages. It owns and markets six nonalcoholic sparkling soft drink brands, such as Coca-Cola, Sprite, Fanta, Diet Coke /Coca-Cola Light, and Coca-Cola Zero Sugar. Its water, sports, coffee and tea brands include quarius, Ayataka, BODYARMOR, Ciel, Costa, dogadan, Dasani, FUZE TEA, Georgia, glaceau smartwater, glaceau vitaminwater, Gold Peak, Powerade and others. The Company’s juice, dairy and plant-based beverages brands include AdeS, Del Valle, fairlife, innocent, Minute Maid, Minute Maid Pulpy and Simply. The Company products are available to consumers in more than 200 countries.</v>
    <v>82500</v>
    <v>New York Stock Exchange</v>
    <v>XNYS</v>
    <v>XNYS</v>
    <v>1 Coca Cola Plz NW, ATLANTA, GA, 30313-2420 US</v>
    <v>62.1</v>
    <v>Beverages</v>
    <v>Stock</v>
    <v>45099.999875844529</v>
    <v>370</v>
    <v>61.585000000000001</v>
    <v>267475149300</v>
    <v>THE COCA-COLA COMPANY</v>
    <v>THE COCA-COLA COMPANY</v>
    <v>61.81</v>
    <v>27.243600000000001</v>
    <v>61.43</v>
    <v>61.85</v>
    <v>4324578000</v>
    <v>KO</v>
    <v>THE COCA-COLA COMPANY (XNYS:KO)</v>
    <v>8894</v>
    <v>16035920</v>
    <v>1919</v>
  </rv>
  <rv s="2">
    <v>371</v>
  </rv>
  <rv s="0">
    <v>https://www.bing.com/financeapi/forcetrigger?t=buqn7w&amp;q=XNAS%3aWMG&amp;form=skydnc</v>
    <v>Learn more on Bing</v>
  </rv>
  <rv s="1">
    <v>0</v>
    <v>WARNER MUSIC GROUP CORP. (XNAS:WMG)</v>
    <v>2</v>
    <v>3</v>
    <v>Finance</v>
    <v>4</v>
    <v>en-US</v>
    <v>buqn7w</v>
    <v>268435456</v>
    <v>1</v>
    <v>Powered by Refinitiv</v>
    <v>38.755000000000003</v>
    <v>21.57</v>
    <v>1.135</v>
    <v>-0.1</v>
    <v>-3.7819999999999998E-3</v>
    <v>USD</v>
    <v>Warner Music Group Corp. is a holding company that is primarily engaged in music entertainment. The Company’s segments include Recorded Music and Music Publishing. The Recorded Music segment consists of the discovery and development of recording artists and the related marketing, promotion, distribution, sale, and licensing of music created by such recording artists. In the United States, its Recorded Music business is conducted principally through its record labels, such as Atlantic Records and Warner Records. It also conducts its Recorded Music business through a collection of additional record labels, including Asylum, Big Beat, Canvasback, East West, Erato, Reprise, Sire, Warner Classics and Warner Music Nashville. The Music Publishing segment is focused on marketing, promoting, distributing, and licensing a particular recording of a musical composition. The operations of its Music Publishing business are conducted through Warner Chappell Music, its global music publishing company.</v>
    <v>6200</v>
    <v>Nasdaq Stock Market</v>
    <v>XNAS</v>
    <v>XNAS</v>
    <v>1633 Broadway, NEW YORK, NY, 10019 US</v>
    <v>26.62</v>
    <v>Media &amp; Publishing</v>
    <v>Stock</v>
    <v>45099.862501180469</v>
    <v>373</v>
    <v>26.1</v>
    <v>13590768330</v>
    <v>WARNER MUSIC GROUP CORP.</v>
    <v>WARNER MUSIC GROUP CORP.</v>
    <v>26.38</v>
    <v>32.345599999999997</v>
    <v>26.44</v>
    <v>26.34</v>
    <v>515974500</v>
    <v>WMG</v>
    <v>WARNER MUSIC GROUP CORP. (XNAS:WMG)</v>
    <v>41</v>
    <v>1885144</v>
    <v>2003</v>
  </rv>
  <rv s="2">
    <v>374</v>
  </rv>
  <rv s="0">
    <v>https://www.bing.com/financeapi/forcetrigger?t=a25ya2&amp;q=XNYS%3aWMT&amp;form=skydnc</v>
    <v>Learn more on Bing</v>
  </rv>
  <rv s="1">
    <v>0</v>
    <v>WALMART INC. (XNYS:WMT)</v>
    <v>2</v>
    <v>3</v>
    <v>Finance</v>
    <v>4</v>
    <v>en-US</v>
    <v>a25ya2</v>
    <v>268435456</v>
    <v>1</v>
    <v>Powered by Refinitiv</v>
    <v>158.22999999999999</v>
    <v>119.89</v>
    <v>0.50409999999999999</v>
    <v>1.29</v>
    <v>8.352E-3</v>
    <v>USD</v>
    <v>Walmart Inc. is a technology-powered omni-channel retailer. The Company provides the opportunity to shop in both retail stores and through e-commerce and to access its other service offerings. It offers an assortment of merchandise and services at everyday low prices (EDLP). It operates through three segments: Walmart U.S., Walmart International and Sam's Club. The Walmart U.S. segment is a mass merchandiser of consumer products, operating under the Walmart and Walmart Neighborhood Market brands, as well as walmart.com and other e-commerce brands. Walmart International segment includes various formats divided into two categories: retail and wholesale. These categories consist of many formats, including supercenters, supermarkets, hypermarkets, warehouse clubs (including Sam's Clubs) and cash &amp; carry, as well as e-commerce through walmart.com.mx, walmart.ca, flipkart.com, walmart.cn and other sites. Sam's Club segment is a membership-only warehouse club that also operates samsclub.com.</v>
    <v>2100000</v>
    <v>New York Stock Exchange</v>
    <v>XNYS</v>
    <v>XNYS</v>
    <v>702 SW 8th St, BENTONVILLE, AR, 72716-6209 US</v>
    <v>156.08000000000001</v>
    <v>Food &amp; Drug Retailing</v>
    <v>Stock</v>
    <v>45099.996353113282</v>
    <v>376</v>
    <v>154.47999999999999</v>
    <v>419409051250</v>
    <v>WALMART INC.</v>
    <v>WALMART INC.</v>
    <v>154.97999999999999</v>
    <v>37.536299999999997</v>
    <v>154.46</v>
    <v>155.75</v>
    <v>2692835000</v>
    <v>WMT</v>
    <v>WALMART INC. (XNYS:WMT)</v>
    <v>2948</v>
    <v>7021298</v>
    <v>1969</v>
  </rv>
  <rv s="2">
    <v>377</v>
  </rv>
  <rv s="0">
    <v>https://www.bing.com/financeapi/forcetrigger?t=ah3aw7&amp;q=XHKG%3a1913&amp;form=skydnc</v>
    <v>Learn more on Bing</v>
  </rv>
  <rv s="12">
    <v>31</v>
    <v>Prada SpA (XHKG:1913)</v>
    <v>2</v>
    <v>32</v>
    <v>Finance</v>
    <v>33</v>
    <v>en-US</v>
    <v>ah3aw7</v>
    <v>268435456</v>
    <v>1</v>
    <v>Powered by Refinitiv</v>
    <v>63.65</v>
    <v>31.5</v>
    <v>0.69240000000000002</v>
    <v>-0.75</v>
    <v>-1.4312999999999999E-2</v>
    <v>-0.2</v>
    <v>-3.872E-3</v>
    <v>HKD</v>
    <v>Prada SpA is an Italy-based company engaged in fashion industry. The Company is a parent of the Prada Group. The Company, along with its subsidiaries, is engaged in the design, production and distribution of leather goods, handbags, clothing, eyewear, fragrances, footwear and accessories. Prada SpA manufactures jackets, trousers, skirts, dresses, sweaters, blouses, as well as perfumes and watches, among others. The Company trades its products through several brands, such as Prada, Miu Miu, The Church and The Car Shoe. Prada SpA operates in approximately 70 countries through directly operated stores, franchise operated stores, a network of selected multi-brand stores and department stores. Prada Spa operates through a numerous subsidiaries, including Artisans Shoes Srl, Angelo Marchesi Srl, Prada Far East BV, Tannerie Megisserie Hervy SAS and Prada SA, among others.</v>
    <v>13768</v>
    <v>Hong Kong Stock Exchange</v>
    <v>XHKG</v>
    <v>XHKG</v>
    <v>via Antonio Fogazzaro, 28, MILANO, MILANO, 20135 IT</v>
    <v>52.95</v>
    <v>Textiles &amp; Apparel</v>
    <v>Stock</v>
    <v>45100.339461145311</v>
    <v>379</v>
    <v>51.45</v>
    <v>134951900000</v>
    <v>Prada SpA</v>
    <v>Prada SpA</v>
    <v>52.35</v>
    <v>33.99</v>
    <v>52.4</v>
    <v>51.65</v>
    <v>51.45</v>
    <v>2558824000</v>
    <v>1913</v>
    <v>Prada SpA (XHKG:1913)</v>
    <v>828339</v>
    <v>562350</v>
  </rv>
  <rv s="2">
    <v>380</v>
  </rv>
  <rv s="13">
    <v>12</v>
    <v>Year incorporated</v>
    <v>0</v>
  </rv>
  <rv s="0">
    <v>https://www.bing.com/financeapi/forcetrigger?t=a1zyf2&amp;q=XNYS%3aPLNT&amp;form=skydnc</v>
    <v>Learn more on Bing</v>
  </rv>
  <rv s="1">
    <v>0</v>
    <v>PLANET FITNESS, INC. (XNYS:PLNT)</v>
    <v>2</v>
    <v>3</v>
    <v>Finance</v>
    <v>4</v>
    <v>en-US</v>
    <v>a1zyf2</v>
    <v>268435456</v>
    <v>1</v>
    <v>Powered by Refinitiv</v>
    <v>85.905000000000001</v>
    <v>54.15</v>
    <v>1.3140000000000001</v>
    <v>0.61</v>
    <v>9.0710000000000009E-3</v>
    <v>USD</v>
    <v>Planet Fitness, Inc. is a franchisor and operator of fitness centers in the United States. The Company operates through three segments: Franchise, Corporate-owned stores, and Equipment. The Franchise segment includes operations related to its franchising business in the United States, Puerto Rico, Canada, Panama, Mexico and Australia. The Corporate-owned stores segment includes operations with respect to all corporate-owned stores throughout the United States and Canada. The Equipment segment primarily includes the sale of equipment to franchisee-owned stores in the United States, Canada and Mexico. Its subsidiaries operate three lines of business, which include licensing and selling franchises, owning and operating fitness centers, and selling fitness-related equipment to franchisee-owned stores. The Company has approximately 2,446 stores in 50 states, the District of Columbia, Puerto Rico, Canada, Panama, Mexico and Australia.</v>
    <v>2795</v>
    <v>New York Stock Exchange</v>
    <v>XNYS</v>
    <v>XNYS</v>
    <v>4 Liberty Lane West, HAMPTON, NH, 03842 US</v>
    <v>68.14</v>
    <v>Hotels &amp; Entertainment Services</v>
    <v>Stock</v>
    <v>45099.974220925782</v>
    <v>383</v>
    <v>66.599999999999994</v>
    <v>6052587442</v>
    <v>PLANET FITNESS, INC.</v>
    <v>PLANET FITNESS, INC.</v>
    <v>66.760000000000005</v>
    <v>54.175699999999999</v>
    <v>67.25</v>
    <v>67.86</v>
    <v>89192270</v>
    <v>PLNT</v>
    <v>PLANET FITNESS, INC. (XNYS:PLNT)</v>
    <v>28</v>
    <v>1880587</v>
    <v>2015</v>
  </rv>
  <rv s="2">
    <v>384</v>
  </rv>
  <rv s="0">
    <v>https://www.bing.com/financeapi/forcetrigger?t=a23rm7&amp;q=XNYS%3aSTZ&amp;form=skydnc</v>
    <v>Learn more on Bing</v>
  </rv>
  <rv s="1">
    <v>0</v>
    <v>CONSTELLATION BRANDS, INC. (XNYS:STZ)</v>
    <v>2</v>
    <v>3</v>
    <v>Finance</v>
    <v>4</v>
    <v>en-US</v>
    <v>a23rm7</v>
    <v>268435456</v>
    <v>1</v>
    <v>Powered by Refinitiv</v>
    <v>261.32</v>
    <v>208.12</v>
    <v>1.024</v>
    <v>-1.01</v>
    <v>-4.1010000000000005E-3</v>
    <v>USD</v>
    <v>Constellation Brands, Inc. is an international beverage and alcohol company. The Company is a producer and marketer of beer, wine, and spirits with operations in the United States, Mexico, New Zealand, and Italy. Its segments include Beer, Wine and Spirits, and Canopy. It sells a number of brands in the import and craft beer categories, including Corona Extra, Corona Light, Modelo Especial, Corona Premier, Victoria, Pacifico, and others. It offers a portfolio of wine and spirits brands, which include Cook’s California Champagne, Mount Veeder, My Favorite Neighbor, Casa Noble, Mi CAMPO, Kim Crawford, Ruffino, Robert Mondavi Winery, Copper &amp; Kings, and others. The Canopy Equity Method Investment makes up the Canopy segment. It operates over five distilleries in the United States for the production of its spirits; two facilities for High West whiskey, one facility each for Copper &amp; Kings American brandies, Nelson’s Green Brier bourbon and whiskey products, and Austin Cocktails.</v>
    <v>10700</v>
    <v>New York Stock Exchange</v>
    <v>XNYS</v>
    <v>XNYS</v>
    <v>207 High Point Drive, Building 100, VICTOR, NY, 14564 US</v>
    <v>247.76</v>
    <v>Beverages</v>
    <v>Stock</v>
    <v>45099.987197638278</v>
    <v>386</v>
    <v>243.49</v>
    <v>44942857841</v>
    <v>CONSTELLATION BRANDS, INC.</v>
    <v>CONSTELLATION BRANDS, INC.</v>
    <v>247.39</v>
    <v>608.33489999999995</v>
    <v>246.28</v>
    <v>245.27</v>
    <v>183238300</v>
    <v>STZ</v>
    <v>CONSTELLATION BRANDS, INC. (XNYS:STZ)</v>
    <v>6</v>
    <v>1210653</v>
    <v>1972</v>
  </rv>
  <rv s="2">
    <v>387</v>
  </rv>
  <rv s="0">
    <v>https://www.bing.com/financeapi/forcetrigger?t=b1lczr&amp;q=XSWX%3aCFR&amp;form=skydnc</v>
    <v>Learn more on Bing</v>
  </rv>
  <rv s="1">
    <v>0</v>
    <v>Compagnie Financiere Richemont SA (XSWX:CFR)</v>
    <v>2</v>
    <v>34</v>
    <v>Finance</v>
    <v>7</v>
    <v>en-US</v>
    <v>b1lczr</v>
    <v>268435456</v>
    <v>1</v>
    <v>Powered by Refinitiv</v>
    <v>161.1</v>
    <v>91.8</v>
    <v>1.5261</v>
    <v>-1.8</v>
    <v>-1.2145999999999999E-2</v>
    <v>CHF</v>
    <v>Compagnie Financiere Richemont SA (Richemont) is a Switzerland-based jewelry company. The Company's segments include Jewellery Maisons and Specialist Watchmakers. The Jewellery Maisons segment includes businesses, which are engaged in the design, manufacture and distribution of jewelry products. The businesses include Cartier, Van Cleef &amp; Arpels and Giampiero Bodino. Its Specialist Watchmakers segment includes businesses whose primary activity includes the design, manufacture and distribution of precision timepieces. The businesses in the Watchmakers segment include Piaget, A. Lange &amp; Sohne, Jaeger-LeCoultre, Vacheron Constantin, Officine Panerai, IWC Schaffhausen, Baume &amp; Mercier and Roger Dubuis. The Company's other operating segments include Montblanc, Alfred Dunhill, Chloe, Purdey, Shanghai Tang, Peter Millar, investment property companies and other manufacturing entities.</v>
    <v>33959</v>
    <v>SIX Swiss Exchange</v>
    <v>XSWX</v>
    <v>XSWX</v>
    <v>Chemin de la Chenaie 50, BELLEVUE, GENEVE, 1293 CH</v>
    <v>147.30000000000001</v>
    <v>Textiles &amp; Apparel</v>
    <v>Stock</v>
    <v>45100.476307870369</v>
    <v>389</v>
    <v>144.85</v>
    <v>77319300000</v>
    <v>Compagnie Financiere Richemont SA</v>
    <v>Compagnie Financiere Richemont SA</v>
    <v>147.19999999999999</v>
    <v>0</v>
    <v>148.19999999999999</v>
    <v>146.4</v>
    <v>522000000</v>
    <v>CFR</v>
    <v>Compagnie Financiere Richemont SA (XSWX:CFR)</v>
    <v>453145</v>
    <v>1409870</v>
    <v>2002</v>
  </rv>
  <rv s="2">
    <v>390</v>
  </rv>
  <rv s="0">
    <v>https://www.bing.com/financeapi/forcetrigger?t=a1runm&amp;q=XNYS%3aELF&amp;form=skydnc</v>
    <v>Learn more on Bing</v>
  </rv>
  <rv s="7">
    <v>19</v>
    <v>E.L.F. BEAUTY, INC. (XNYS:ELF)</v>
    <v>2</v>
    <v>20</v>
    <v>Finance</v>
    <v>21</v>
    <v>en-US</v>
    <v>a1runm</v>
    <v>268435456</v>
    <v>1</v>
    <v>Powered by Refinitiv</v>
    <v>113.38</v>
    <v>26.733000000000001</v>
    <v>1.4923</v>
    <v>1.34</v>
    <v>1.2020999999999999E-2</v>
    <v>USD</v>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v>339</v>
    <v>New York Stock Exchange</v>
    <v>XNYS</v>
    <v>XNYS</v>
    <v>570 10th St, OAKLAND, CA, 94607-4038 US</v>
    <v>113.32989999999999</v>
    <v>Specialty Retailers</v>
    <v>Stock</v>
    <v>45099.997102789064</v>
    <v>392</v>
    <v>110.24</v>
    <v>6076744166</v>
    <v>E.L.F. BEAUTY, INC.</v>
    <v>E.L.F. BEAUTY, INC.</v>
    <v>110.92</v>
    <v>101.5812</v>
    <v>111.47</v>
    <v>112.81</v>
    <v>112.78</v>
    <v>53867070</v>
    <v>ELF</v>
    <v>E.L.F. BEAUTY, INC. (XNYS:ELF)</v>
    <v>1056</v>
    <v>1202892</v>
    <v>2013</v>
  </rv>
  <rv s="2">
    <v>393</v>
  </rv>
  <rv s="0">
    <v>https://www.bing.com/financeapi/forcetrigger?t=c38ljc&amp;q=XNYS%3aBROS&amp;form=skydnc</v>
    <v>Learn more on Bing</v>
  </rv>
  <rv s="8">
    <v>22</v>
    <v>Dutch Bros Inc (XNYS:BROS)</v>
    <v>2</v>
    <v>23</v>
    <v>Finance</v>
    <v>4</v>
    <v>en-US</v>
    <v>c38ljc</v>
    <v>268435456</v>
    <v>1</v>
    <v>Powered by Refinitiv</v>
    <v>54.18</v>
    <v>25.451000000000001</v>
    <v>2.3740000000000001</v>
    <v>0.92</v>
    <v>3.3273000000000004E-2</v>
    <v>USD</v>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v>22000</v>
    <v>New York Stock Exchange</v>
    <v>XNYS</v>
    <v>XNYS</v>
    <v>110 Sw 4Th Street, GRANTS PASS, OR, 97526 US</v>
    <v>28.8</v>
    <v>Hotels &amp; Entertainment Services</v>
    <v>Stock</v>
    <v>45099.996088275002</v>
    <v>395</v>
    <v>27.27</v>
    <v>4680708810</v>
    <v>Dutch Bros Inc</v>
    <v>Dutch Bros Inc</v>
    <v>27.52</v>
    <v>27.65</v>
    <v>28.57</v>
    <v>163833000</v>
    <v>BROS</v>
    <v>Dutch Bros Inc (XNYS:BROS)</v>
    <v>3</v>
    <v>806503</v>
    <v>2021</v>
  </rv>
  <rv s="2">
    <v>396</v>
  </rv>
  <rv s="0">
    <v>https://www.bing.com/financeapi/forcetrigger?t=a1x8w7&amp;q=XNYS%3aMA&amp;form=skydnc</v>
    <v>Learn more on Bing</v>
  </rv>
  <rv s="1">
    <v>0</v>
    <v>MASTERCARD INCORPORATED. (XNYS:MA)</v>
    <v>2</v>
    <v>3</v>
    <v>Finance</v>
    <v>4</v>
    <v>en-US</v>
    <v>a1x8w7</v>
    <v>268435456</v>
    <v>1</v>
    <v>Powered by Refinitiv</v>
    <v>392.2</v>
    <v>276.87</v>
    <v>1.1022000000000001</v>
    <v>1.66</v>
    <v>4.4130000000000003E-3</v>
    <v>USD</v>
    <v>Mastercard Incorporated is a technology company that connects consumers, financial institutions, merchants, governments and businesses across the world, enabling them to use electronic forms of payment. The Company allows users to make payments by creating a range of payment solutions and services using its brands, which include MasterCard, Maestro and Cirrus. The Company's services facilitate transactions on its core network among account holders, merchants, financial institutions, businesses, governments and other organizations in markets globally. Its products include consumer credit, consumer debit and prepaid, and commercial credit and debit. The Company offers additional payment capabilities that include automated clearing house (ACH) transactions (both batch and real-time account-based payments). The Company also offers other services, including cyber and intelligence solutions. The Company has connections across more than 210 countries and territories.</v>
    <v>29900</v>
    <v>New York Stock Exchange</v>
    <v>XNYS</v>
    <v>XNYS</v>
    <v>2000 Purchase St, PURCHASE, NY, 10577-2405 US</v>
    <v>378.48</v>
    <v>Software &amp; IT Services</v>
    <v>Stock</v>
    <v>45099.994378332813</v>
    <v>398</v>
    <v>373.94600000000003</v>
    <v>358014160640</v>
    <v>MASTERCARD INCORPORATED.</v>
    <v>MASTERCARD INCORPORATED.</v>
    <v>375.11</v>
    <v>37.734400000000001</v>
    <v>376.14</v>
    <v>377.8</v>
    <v>947628800</v>
    <v>MA</v>
    <v>MASTERCARD INCORPORATED. (XNYS:MA)</v>
    <v>316</v>
    <v>3363689</v>
    <v>2001</v>
  </rv>
  <rv s="2">
    <v>399</v>
  </rv>
  <rv s="0">
    <v>https://www.bing.com/financeapi/forcetrigger?t=a1svnm&amp;q=XNYS%3aFICO&amp;form=skydnc</v>
    <v>Learn more on Bing</v>
  </rv>
  <rv s="1">
    <v>0</v>
    <v>FAIR ISAAC CORPORATION (XNYS:FICO)</v>
    <v>2</v>
    <v>3</v>
    <v>Finance</v>
    <v>5</v>
    <v>en-US</v>
    <v>a1svnm</v>
    <v>268435456</v>
    <v>1</v>
    <v>Powered by Refinitiv</v>
    <v>815.64</v>
    <v>385.005</v>
    <v>1.2425999999999999</v>
    <v>-3.65</v>
    <v>-4.6169999999999996E-3</v>
    <v>USD</v>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v>3320</v>
    <v>New York Stock Exchange</v>
    <v>XNYS</v>
    <v>XNYS</v>
    <v>5 West Mendenhall, Suites 105, BOZEMAN, MT, 59715 US</v>
    <v>795.23500000000001</v>
    <v>Software &amp; IT Services</v>
    <v>Stock</v>
    <v>45099.958333367969</v>
    <v>401</v>
    <v>778.65</v>
    <v>19665836472</v>
    <v>FAIR ISAAC CORPORATION</v>
    <v>FAIR ISAAC CORPORATION</v>
    <v>786.84</v>
    <v>52.472999999999999</v>
    <v>790.5</v>
    <v>786.85</v>
    <v>24993120</v>
    <v>FICO</v>
    <v>FAIR ISAAC CORPORATION (XNYS:FICO)</v>
    <v>130075</v>
    <v>207915</v>
    <v>1987</v>
  </rv>
  <rv s="2">
    <v>402</v>
  </rv>
  <rv s="0">
    <v>https://www.bing.com/financeapi/forcetrigger?t=a1xz1h&amp;q=XNYS%3aMSCI&amp;form=skydnc</v>
    <v>Learn more on Bing</v>
  </rv>
  <rv s="1">
    <v>0</v>
    <v>MSCI INC. (XNYS:MSCI)</v>
    <v>2</v>
    <v>3</v>
    <v>Finance</v>
    <v>5</v>
    <v>en-US</v>
    <v>a1xz1h</v>
    <v>268435456</v>
    <v>1</v>
    <v>Powered by Refinitiv</v>
    <v>572.5</v>
    <v>385</v>
    <v>1.1232</v>
    <v>-7.45</v>
    <v>-1.5696000000000002E-2</v>
    <v>USD</v>
    <v>MSCI Inc. (MSCI) is a provider of critical decision support tools and solutions for the global investment community. The Company operates through four segments: Index, Analytics, ESG and Climate, and All Other-Private Assets. Its Index segment offers products, such as MSCI Global Equity Indexes, ESG and Climate Indexes, Factor Indexes, Thematic Indexes, Custom Indexes, Fixed Income Indexes and Real Estate Indexes. Its Analytics segment offers risk management, performance attribution and portfolio management content, applications and services. Its ESG and Climate segment offerings include MSCI ESG Ratings, MSCI ESG Business Involvement Screening Research, and MSCI Climate Solutions. Its All Other-Private Assets segment comprises the Real Estate and Burgiss segments. The Real Estate segment offerings include offerings include transaction data, benchmarks, return-analytics, climate assessments and market insights for tangible assets, such as real estate and infrastructure.</v>
    <v>4846</v>
    <v>New York Stock Exchange</v>
    <v>XNYS</v>
    <v>XNYS</v>
    <v>7 World Trade Center, 250 Greenwich Street, 49th Floor, NEW YORK, NY, 10007 US</v>
    <v>471.81</v>
    <v>Professional &amp; Commercial Services</v>
    <v>Stock</v>
    <v>45099.974522337499</v>
    <v>404</v>
    <v>463.72</v>
    <v>37405620480</v>
    <v>MSCI INC.</v>
    <v>MSCI INC.</v>
    <v>471.81</v>
    <v>42.831000000000003</v>
    <v>474.65</v>
    <v>467.2</v>
    <v>80063400</v>
    <v>MSCI</v>
    <v>MSCI INC. (XNYS:MSCI)</v>
    <v>2</v>
    <v>526131</v>
    <v>1998</v>
  </rv>
  <rv s="2">
    <v>405</v>
  </rv>
  <rv s="0">
    <v>https://www.bing.com/financeapi/forcetrigger?t=a1zha2&amp;q=XNYS%3aPAYC&amp;form=skydnc</v>
    <v>Learn more on Bing</v>
  </rv>
  <rv s="1">
    <v>0</v>
    <v>PAYCOM SOFTWARE, INC. (XNYS:PAYC)</v>
    <v>2</v>
    <v>3</v>
    <v>Finance</v>
    <v>4</v>
    <v>en-US</v>
    <v>a1zha2</v>
    <v>268435456</v>
    <v>1</v>
    <v>Powered by Refinitiv</v>
    <v>402.7799</v>
    <v>262.11500000000001</v>
    <v>1.4204000000000001</v>
    <v>-5.69</v>
    <v>-1.8210999999999998E-2</v>
    <v>USD</v>
    <v>Paycom Software, Inc. is a provider of a comprehensive, cloud-based human capital management (HCM) solution delivered as software-as-a-service (SaaS). The Company provides functionality and data analytics. Its solution requires virtually no customization and is based on a core system of record maintained in a single database for all HCM functions, including talent acquisition, time and labor management, payroll, talent management and human resources (HR) management applications. Its applications streamline client processes and provide clients and their employees with the ability to directly access and manage administrative processes, including applications that identify candidates, on-board employees, manage time and labor, administer payroll deductions and benefits, manage performance, terminate employees and administer post-termination health benefits such as COBRA. The Company sells its solution directly through its sales force based in offices across the United States.</v>
    <v>6349</v>
    <v>New York Stock Exchange</v>
    <v>XNYS</v>
    <v>XNYS</v>
    <v>7501 W Memorial Rd, OKLAHOMA CITY, OK, 73142 US</v>
    <v>311.44799999999998</v>
    <v>Software &amp; IT Services</v>
    <v>Stock</v>
    <v>45099.999598217189</v>
    <v>407</v>
    <v>305.88499999999999</v>
    <v>17752570357</v>
    <v>PAYCOM SOFTWARE, INC.</v>
    <v>PAYCOM SOFTWARE, INC.</v>
    <v>310.95</v>
    <v>57.668799999999997</v>
    <v>312.44</v>
    <v>306.75</v>
    <v>57873090</v>
    <v>PAYC</v>
    <v>PAYCOM SOFTWARE, INC. (XNYS:PAYC)</v>
    <v>50</v>
    <v>547034</v>
    <v>2013</v>
  </rv>
  <rv s="2">
    <v>408</v>
  </rv>
  <rv s="0">
    <v>https://www.bing.com/financeapi/forcetrigger?t=a1xear&amp;q=XNYS%3aMCO&amp;form=skydnc</v>
    <v>Learn more on Bing</v>
  </rv>
  <rv s="1">
    <v>0</v>
    <v>MOODY'S CORPORATION (XNYS:MCO)</v>
    <v>2</v>
    <v>3</v>
    <v>Finance</v>
    <v>4</v>
    <v>en-US</v>
    <v>a1xear</v>
    <v>268435456</v>
    <v>1</v>
    <v>Powered by Refinitiv</v>
    <v>351.06</v>
    <v>230.16</v>
    <v>1.2923</v>
    <v>-2.7</v>
    <v>-7.9749999999999995E-3</v>
    <v>USD</v>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v>14419</v>
    <v>New York Stock Exchange</v>
    <v>XNYS</v>
    <v>XNYS</v>
    <v>7 World Trade Ctr, NEW YORK, NY, 10007-2140 US</v>
    <v>337.05500000000001</v>
    <v>Professional &amp; Commercial Services</v>
    <v>Stock</v>
    <v>45099.958333344533</v>
    <v>410</v>
    <v>333</v>
    <v>61626639999</v>
    <v>MOODY'S CORPORATION</v>
    <v>MOODY'S CORPORATION</v>
    <v>336.17</v>
    <v>43.421300000000002</v>
    <v>338.54</v>
    <v>335.84</v>
    <v>183500000</v>
    <v>MCO</v>
    <v>MOODY'S CORPORATION (XNYS:MCO)</v>
    <v>6</v>
    <v>827141</v>
    <v>2000</v>
  </rv>
  <rv s="2">
    <v>411</v>
  </rv>
  <rv s="0">
    <v>http://zh.wikipedia.org/wiki/OMX</v>
    <v>Wikipedia</v>
  </rv>
  <rv s="3">
    <v>33</v>
    <v>413</v>
  </rv>
  <rv s="4">
    <v>14</v>
    <v>https://www.bing.com/th?id=AMMS_ca29f5ea4bb769bc6f9c17b9fef790ab&amp;qlt=95</v>
    <v>414</v>
    <v>0</v>
    <v>https://www.bing.com/images/search?form=xlimg&amp;q=nasdaq+omx+group</v>
    <v>Image of Nasdaq, Inc.</v>
  </rv>
  <rv s="0">
    <v>https://www.bing.com/financeapi/forcetrigger?t=a1ydc7&amp;q=XNAS%3aNDAQ&amp;form=skydnc</v>
    <v>Learn more on Bing</v>
  </rv>
  <rv s="5">
    <v>10</v>
    <v>Nasdaq, Inc. (XNAS:NDAQ)</v>
    <v>12</v>
    <v>13</v>
    <v>Finance</v>
    <v>4</v>
    <v>en-US</v>
    <v>a1ydc7</v>
    <v>268435456</v>
    <v>1</v>
    <v>Powered by Refinitiv</v>
    <v>69.22</v>
    <v>49.475000000000001</v>
    <v>0.93740000000000001</v>
    <v>-1.01</v>
    <v>-1.9976000000000001E-2</v>
    <v>USD</v>
    <v>Nasdaq, Inc. is a global technology company serving the capital markets and other industries. The Company’s diverse offerings include data, analytics, and software and services. The Company’s Market Platforms segment includes its Trading Services and Marketplace Technology businesses. Its Trading Services business primarily includes equity derivatives trading, cash equity trading, Nordic fixed income trading and clearing and others. Its Marketplace Technology business includes its trade management services and its market technology businesses. Trade management services provides market participants with a variety of alternatives for connecting to and accessing its markets for a fee. Its Capital Access Platforms segment includes its Data &amp; Listing Services, Index and Workflow &amp; Insights businesses. The Company’s Anti-Financial Crime segment delivers platforms that provide software as a service (SaaS) solution for fraud detection, anti-money laundering, and trade and market surveillance.</v>
    <v>6486</v>
    <v>Nasdaq Stock Market</v>
    <v>XNAS</v>
    <v>XNAS</v>
    <v>151 W. 42ND STREET, NEW YORK, NY, 10036 US</v>
    <v>50.41</v>
    <v>415</v>
    <v>Investment Banking &amp; Investment Services</v>
    <v>Stock</v>
    <v>45099.999441168751</v>
    <v>416</v>
    <v>49.475000000000001</v>
    <v>24317420615</v>
    <v>Nasdaq, Inc.</v>
    <v>Nasdaq, Inc.</v>
    <v>50.33</v>
    <v>21.488399999999999</v>
    <v>50.56</v>
    <v>49.55</v>
    <v>490765300</v>
    <v>NDAQ</v>
    <v>Nasdaq, Inc. (XNAS:NDAQ)</v>
    <v>1988</v>
    <v>3915022</v>
    <v>1979</v>
  </rv>
  <rv s="2">
    <v>417</v>
  </rv>
  <rv s="0">
    <v>https://www.bing.com/financeapi/forcetrigger?t=a1om4c&amp;q=XNYS%3aBLK&amp;form=skydnc</v>
    <v>Learn more on Bing</v>
  </rv>
  <rv s="1">
    <v>0</v>
    <v>BLACKROCK, INC. (XNYS:BLK)</v>
    <v>2</v>
    <v>3</v>
    <v>Finance</v>
    <v>4</v>
    <v>en-US</v>
    <v>a1om4c</v>
    <v>268435456</v>
    <v>1</v>
    <v>Powered by Refinitiv</v>
    <v>785.65</v>
    <v>503.12360000000001</v>
    <v>1.2822</v>
    <v>-9.66</v>
    <v>-1.4019999999999999E-2</v>
    <v>USD</v>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19500</v>
    <v>New York Stock Exchange</v>
    <v>XNYS</v>
    <v>XNYS</v>
    <v>50 Hudson Yards, NEW YORK, NY, 10001 US</v>
    <v>684.51</v>
    <v>Investment Banking &amp; Investment Services</v>
    <v>Stock</v>
    <v>45099.999864096877</v>
    <v>419</v>
    <v>675.37</v>
    <v>103192500000</v>
    <v>BLACKROCK, INC.</v>
    <v>BLACKROCK, INC.</v>
    <v>684.41</v>
    <v>21.068300000000001</v>
    <v>689.04</v>
    <v>679.38</v>
    <v>149762600</v>
    <v>BLK</v>
    <v>BLACKROCK, INC. (XNYS:BLK)</v>
    <v>23</v>
    <v>701814</v>
    <v>2006</v>
  </rv>
  <rv s="2">
    <v>420</v>
  </rv>
  <rv s="0">
    <v>https://www.bing.com/financeapi/forcetrigger?t=a1sqcw&amp;q=XNYS%3aFDS&amp;form=skydnc</v>
    <v>Learn more on Bing</v>
  </rv>
  <rv s="1">
    <v>0</v>
    <v>FACTSET RESEARCH SYSTEMS INC. (XNYS:FDS)</v>
    <v>2</v>
    <v>3</v>
    <v>Finance</v>
    <v>5</v>
    <v>en-US</v>
    <v>a1sqcw</v>
    <v>268435456</v>
    <v>1</v>
    <v>Powered by Refinitiv</v>
    <v>474.13</v>
    <v>360.06</v>
    <v>0.82630000000000003</v>
    <v>-19.190000000000001</v>
    <v>-4.5330000000000002E-2</v>
    <v>USD</v>
    <v>FactSet Research Systems Inc. is a global financial data and analytics company. The Company provides financial data and market intelligence on securities, companies and industries to enable its clients to research investment ideas, as well as offering them the capabilities to analyze, monitor and manage their portfolios. The Company also offers technologies, such as a configurable desktop and mobile platform, comprehensive data feeds, cloud-based digital solutions, and application programming interfaces (APIs). Its solutions span investment research, portfolio construction and analysis, trade execution, performance measurement, risk management, and reporting across the investment lifecycle. The Company operates through three geographical segments: the Americas, EMEA and Asia Pacific. It primarily delivers insight and information through its three workflow solutions: Research &amp; Advisory; Analytics &amp; Trading; and Content &amp; Technology (CTS).</v>
    <v>11896</v>
    <v>New York Stock Exchange</v>
    <v>XNYS</v>
    <v>XNYS</v>
    <v>45 Glover Avenue, NORWALK, CT, 06850 US</v>
    <v>417.92</v>
    <v>Professional &amp; Commercial Services</v>
    <v>Stock</v>
    <v>45099.972834397653</v>
    <v>422</v>
    <v>391.97</v>
    <v>15486821883</v>
    <v>FACTSET RESEARCH SYSTEMS INC.</v>
    <v>FACTSET RESEARCH SYSTEMS INC.</v>
    <v>417.92</v>
    <v>31.0383</v>
    <v>423.34</v>
    <v>404.15</v>
    <v>38319490</v>
    <v>FDS</v>
    <v>FACTSET RESEARCH SYSTEMS INC. (XNYS:FDS)</v>
    <v>939264</v>
    <v>296210</v>
    <v>1984</v>
  </rv>
  <rv s="2">
    <v>423</v>
  </rv>
  <rv s="0">
    <v>https://www.bing.com/financeapi/forcetrigger?t=a21icw&amp;q=XNAS%3aPYPL&amp;form=skydnc</v>
    <v>Learn more on Bing</v>
  </rv>
  <rv s="1">
    <v>0</v>
    <v>PAYPAL HOLDINGS, INC. (XNAS:PYPL)</v>
    <v>2</v>
    <v>3</v>
    <v>Finance</v>
    <v>5</v>
    <v>en-US</v>
    <v>a21icw</v>
    <v>268435456</v>
    <v>1</v>
    <v>Powered by Refinitiv</v>
    <v>103.03</v>
    <v>58.95</v>
    <v>1.319</v>
    <v>0.38</v>
    <v>5.5729999999999998E-3</v>
    <v>USD</v>
    <v>PayPal Holdings, Inc. is a technology platform that enables digital payments and simplifies commerce experiences on behalf of merchants and consumers worldwide. The Company's payment solutions enable its customers to connect, transact, and send and receive payments, whether they are online or in person. It operates a global, two-sided network at scale that connects merchants and consumers with 435 million active accounts across more than 200 markets. Its brands include PayPal, Braintree, Venmo, Xoom, Hyperwallet, PayPal Zettle, PayPal Honey, and Paidy. It enables consumers to exchange funds with merchants using a variety of funding sources, which include a bank account, a PayPal or Venmo account balance, PayPal and Venmo branded credit products, including its installment products, a credit card, a debit card, certain cryptocurrencies, or other stored value products such as gift cards, and eligible rewards. It also offers consumers person-to-person (P2P) payment solutions.</v>
    <v>29900</v>
    <v>Nasdaq Stock Market</v>
    <v>XNAS</v>
    <v>XNAS</v>
    <v>2211 N 1st St, SAN JOSE, CA, 95131 US</v>
    <v>68.644999999999996</v>
    <v>Software &amp; IT Services</v>
    <v>Stock</v>
    <v>45099.999918159374</v>
    <v>425</v>
    <v>67.06</v>
    <v>76504508980</v>
    <v>PAYPAL HOLDINGS, INC.</v>
    <v>PAYPAL HOLDINGS, INC.</v>
    <v>67.52</v>
    <v>29.032</v>
    <v>68.19</v>
    <v>68.569999999999993</v>
    <v>1115714000</v>
    <v>PYPL</v>
    <v>PAYPAL HOLDINGS, INC. (XNAS:PYPL)</v>
    <v>29701</v>
    <v>19806140</v>
    <v>2015</v>
  </rv>
  <rv s="2">
    <v>426</v>
  </rv>
  <rv s="0">
    <v>https://www.bing.com/financeapi/forcetrigger?t=a1zm3m&amp;q=XNAS%3aPCTY&amp;form=skydnc</v>
    <v>Learn more on Bing</v>
  </rv>
  <rv s="1">
    <v>0</v>
    <v>PAYLOCITY HOLDING CORPORATION (XNAS:PCTY)</v>
    <v>2</v>
    <v>3</v>
    <v>Finance</v>
    <v>5</v>
    <v>en-US</v>
    <v>a1zm3m</v>
    <v>268435456</v>
    <v>1</v>
    <v>Powered by Refinitiv</v>
    <v>276.88</v>
    <v>160</v>
    <v>1.077</v>
    <v>-0.94</v>
    <v>-5.1749999999999999E-3</v>
    <v>USD</v>
    <v>Paylocity Holding Corporation is a cloud-based provider of payroll and human capital management (HCM) software solutions. The Company's services are provided in a Software-as-a-Service (SaaS) delivery model utilizing its cloud-based platform. The Company's product suite comprises of payroll, human capital management, workforce management, talent management, benefits, employee experiences, implementation and training services, insights and recommendations and tax and regulatory services, that delivers a unified platform. Its cloud-based platform provides a unified suite of modules using a multi-tenant architecture. Its platform provides self-service functionality for employees and managers combined with integration across all its solutions. The Company's platform also offers an automated data integration with third-party partner systems, which includes 401(k), benefits and insurance provider systems.</v>
    <v>5300</v>
    <v>Nasdaq Stock Market</v>
    <v>XNAS</v>
    <v>XNAS</v>
    <v>1400 American Ln, SCHAUMBURG, IL, 60173-5452 US</v>
    <v>181.63</v>
    <v>Software &amp; IT Services</v>
    <v>Stock</v>
    <v>45099.841050867966</v>
    <v>428</v>
    <v>178.11500000000001</v>
    <v>10085681957</v>
    <v>PAYLOCITY HOLDING CORPORATION</v>
    <v>PAYLOCITY HOLDING CORPORATION</v>
    <v>181.17</v>
    <v>86.094399999999993</v>
    <v>181.64</v>
    <v>180.7</v>
    <v>55814510</v>
    <v>PCTY</v>
    <v>PAYLOCITY HOLDING CORPORATION (XNAS:PCTY)</v>
    <v>246837</v>
    <v>474958</v>
    <v>2013</v>
  </rv>
  <rv s="2">
    <v>429</v>
  </rv>
  <rv s="0">
    <v>https://www.bing.com/financeapi/forcetrigger?t=a1o2lh&amp;q=XNYS%3aAXP&amp;form=skydnc</v>
    <v>Learn more on Bing</v>
  </rv>
  <rv s="1">
    <v>0</v>
    <v>AMERICAN EXPRESS COMPANY (XNYS:AXP)</v>
    <v>2</v>
    <v>3</v>
    <v>Finance</v>
    <v>4</v>
    <v>en-US</v>
    <v>a1o2lh</v>
    <v>268435456</v>
    <v>1</v>
    <v>Powered by Refinitiv</v>
    <v>182.15</v>
    <v>130.65</v>
    <v>1.1805000000000001</v>
    <v>0.34</v>
    <v>2.0250000000000003E-3</v>
    <v>USD</v>
    <v>American Express Company is a globally integrated payments company. The Company provides its customers with access to products, insights, and experiences that builds business. It operates under four segments: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CS also issues corporate cards and provides services to select global corporate clients. ICS also provides services to international customers, including travel and lifestyle services, and manages certain international joint ventures and its loyalty coalition businesses. GMNS provides multi-channel marketing programs and capabilities, services and data analytics. It provides credit and charge cards to consumers, small businesses, mid-sized companies and corporations.</v>
    <v>77300</v>
    <v>New York Stock Exchange</v>
    <v>XNYS</v>
    <v>XNYS</v>
    <v>200 Vesey Street, NEW YORK, NY, 10285 US</v>
    <v>168.5</v>
    <v>Banking Services</v>
    <v>Stock</v>
    <v>45099.986518460159</v>
    <v>431</v>
    <v>165.22499999999999</v>
    <v>125057680182</v>
    <v>AMERICAN EXPRESS COMPANY</v>
    <v>AMERICAN EXPRESS COMPANY</v>
    <v>167.28</v>
    <v>17.704499999999999</v>
    <v>167.92</v>
    <v>168.26</v>
    <v>743240700</v>
    <v>AXP</v>
    <v>AMERICAN EXPRESS COMPANY (XNYS:AXP)</v>
    <v>103</v>
    <v>3065245</v>
    <v>1965</v>
  </rv>
  <rv s="2">
    <v>432</v>
  </rv>
  <rv s="0">
    <v>https://www.bing.com/financeapi/forcetrigger?t=a1px2w&amp;q=XNAS%3aCME&amp;form=skydnc</v>
    <v>Learn more on Bing</v>
  </rv>
  <rv s="1">
    <v>0</v>
    <v>CME GROUP INC. (XNAS:CME)</v>
    <v>2</v>
    <v>3</v>
    <v>Finance</v>
    <v>5</v>
    <v>en-US</v>
    <v>a1px2w</v>
    <v>268435456</v>
    <v>1</v>
    <v>Powered by Refinitiv</v>
    <v>206.58369999999999</v>
    <v>162.25530000000001</v>
    <v>0.4153</v>
    <v>0.5</v>
    <v>2.7529999999999998E-3</v>
    <v>USD</v>
    <v>CME Group Inc. provides products across all asset classes, by trading futures, options, cash and over-the-counter (OTC) products. The Company offers a range of interest rates, equity indexes, foreign exchange (FX), agricultural commodities, energy and metals. It also offers cash and repo fixed income trading through BrokerTec, and cash and OTC FX trading through electronic broking services (EBS). The Company’s operations comprise of the businesses of Chicago Mercantile Exchange Inc. (CME), the Board of Trade of the City of Chicago, Inc. (CBOT), New York Mercantile Exchange, Inc. (NYMEX) and Commodity Exchange, Inc. (COMEX) and its cash markets business. In addition, it operates central counterparty clearing houses. The Company offers clearing, settlement and guarantees for all products cleared through the clearing house. It provides clearing and settlement services for a range of exchange-traded futures and options on futures contracts and OTC derivatives.</v>
    <v>3460</v>
    <v>Nasdaq Stock Market</v>
    <v>XNAS</v>
    <v>XNAS</v>
    <v>20 S Wacker Dr, CHICAGO, IL, 60606 US</v>
    <v>182.49</v>
    <v>Investment Banking &amp; Investment Services</v>
    <v>Stock</v>
    <v>45099.951914178127</v>
    <v>434</v>
    <v>180.4</v>
    <v>65504010450</v>
    <v>CME GROUP INC.</v>
    <v>CME GROUP INC.</v>
    <v>181.01</v>
    <v>23.129100000000001</v>
    <v>181.6</v>
    <v>182.1</v>
    <v>359714500</v>
    <v>CME</v>
    <v>CME GROUP INC. (XNAS:CME)</v>
    <v>917406</v>
    <v>1706703</v>
    <v>2001</v>
  </rv>
  <rv s="2">
    <v>435</v>
  </rv>
  <rv s="0">
    <v>https://www.bing.com/financeapi/forcetrigger?t=a1v8ar&amp;q=XNYS%3aICE&amp;form=skydnc</v>
    <v>Learn more on Bing</v>
  </rv>
  <rv s="1">
    <v>0</v>
    <v>INTERCONTINENTAL EXCHANGE, INC. (XNYS:ICE)</v>
    <v>2</v>
    <v>3</v>
    <v>Finance</v>
    <v>5</v>
    <v>en-US</v>
    <v>a1v8ar</v>
    <v>268435456</v>
    <v>1</v>
    <v>Powered by Refinitiv</v>
    <v>113.15</v>
    <v>88.6</v>
    <v>0.93759999999999999</v>
    <v>-0.52</v>
    <v>-4.6760000000000005E-3</v>
    <v>USD</v>
    <v>Intercontinental Exchange, Inc. is a provider of marketplace infrastructure, data services and technology solutions to a range of customers, including financial institutions, corporations and government entities. The Company operates through three segments: Exchanges, Fixed Income and Data Services and Mortgage Technology. The Exchanges segment operates regulated marketplaces for the listing, trading and clearing of an array of derivatives contracts and financial securities. The Fixed Income and Data Services segment provides fixed income pricing, reference data, indices, analytics and execution services, as well as global credit default swaps (CDS), clearing and multi-asset class data delivery solutions. The Mortgage Technology segment provides a technology platform that offers customers, digital workflow tools that aim to address the inefficiencies that exist in the United States residential mortgage market, from application through closing and the secondary market.</v>
    <v>9010</v>
    <v>New York Stock Exchange</v>
    <v>XNYS</v>
    <v>XNYS</v>
    <v>5660 New Northside Drive, Third Floor, ATLANTA, GA, 30328 US</v>
    <v>111.08</v>
    <v>Investment Banking &amp; Investment Services</v>
    <v>Stock</v>
    <v>45099.988984189062</v>
    <v>437</v>
    <v>110.19</v>
    <v>61966068492</v>
    <v>INTERCONTINENTAL EXCHANGE, INC.</v>
    <v>INTERCONTINENTAL EXCHANGE, INC.</v>
    <v>111.02</v>
    <v>43.000599999999999</v>
    <v>111.2</v>
    <v>110.68</v>
    <v>559866900</v>
    <v>ICE</v>
    <v>INTERCONTINENTAL EXCHANGE, INC. (XNYS:ICE)</v>
    <v>1427629</v>
    <v>2462128</v>
    <v>2013</v>
  </rv>
  <rv s="2">
    <v>438</v>
  </rv>
  <rv s="0">
    <v>https://www.bing.com/financeapi/forcetrigger?t=a1sx27&amp;q=XNAS%3aFISV&amp;form=skydnc</v>
    <v>Learn more on Bing</v>
  </rv>
  <rv s="7">
    <v>19</v>
    <v>FISERV, INC. (XNYS:FI)</v>
    <v>2</v>
    <v>20</v>
    <v>Finance</v>
    <v>21</v>
    <v>en-US</v>
    <v>a1sx27</v>
    <v>268435456</v>
    <v>1</v>
    <v>Powered by Refinitiv</v>
    <v>122.39</v>
    <v>87.8</v>
    <v>0.86480000000000001</v>
    <v>0.51</v>
    <v>4.2490000000000002E-3</v>
    <v>USD</v>
    <v>Fiserv, Inc. is a global provider of payments and financial services technology solutions. The Company provides account processing and digital banking solutions, card issuer processing and network services, card issuer processing and network services, payments, e-commerce, merchant acquiring and processing, and the Clover cloud-based point-of-sale solution and business management platform. The Company’s segments include Merchant Acceptance (Acceptance), Financial Technology (Fintech) and Payments and Network (Payments). The Acceptance segment provides a range of commerce-enabling solutions and serves merchants of all sizes around the world. The Fintech segment provides financial institutions around the world with the technology solutions they need to run their operations. The Payments segment provides financial institutions and corporate clients around the world with the products and services required to process digital payment transactions.</v>
    <v>41000</v>
    <v>New York Stock Exchange</v>
    <v>XNYS</v>
    <v>XNYS</v>
    <v>Po Box 979, 255 Fiserv Dr, BROOKFIELD, WI, 53045 US</v>
    <v>120.55</v>
    <v>Professional &amp; Commercial Services</v>
    <v>Stock</v>
    <v>45099.959207267966</v>
    <v>440</v>
    <v>119.15</v>
    <v>74410535346</v>
    <v>FISERV, INC.</v>
    <v>FISERV, INC.</v>
    <v>119.8</v>
    <v>31.880700000000001</v>
    <v>120.03</v>
    <v>120.54</v>
    <v>120.89</v>
    <v>617309900</v>
    <v>FI</v>
    <v>FISERV, INC. (XNYS:FI)</v>
    <v>167</v>
    <v>5150520</v>
    <v>1992</v>
  </rv>
  <rv s="2">
    <v>441</v>
  </rv>
  <rv s="0">
    <v>https://www.bing.com/financeapi/forcetrigger?t=a23d9c&amp;q=XNYS%3aSPGI&amp;form=skydnc</v>
    <v>Learn more on Bing</v>
  </rv>
  <rv s="1">
    <v>0</v>
    <v>S&amp;P Global Inc. (XNYS:SPGI)</v>
    <v>2</v>
    <v>3</v>
    <v>Finance</v>
    <v>4</v>
    <v>en-US</v>
    <v>a23d9c</v>
    <v>268435456</v>
    <v>1</v>
    <v>Powered by Refinitiv</v>
    <v>402.92</v>
    <v>279.32</v>
    <v>1.1148</v>
    <v>-0.87</v>
    <v>-2.2360000000000001E-3</v>
    <v>USD</v>
    <v>S&amp;P Global Inc. is a provider of credit ratings, benchmarks, analytics and workflow solutions in the global capital, commodity and automotive markets. The Company operates through five segments: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is a provider of credit ratings, research and analytics to investors and other market participants. Its Commodity Insights is a provider of information and benchmark prices for the commodity and energy markets. Its Mobility provides insights, forecasts and advisory services to the automotive value chain. Its Indices is an index provider maintaining a variety of valuation and index benchmarks for investment advisors and wealth managers.</v>
    <v>39950</v>
    <v>New York Stock Exchange</v>
    <v>XNYS</v>
    <v>XNYS</v>
    <v>55 Water St, NEW YORK, NY, 10041-0004 US</v>
    <v>388.99</v>
    <v>Professional &amp; Commercial Services</v>
    <v>Stock</v>
    <v>45099.998470358594</v>
    <v>443</v>
    <v>383.82499999999999</v>
    <v>124547392000</v>
    <v>S&amp;P Global Inc.</v>
    <v>S&amp;P Global Inc.</v>
    <v>388.27</v>
    <v>45.7029</v>
    <v>389.11</v>
    <v>388.24</v>
    <v>320800000</v>
    <v>SPGI</v>
    <v>S&amp;P Global Inc. (XNYS:SPGI)</v>
    <v>14</v>
    <v>1233163</v>
    <v>1925</v>
  </rv>
  <rv s="2">
    <v>444</v>
  </rv>
  <rv s="0">
    <v>https://www.bing.com/financeapi/forcetrigger?t=bumqbh&amp;q=XNYS%3aFOUR&amp;form=skydnc</v>
    <v>Learn more on Bing</v>
  </rv>
  <rv s="1">
    <v>0</v>
    <v>Shift4 Payments Inc (XNYS:FOUR)</v>
    <v>2</v>
    <v>3</v>
    <v>Finance</v>
    <v>4</v>
    <v>en-US</v>
    <v>bumqbh</v>
    <v>268435456</v>
    <v>1</v>
    <v>Powered by Refinitiv</v>
    <v>76.400000000000006</v>
    <v>29.39</v>
    <v>1.802</v>
    <v>-0.59</v>
    <v>-9.299E-3</v>
    <v>USD</v>
    <v>Shift4 Payments, Inc. is an independent provider of software and payment processing solutions in the United States. The Company’s merchant range in size from small owner-operated local businesses to multinational enterprises conducting commerce throughout the world. It distributes its services through a scaled network of seasoned internal sales and support teams, as well as through its network of software partners. The Company’s software partners are comprised of independent software vendors (ISVs) and value-added resellers (VARs). It offers a single integration to an international end-to-end payment offering, a proprietary gateway and a robust suite of technology solutions to enhance the value of their software and simplify payment acceptance. Its payments platform is a full suite of integrated payment products and services that can be used across multiple channels, geographies and industry verticals, including end-to-end payment processing for a range of payment types; and other.</v>
    <v>2300</v>
    <v>New York Stock Exchange</v>
    <v>XNYS</v>
    <v>XNYS</v>
    <v>2202 North Irving Street, ALLENTOWN, PA, 18109 US</v>
    <v>65.209999999999994</v>
    <v>Professional &amp; Commercial Services</v>
    <v>Stock</v>
    <v>45099.99978600625</v>
    <v>446</v>
    <v>62.66</v>
    <v>5229607527</v>
    <v>Shift4 Payments Inc</v>
    <v>Shift4 Payments Inc</v>
    <v>63</v>
    <v>53.541200000000003</v>
    <v>63.45</v>
    <v>62.86</v>
    <v>83194520</v>
    <v>FOUR</v>
    <v>Shift4 Payments Inc (XNYS:FOUR)</v>
    <v>1381</v>
    <v>930397</v>
    <v>2019</v>
  </rv>
  <rv s="2">
    <v>447</v>
  </rv>
  <rv s="0">
    <v>https://www.bing.com/financeapi/forcetrigger?t=a1u4zr&amp;q=XNYS%3aGPN&amp;form=skydnc</v>
    <v>Learn more on Bing</v>
  </rv>
  <rv s="1">
    <v>0</v>
    <v>GLOBAL PAYMENTS INC. (XNYS:GPN)</v>
    <v>2</v>
    <v>3</v>
    <v>Finance</v>
    <v>4</v>
    <v>en-US</v>
    <v>a1u4zr</v>
    <v>268435456</v>
    <v>1</v>
    <v>Powered by Refinitiv</v>
    <v>136.88</v>
    <v>92.27</v>
    <v>1.0015000000000001</v>
    <v>-0.04</v>
    <v>-4.014E-4</v>
    <v>USD</v>
    <v>Global Payments Inc. is a payments technology company that delivers software and services. The Company operates through three segments: Merchant Solutions, Issuer Solutions and Business, and Consumer Solutions. The Merchant Solutions segment provides payments technology and software solutions to customers globally. This segment offerings include authorization, settlement and funding services, customer support, chargeback resolution, terminal rental, sales and deployment, payment security services, consolidated billing and reporting. The Issuer Solutions segment provides solutions that enable financial institutions and other financial service providers to manage their card portfolios. The Consumer Solutions segment provides general purpose reloadable (GPR) prepaid debit and payroll cards, demand deposit accounts and other financial service solutions to the underbanked and other consumers and businesses in the United States.</v>
    <v>25000</v>
    <v>New York Stock Exchange</v>
    <v>XNYS</v>
    <v>XNYS</v>
    <v>3550 Lenox Road, ATLANTA, GA, 30326 US</v>
    <v>99.65</v>
    <v>Professional &amp; Commercial Services</v>
    <v>Stock</v>
    <v>45099.958333344533</v>
    <v>449</v>
    <v>98.06</v>
    <v>26095767822</v>
    <v>GLOBAL PAYMENTS INC.</v>
    <v>GLOBAL PAYMENTS INC.</v>
    <v>99.11</v>
    <v>259.19880000000001</v>
    <v>99.66</v>
    <v>99.62</v>
    <v>261953100</v>
    <v>GPN</v>
    <v>GLOBAL PAYMENTS INC. (XNYS:GPN)</v>
    <v>991</v>
    <v>2786575</v>
    <v>2000</v>
  </rv>
  <rv s="2">
    <v>450</v>
  </rv>
  <rv s="0">
    <v>https://www.bing.com/financeapi/forcetrigger?t=c4e5vh&amp;q=XNYS%3aNU&amp;form=skydnc</v>
    <v>Learn more on Bing</v>
  </rv>
  <rv s="1">
    <v>0</v>
    <v>Nu Holdings Ltd (XNYS:NU)</v>
    <v>2</v>
    <v>3</v>
    <v>Finance</v>
    <v>4</v>
    <v>en-US</v>
    <v>c4e5vh</v>
    <v>268435456</v>
    <v>1</v>
    <v>Powered by Refinitiv</v>
    <v>7.76</v>
    <v>3.39</v>
    <v>0.89700000000000002</v>
    <v>-0.22</v>
    <v>-2.8534E-2</v>
    <v>USD</v>
    <v>Nu Holdings Ltd is a Brazil-based company that provides a digital banking platform. The Company offers its customers products across the five financial seasons: spending, saving, investing, borrowing, and protecting. Its spending solutions are designed to help customers pay for goods and services in their everyday lives with a customized credit line or instantly through a mobile phone, while collecting loyalty points and rewards on applicable transactions. Its savings solutions are designed to help customers deposit, manage and save their money in interest-earning accounts with complementary debit cards. Its investing solutions are designed to help customers invest their money in investment products and services. Its borrowing solutions are designed to provide customers with unsecured loans that are easy to receive, manage and pay back. Its NuInsurance protecting solutions are designed to help customers secure life insurance and funeral benefits.</v>
    <v>8049</v>
    <v>New York Stock Exchange</v>
    <v>XNYS</v>
    <v>XNYS</v>
    <v>Rua Capote Valente, 39, Pinheiros, SAO PAULO, SAO PAULO, 05409-000 BR</v>
    <v>7.7157999999999998</v>
    <v>Banking Services</v>
    <v>Stock</v>
    <v>45099.999833171096</v>
    <v>452</v>
    <v>7.45</v>
    <v>35309387960</v>
    <v>Nu Holdings Ltd</v>
    <v>Nu Holdings Ltd</v>
    <v>7.64</v>
    <v>0</v>
    <v>7.71</v>
    <v>7.49</v>
    <v>4714204000</v>
    <v>NU</v>
    <v>Nu Holdings Ltd (XNYS:NU)</v>
    <v>2748</v>
    <v>33026608</v>
    <v>2016</v>
  </rv>
  <rv s="2">
    <v>453</v>
  </rv>
  <rv s="0">
    <v>https://www.bing.com/financeapi/forcetrigger?t=a1qyk2&amp;q=XNYS%3aDFS&amp;form=skydnc</v>
    <v>Learn more on Bing</v>
  </rv>
  <rv s="1">
    <v>0</v>
    <v>DISCOVER FINANCIAL SERVICES (XNYS:DFS)</v>
    <v>2</v>
    <v>3</v>
    <v>Finance</v>
    <v>5</v>
    <v>en-US</v>
    <v>a1qyk2</v>
    <v>268435456</v>
    <v>1</v>
    <v>Powered by Refinitiv</v>
    <v>119.91</v>
    <v>87.644000000000005</v>
    <v>1.4368000000000001</v>
    <v>-0.82</v>
    <v>-7.0509999999999991E-3</v>
    <v>USD</v>
    <v>Discover Financial Services is a digital banking and payment services company. The Company is a bank holding company, as well as a financial holding company. The Company operates through two segments: Digital Banking and Payment Services. Its Digital Banking segment includes consumer banking and lending products, specifically Discover-branded credit cards issued to individuals on the Discover Network and other consumer banking products and services, including private student loans, personal loans, home loans and deposit products. Its Payment Services segment includes PULSE, Diners Club and its Network Partners business, which provides payment transaction processing and settlement services on the Discover Global Network. Its private student loans are primarily available to students attending eligible non-profit undergraduate and graduate schools. It also offers parent loans and certain post-graduate loans, including consolidation, bar study and residency loans.</v>
    <v>20200</v>
    <v>New York Stock Exchange</v>
    <v>XNYS</v>
    <v>XNYS</v>
    <v>2500 Lake Cook Rd, RIVERWOODS, IL, 60015 US</v>
    <v>116.04</v>
    <v>Banking Services</v>
    <v>Stock</v>
    <v>45099.958333344533</v>
    <v>455</v>
    <v>114.31</v>
    <v>29325684080</v>
    <v>DISCOVER FINANCIAL SERVICES</v>
    <v>DISCOVER FINANCIAL SERVICES</v>
    <v>115.76</v>
    <v>7.8003999999999998</v>
    <v>116.3</v>
    <v>115.48</v>
    <v>253946000</v>
    <v>DFS</v>
    <v>DISCOVER FINANCIAL SERVICES (XNYS:DFS)</v>
    <v>2012609</v>
    <v>2454514</v>
    <v>1960</v>
  </rv>
  <rv s="2">
    <v>456</v>
  </rv>
  <rv s="0">
    <v>https://www.bing.com/financeapi/forcetrigger?t=a1wyu2&amp;q=XNYS%3aLLY&amp;form=skydnc</v>
    <v>Learn more on Bing</v>
  </rv>
  <rv s="1">
    <v>0</v>
    <v>ELI LILLY AND COMPANY (XNYS:LLY)</v>
    <v>2</v>
    <v>3</v>
    <v>Finance</v>
    <v>4</v>
    <v>en-US</v>
    <v>a1wyu2</v>
    <v>268435456</v>
    <v>1</v>
    <v>Powered by Refinitiv</v>
    <v>462.26</v>
    <v>296.32</v>
    <v>0.3679</v>
    <v>4.68</v>
    <v>1.0331E-2</v>
    <v>USD</v>
    <v>Eli Lilly and Company is engaged in drug manufacturing businesses. The Company discovers, develops, manufactures, and markets products in the human pharmaceutical products segment. Its diabetes products include Basaglar, Humalog, Humulin, Jardiance, Mounjaro, and Trulicity. Its oncology products consist of Alimta, Cyramza, Erbitux, Jaypirca, Retevmo, Tyvyt, and Verzenio. Its immunology products include Olumiant and Taltz. Its neuroscience products include Cymbalta, Emgality, and Zyprexa. Its other therapies consist of Bamlanivimab and etesevimab, Bebtelovimab, Cialis,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v>39000</v>
    <v>New York Stock Exchange</v>
    <v>XNYS</v>
    <v>XNYS</v>
    <v>Lilly Corporate Ctr, Drop Code 1094, Lilly Corporate Ctr, INDIANAPOLIS, IN, 46285-0001 US</v>
    <v>462.26</v>
    <v>Pharmaceuticals</v>
    <v>Stock</v>
    <v>45099.998252036719</v>
    <v>458</v>
    <v>453.82</v>
    <v>434463220872</v>
    <v>ELI LILLY AND COMPANY</v>
    <v>ELI LILLY AND COMPANY</v>
    <v>455</v>
    <v>72.655299999999997</v>
    <v>453</v>
    <v>457.68</v>
    <v>949272900</v>
    <v>LLY</v>
    <v>ELI LILLY AND COMPANY (XNYS:LLY)</v>
    <v>1048</v>
    <v>2706265</v>
    <v>1901</v>
  </rv>
  <rv s="2">
    <v>459</v>
  </rv>
  <rv s="0">
    <v>https://www.bing.com/financeapi/forcetrigger?t=a1zqnm&amp;q=XNYS%3aPFE&amp;form=skydnc</v>
    <v>Learn more on Bing</v>
  </rv>
  <rv s="1">
    <v>0</v>
    <v>PFIZER INC. (XNYS:PFE)</v>
    <v>2</v>
    <v>3</v>
    <v>Finance</v>
    <v>4</v>
    <v>en-US</v>
    <v>a1zqnm</v>
    <v>268435456</v>
    <v>1</v>
    <v>Powered by Refinitiv</v>
    <v>54.93</v>
    <v>36.17</v>
    <v>0.621</v>
    <v>-0.17</v>
    <v>-4.3699999999999998E-3</v>
    <v>USD</v>
    <v>Pfizer Inc. is a research-based biopharmaceutical company. The Company is engaged in the discovery, development, manufacture, marketing, sale and distribution of biopharmaceutical products around the world. The Company operates through two segments: Biopharma and PC1. Biopharma is engaged in the science-based biopharmaceutical business. PC1 is its global contract development and manufacturing organization and supplier of specialty active pharmaceutical ingredients. The Company’s primary care products include Eliquis, Nurtec ODT/Vydura and the Premarin family; the Prevnar family, Nimenrix, FSME/IMMUN-TicoVac and Trumenba; Comirnaty, and Paxlovid. Its specialty care products include Xeljanz, Enbrel (outside the United States and Canada), Inflectra, Eucrisa/Staquis and Cibinqo; the Vyndaqel family, Oxbryta, BeneFIX and Genotropin, and Sulperazon, Medrol, Zavicefta, Zithromax, Vfend and Panzyga. Its oncology products include Ibrance, Xtandi, Inlyta, Retacrit, Lorbrena and Braftovi.</v>
    <v>83000</v>
    <v>New York Stock Exchange</v>
    <v>XNYS</v>
    <v>XNYS</v>
    <v>66 HUDSON BOULEVARD EAST, NEW YORK, NY, 10001-2192 US</v>
    <v>38.985999999999997</v>
    <v>Pharmaceuticals</v>
    <v>Stock</v>
    <v>45099.999707128904</v>
    <v>461</v>
    <v>38.409999999999997</v>
    <v>218642740109</v>
    <v>PFIZER INC.</v>
    <v>PFIZER INC.</v>
    <v>38.94</v>
    <v>7.633</v>
    <v>38.9</v>
    <v>38.729999999999997</v>
    <v>5645307000</v>
    <v>PFE</v>
    <v>PFIZER INC. (XNYS:PFE)</v>
    <v>9164</v>
    <v>31108552</v>
    <v>1942</v>
  </rv>
  <rv s="2">
    <v>462</v>
  </rv>
  <rv s="0">
    <v>https://www.bing.com/financeapi/forcetrigger?t=a26hyc&amp;q=XNYS%3aZTS&amp;form=skydnc</v>
    <v>Learn more on Bing</v>
  </rv>
  <rv s="1">
    <v>0</v>
    <v>ZOETIS INC. (XNYS:ZTS)</v>
    <v>2</v>
    <v>3</v>
    <v>Finance</v>
    <v>4</v>
    <v>en-US</v>
    <v>a26hyc</v>
    <v>268435456</v>
    <v>1</v>
    <v>Powered by Refinitiv</v>
    <v>187.81989999999999</v>
    <v>124.14830000000001</v>
    <v>0.76880000000000004</v>
    <v>0.28000000000000003</v>
    <v>1.6479999999999999E-3</v>
    <v>USD</v>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The Company operates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The Company’s products are sold in more than 100 countries.</v>
    <v>13800</v>
    <v>New York Stock Exchange</v>
    <v>XNYS</v>
    <v>XNYS</v>
    <v>10 Sylvan Way, PARSIPPANY, NJ, 07054 US</v>
    <v>171.14500000000001</v>
    <v>Pharmaceuticals</v>
    <v>Stock</v>
    <v>45099.988530867966</v>
    <v>464</v>
    <v>169.45</v>
    <v>78633011952</v>
    <v>ZOETIS INC.</v>
    <v>ZOETIS INC.</v>
    <v>170.65</v>
    <v>38.430300000000003</v>
    <v>169.88</v>
    <v>170.16</v>
    <v>462112200</v>
    <v>ZTS</v>
    <v>ZOETIS INC. (XNYS:ZTS)</v>
    <v>18</v>
    <v>2267637</v>
    <v>2012</v>
  </rv>
  <rv s="2">
    <v>465</v>
  </rv>
  <rv s="0">
    <v>https://www.bing.com/financeapi/forcetrigger?t=a1xxmw&amp;q=XNYS%3aMRK&amp;form=skydnc</v>
    <v>Learn more on Bing</v>
  </rv>
  <rv s="1">
    <v>0</v>
    <v>MERCK &amp; CO., INC. (XNYS:MRK)</v>
    <v>2</v>
    <v>3</v>
    <v>Finance</v>
    <v>5</v>
    <v>en-US</v>
    <v>a1xxmw</v>
    <v>268435456</v>
    <v>1</v>
    <v>Powered by Refinitiv</v>
    <v>119.65</v>
    <v>84.52</v>
    <v>0.36249999999999999</v>
    <v>2.56</v>
    <v>2.3029999999999998E-2</v>
    <v>USD</v>
    <v>Merck &amp; Co., Inc. is a global healthcare company. The Company offers health solutions through its prescription medicines, including biological therapies, vaccines and animal health products. The Company’s Pharmaceutical segment includes human health pharmaceutical and vaccine products. Its human health pharmaceutical products consist of therapeutic and preventive agents, generally sold by prescription for the treatment of human disorders. It sells human health pharmaceutical products to drug wholesalers and retailers, hospitals, government agencies and managed healthcare providers. The Company’s Animal Health segment develops, manufactures and markets a range of veterinary pharmaceutical and vaccine products as well as health management solutions for the prevention, treatment and control of disease in all livestock and companion animal species. The Company’s product MK-7240 is used for the treatment of immune-mediated diseases including ulcerative colitis, and Crohn’s disease.</v>
    <v>69000</v>
    <v>New York Stock Exchange</v>
    <v>XNYS</v>
    <v>XNYS</v>
    <v>2000 Galloping Hill Road, KENILWORTH, NJ, 07033 US</v>
    <v>113.84</v>
    <v>Pharmaceuticals</v>
    <v>Stock</v>
    <v>45099.99572679375</v>
    <v>467</v>
    <v>111.6</v>
    <v>288557221920</v>
    <v>MERCK &amp; CO., INC.</v>
    <v>MERCK &amp; CO., INC.</v>
    <v>111.6</v>
    <v>22.1904</v>
    <v>111.16</v>
    <v>113.72</v>
    <v>2537436000</v>
    <v>MRK</v>
    <v>MERCK &amp; CO., INC. (XNYS:MRK)</v>
    <v>1203</v>
    <v>7621323</v>
    <v>1970</v>
  </rv>
  <rv s="2">
    <v>468</v>
  </rv>
  <rv s="0">
    <v>https://www.bing.com/financeapi/forcetrigger?t=a1mpqh&amp;q=XNYS%3aABBV&amp;form=skydnc</v>
    <v>Learn more on Bing</v>
  </rv>
  <rv s="1">
    <v>0</v>
    <v>ABBVIE INC. (XNYS:ABBV)</v>
    <v>2</v>
    <v>3</v>
    <v>Finance</v>
    <v>4</v>
    <v>en-US</v>
    <v>a1mpqh</v>
    <v>268435456</v>
    <v>1</v>
    <v>Powered by Refinitiv</v>
    <v>168.11</v>
    <v>131.1</v>
    <v>0.54430000000000001</v>
    <v>0.55000000000000004</v>
    <v>4.019E-3</v>
    <v>USD</v>
    <v>AbbVie Inc. (AbbVie) is a diversified research-based biopharmaceutical company. The Company is engaged in the research and development, manufacturing, commercialization and sale of medicines and therapies. It offers products in various therapeutic categories, including immunology products, which include Humira, Skyrizi and Rinvoq; oncology products, which include Imbruvica and Venclexta/Venclyxto; aesthetics products that include Botox Cosmetic, The Juvederm Collection of Fillers and others; neuroscience products, such as Botox Therapeutic, Vraylar, Duopa and Duodopa, and Ubrelvy; eye care products, which consists of Lumigan/Ganfort, Alphagan/Combigan and Restasis, and other key products, which include Mavyret/Maviret, Creon, Lupron, Linzess/Constella and Synthroid. Its products are sold to wholesalers, distributors, government agencies, health care facilities, specialty pharmacies, and independent retailers from the AbbVie-owned distribution centers and public warehouses.</v>
    <v>50000</v>
    <v>New York Stock Exchange</v>
    <v>XNYS</v>
    <v>XNYS</v>
    <v>1 N Waukegan Rd, NORTH CHICAGO, IL, 60064 US</v>
    <v>137.9</v>
    <v>Pharmaceuticals</v>
    <v>Stock</v>
    <v>45099.998657071097</v>
    <v>470</v>
    <v>135.88999999999999</v>
    <v>242431088900</v>
    <v>ABBVIE INC.</v>
    <v>ABBVIE INC.</v>
    <v>137.15</v>
    <v>32.421599999999998</v>
    <v>136.86000000000001</v>
    <v>137.41</v>
    <v>1764290000</v>
    <v>ABBV</v>
    <v>ABBVIE INC. (XNYS:ABBV)</v>
    <v>249</v>
    <v>6281448</v>
    <v>2012</v>
  </rv>
  <rv s="2">
    <v>471</v>
  </rv>
  <rv s="0">
    <v>https://www.bing.com/financeapi/forcetrigger?t=a24xlh&amp;q=XNYS%3aUNH&amp;form=skydnc</v>
    <v>Learn more on Bing</v>
  </rv>
  <rv s="1">
    <v>0</v>
    <v>UNITEDHEALTH GROUP INCORPORATED (XNYS:UNH)</v>
    <v>2</v>
    <v>3</v>
    <v>Finance</v>
    <v>4</v>
    <v>en-US</v>
    <v>a24xlh</v>
    <v>268435456</v>
    <v>1</v>
    <v>Powered by Refinitiv</v>
    <v>558.1</v>
    <v>445.68</v>
    <v>0.66879999999999995</v>
    <v>2.2999999999999998</v>
    <v>4.8240000000000002E-3</v>
    <v>USD</v>
    <v>UnitedHealth Group Incorporated is a diversified health care company that operates Optum and UnitedHealthcare platforms. Its segments include Optum Health, Optum Insight, Optum Rx and UnitedHealthcare. Optum Health segment is focused on care delivery, care management, wellness and consumer engagement, and health financial services. Optum Insight segment serves the needs of hospital systems, physicians, health plans, governments and life sciences companies. Optum Rx segment offers pharmacy care services and programs, including retail network contracting, home delivery, specialty and community health pharmacy services, purchasing and clinical capabilities, and develops programs in areas such as step therapy, formulary management, drug adherence and disease/drug therapy management. UnitedHealthcare includes the combined results of operations of UnitedHealthcare Employer &amp; Individual, UnitedHealthcare Medicare &amp; Retirement, UnitedHealthcare Community &amp; State and UnitedHealthcare Global.</v>
    <v>400000</v>
    <v>New York Stock Exchange</v>
    <v>XNYS</v>
    <v>XNYS</v>
    <v>9900 Bren Rd E, HOPKINS, MN, 55343-9664 US</v>
    <v>483.18</v>
    <v>Healthcare Providers &amp; Services</v>
    <v>Stock</v>
    <v>45099.999105925781</v>
    <v>473</v>
    <v>478</v>
    <v>446010879600</v>
    <v>UNITEDHEALTH GROUP INCORPORATED</v>
    <v>UNITEDHEALTH GROUP INCORPORATED</v>
    <v>478.18</v>
    <v>21.909400000000002</v>
    <v>476.75</v>
    <v>479.05</v>
    <v>931032000</v>
    <v>UNH</v>
    <v>UNITEDHEALTH GROUP INCORPORATED (XNYS:UNH)</v>
    <v>610</v>
    <v>3938247</v>
    <v>2015</v>
  </rv>
  <rv s="2">
    <v>474</v>
  </rv>
  <rv s="0">
    <v>https://www.bing.com/financeapi/forcetrigger?t=a1vt77&amp;q=XNAS%3aISRG&amp;form=skydnc</v>
    <v>Learn more on Bing</v>
  </rv>
  <rv s="1">
    <v>0</v>
    <v>INTUITIVE SURGICAL, INC. (XNAS:ISRG)</v>
    <v>2</v>
    <v>3</v>
    <v>Finance</v>
    <v>4</v>
    <v>en-US</v>
    <v>a1vt77</v>
    <v>268435456</v>
    <v>1</v>
    <v>Powered by Refinitiv</v>
    <v>333.14</v>
    <v>180.07</v>
    <v>1.3104</v>
    <v>3.875</v>
    <v>1.1969E-2</v>
    <v>USD</v>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v>12120</v>
    <v>Nasdaq Stock Market</v>
    <v>XNAS</v>
    <v>XNAS</v>
    <v>1020 Kifer Road, SUNNYVALE, CA, 94086 US</v>
    <v>328.28</v>
    <v>Healthcare Equipment &amp; Supplies</v>
    <v>Stock</v>
    <v>45099.999666955468</v>
    <v>476</v>
    <v>322.27999999999997</v>
    <v>114795673531</v>
    <v>INTUITIVE SURGICAL, INC.</v>
    <v>INTUITIVE SURGICAL, INC.</v>
    <v>323.69</v>
    <v>89.684799999999996</v>
    <v>323.74</v>
    <v>327.61500000000001</v>
    <v>350398100</v>
    <v>ISRG</v>
    <v>INTUITIVE SURGICAL, INC. (XNAS:ISRG)</v>
    <v>305</v>
    <v>1493914</v>
    <v>1995</v>
  </rv>
  <rv s="2">
    <v>477</v>
  </rv>
  <rv s="0">
    <v>https://www.bing.com/financeapi/forcetrigger?t=a1mrar&amp;q=XNYS%3aABT&amp;form=skydnc</v>
    <v>Learn more on Bing</v>
  </rv>
  <rv s="1">
    <v>0</v>
    <v>ABBOTT LABORATORIES (XNYS:ABT)</v>
    <v>2</v>
    <v>3</v>
    <v>Finance</v>
    <v>4</v>
    <v>en-US</v>
    <v>a1mrar</v>
    <v>268435456</v>
    <v>1</v>
    <v>Powered by Refinitiv</v>
    <v>115.69</v>
    <v>93.25</v>
    <v>0.66839999999999999</v>
    <v>2</v>
    <v>1.8824E-2</v>
    <v>USD</v>
    <v>Abbott Laboratories is engaged in the discovery, development, manufacture, and sale of a diversified line of health care products. The Company operates through four segments: Established Pharmaceutical Products, Diagnostic Products, Nutritional Products, and Medical Devices. Its Established Pharmaceutical Products segment includes gastroenterology products, women’s health products, cardiovascular and metabolic products, pain and central nervous system products and respiratory drugs and vaccines. Its Diagnostic Products segment includes core laboratory systems in the areas of immunoassay, clinical chemistry, hematology, and transfusion medicine; molecular diagnostics polymerase chain reaction (PCR) instrument systems; point of care systems; rapid diagnostics lateral flow testing products, and informatics and automation solutions. Its Nutritional Products segment includes various forms of infant formula and follow-on formula, adult and other pediatric nutritional products and others.</v>
    <v>115000</v>
    <v>New York Stock Exchange</v>
    <v>XNYS</v>
    <v>XNYS</v>
    <v>100 Abbott Park Rd, ABBOTT PARK, IL, 60064-3500 US</v>
    <v>108.36</v>
    <v>Healthcare Equipment &amp; Supplies</v>
    <v>Stock</v>
    <v>45099.994893714844</v>
    <v>479</v>
    <v>106.44</v>
    <v>188241012750</v>
    <v>ABBOTT LABORATORIES</v>
    <v>ABBOTT LABORATORIES</v>
    <v>106.69</v>
    <v>32.817399999999999</v>
    <v>106.25</v>
    <v>108.25</v>
    <v>1738947000</v>
    <v>ABT</v>
    <v>ABBOTT LABORATORIES (XNYS:ABT)</v>
    <v>43</v>
    <v>5019596</v>
    <v>1900</v>
  </rv>
  <rv s="2">
    <v>480</v>
  </rv>
  <rv s="0">
    <v>https://www.bing.com/financeapi/forcetrigger?t=a1r1r7&amp;q=XNYS%3aDHR&amp;form=skydnc</v>
    <v>Learn more on Bing</v>
  </rv>
  <rv s="1">
    <v>0</v>
    <v>DANAHER CORPORATION (XNYS:DHR)</v>
    <v>2</v>
    <v>3</v>
    <v>Finance</v>
    <v>4</v>
    <v>en-US</v>
    <v>a1r1r7</v>
    <v>268435456</v>
    <v>1</v>
    <v>Powered by Refinitiv</v>
    <v>303.82</v>
    <v>221.22</v>
    <v>0.79849999999999999</v>
    <v>-1.33</v>
    <v>-5.5950000000000001E-3</v>
    <v>USD</v>
    <v>Danaher Corporation designs, manufactures and markets professional, medical, industrial, and commercial products and services. The Company’s segments include Biotechnology, which includes the bioprocessing and discovery and medical businesses and offers a range of tools, consumables and services; Life Sciences segment, which offers a range of instruments and consumables that are primarily used by customers to study the basic building blocks of life, including genes, proteins, metabolites, and cells, to understand the causes of disease, identify new therapies, and test and manufacture new drugs and vaccines; Diagnostics segment that offers clinical instruments, reagents, consumables, software, and services that hospitals, physicians’ offices, reference laboratories, and other critical care settings use to diagnose disease, and Environmental &amp; Applied Solutions segment, which offers products and services that help protect precious resources and keep global food and water supplies safe.</v>
    <v>79000</v>
    <v>New York Stock Exchange</v>
    <v>XNYS</v>
    <v>XNYS</v>
    <v>2200 Pennsylvania Ave NW Ste 800W, WASHINGTON, DC, 20037-1701 US</v>
    <v>240.17</v>
    <v>Healthcare Equipment &amp; Supplies</v>
    <v>Stock</v>
    <v>45099.999870555468</v>
    <v>482</v>
    <v>235.19</v>
    <v>174424518344</v>
    <v>DANAHER CORPORATION</v>
    <v>DANAHER CORPORATION</v>
    <v>238.64</v>
    <v>25.4361</v>
    <v>237.71</v>
    <v>236.38</v>
    <v>737898800</v>
    <v>DHR</v>
    <v>DANAHER CORPORATION (XNYS:DHR)</v>
    <v>1</v>
    <v>3405809</v>
    <v>1986</v>
  </rv>
  <rv s="2">
    <v>483</v>
  </rv>
  <rv s="0">
    <v>https://www.bing.com/financeapi/forcetrigger?t=a24bsm&amp;q=XNYS%3aTMO&amp;form=skydnc</v>
    <v>Learn more on Bing</v>
  </rv>
  <rv s="1">
    <v>0</v>
    <v>THERMO FISHER SCIENTIFIC INC. (XNYS:TMO)</v>
    <v>2</v>
    <v>3</v>
    <v>Finance</v>
    <v>4</v>
    <v>en-US</v>
    <v>a24bsm</v>
    <v>268435456</v>
    <v>1</v>
    <v>Powered by Refinitiv</v>
    <v>611.05999999999995</v>
    <v>475.77</v>
    <v>0.79310000000000003</v>
    <v>2.36</v>
    <v>4.4869999999999997E-3</v>
    <v>USD</v>
    <v>Thermo Fisher Scientific Inc. is engaged in serving science. The Company operates through four segments. Life Sciences Solutions segment provides a portfolio of reagents, instruments and consumables used in biological and medical research, discovery and production of new drugs and vaccines, as well as diagnosis of infection and disease. Analytical Instruments segment provides an offering of instruments and the supporting consumables, software and services that are used for a range of applications. Specialty Diagnostics segment offers a range of diagnostic test kits, reagents, culture media, instruments and associated products to serve customers in healthcare, clinical, pharmaceutical, industrial and food safety laboratories. Laboratory Products and Biopharma Services segment offers virtually everything needed for the laboratory. Its brands, including Thermo Scientific, Applied Biosystems, Invitrogen, Fisher Scientific, Unity Lab Services, Patheon and PPD.</v>
    <v>130000</v>
    <v>New York Stock Exchange</v>
    <v>XNYS</v>
    <v>XNYS</v>
    <v>168 Third Avenue, WALTHAM, MA, 02451 US</v>
    <v>530</v>
    <v>Healthcare Equipment &amp; Supplies</v>
    <v>Stock</v>
    <v>45099.958333344533</v>
    <v>485</v>
    <v>521.45000000000005</v>
    <v>203780420002</v>
    <v>THERMO FISHER SCIENTIFIC INC.</v>
    <v>THERMO FISHER SCIENTIFIC INC.</v>
    <v>526.15</v>
    <v>34.415999999999997</v>
    <v>525.95000000000005</v>
    <v>528.30999999999995</v>
    <v>385721300</v>
    <v>TMO</v>
    <v>THERMO FISHER SCIENTIFIC INC. (XNYS:TMO)</v>
    <v>64</v>
    <v>1799577</v>
    <v>1960</v>
  </rv>
  <rv s="2">
    <v>486</v>
  </rv>
  <rv s="0">
    <v>https://www.bing.com/financeapi/forcetrigger?t=a23vdm&amp;q=XNYS%3aSYK&amp;form=skydnc</v>
    <v>Learn more on Bing</v>
  </rv>
  <rv s="1">
    <v>0</v>
    <v>STRYKER CORPORATION (XNYS:SYK)</v>
    <v>2</v>
    <v>3</v>
    <v>Finance</v>
    <v>5</v>
    <v>en-US</v>
    <v>a23vdm</v>
    <v>268435456</v>
    <v>1</v>
    <v>Powered by Refinitiv</v>
    <v>306.56</v>
    <v>188.84</v>
    <v>0.95640000000000003</v>
    <v>0.32</v>
    <v>1.075E-3</v>
    <v>USD</v>
    <v>Stryker Corporation (Stryker) is a medical technology company. The Company offers products and services in Medical and Surgical, Neurotechnology, Orthopedics and Spine that help improve patient and healthcare outcomes. The Company operates through two segments: MedSurg and Neurotechnology, and Orthopedics and Spine. Its products include surgical equipment and surgical navigation systems; endoscopic and communications systems; patient handling, emergency medical equipment and intensive care disposable products; clinical communication and workflow solutions; neurosurgical and neurovascular devices; implants used in joint replacement and trauma surgeries; Mako Robotic-Arm Assisted technology; spinal devices; as well as other products used in a variety of medical specialties. Stryker is also engaged in the design and development of neurointerventional devices for the treatment of intracranial aneurysms. Stryker's geographical segments include United States and International.</v>
    <v>51000</v>
    <v>New York Stock Exchange</v>
    <v>XNYS</v>
    <v>XNYS</v>
    <v>2825 Airview Blvd, KALAMAZOO, MI, 49002 US</v>
    <v>299.20499999999998</v>
    <v>Healthcare Equipment &amp; Supplies</v>
    <v>Stock</v>
    <v>45099.958333344533</v>
    <v>488</v>
    <v>295.76</v>
    <v>113079044000</v>
    <v>STRYKER CORPORATION</v>
    <v>STRYKER CORPORATION</v>
    <v>297.68</v>
    <v>43.351100000000002</v>
    <v>297.57</v>
    <v>297.89</v>
    <v>379600000</v>
    <v>SYK</v>
    <v>STRYKER CORPORATION (XNYS:SYK)</v>
    <v>1083624</v>
    <v>1349695</v>
    <v>1946</v>
  </rv>
  <rv s="2">
    <v>489</v>
  </rv>
  <rv s="0">
    <v>https://www.bing.com/financeapi/forcetrigger?t=a1rgxm&amp;q=XNAS%3aDXCM&amp;form=skydnc</v>
    <v>Learn more on Bing</v>
  </rv>
  <rv s="1">
    <v>0</v>
    <v>DEXCOM, INC. (XNAS:DXCM)</v>
    <v>2</v>
    <v>3</v>
    <v>Finance</v>
    <v>4</v>
    <v>en-US</v>
    <v>a1rgxm</v>
    <v>268435456</v>
    <v>1</v>
    <v>Powered by Refinitiv</v>
    <v>134.13999999999999</v>
    <v>71.87</v>
    <v>1.1448</v>
    <v>-1.34</v>
    <v>-1.048E-2</v>
    <v>USD</v>
    <v>DexCom, Inc. is a medical device company. The Company is primarily focused on the design, development, and commercialization of continuous glucose monitoring (CGM), systems for use by people with diabetes and by healthcare providers. Its Dexcom G6 is a CGM system that can be used as part of an integrated system with other compatible medical devices and electronic interfaces, which may include automated insulin dosing systems, insulin pumps, blood glucose meters or other electronic devices used for diabetes management. Its Dexcom Share remote monitoring system, offered for use with its Dexcom system, uses an application on the patient's mobile device to wirelessly transmit glucose information to the cloud and then to applications on the mobile devices of up to five designated recipients. Its Dexcom Real-Time API enables invited third-party developers to integrate real-time CGM data into their digital health applications and devices. Its other products include Dexcom ONE and Dexcom G7.</v>
    <v>7500</v>
    <v>Nasdaq Stock Market</v>
    <v>XNAS</v>
    <v>XNAS</v>
    <v>6340 Sequence Dr, SAN DIEGO, CA, 92121 US</v>
    <v>128.08000000000001</v>
    <v>Healthcare Equipment &amp; Supplies</v>
    <v>Stock</v>
    <v>45099.998348147659</v>
    <v>491</v>
    <v>125.89</v>
    <v>49043656112</v>
    <v>DEXCOM, INC.</v>
    <v>DEXCOM, INC.</v>
    <v>127.61</v>
    <v>183.34110000000001</v>
    <v>127.86</v>
    <v>126.52</v>
    <v>387635600</v>
    <v>DXCM</v>
    <v>DEXCOM, INC. (XNAS:DXCM)</v>
    <v>310</v>
    <v>2844808</v>
    <v>1999</v>
  </rv>
  <rv s="2">
    <v>492</v>
  </rv>
  <rv s="0">
    <v>https://www.bing.com/financeapi/forcetrigger?t=a1xg3m&amp;q=XNYS%3aMDT&amp;form=skydnc</v>
    <v>Learn more on Bing</v>
  </rv>
  <rv s="1">
    <v>0</v>
    <v>MEDTRONIC PUBLIC LIMITED COMPANY (XNYS:MDT)</v>
    <v>2</v>
    <v>3</v>
    <v>Finance</v>
    <v>4</v>
    <v>en-US</v>
    <v>a1xg3m</v>
    <v>268435456</v>
    <v>1</v>
    <v>Powered by Refinitiv</v>
    <v>95.6</v>
    <v>75.765000000000001</v>
    <v>0.72740000000000005</v>
    <v>-0.22</v>
    <v>-2.5109999999999998E-3</v>
    <v>USD</v>
    <v>Medtronic Public Limited Company is an Ireland-based company, which provides healthcare technology solutions. The Company’s products category includes Advanced Surgical Technology; Cardiac Rhythm; Cardiovascular; Digestive &amp; Gastrointestinal; Ear, Nose &amp; Throat; General Surgery; Gynecological; Neurological; Oral &amp; Maxillofacial; Patient Monitoring; Renal Care; Respiratory; Spinal &amp; Orthopedic; Surgical Navigation &amp; Imaging; Urological; Product Manuals; Product Ordering &amp; Inquiries; and Product Performance &amp; Advisories. Its products include Cardiac Implantable Electronic Device (CIED) Stabilization, Aortic Stent Graft Products, CareLink Personal Therapy Management Software, CareLink Pro Therapy Management Software. Its services and solutions include Ambulatory Surgery Center Resources, Care Management Services, Digital Connectivity Information Technology (IT) Support, Equipment Services and Support, Innovation Lab, Medtronic Healthcare Consulting, and Office-Based Sinus Surgery.</v>
    <v>95000</v>
    <v>New York Stock Exchange</v>
    <v>XNYS</v>
    <v>XNYS</v>
    <v>20 On Hatch, Hatch Street Lower, DUBLIN, DUBLIN IE</v>
    <v>88.26</v>
    <v>Healthcare Equipment &amp; Supplies</v>
    <v>Stock</v>
    <v>45099.999375508596</v>
    <v>494</v>
    <v>87.22</v>
    <v>117537100000</v>
    <v>MEDTRONIC PUBLIC LIMITED COMPANY</v>
    <v>MEDTRONIC PUBLIC LIMITED COMPANY</v>
    <v>88.01</v>
    <v>28.7364</v>
    <v>87.63</v>
    <v>87.41</v>
    <v>1330809000</v>
    <v>MDT</v>
    <v>MEDTRONIC PUBLIC LIMITED COMPANY (XNYS:MDT)</v>
    <v>37</v>
    <v>6404603</v>
    <v>2014</v>
  </rv>
  <rv s="2">
    <v>495</v>
  </rv>
  <rv s="0">
    <v>https://www.bing.com/financeapi/forcetrigger?t=bsgk77&amp;q=XNAS%3aPGNY&amp;form=skydnc</v>
    <v>Learn more on Bing</v>
  </rv>
  <rv s="7">
    <v>19</v>
    <v>PROGYNY, INC. (XNAS:PGNY)</v>
    <v>2</v>
    <v>20</v>
    <v>Finance</v>
    <v>21</v>
    <v>en-US</v>
    <v>bsgk77</v>
    <v>268435456</v>
    <v>1</v>
    <v>Powered by Refinitiv</v>
    <v>46.5</v>
    <v>27.11</v>
    <v>1.4921</v>
    <v>-0.77</v>
    <v>-2.0131E-2</v>
    <v>USD</v>
    <v>Progyny, Inc. is a fertility benefits management company. The Company specializes in fertility and family-building benefits solutions in the United States. The Company provides its benefit through its Smart Cycle approach. The Smart Cycles include medical services required for a member’s full course of treatment, including all necessary diagnostic testing and access to the technology. In addition, to its fertility benefits solution, it offers an integrated pharmacy benefits solution, Progyny Rx, which is added by its clients. Progyny Rx provides its members with access to the medications needed during their fertility treatment. As part of this solution, the Company provides care management services, which include its formulary plan design, simplified authorization, assistance with prescription fulfillment and timely delivery of the medications by its network of specialty pharmacies, as well as medication administration training, pharmacy support services and patient care advocates.</v>
    <v>393</v>
    <v>Nasdaq Stock Market</v>
    <v>XNAS</v>
    <v>XNAS</v>
    <v>1359 Broadway, NEW YORK, NY, 10018 US</v>
    <v>38.130000000000003</v>
    <v>Healthcare Providers &amp; Services</v>
    <v>Stock</v>
    <v>45099.878452650002</v>
    <v>497</v>
    <v>37.36</v>
    <v>3538384104</v>
    <v>PROGYNY, INC.</v>
    <v>PROGYNY, INC.</v>
    <v>38.130000000000003</v>
    <v>86.998900000000006</v>
    <v>38.25</v>
    <v>37.479999999999997</v>
    <v>37.479999999999997</v>
    <v>94407260</v>
    <v>PGNY</v>
    <v>PROGYNY, INC. (XNAS:PGNY)</v>
    <v>25</v>
    <v>817714</v>
    <v>2008</v>
  </rv>
  <rv s="2">
    <v>498</v>
  </rv>
  <rv s="0">
    <v>https://www.bing.com/financeapi/forcetrigger?t=a1x1pr&amp;q=XNAS%3aLNTH&amp;form=skydnc</v>
    <v>Learn more on Bing</v>
  </rv>
  <rv s="7">
    <v>19</v>
    <v>LANTHEUS HOLDINGS, INC. (XNAS:LNTH)</v>
    <v>2</v>
    <v>20</v>
    <v>Finance</v>
    <v>21</v>
    <v>en-US</v>
    <v>a1x1pr</v>
    <v>268435456</v>
    <v>1</v>
    <v>Powered by Refinitiv</v>
    <v>100.8505</v>
    <v>47.46</v>
    <v>0.6754</v>
    <v>-0.42</v>
    <v>-4.555E-3</v>
    <v>USD</v>
    <v>Lantheus Holdings, Inc. is an integrated provider of imaging diagnostics, targeted therapeutics, and artificial intelligence solutions to find, fight and follow serious medical conditions. The Company's products include precision diagnostics, radiopharmaceutical oncology, and strategic partnerships. Its precision diagnostic products assist healthcare professionals (HCPs) Find and Follow diseases, with a focus on cardiology. Its radiopharmaceutical oncology diagnostics and therapeutics help HCPs Find, Fight and Follow cancer. Its strategic partnerships focus on enabling precision medicine through the use of biomarkers, digital solutions and pharma services platforms, and also includes the Company's license of RELISTOR to Bausch Health Companies, Inc. (Bausch). Its commercial products are used by oncologists, urologists, nuclear medicine physicians, cardiologists, sonographers, technologists, radiologists, and internal medicine physicians working in a variety of clinical settings.</v>
    <v>698</v>
    <v>Nasdaq Stock Market</v>
    <v>XNAS</v>
    <v>XNAS</v>
    <v>331 Treble Cove Rd, NORTH BILLERICA, MA, 01862 US</v>
    <v>92.33</v>
    <v>Healthcare Equipment &amp; Supplies</v>
    <v>Stock</v>
    <v>45099.997221608595</v>
    <v>500</v>
    <v>90.76</v>
    <v>6271592644</v>
    <v>LANTHEUS HOLDINGS, INC.</v>
    <v>LANTHEUS HOLDINGS, INC.</v>
    <v>91.92</v>
    <v>240.46279999999999</v>
    <v>92.2</v>
    <v>91.78</v>
    <v>91.83</v>
    <v>68332890</v>
    <v>LNTH</v>
    <v>LANTHEUS HOLDINGS, INC. (XNAS:LNTH)</v>
    <v>28</v>
    <v>1089733</v>
    <v>2007</v>
  </rv>
  <rv s="2">
    <v>501</v>
  </rv>
  <rv s="0">
    <v>https://www.bing.com/financeapi/forcetrigger?t=a1p7zr&amp;q=XNYS%3aCAT&amp;form=skydnc</v>
    <v>Learn more on Bing</v>
  </rv>
  <rv s="1">
    <v>0</v>
    <v>CATERPILLAR INC. (XNYS:CAT)</v>
    <v>2</v>
    <v>3</v>
    <v>Finance</v>
    <v>5</v>
    <v>en-US</v>
    <v>a1p7zr</v>
    <v>268435456</v>
    <v>1</v>
    <v>Powered by Refinitiv</v>
    <v>266.04000000000002</v>
    <v>160.6</v>
    <v>1.0983000000000001</v>
    <v>-4.1399999999999997</v>
    <v>-1.7144E-2</v>
    <v>USD</v>
    <v>Caterpillar Inc. is a manufacturer of construction and mining equipment,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and quarry and aggregates. Its Energy &amp; Transportation, which supports customers in oil and gas, power generation, marine, rail and industrial applications, including Caterpillar machines. Its All Other operating segment, which includes activities, such as product management and development, manufacturing of filters and fluids, undercarriage, ground-engaging tools, and others.</v>
    <v>109100</v>
    <v>New York Stock Exchange</v>
    <v>XNYS</v>
    <v>XNYS</v>
    <v>5205 N. O'connor Boulevard, Suite 100, IRVING, TX, 75039 US</v>
    <v>240.98</v>
    <v>Machinery, Equipment &amp; Components</v>
    <v>Stock</v>
    <v>45099.997511978909</v>
    <v>503</v>
    <v>235.95</v>
    <v>122314521838</v>
    <v>CATERPILLAR INC.</v>
    <v>CATERPILLAR INC.</v>
    <v>240.23</v>
    <v>17.545500000000001</v>
    <v>241.48</v>
    <v>237.34</v>
    <v>515355700</v>
    <v>CAT</v>
    <v>CATERPILLAR INC. (XNYS:CAT)</v>
    <v>1521</v>
    <v>3545684</v>
    <v>1986</v>
  </rv>
  <rv s="2">
    <v>504</v>
  </rv>
  <rv s="0">
    <v>https://www.bing.com/financeapi/forcetrigger?t=a25552&amp;q=XNYS%3aRTX&amp;form=skydnc</v>
    <v>Learn more on Bing</v>
  </rv>
  <rv s="1">
    <v>0</v>
    <v>RAYTHEON TECHNOLOGIES CORPORATION (XNYS:RTX)</v>
    <v>2</v>
    <v>3</v>
    <v>Finance</v>
    <v>5</v>
    <v>en-US</v>
    <v>a25552</v>
    <v>268435456</v>
    <v>1</v>
    <v>Powered by Refinitiv</v>
    <v>104.91</v>
    <v>80.27</v>
    <v>1.0595000000000001</v>
    <v>-2.15</v>
    <v>-2.1701999999999999E-2</v>
    <v>USD</v>
    <v>Raytheon Technologies Corporation is an aerospace and defense company. The Company's operations are classified into four principal business segments: Collins Aerospace (Collins), Pratt &amp; Whitney, Raytheon Intelligence &amp; Space (RIS) and Raytheon Missiles &amp; Defense (RMD). Its Collins segment is a provider of technologically advanced aerospace and defense products and aftermarket service solutions for aircraft manufacturers, airlines, and regional, business and general aviation, as well as for defense and commercial space operations. Pratt &amp; Whitney is engaged in supplying aircraft engines for commercial, military, business jet and general aviation customers. RIS segment is a provider of integrated space, communication and sensor systems, and cyber and software solutions to intelligence, defense, federal and commercial customers. RMD segment is a provider of end-to-end solutions for United States and foreign government customers designed to detect, track and engage threats.</v>
    <v>182000</v>
    <v>New York Stock Exchange</v>
    <v>XNYS</v>
    <v>XNYS</v>
    <v>1000 Wilson Blvd., ARLINGTON, VA, 22209 US</v>
    <v>98.63</v>
    <v>Aerospace &amp; Defense</v>
    <v>Stock</v>
    <v>45099.999984478905</v>
    <v>506</v>
    <v>96.6</v>
    <v>141613882640</v>
    <v>RAYTHEON TECHNOLOGIES CORPORATION</v>
    <v>RAYTHEON TECHNOLOGIES CORPORATION</v>
    <v>98.6</v>
    <v>25.892700000000001</v>
    <v>99.07</v>
    <v>96.92</v>
    <v>1461142000</v>
    <v>RTX</v>
    <v>RAYTHEON TECHNOLOGIES CORPORATION (XNYS:RTX)</v>
    <v>2583</v>
    <v>4818337</v>
    <v>1934</v>
  </rv>
  <rv s="2">
    <v>507</v>
  </rv>
  <rv s="0">
    <v>https://www.bing.com/financeapi/forcetrigger?t=a229ec&amp;q=XNYS%3aRSG&amp;form=skydnc</v>
    <v>Learn more on Bing</v>
  </rv>
  <rv s="1">
    <v>0</v>
    <v>REPUBLIC SERVICES, INC. (XNYS:RSG)</v>
    <v>2</v>
    <v>3</v>
    <v>Finance</v>
    <v>4</v>
    <v>en-US</v>
    <v>a229ec</v>
    <v>268435456</v>
    <v>1</v>
    <v>Powered by Refinitiv</v>
    <v>149.30000000000001</v>
    <v>120.58</v>
    <v>0.66469999999999996</v>
    <v>1.26</v>
    <v>8.6090000000000003E-3</v>
    <v>USD</v>
    <v>Republic Services, Inc. provides environmental services in the United States. The Company provides a range of products and services, including recycling, solid waste, special waste, hazardous waste, container rental and field services. It has three segments. Group 1 segment is a recycling and solid waste business operating primarily in geographic areas located in the western United States. Group 2 segment is a recycling and solid waste business operating primarily in geographic areas located in the southeastern and mid-western United States and the eastern seaboard of the United States. Group 3 segment is an environmental solutions business operating primarily in geographic areas located across the United States and Canada. Its Colorado and New Mexico operations are vertically integrated operations, which include recycling, collection and disposal assets in four Colorado markets, including Denver, Colorado Springs, Durango and Canon City, as well as the Bloomfield, New Mexico, market.</v>
    <v>40000</v>
    <v>New York Stock Exchange</v>
    <v>XNYS</v>
    <v>XNYS</v>
    <v>18500 N Allied Way, PHOENIX, AZ, 85054 US</v>
    <v>147.65</v>
    <v>Professional &amp; Commercial Services</v>
    <v>Stock</v>
    <v>45099.958333356248</v>
    <v>509</v>
    <v>145.93</v>
    <v>46689593126</v>
    <v>REPUBLIC SERVICES, INC.</v>
    <v>REPUBLIC SERVICES, INC.</v>
    <v>146.36000000000001</v>
    <v>30.801300000000001</v>
    <v>146.36000000000001</v>
    <v>147.62</v>
    <v>316282300</v>
    <v>RSG</v>
    <v>REPUBLIC SERVICES, INC. (XNYS:RSG)</v>
    <v>1</v>
    <v>1147199</v>
    <v>1996</v>
  </rv>
  <rv s="2">
    <v>510</v>
  </rv>
  <rv s="0">
    <v>https://www.bing.com/financeapi/forcetrigger?t=buxfa2&amp;q=XNYS%3aMP&amp;form=skydnc</v>
    <v>Learn more on Bing</v>
  </rv>
  <rv s="1">
    <v>0</v>
    <v>MP MATERIALS CORP (XNYS:MP)</v>
    <v>2</v>
    <v>3</v>
    <v>Finance</v>
    <v>4</v>
    <v>en-US</v>
    <v>buxfa2</v>
    <v>268435456</v>
    <v>1</v>
    <v>Powered by Refinitiv</v>
    <v>40.119999999999997</v>
    <v>20.21</v>
    <v>1.647</v>
    <v>0.06</v>
    <v>2.7420000000000001E-3</v>
    <v>USD</v>
    <v>MP Materials Corp. is a producer of rare earth materials in the western hemisphere. The Company owns and operates the mountain pass rare earth mine and processing facility in California in North America's rare earth production site. Processing Facility (Mountain Pass), which is a rare earth mining and processing site of scale in the western hemisphere. The Company is focused on producing neodymium-praseodymium (NdPr), lanthanum, and cerium oxides and carbonates. The Company's NdPr magnets are used in many technologies, including electric vehicles, drones, defense systems, wind turbines, medical equipment, wind turbines, robotics, and various advanced technologies. The Company is developing, manufacturing, and building various components such as metal, alloy and magnet in United States.</v>
    <v>486</v>
    <v>New York Stock Exchange</v>
    <v>XNYS</v>
    <v>XNYS</v>
    <v>1700 S. Pavilion Center Dr., Suite 800, LAS VEGAS, NV, 89135 US</v>
    <v>22.16</v>
    <v>Metals &amp; Mining</v>
    <v>Stock</v>
    <v>45099.998293495315</v>
    <v>512</v>
    <v>21.4</v>
    <v>3897000352</v>
    <v>MP MATERIALS CORP</v>
    <v>MP MATERIALS CORP</v>
    <v>21.72</v>
    <v>17.2942</v>
    <v>21.88</v>
    <v>21.94</v>
    <v>177620800</v>
    <v>MP</v>
    <v>MP MATERIALS CORP (XNYS:MP)</v>
    <v>3538</v>
    <v>3045056</v>
    <v>2020</v>
  </rv>
  <rv s="2">
    <v>513</v>
  </rv>
  <rv s="0">
    <v>https://www.bing.com/financeapi/forcetrigger?t=a24ynm&amp;q=XNYS%3aUPS&amp;form=skydnc</v>
    <v>Learn more on Bing</v>
  </rv>
  <rv s="7">
    <v>19</v>
    <v>UNITED PARCEL SERVICE, INC. (XNYS:UPS)</v>
    <v>2</v>
    <v>20</v>
    <v>Finance</v>
    <v>21</v>
    <v>en-US</v>
    <v>a24ynm</v>
    <v>268435456</v>
    <v>1</v>
    <v>Powered by Refinitiv</v>
    <v>209.39</v>
    <v>154.87180000000001</v>
    <v>1.0809</v>
    <v>-2.25</v>
    <v>-1.2959E-2</v>
    <v>USD</v>
    <v>United Parcel Service, Inc. is a package delivery company and a provider of global supply chain management solutions. Its segments include U.S. Domestic Package and International Package. Its U.S. Domestic Package and International Package are together referred to as its global small package operations. Its global small package operations provide delivery services for express letters, documents, packages and palletized freight via air and ground services. The U.S. Domestic Package segment offers small package delivery services in the United States and offers a spectrum of United States domestic guaranteed air and ground package transportation services. The International Package segment consists of its small package operations in Europe, Asia Pacific, Canada, Latin America and Indian sub-continent, Middle East and Africa (ISMEA). Its other businesses include Supply Chain Solutions, which consists of its forwarding, truckload brokerage, logistics and distribution, and other businesses.</v>
    <v>536000</v>
    <v>New York Stock Exchange</v>
    <v>XNYS</v>
    <v>XNYS</v>
    <v>55 Glenlake Parkway Ne, ATLANTA, GA, 30328 US</v>
    <v>173.5</v>
    <v>Freight &amp; Logistics Services</v>
    <v>Stock</v>
    <v>45099.997367476564</v>
    <v>515</v>
    <v>170.96</v>
    <v>147195951232</v>
    <v>UNITED PARCEL SERVICE, INC.</v>
    <v>UNITED PARCEL SERVICE, INC.</v>
    <v>172.16</v>
    <v>13.852</v>
    <v>173.63</v>
    <v>171.38</v>
    <v>170.94</v>
    <v>858886400</v>
    <v>UPS</v>
    <v>UNITED PARCEL SERVICE, INC. (XNYS:UPS)</v>
    <v>322</v>
    <v>3392630</v>
    <v>1999</v>
  </rv>
  <rv s="2">
    <v>516</v>
  </rv>
  <rv s="0">
    <v>https://www.bing.com/financeapi/forcetrigger?t=aaxkh7&amp;q=XTSE%3aCNR&amp;form=skydnc</v>
    <v>Learn more on Bing</v>
  </rv>
  <rv s="1">
    <v>0</v>
    <v>Canadian National Railway Company (XTSE:CNR)</v>
    <v>2</v>
    <v>8</v>
    <v>Finance</v>
    <v>9</v>
    <v>en-US</v>
    <v>aaxkh7</v>
    <v>268435456</v>
    <v>1</v>
    <v>Powered by Refinitiv</v>
    <v>175.39</v>
    <v>139.88</v>
    <v>0.6825</v>
    <v>1.42</v>
    <v>9.0830000000000008E-3</v>
    <v>CAD</v>
    <v>Canadian National Railway Company is a transportation and logistics company. The Company's services include rail, intermodal, trucking, and supply chain services. Its rail services offer equipment, customs brokerage services, transloading and distribution, private car storage and others. Its intermodal container services help shippers expand their door-to-door market reach with about 23 strategically placed intermodal terminals. Its intermodal services include temperature-controlled cargo, port partnerships, logistics park, moving grain in containers, custom brokerage, transloading and distribution, and others. Its trucking services include door-to-door service, import and export dray, interline services, and specialized services. Its supply chain services offer comprehensive services across a range of industries and product types. It transports more than 300 million tons of natural resources, manufactured products, and finished goods throughout North America every year.</v>
    <v>24718</v>
    <v>Toronto Stock Exchange</v>
    <v>XTSE</v>
    <v>XTSE</v>
    <v>935 de la Gauchetiere Street West, MONTREAL, QC, H3B 2M9 CA</v>
    <v>157.76</v>
    <v>Freight &amp; Logistics Services</v>
    <v>Stock</v>
    <v>45099.833333333336</v>
    <v>518</v>
    <v>156.13999999999999</v>
    <v>105471700000</v>
    <v>Canadian National Railway Company</v>
    <v>Canadian National Railway Company</v>
    <v>156.33000000000001</v>
    <v>19.82</v>
    <v>156.33000000000001</v>
    <v>157.75</v>
    <v>674673200</v>
    <v>CNR</v>
    <v>Canadian National Railway Company (XTSE:CNR)</v>
    <v>1072296</v>
    <v>1454480</v>
    <v>1995</v>
  </rv>
  <rv s="2">
    <v>519</v>
  </rv>
  <rv s="0">
    <v>https://www.bing.com/financeapi/forcetrigger?t=aaxl52&amp;q=XTSE%3aCP&amp;form=skydnc</v>
    <v>Learn more on Bing</v>
  </rv>
  <rv s="1">
    <v>0</v>
    <v>Canadian Pacific Kansas City Limited (XTSE:CP)</v>
    <v>2</v>
    <v>8</v>
    <v>Finance</v>
    <v>9</v>
    <v>en-US</v>
    <v>aaxl52</v>
    <v>268435456</v>
    <v>1</v>
    <v>Powered by Refinitiv</v>
    <v>112.27</v>
    <v>87.61</v>
    <v>0.83030000000000004</v>
    <v>1.75</v>
    <v>1.6766E-2</v>
    <v>CAD</v>
    <v>Canadian Pacific Kansas City Limited, formerly Canadian Pacific Railway Limited, operates a single-line transnational railway linking Canada, the United States and Mexico, with access to the ports from Vancouver to Atlantic Canada, to the Gulf of Mexico, and to Lazaro Cardenas, Mexico. The Company operates approximately 20,000 miles of rail and provides North American customers with unparalleled rail service and network reach to key markets across the continent. The Company offers a suite of freight transportation services, logistics solutions, and supply chain expertise. It transports ethanol from production areas in the Midwest United States to consumer markets across the Northeast United States and Canada. The Company serves various markets, including Canadian grain; United States grain; bulk; intermodal; automotive; forest and industrial products; transload; and energy, chemicals and plastics. Its wholly owned subsidiary is Canadian Pacific Railway Company.</v>
    <v>12935</v>
    <v>Toronto Stock Exchange</v>
    <v>XTSE</v>
    <v>XTSE</v>
    <v>7550 Ogden Dale Rd SE, CALGARY, AB, T2C 4X9 CA</v>
    <v>106.26</v>
    <v>Freight &amp; Logistics Services</v>
    <v>Stock</v>
    <v>45099.833333333336</v>
    <v>521</v>
    <v>103.8</v>
    <v>96662550000</v>
    <v>Canadian Pacific Kansas City Limited</v>
    <v>Canadian Pacific Kansas City Limited</v>
    <v>104.22</v>
    <v>26.57</v>
    <v>104.38</v>
    <v>106.13</v>
    <v>931059400</v>
    <v>CP</v>
    <v>Canadian Pacific Kansas City Limited (XTSE:CP)</v>
    <v>1451786</v>
    <v>1372280</v>
    <v>2001</v>
  </rv>
  <rv s="2">
    <v>522</v>
  </rv>
  <rv s="0">
    <v>https://www.bing.com/financeapi/forcetrigger?t=aaxdur&amp;q=XTSE%3aCCO&amp;form=skydnc</v>
    <v>Learn more on Bing</v>
  </rv>
  <rv s="1">
    <v>0</v>
    <v>CAMECO CORPORATION (XTSE:CCO)</v>
    <v>2</v>
    <v>8</v>
    <v>Finance</v>
    <v>9</v>
    <v>en-US</v>
    <v>aaxdur</v>
    <v>268435456</v>
    <v>1</v>
    <v>Powered by Refinitiv</v>
    <v>43.94</v>
    <v>26.32</v>
    <v>0.93389999999999995</v>
    <v>-0.67</v>
    <v>-1.6234999999999999E-2</v>
    <v>CAD</v>
    <v>Cameco Corporation is an integrated uranium supplier, offering refining, conversion, and fuel manufacturing services. The Company operates two segments: uranium and fuel services. The uranium segment involves the exploration for, mining, milling, purchase, and sale of uranium concentrate. The fuel services segment involves the refining, conversion and fabrication of uranium concentrate and the purchase and sale of conversion services. The Company also provides nuclear fuel processing services. Its uranium projects include Millennium, Yeelirrie, and Kintyre. The Cree Extension-Millennium project is a Cameco-operated joint venture located in the southeastern portion of Canada's Athabasca Basin. The Yeelirrie deposit is located approximately 650 kilometer (Km) northeast of Perth and approximately 750 km south of Cameco's Kintyre project. Kintyre project is located at the western edge of the Great Sandy Desert in the East Pilbara region of Australia.</v>
    <v>2095</v>
    <v>Toronto Stock Exchange</v>
    <v>XTSE</v>
    <v>XTSE</v>
    <v>2121 11th St W, SASKATOON, SK, S7M 1J3 CA</v>
    <v>41.05</v>
    <v>Uranium</v>
    <v>Stock</v>
    <v>45099.833333333336</v>
    <v>524</v>
    <v>40.32</v>
    <v>17775350000</v>
    <v>CAMECO CORPORATION</v>
    <v>CAMECO CORPORATION</v>
    <v>40.68</v>
    <v>102.84</v>
    <v>41.27</v>
    <v>40.6</v>
    <v>433032200</v>
    <v>CCO</v>
    <v>CAMECO CORPORATION (XTSE:CCO)</v>
    <v>749255</v>
    <v>1132040</v>
    <v>1997</v>
  </rv>
  <rv s="2">
    <v>525</v>
  </rv>
  <rv s="0">
    <v>https://www.bing.com/financeapi/forcetrigger?t=a24xww&amp;q=XNYS%3aUNP&amp;form=skydnc</v>
    <v>Learn more on Bing</v>
  </rv>
  <rv s="1">
    <v>0</v>
    <v>UNION PACIFIC CORPORATION (XNYS:UNP)</v>
    <v>2</v>
    <v>3</v>
    <v>Finance</v>
    <v>4</v>
    <v>en-US</v>
    <v>a24xww</v>
    <v>268435456</v>
    <v>1</v>
    <v>Powered by Refinitiv</v>
    <v>242.35499999999999</v>
    <v>183.69</v>
    <v>1.1026</v>
    <v>-0.28000000000000003</v>
    <v>-1.3750000000000001E-3</v>
    <v>USD</v>
    <v>Union Pacific Corporation is a railroad operating company in the United States. The Company operates through its principal operating company, Union Pacific Railroad Company (UPRR). It connects 23 states in the western two-thirds of the country and maintains coordinated schedules with other rail carriers to move freight to and from the Atlantic Coast, the Pacific Coast, the Southeast, the Southwest, Canada, and Mexico. Its Railroad's diversified business mix includes Bulk, Industrial, and Premium. Its Bulk shipments consist of grain and grain products, fertilizer, food and refrigerated, and coal and renewables. Its Industrial shipments consist of several categories, including construction, industrial chemicals, plastics, forest products, specialized products, metals and ores, petroleum, liquid petroleum gases (LPG), soda ash, and sand. Its Premium shipments include finished automobiles, automotive parts, and merchandise in intermodal containers, both domestic and international.</v>
    <v>31471</v>
    <v>New York Stock Exchange</v>
    <v>XNYS</v>
    <v>XNYS</v>
    <v>1400 Douglas Street, OMAHA, NE, 68179 US</v>
    <v>203.65</v>
    <v>Freight &amp; Logistics Services</v>
    <v>Stock</v>
    <v>45099.958333344533</v>
    <v>527</v>
    <v>201.87</v>
    <v>123993753498</v>
    <v>UNION PACIFIC CORPORATION</v>
    <v>UNION PACIFIC CORPORATION</v>
    <v>203.63</v>
    <v>17.9801</v>
    <v>203.65</v>
    <v>203.37</v>
    <v>609695400</v>
    <v>UNP</v>
    <v>UNION PACIFIC CORPORATION (XNYS:UNP)</v>
    <v>91</v>
    <v>2505981</v>
    <v>1969</v>
  </rv>
  <rv s="2">
    <v>528</v>
  </rv>
  <rv s="0">
    <v>https://www.bing.com/financeapi/forcetrigger?t=a1rlu2&amp;q=XNYS%3aECL&amp;form=skydnc</v>
    <v>Learn more on Bing</v>
  </rv>
  <rv s="1">
    <v>0</v>
    <v>ECOLAB INC. (XNYS:ECL)</v>
    <v>2</v>
    <v>3</v>
    <v>Finance</v>
    <v>4</v>
    <v>en-US</v>
    <v>a1rlu2</v>
    <v>268435456</v>
    <v>1</v>
    <v>Powered by Refinitiv</v>
    <v>183.28</v>
    <v>131.04</v>
    <v>1.0174000000000001</v>
    <v>-0.9</v>
    <v>-4.9789999999999999E-3</v>
    <v>USD</v>
    <v>Ecolab Inc. provides water, hygiene and infection prevention solutions and services. The Company delivers various solutions, data-driven insights and personalized service to various industries. Its segments include Global Industrial, Global Institutional &amp; Specialty and Global Healthcare &amp; Life Sciences. Its Global Industrial segment provides water treatment and process applications, and cleaning and sanitizing solutions, primarily to industrial customers within the manufacturing, food and beverage processing, transportation, chemical, primary metals and mining, power generation, global refining, petrochemical, pulp and paper industries. Its Global Institutional &amp; Specialty segment provides specialized cleaning and sanitizing products to the foodservice, hospitality, lodging, government, education and retail industries. Its Global Healthcare &amp; Life Sciences segment provides specialized cleaning and sanitizing products to the healthcare, personal care and pharmaceutical industries.</v>
    <v>47000</v>
    <v>New York Stock Exchange</v>
    <v>XNYS</v>
    <v>XNYS</v>
    <v>1 Ecolab Place, SAINT PAUL, MN, 55102 US</v>
    <v>180.48</v>
    <v>Chemicals</v>
    <v>Stock</v>
    <v>45099.971971180472</v>
    <v>530</v>
    <v>178.3</v>
    <v>51212748283</v>
    <v>ECOLAB INC.</v>
    <v>ECOLAB INC.</v>
    <v>180.38</v>
    <v>44.623100000000001</v>
    <v>180.77</v>
    <v>179.87</v>
    <v>284720900</v>
    <v>ECL</v>
    <v>ECOLAB INC. (XNYS:ECL)</v>
    <v>811713</v>
    <v>1085334</v>
    <v>1924</v>
  </rv>
  <rv s="2">
    <v>531</v>
  </rv>
  <rv s="0">
    <v>https://www.bing.com/financeapi/forcetrigger?t=ab1rsm&amp;q=XTSE%3aWCN&amp;form=skydnc</v>
    <v>Learn more on Bing</v>
  </rv>
  <rv s="14">
    <v>35</v>
    <v>WASTE CONNECTIONS, INC. (XTSE:WCN)</v>
    <v>2</v>
    <v>36</v>
    <v>Finance</v>
    <v>37</v>
    <v>en-US</v>
    <v>ab1rsm</v>
    <v>268435456</v>
    <v>1</v>
    <v>Powered by Refinitiv</v>
    <v>196.65</v>
    <v>149.88</v>
    <v>0.57040000000000002</v>
    <v>0.23</v>
    <v>1.2780000000000001E-3</v>
    <v>0</v>
    <v>0</v>
    <v>CAD</v>
    <v>Waste Connections, Inc. is a Canada-based integrated solid waste services company. The Company provides non-hazardous waste collection, transfer and disposal services, along with resource recovery primarily through recycling and renewable fuels generation. The Company's segments include Eastern, Southern, Western, Central and Canada. Its residential services include residential garbage pickup, residential yard waste, residential recycling, residential dumpster rental, bulk pickup, and portable toilets. Its commercial services include commercial waste collection, commercial recycling, shredding service, commercial roll off dumpster, and others. The Company also provides non-hazardous oilfield waste treatment, recovery and disposal services in several basins across the United States, as well as intermodal services for the movement of cargo and solid waste containers in the Pacific Northwest. The Company serves more than eight million residential, commercial, and industrial customers.</v>
    <v>22109</v>
    <v>Toronto Stock Exchange</v>
    <v>XTSE</v>
    <v>XTSE</v>
    <v>6220 HWY 7, SUITE 600, WOODBRIDGE, ON, L4H 4G3 CA</v>
    <v>180.4</v>
    <v>Professional &amp; Commercial Services</v>
    <v>Stock</v>
    <v>45099.833333333336</v>
    <v>533</v>
    <v>178.97</v>
    <v>46119130000</v>
    <v>WASTE CONNECTIONS, INC.</v>
    <v>WASTE CONNECTIONS, INC.</v>
    <v>180.27</v>
    <v>40.32</v>
    <v>180.03</v>
    <v>180.26</v>
    <v>180.26</v>
    <v>257556500</v>
    <v>WCN</v>
    <v>WASTE CONNECTIONS, INC. (XTSE:WCN)</v>
    <v>136014</v>
    <v>256650</v>
    <v>2016</v>
  </rv>
  <rv s="2">
    <v>534</v>
  </rv>
  <rv s="0">
    <v>https://www.bing.com/financeapi/forcetrigger?t=a25xjc&amp;q=XNYS%3aWM&amp;form=skydnc</v>
    <v>Learn more on Bing</v>
  </rv>
  <rv s="1">
    <v>0</v>
    <v>WASTE MANAGEMENT, INC. (XNYS:WM)</v>
    <v>2</v>
    <v>3</v>
    <v>Finance</v>
    <v>5</v>
    <v>en-US</v>
    <v>a25xjc</v>
    <v>268435456</v>
    <v>1</v>
    <v>Powered by Refinitiv</v>
    <v>175.98</v>
    <v>145.09</v>
    <v>0.72870000000000001</v>
    <v>1.43</v>
    <v>8.6420000000000004E-3</v>
    <v>USD</v>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v>49500</v>
    <v>New York Stock Exchange</v>
    <v>XNYS</v>
    <v>XNYS</v>
    <v>800 Capitol Street, Ste 3000, HOUSTON, TX, 77002 US</v>
    <v>166.94</v>
    <v>Professional &amp; Commercial Services</v>
    <v>Stock</v>
    <v>45099.974776099218</v>
    <v>536</v>
    <v>165.27</v>
    <v>67901775397</v>
    <v>WASTE MANAGEMENT, INC.</v>
    <v>WASTE MANAGEMENT, INC.</v>
    <v>165.78</v>
    <v>30.523900000000001</v>
    <v>165.48</v>
    <v>166.91</v>
    <v>406816700</v>
    <v>WM</v>
    <v>WASTE MANAGEMENT, INC. (XNYS:WM)</v>
    <v>33</v>
    <v>1449340</v>
    <v>1995</v>
  </rv>
  <rv s="2">
    <v>537</v>
  </rv>
  <rv s="0">
    <v>https://www.bing.com/financeapi/forcetrigger?t=a1ne3m&amp;q=XNYS%3aAME&amp;form=skydnc</v>
    <v>Learn more on Bing</v>
  </rv>
  <rv s="1">
    <v>0</v>
    <v>AMETEK, INC. (XNYS:AME)</v>
    <v>2</v>
    <v>3</v>
    <v>Finance</v>
    <v>5</v>
    <v>en-US</v>
    <v>a1ne3m</v>
    <v>268435456</v>
    <v>1</v>
    <v>Powered by Refinitiv</v>
    <v>158.61000000000001</v>
    <v>106.97</v>
    <v>1.2211000000000001</v>
    <v>-0.54</v>
    <v>-3.4489999999999998E-3</v>
    <v>USD</v>
    <v>AMETEK, Inc. is a global manufacturer of electronic instruments and electromechanical devices with operations in North America, Europe, Asia, and South America. The Company’s segments include Electronic Instruments (EIG) and Electromechanical (EMG). The EIG segment manufactures advanced instruments for the process, power and industrial, and aerospace markets. It includes power quality monitoring and metering devices, uninterruptible power supplies, programmable power equipment, electromagnetic compatibility test equipment, and gas turbine sensors. It provides process and analytical instruments for the oil and gas, petrochemical, pharmaceutical, semiconductor, automation, and food and beverage industries. The EMG segment is a supplier of precision motion control solutions, thermal management systems, specialty metals and electrical interconnects. The EMG’s end markets include aerospace and defense, medical, automation and other industrial markets.</v>
    <v>19600</v>
    <v>New York Stock Exchange</v>
    <v>XNYS</v>
    <v>XNYS</v>
    <v>1100 Cassatt Road, BERWYN, PA, 19312 US</v>
    <v>157.04</v>
    <v>Machinery, Equipment &amp; Components</v>
    <v>Stock</v>
    <v>45099.958333356248</v>
    <v>539</v>
    <v>155.36000000000001</v>
    <v>35961045456</v>
    <v>AMETEK, INC.</v>
    <v>AMETEK, INC.</v>
    <v>156.55000000000001</v>
    <v>30.226800000000001</v>
    <v>156.57</v>
    <v>156.03</v>
    <v>230475200</v>
    <v>AME</v>
    <v>AMETEK, INC. (XNYS:AME)</v>
    <v>930307</v>
    <v>986831</v>
    <v>1986</v>
  </rv>
  <rv s="2">
    <v>540</v>
  </rv>
  <rv s="0">
    <v>https://www.bing.com/financeapi/forcetrigger?t=a1yq5r&amp;q=XNYS%3aNSC&amp;form=skydnc</v>
    <v>Learn more on Bing</v>
  </rv>
  <rv s="1">
    <v>0</v>
    <v>NORFOLK SOUTHERN CORPORATION (XNYS:NSC)</v>
    <v>2</v>
    <v>3</v>
    <v>Finance</v>
    <v>4</v>
    <v>en-US</v>
    <v>a1yq5r</v>
    <v>268435456</v>
    <v>1</v>
    <v>Powered by Refinitiv</v>
    <v>264.22000000000003</v>
    <v>196.33</v>
    <v>1.2843</v>
    <v>-0.68</v>
    <v>-3.0799999999999998E-3</v>
    <v>USD</v>
    <v>Norfolk Southern Corporation is a holding company, which is engaged principally in the rail transportation business. The Company is primarily engaged in the rail transportation of raw materials, intermediate products, and finished goods primarily in the Southeast, East, and Midwest and, via interchange with rail carriers, to and from the rest of the United States. It also transports overseas freight through several Atlantic and Gulf Coast ports. It offers an intermodal network in the eastern half of the United States. Its railroad operations system reaches various manufacturing plants, electric generating facilities, mines, distribution centers, transload facilities, and other businesses located in its service area. The Company is a transporter of industrial products, including agriculture, forest and consumer products, chemicals and metals, and construction materials. The Company is also a principal carrier of coal, automobiles, and automotive parts.</v>
    <v>19300</v>
    <v>New York Stock Exchange</v>
    <v>XNYS</v>
    <v>XNYS</v>
    <v>650 W Peachtree Street Nw, ATLANTA, GA, 30308 US</v>
    <v>221.06</v>
    <v>Freight &amp; Logistics Services</v>
    <v>Stock</v>
    <v>45099.958333344533</v>
    <v>542</v>
    <v>219.35</v>
    <v>50105752356</v>
    <v>NORFOLK SOUTHERN CORPORATION</v>
    <v>NORFOLK SOUTHERN CORPORATION</v>
    <v>220.72</v>
    <v>16.939900000000002</v>
    <v>220.79</v>
    <v>220.11</v>
    <v>227639600</v>
    <v>NSC</v>
    <v>NORFOLK SOUTHERN CORPORATION (XNYS:NSC)</v>
    <v>624042</v>
    <v>1331281</v>
    <v>2009</v>
  </rv>
  <rv s="2">
    <v>543</v>
  </rv>
  <rv s="0">
    <v>https://www.bing.com/financeapi/forcetrigger?t=a1q8r7&amp;q=XNAS%3aCPRT&amp;form=skydnc</v>
    <v>Learn more on Bing</v>
  </rv>
  <rv s="1">
    <v>0</v>
    <v>COPART, INC. (XNAS:CPRT)</v>
    <v>2</v>
    <v>3</v>
    <v>Finance</v>
    <v>5</v>
    <v>en-US</v>
    <v>a1q8r7</v>
    <v>268435456</v>
    <v>1</v>
    <v>Powered by Refinitiv</v>
    <v>89.875</v>
    <v>52.284999999999997</v>
    <v>1.2128000000000001</v>
    <v>0.28999999999999998</v>
    <v>3.2579999999999996E-3</v>
    <v>USD</v>
    <v>Copart, Inc. (Copart) is a provider of online auctions and vehicle remarketing services. The Company provides vehicle sellers with a full range of services to process and sell vehicles over the Internet through the Company’s Virtual Bidding Third Generation (VB3) Internet auction-style sales technology. The Company sells vehicles principally to licensed vehicle dismantlers, rebuilders, repair licensees, used vehicle dealers, exporters, and directly to the general public. The Company operates through two segments: United States and International. Its service offerings include Copart Access, Copart ProQuote, IntelliSeller and Estimating Services. Through Copart Access, it enables Internet-based service for vehicle sellers to assign vehicles for sale, check sales calendars, view vehicle images and history, Its vehicle sellers consist primarily of insurance companies, banks, finance companies, charities, fleet operators, dealers, vehicle rental companies, and individuals.</v>
    <v>9500</v>
    <v>Nasdaq Stock Market</v>
    <v>XNAS</v>
    <v>XNAS</v>
    <v>14185 Dallas Pkwy Ste 300, DALLAS, TX, 75254 US</v>
    <v>89.875</v>
    <v>Software &amp; IT Services</v>
    <v>Stock</v>
    <v>45099.987076700781</v>
    <v>545</v>
    <v>88.73</v>
    <v>42635374140</v>
    <v>COPART, INC.</v>
    <v>COPART, INC.</v>
    <v>88.924999999999997</v>
    <v>37.3523</v>
    <v>89.01</v>
    <v>89.3</v>
    <v>477439800</v>
    <v>CPRT</v>
    <v>COPART, INC. (XNAS:CPRT)</v>
    <v>651</v>
    <v>2448144</v>
    <v>2012</v>
  </rv>
  <rv s="2">
    <v>546</v>
  </rv>
  <rv s="0">
    <v>https://www.bing.com/financeapi/forcetrigger?t=a1ul9c&amp;q=XNYS%3aHEI&amp;form=skydnc</v>
    <v>Learn more on Bing</v>
  </rv>
  <rv s="1">
    <v>0</v>
    <v>HEICO CORPORATION (XNYS:HEI)</v>
    <v>2</v>
    <v>3</v>
    <v>Finance</v>
    <v>5</v>
    <v>en-US</v>
    <v>a1ul9c</v>
    <v>268435456</v>
    <v>1</v>
    <v>Powered by Refinitiv</v>
    <v>180.59</v>
    <v>126.95</v>
    <v>1.1957</v>
    <v>0.84</v>
    <v>4.8780000000000004E-3</v>
    <v>USD</v>
    <v>HEICO Corporation is a manufacturer of jet engine and aircraft component replacement parts. The Company operates through two segments: Flight Support Group (FSG) and Electronic Technologies Group (ETG). The FSG segment consists of HEICO Aerospace Holdings Corp. and HEICO Flight Support Corp. and their subsidiaries. The FSG segment designs and manufactures jet engine and aircraft component replacement parts. In addition, the FSG segment repairs, overhauls and distributes jet engine and aircraft components, avionics and instruments for domestic and foreign commercial air carriers and aircraft repair companies, as well as military and business aircraft operators. The ETG segment consists of HEICO Electronic Technologies Corp. and its subsidiaries. ETG segment designs, manufactures and sells various types of electronic, data and microwave, and electro-optical products, including infrared simulation and test equipment, laser rangefinder receivers and electrical power supplies.</v>
    <v>6500</v>
    <v>New York Stock Exchange</v>
    <v>XNYS</v>
    <v>XNYS</v>
    <v>3000 Taft St, HOLLYWOOD, FL, 33021 US</v>
    <v>173.41</v>
    <v>Aerospace &amp; Defense</v>
    <v>Stock</v>
    <v>45099.958333356248</v>
    <v>548</v>
    <v>171.07</v>
    <v>20748800000</v>
    <v>HEICO CORPORATION</v>
    <v>HEICO CORPORATION</v>
    <v>171.71</v>
    <v>63.363100000000003</v>
    <v>172.19</v>
    <v>173.03</v>
    <v>136990900</v>
    <v>HEI</v>
    <v>HEICO CORPORATION (XNYS:HEI)</v>
    <v>295918</v>
    <v>464616</v>
    <v>1993</v>
  </rv>
  <rv s="2">
    <v>549</v>
  </rv>
  <rv s="0">
    <v>https://www.bing.com/financeapi/forcetrigger?t=aw2wdm&amp;q=XNAS%3aWSC&amp;form=skydnc</v>
    <v>Learn more on Bing</v>
  </rv>
  <rv s="1">
    <v>0</v>
    <v>WILLSCOT MOBILE MINI HOLDINGS CORP. (XNAS:WSC)</v>
    <v>2</v>
    <v>3</v>
    <v>Finance</v>
    <v>4</v>
    <v>en-US</v>
    <v>aw2wdm</v>
    <v>268435456</v>
    <v>1</v>
    <v>Powered by Refinitiv</v>
    <v>53.46</v>
    <v>30.52</v>
    <v>1.5401</v>
    <v>-0.62</v>
    <v>-1.302E-2</v>
    <v>USD</v>
    <v>WillScot Mobile Mini Holdings Corp. is a holding company. The Company is a business services provider specializing in the flexible workspace and portable storage solutions. The Company’s segments include Modular and Storage. The Modular segment represents the activities of the North American modular business. Storage represents the activities of the North American portable storage business. It leases modular space and portable storage units (its lease fleet) to customers in the construction, commercial and industrial, retail and wholesale trade, energy and natural resources, education, government and institutions, healthcare, and other end markets. It offers its customers ready-to-work solutions with products and services, such as the rental of steps, ramps, furniture packages, damage waivers, and other amenities. It serves diverse end markets across all sectors from a network of over 240 branch locations and additional drop lots throughout the United States, Canada, and Mexico.</v>
    <v>4500</v>
    <v>Nasdaq Stock Market</v>
    <v>XNAS</v>
    <v>XNAS</v>
    <v>4646 E. Van Buren Street, Suite 400, PHOENIX, AZ, 85008 US</v>
    <v>47.58</v>
    <v>Professional &amp; Commercial Services</v>
    <v>Stock</v>
    <v>45099.840694444443</v>
    <v>551</v>
    <v>46.865000000000002</v>
    <v>9508946000</v>
    <v>WILLSCOT MOBILE MINI HOLDINGS CORP.</v>
    <v>WILLSCOT MOBILE MINI HOLDINGS CORP.</v>
    <v>47.42</v>
    <v>32.732500000000002</v>
    <v>47.62</v>
    <v>47</v>
    <v>202318000</v>
    <v>WSC</v>
    <v>WILLSCOT MOBILE MINI HOLDINGS CORP. (XNAS:WSC)</v>
    <v>956987</v>
    <v>1730185</v>
    <v>2017</v>
  </rv>
  <rv s="2">
    <v>552</v>
  </rv>
  <rv s="0">
    <v>https://www.bing.com/financeapi/forcetrigger?t=a24fh7&amp;q=XNYS%3aTPL&amp;form=skydnc</v>
    <v>Learn more on Bing</v>
  </rv>
  <rv s="1">
    <v>0</v>
    <v>TEXAS PACIFIC LAND CORPORATION (XNYS:TPL)</v>
    <v>2</v>
    <v>3</v>
    <v>Finance</v>
    <v>4</v>
    <v>en-US</v>
    <v>a24fh7</v>
    <v>268435456</v>
    <v>1</v>
    <v>Powered by Refinitiv</v>
    <v>2739</v>
    <v>1275.8599999999999</v>
    <v>1.8454999999999999</v>
    <v>-33.33</v>
    <v>-2.5041000000000001E-2</v>
    <v>USD</v>
    <v>Texas Pacific Land Corporation is a landowner in the state of Texas with approximately 874,000 acres of land in West Texas, with its ownership concentrated in the Permian Basin. The Company's segments include Land and Resource Management and Water Services and Operations. The Land and Resource Management segment encompasses the business of managing approximately 874,000 surface acres of land and its oil and gas royalty interests in West Texas. This segment consists primarily of oil and gas royalties, revenues from easements and commercial leases, and land and material sales. The Company’s Water Services and Operations segment encompasses the business of providing full-service water offerings to operators in the Permian Basin through Texas Pacific Water Resources LLC (TPWR). These full-service water offerings include, water sourcing, produced water gathering/treatment, infrastructure development, disposal solutions, water tracking, analytics and well testing services.</v>
    <v>99</v>
    <v>New York Stock Exchange</v>
    <v>XNYS</v>
    <v>XNYS</v>
    <v>1700 Pacific Avenue, Suite 2900, DALLAS, TX, 75201 US</v>
    <v>1313</v>
    <v>Oil &amp; Gas</v>
    <v>Stock</v>
    <v>45099.968945312503</v>
    <v>554</v>
    <v>1292.21</v>
    <v>9981911220</v>
    <v>TEXAS PACIFIC LAND CORPORATION</v>
    <v>TEXAS PACIFIC LAND CORPORATION</v>
    <v>1313</v>
    <v>23.020499999999998</v>
    <v>1331</v>
    <v>1297.67</v>
    <v>7692180</v>
    <v>TPL</v>
    <v>TEXAS PACIFIC LAND CORPORATION (XNYS:TPL)</v>
    <v>22469</v>
    <v>32026</v>
    <v>2020</v>
  </rv>
  <rv s="2">
    <v>555</v>
  </rv>
  <rv s="0">
    <v>https://www.bing.com/financeapi/forcetrigger?t=a1zy3m&amp;q=XNYS%3aPLD&amp;form=skydnc</v>
    <v>Learn more on Bing</v>
  </rv>
  <rv s="1">
    <v>0</v>
    <v>PROLOGIS, INC. (XNYS:PLD)</v>
    <v>2</v>
    <v>3</v>
    <v>Finance</v>
    <v>4</v>
    <v>en-US</v>
    <v>a1zy3m</v>
    <v>268435456</v>
    <v>1</v>
    <v>Powered by Refinitiv</v>
    <v>138.86000000000001</v>
    <v>98.03</v>
    <v>0.99199999999999999</v>
    <v>-2.0299999999999998</v>
    <v>-1.6819999999999998E-2</v>
    <v>USD</v>
    <v>Prologis, Inc. is a fully integrated real estate company. The Company operates through two segments: Real Estate Operations and Strategic Capital. The Real Estate Operations segment represents the ownership and development of logistics properties. The Strategic Capital segment represents the management of unconsolidated co-investment ventures and other ventures. The Company operates, manages and measures the operating performance of its properties on an owned and managed (O&amp;M) basis. Its O&amp;M portfolio includes its consolidated properties, as well as properties owned by its unconsolidated co-investment ventures. The Company manages its portfolio and provides real estate services, including leasing, property management, development, acquisitions and dispositions. The Company owns, manages and develops logistics facilities in approximately 19 countries across four continents. The Company has principal office locations in Amsterdam, Denver, Mexico City, Shanghai, Singapore and Tokyo.</v>
    <v>2466</v>
    <v>New York Stock Exchange</v>
    <v>XNYS</v>
    <v>XNYS</v>
    <v>PIER 1 BAY 1, SAN FRANCISCO, CA, 94111 US</v>
    <v>121.18</v>
    <v>Residential &amp; Commercial REIT</v>
    <v>Stock</v>
    <v>45099.995504733597</v>
    <v>557</v>
    <v>117.66</v>
    <v>109578475560</v>
    <v>PROLOGIS, INC.</v>
    <v>PROLOGIS, INC.</v>
    <v>120.87</v>
    <v>35.842700000000001</v>
    <v>120.69</v>
    <v>118.66</v>
    <v>923466000</v>
    <v>PLD</v>
    <v>PROLOGIS, INC. (XNYS:PLD)</v>
    <v>100</v>
    <v>3471715</v>
    <v>1997</v>
  </rv>
  <rv s="2">
    <v>558</v>
  </rv>
  <rv s="0">
    <v>https://www.bing.com/financeapi/forcetrigger?t=a1qeh7&amp;q=XNAS%3aCSGP&amp;form=skydnc</v>
    <v>Learn more on Bing</v>
  </rv>
  <rv s="1">
    <v>0</v>
    <v>COSTAR GROUP, INC. (XNAS:CSGP)</v>
    <v>2</v>
    <v>3</v>
    <v>Finance</v>
    <v>4</v>
    <v>en-US</v>
    <v>a1qeh7</v>
    <v>268435456</v>
    <v>1</v>
    <v>Powered by Refinitiv</v>
    <v>88.09</v>
    <v>57.54</v>
    <v>0.89280000000000004</v>
    <v>-1.18</v>
    <v>-1.3472999999999999E-2</v>
    <v>USD</v>
    <v>CoStar Group, Inc. is a provider of online real estate marketplaces, information and analytics in the United States (U.S.) and United Kingdom (U.K.). The Company provides online marketplaces for commercial real estate, apartment rentals, residential real estate, land for sale and businesses for sale. The Company manages its business geographically in two segments: North America, which includes the United States and Canada, and International, which primarily includes Europe, Asia-Pacific and Latin America. It also offers online platforms that manage workflow and marketing for residential real estate agents and brokers and provides a portal for homebuyers to view residential property listings. Its services are primarily derived from a database of building-specific information and offer customers specialized tools for accessing, analyzing and using its information. The Company's brands include CoStar, STR, Apartments.com, LoopNet, Homes.com, Homesnap, Ten-X, BizBuySell and Land.com.</v>
    <v>5653</v>
    <v>Nasdaq Stock Market</v>
    <v>XNAS</v>
    <v>XNAS</v>
    <v>1331 L St NW, WASHINGTON, DC, 20005 US</v>
    <v>87.81</v>
    <v>Software &amp; IT Services</v>
    <v>Stock</v>
    <v>45099.966722812504</v>
    <v>560</v>
    <v>86.28</v>
    <v>35297786880</v>
    <v>COSTAR GROUP, INC.</v>
    <v>COSTAR GROUP, INC.</v>
    <v>87.35</v>
    <v>94.441699999999997</v>
    <v>87.58</v>
    <v>86.4</v>
    <v>408539200</v>
    <v>CSGP</v>
    <v>COSTAR GROUP, INC. (XNAS:CSGP)</v>
    <v>61</v>
    <v>2243087</v>
    <v>1998</v>
  </rv>
  <rv s="2">
    <v>561</v>
  </rv>
  <rv s="0">
    <v>https://www.bing.com/financeapi/forcetrigger?t=a1ngur&amp;q=XNYS%3aAMT&amp;form=skydnc</v>
    <v>Learn more on Bing</v>
  </rv>
  <rv s="1">
    <v>0</v>
    <v>AMERICAN TOWER CORPORATION (XNYS:AMT)</v>
    <v>2</v>
    <v>3</v>
    <v>Finance</v>
    <v>4</v>
    <v>en-US</v>
    <v>a1ngur</v>
    <v>268435456</v>
    <v>1</v>
    <v>Powered by Refinitiv</v>
    <v>282.47000000000003</v>
    <v>178.17</v>
    <v>0.56820000000000004</v>
    <v>-2.91</v>
    <v>-1.5368999999999999E-2</v>
    <v>USD</v>
    <v>American Tower Corporation is a holding company. The Company operates as a real estate investment trust (REIT), which owns, operates and develops multitenant communications real estate. Its segments include U.S. &amp; Canada property, Asia-Pacific property, Africa property, Europe property, Latin America property, Data Centers and Services. Its primary business is leasing space on multitenant communications sites to wireless service providers, radio and television broadcast companies, wireless data providers, government agencies and municipalities and tenants in a number of other industries. Its Data Centers segment relates to data center facilities and related assets that the Company owns and operates in the United States. Its Services segment offers tower-related services in the United States, including AZP, structural analysis and construction management, which primarily support its site leasing business, including the addition of new tenants and equipment on its communications sites.</v>
    <v>6391</v>
    <v>New York Stock Exchange</v>
    <v>XNYS</v>
    <v>XNYS</v>
    <v>116 Huntington Ave, BOSTON, MA, 02116-5749 US</v>
    <v>189.62</v>
    <v>Residential &amp; Commercial REIT</v>
    <v>Stock</v>
    <v>45099.999016457812</v>
    <v>563</v>
    <v>186.3</v>
    <v>86884433776</v>
    <v>AMERICAN TOWER CORPORATION</v>
    <v>AMERICAN TOWER CORPORATION</v>
    <v>189.62</v>
    <v>62.0794</v>
    <v>189.34</v>
    <v>186.43</v>
    <v>466043200</v>
    <v>AMT</v>
    <v>AMERICAN TOWER CORPORATION (XNYS:AMT)</v>
    <v>798</v>
    <v>2202735</v>
    <v>1996</v>
  </rv>
  <rv s="2">
    <v>564</v>
  </rv>
  <rv s="0">
    <v>https://www.bing.com/financeapi/forcetrigger?t=r6dwqz&amp;q=US1M&amp;form=skydnc</v>
    <v>Learn more on Bing</v>
  </rv>
  <rv s="15">
    <v>38</v>
    <v>US Treasury 1M</v>
    <v>39</v>
    <v>40</v>
    <v>Finance</v>
    <v>41</v>
    <v>en-US</v>
    <v>r6dwqz</v>
    <v>268435456</v>
    <v>1</v>
    <v>Powered by Refinitiv</v>
    <v>0.03</v>
    <v>6.0270000000000002E-3</v>
    <v>US</v>
    <v>USD</v>
    <v>Bond</v>
    <v>45100.477824074071</v>
    <v>566</v>
    <v>45132</v>
    <v>US Treasury 1M</v>
    <v>4.9775</v>
    <v>5.0075000000000003</v>
    <v>US1M</v>
    <v>US Treasury 1M</v>
    <v>5.5892999999999998E-2</v>
    <v>5.1189999999999999E-2</v>
    <v>1.1493999999999999E-2</v>
    <v>5.1020000000000003E-2</v>
  </rv>
  <rv s="2">
    <v>567</v>
  </rv>
  <rv s="0">
    <v>https://www.bing.com/financeapi/forcetrigger?t=r6dwr1&amp;q=US3M&amp;form=skydnc</v>
    <v>Learn more on Bing</v>
  </rv>
  <rv s="15">
    <v>38</v>
    <v>US Treasury 3M</v>
    <v>39</v>
    <v>40</v>
    <v>Finance</v>
    <v>41</v>
    <v>en-US</v>
    <v>r6dwr1</v>
    <v>268435456</v>
    <v>1</v>
    <v>Powered by Refinitiv</v>
    <v>0</v>
    <v>0</v>
    <v>US</v>
    <v>USD</v>
    <v>Bond</v>
    <v>45100.48541666667</v>
    <v>569</v>
    <v>45190</v>
    <v>US Treasury 3M</v>
    <v>5.15</v>
    <v>5.15</v>
    <v>US3M</v>
    <v>US Treasury 3M</v>
    <v>5.2990000000000002E-2</v>
    <v>5.2329999999999995E-2</v>
    <v>1.6236E-2</v>
    <v>5.2999999999999999E-2</v>
  </rv>
  <rv s="2">
    <v>570</v>
  </rv>
  <rv s="0">
    <v>https://www.bing.com/financeapi/forcetrigger?t=r6dwr3&amp;q=US6M&amp;form=skydnc</v>
    <v>Learn more on Bing</v>
  </rv>
  <rv s="15">
    <v>38</v>
    <v>US Treasury 6M</v>
    <v>39</v>
    <v>40</v>
    <v>Finance</v>
    <v>41</v>
    <v>en-US</v>
    <v>r6dwr3</v>
    <v>268435456</v>
    <v>1</v>
    <v>Powered by Refinitiv</v>
    <v>-7.4999999999999997E-3</v>
    <v>-1.446E-3</v>
    <v>US</v>
    <v>USD</v>
    <v>Bond</v>
    <v>45100.469444444447</v>
    <v>572</v>
    <v>45281</v>
    <v>US Treasury 6M</v>
    <v>5.1875</v>
    <v>5.18</v>
    <v>US6M</v>
    <v>US Treasury 6M</v>
    <v>5.3551000000000001E-2</v>
    <v>5.348E-2</v>
    <v>2.4527E-2</v>
    <v>5.4160000000000007E-2</v>
  </rv>
  <rv s="2">
    <v>573</v>
  </rv>
  <rv s="0">
    <v>https://www.bing.com/financeapi/forcetrigger?t=r6dwr5&amp;q=US1Y&amp;form=skydnc</v>
    <v>Learn more on Bing</v>
  </rv>
  <rv s="15">
    <v>38</v>
    <v>US Treasury 1Y</v>
    <v>39</v>
    <v>40</v>
    <v>Finance</v>
    <v>41</v>
    <v>en-US</v>
    <v>r6dwr5</v>
    <v>268435456</v>
    <v>1</v>
    <v>Powered by Refinitiv</v>
    <v>-1.4999999999999999E-2</v>
    <v>-2.99E-3</v>
    <v>US</v>
    <v>USD</v>
    <v>Bond</v>
    <v>45100.481747685182</v>
    <v>575</v>
    <v>45456</v>
    <v>US Treasury 1Y</v>
    <v>5.0175000000000001</v>
    <v>5.0025000000000004</v>
    <v>US1Y</v>
    <v>US Treasury 1Y</v>
    <v>5.0811000000000002E-2</v>
    <v>5.2320000000000005E-2</v>
    <v>2.7618999999999998E-2</v>
    <v>5.2610000000000004E-2</v>
  </rv>
  <rv s="2">
    <v>576</v>
  </rv>
  <rv s="0">
    <v>https://www.bing.com/financeapi/forcetrigger?t=r6dwr6&amp;q=US2Y&amp;form=skydnc</v>
    <v>Learn more on Bing</v>
  </rv>
  <rv s="15">
    <v>38</v>
    <v>US Treasury 2Y</v>
    <v>39</v>
    <v>40</v>
    <v>Finance</v>
    <v>41</v>
    <v>en-US</v>
    <v>r6dwr6</v>
    <v>268435456</v>
    <v>1</v>
    <v>Powered by Refinitiv</v>
    <v>7.8130000000000005E-2</v>
    <v>7.8919999999999999E-4</v>
    <v>US</v>
    <v>USD</v>
    <v>Bond</v>
    <v>45100.48605324074</v>
    <v>578</v>
    <v>45808</v>
    <v>US Treasury 2Y</v>
    <v>98.992199999999997</v>
    <v>99.070300000000003</v>
    <v>US2Y</v>
    <v>US Treasury 2Y</v>
    <v>4.2768E-2</v>
    <v>4.7230000000000001E-2</v>
    <v>3.0186999999999999E-2</v>
    <v>4.7070000000000001E-2</v>
  </rv>
  <rv s="2">
    <v>579</v>
  </rv>
  <rv s="0">
    <v>https://www.bing.com/financeapi/forcetrigger?t=r6dwr8&amp;q=US5Y&amp;form=skydnc</v>
    <v>Learn more on Bing</v>
  </rv>
  <rv s="15">
    <v>38</v>
    <v>US Treasury 5Y</v>
    <v>39</v>
    <v>40</v>
    <v>Finance</v>
    <v>41</v>
    <v>en-US</v>
    <v>r6dwr8</v>
    <v>268435456</v>
    <v>1</v>
    <v>Powered by Refinitiv</v>
    <v>0.2344</v>
    <v>2.3879999999999999E-3</v>
    <v>US</v>
    <v>USD</v>
    <v>Bond</v>
    <v>45100.48605324074</v>
    <v>581</v>
    <v>46904</v>
    <v>US Treasury 5Y</v>
    <v>98.140600000000006</v>
    <v>98.375</v>
    <v>US5Y</v>
    <v>US Treasury 5Y</v>
    <v>3.7513999999999999E-2</v>
    <v>3.993E-2</v>
    <v>3.1359999999999999E-2</v>
    <v>3.9550000000000002E-2</v>
  </rv>
  <rv s="2">
    <v>582</v>
  </rv>
  <rv s="0">
    <v>https://www.bing.com/financeapi/forcetrigger?t=r6dwra&amp;q=US10Y&amp;form=skydnc</v>
    <v>Learn more on Bing</v>
  </rv>
  <rv s="15">
    <v>38</v>
    <v>US Treasury 10Y</v>
    <v>39</v>
    <v>40</v>
    <v>Finance</v>
    <v>41</v>
    <v>en-US</v>
    <v>r6dwra</v>
    <v>268435456</v>
    <v>1</v>
    <v>Powered by Refinitiv</v>
    <v>0.4531</v>
    <v>4.6940000000000003E-3</v>
    <v>US</v>
    <v>USD</v>
    <v>Bond</v>
    <v>45100.48605324074</v>
    <v>584</v>
    <v>48714</v>
    <v>US Treasury 10Y</v>
    <v>96.531300000000002</v>
    <v>96.984399999999994</v>
    <v>US10Y</v>
    <v>US Treasury 10Y</v>
    <v>3.7033999999999997E-2</v>
    <v>3.7690000000000001E-2</v>
    <v>3.0813999999999998E-2</v>
    <v>3.7229999999999999E-2</v>
  </rv>
  <rv s="2">
    <v>585</v>
  </rv>
  <rv s="0">
    <v>https://www.bing.com/financeapi/forcetrigger?t=bunykr&amp;q=US20Y&amp;form=skydnc</v>
    <v>Learn more on Bing</v>
  </rv>
  <rv s="15">
    <v>38</v>
    <v>US Treasury 20Y</v>
    <v>39</v>
    <v>40</v>
    <v>Finance</v>
    <v>41</v>
    <v>en-US</v>
    <v>bunykr</v>
    <v>268435456</v>
    <v>1</v>
    <v>Powered by Refinitiv</v>
    <v>0.73440000000000005</v>
    <v>7.5420000000000001E-3</v>
    <v>US</v>
    <v>USD</v>
    <v>Bond</v>
    <v>45100.48605324074</v>
    <v>587</v>
    <v>52366</v>
    <v>US Treasury 20Y</v>
    <v>97.375</v>
    <v>98.109399999999994</v>
    <v>US20Y</v>
    <v>US Treasury 20Y</v>
    <v>4.0929E-2</v>
    <v>4.0490000000000005E-2</v>
    <v>3.4575000000000002E-2</v>
    <v>3.9989999999999998E-2</v>
  </rv>
  <rv s="2">
    <v>588</v>
  </rv>
  <rv s="0">
    <v>https://www.bing.com/financeapi/forcetrigger?t=r6dwrb&amp;q=US30Y&amp;form=skydnc</v>
    <v>Learn more on Bing</v>
  </rv>
  <rv s="15">
    <v>38</v>
    <v>US Treasury 30Y</v>
    <v>39</v>
    <v>40</v>
    <v>Finance</v>
    <v>41</v>
    <v>en-US</v>
    <v>r6dwrb</v>
    <v>268435456</v>
    <v>1</v>
    <v>Powered by Refinitiv</v>
    <v>0.8125</v>
    <v>8.4969999999999993E-3</v>
    <v>US</v>
    <v>USD</v>
    <v>Bond</v>
    <v>45100.48605324074</v>
    <v>590</v>
    <v>56019</v>
    <v>US Treasury 30Y</v>
    <v>95.625</v>
    <v>96.4375</v>
    <v>US30Y</v>
    <v>US Treasury 30Y</v>
    <v>3.9531999999999998E-2</v>
    <v>3.8559999999999997E-2</v>
    <v>3.1996000000000004E-2</v>
    <v>3.8079999999999996E-2</v>
  </rv>
  <rv s="2">
    <v>591</v>
  </rv>
</rvData>
</file>

<file path=xl/richData/rdrichvaluestructure.xml><?xml version="1.0" encoding="utf-8"?>
<rvStructures xmlns="http://schemas.microsoft.com/office/spreadsheetml/2017/richdata" count="16">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error">
    <k n="errorType" t="i"/>
    <k n="field" t="s"/>
    <k n="subType" t="i"/>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Change"/>
    <k n="Change (%)"/>
    <k n="Country/region" t="s"/>
    <k n="Currency" t="s"/>
    <k n="Instrument type" t="s"/>
    <k n="Last trade time"/>
    <k n="LearnMoreOnLink" t="r"/>
    <k n="Maturity"/>
    <k n="Name" t="s"/>
    <k n="Previous close"/>
    <k n="Price"/>
    <k n="Ticker symbol" t="s"/>
    <k n="UniqueName" t="s"/>
    <k n="Yield last month"/>
    <k n="Yield last week"/>
    <k n="Yield last year"/>
    <k n="Yield yesterday"/>
  </s>
</rvStructures>
</file>

<file path=xl/richData/rdsupportingpropertybag.xml><?xml version="1.0" encoding="utf-8"?>
<supportingPropertyBags xmlns="http://schemas.microsoft.com/office/spreadsheetml/2017/richdata2">
  <spbArrays count="1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8">
      <v t="s">%EntityServiceId</v>
      <v t="s">_Format</v>
      <v t="s">%IsRefreshable</v>
      <v t="s">%EntityCulture</v>
      <v t="s">%EntityId</v>
      <v t="s">_Icon</v>
      <v t="s">_Display</v>
      <v t="s">Name</v>
      <v t="s">Price</v>
      <v t="s">_SubLabel</v>
      <v t="s">Last trade time</v>
      <v t="s">Ticker symbol</v>
      <v t="s">Change</v>
      <v t="s">Change (%)</v>
      <v t="s">Currency</v>
      <v t="s">Previous close</v>
      <v t="s">Yield yesterday</v>
      <v t="s">Yield last week</v>
      <v t="s">Yield last month</v>
      <v t="s">Yield last year</v>
      <v t="s">Maturity</v>
      <v t="s">Country/region</v>
      <v t="s">Instrument type</v>
      <v t="s">_Flags</v>
      <v t="s">UniqueName</v>
      <v t="s">_DisplayString</v>
      <v t="s">LearnMoreOnLink</v>
      <v t="s">%ProviderInfo</v>
    </a>
  </spbArrays>
  <spbData count="42">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 s="4">
      <v>Real-Time Nasdaq Last Sale</v>
      <v>from previous close</v>
      <v>from previous close</v>
      <v>Source: Nasdaq Last Sale</v>
      <v>GMT</v>
    </spb>
    <spb s="3">
      <v>10</v>
      <v>2</v>
      <v>2</v>
      <v>10</v>
      <v>3</v>
      <v>10</v>
      <v>10</v>
      <v>10</v>
      <v>4</v>
      <v>4</v>
      <v>5</v>
      <v>11</v>
      <v>10</v>
      <v>10</v>
      <v>10</v>
      <v>4</v>
      <v>7</v>
      <v>8</v>
      <v>9</v>
      <v>4</v>
    </spb>
    <spb s="5">
      <v>Delayed 15 minutes</v>
      <v>from previous close</v>
      <v>from previous close</v>
      <v>GMT</v>
    </spb>
    <spb s="3">
      <v>12</v>
      <v>2</v>
      <v>2</v>
      <v>12</v>
      <v>3</v>
      <v>12</v>
      <v>12</v>
      <v>12</v>
      <v>4</v>
      <v>4</v>
      <v>5</v>
      <v>13</v>
      <v>12</v>
      <v>12</v>
      <v>12</v>
      <v>4</v>
      <v>7</v>
      <v>8</v>
      <v>9</v>
      <v>4</v>
    </spb>
    <spb s="5">
      <v>Delayed 20 minutes</v>
      <v>from previous close</v>
      <v>from previous close</v>
      <v>GMT</v>
    </spb>
    <spb s="0">
      <v>1</v>
      <v>Name</v>
      <v>LearnMoreOnLink</v>
    </spb>
    <spb s="6">
      <v>0</v>
      <v>0</v>
    </spb>
    <spb s="7">
      <v>11</v>
      <v>1</v>
      <v>1</v>
      <v>1</v>
      <v>1</v>
    </spb>
    <spb s="8">
      <v>1</v>
      <v>2</v>
      <v>2</v>
      <v>1</v>
      <v>3</v>
      <v>1</v>
      <v>14</v>
      <v>1</v>
      <v>1</v>
      <v>4</v>
      <v>4</v>
      <v>5</v>
      <v>6</v>
      <v>1</v>
      <v>1</v>
      <v>1</v>
      <v>4</v>
      <v>7</v>
      <v>8</v>
      <v>9</v>
      <v>4</v>
    </spb>
    <spb s="9">
      <v>Powered by Refinitiv</v>
    </spb>
    <spb s="4">
      <v>Delayed 15 minutes</v>
      <v>from previous close</v>
      <v>from previous close</v>
      <v>Borsa Italia</v>
      <v>GMT</v>
    </spb>
    <spb s="10">
      <v>2</v>
      <v>Name</v>
    </spb>
    <spb s="11">
      <v>1</v>
      <v>1</v>
      <v>1</v>
    </spb>
    <spb s="12">
      <v>1</v>
      <v>1</v>
      <v>3</v>
      <v>1</v>
      <v>1</v>
      <v>1</v>
      <v>4</v>
      <v>4</v>
      <v>5</v>
      <v>6</v>
      <v>1</v>
      <v>1</v>
      <v>1</v>
      <v>4</v>
      <v>7</v>
      <v>8</v>
      <v>9</v>
      <v>4</v>
    </spb>
    <spb s="0">
      <v>3</v>
      <v>Name</v>
      <v>LearnMoreOnLink</v>
    </spb>
    <spb s="13">
      <v>1</v>
      <v>2</v>
      <v>2</v>
      <v>1</v>
      <v>3</v>
      <v>1</v>
      <v>1</v>
      <v>1</v>
      <v>4</v>
      <v>4</v>
      <v>5</v>
      <v>6</v>
      <v>1</v>
      <v>1</v>
      <v>1</v>
      <v>4</v>
      <v>7</v>
      <v>8</v>
      <v>9</v>
      <v>4</v>
      <v>1</v>
    </spb>
    <spb s="14">
      <v>at close</v>
      <v>from previous close</v>
      <v>from previous close</v>
      <v>Source: Nasdaq</v>
      <v>GMT</v>
      <v>Delayed 15 minutes</v>
    </spb>
    <spb s="0">
      <v>4</v>
      <v>Name</v>
      <v>LearnMoreOnLink</v>
    </spb>
    <spb s="15">
      <v>1</v>
      <v>2</v>
      <v>1</v>
      <v>3</v>
      <v>1</v>
      <v>1</v>
      <v>1</v>
      <v>4</v>
      <v>4</v>
      <v>5</v>
      <v>6</v>
      <v>1</v>
      <v>1</v>
      <v>1</v>
      <v>4</v>
      <v>7</v>
      <v>8</v>
      <v>9</v>
      <v>4</v>
    </spb>
    <spb s="0">
      <v>5</v>
      <v>Name</v>
      <v>LearnMoreOnLink</v>
    </spb>
    <spb s="16">
      <v>1</v>
      <v>2</v>
      <v>1</v>
      <v>3</v>
      <v>1</v>
      <v>1</v>
      <v>1</v>
      <v>4</v>
      <v>4</v>
      <v>5</v>
      <v>6</v>
      <v>1</v>
      <v>1</v>
      <v>1</v>
      <v>4</v>
      <v>7</v>
      <v>8</v>
      <v>9</v>
      <v>4</v>
      <v>1</v>
    </spb>
    <spb s="0">
      <v>6</v>
      <v>Name</v>
      <v>LearnMoreOnLink</v>
    </spb>
    <spb s="17">
      <v>1</v>
      <v>2</v>
      <v>1</v>
      <v>3</v>
      <v>1</v>
      <v>14</v>
      <v>1</v>
      <v>1</v>
      <v>4</v>
      <v>4</v>
      <v>5</v>
      <v>6</v>
      <v>1</v>
      <v>1</v>
      <v>1</v>
      <v>4</v>
      <v>7</v>
      <v>8</v>
      <v>9</v>
      <v>4</v>
    </spb>
    <spb s="0">
      <v>7</v>
      <v>Name</v>
      <v>LearnMoreOnLink</v>
    </spb>
    <spb s="18">
      <v>1</v>
      <v>2</v>
      <v>1</v>
      <v>3</v>
      <v>1</v>
      <v>1</v>
      <v>1</v>
      <v>4</v>
      <v>4</v>
      <v>5</v>
      <v>6</v>
      <v>1</v>
      <v>1</v>
      <v>1</v>
      <v>4</v>
      <v>7</v>
      <v>8</v>
      <v>9</v>
      <v>4</v>
    </spb>
    <spb s="3">
      <v>10</v>
      <v>2</v>
      <v>2</v>
      <v>10</v>
      <v>3</v>
      <v>10</v>
      <v>10</v>
      <v>10</v>
      <v>4</v>
      <v>4</v>
      <v>5</v>
      <v>15</v>
      <v>10</v>
      <v>10</v>
      <v>10</v>
      <v>4</v>
      <v>7</v>
      <v>8</v>
      <v>9</v>
      <v>4</v>
    </spb>
    <spb s="0">
      <v>8</v>
      <v>Name</v>
      <v>LearnMoreOnLink</v>
    </spb>
    <spb s="19">
      <v>16</v>
      <v>2</v>
      <v>2</v>
      <v>16</v>
      <v>3</v>
      <v>16</v>
      <v>16</v>
      <v>16</v>
      <v>4</v>
      <v>4</v>
      <v>5</v>
      <v>17</v>
      <v>16</v>
      <v>16</v>
      <v>16</v>
      <v>4</v>
      <v>7</v>
      <v>9</v>
      <v>4</v>
      <v>16</v>
      <v>16</v>
      <v>5</v>
    </spb>
    <spb s="20">
      <v>at close</v>
      <v>from previous close</v>
      <v>from previous close</v>
      <v>GMT</v>
      <v>Delayed 15 minutes</v>
      <v>from close</v>
      <v>from close</v>
    </spb>
    <spb s="3">
      <v>18</v>
      <v>2</v>
      <v>2</v>
      <v>18</v>
      <v>3</v>
      <v>18</v>
      <v>18</v>
      <v>18</v>
      <v>4</v>
      <v>4</v>
      <v>5</v>
      <v>19</v>
      <v>18</v>
      <v>18</v>
      <v>18</v>
      <v>4</v>
      <v>7</v>
      <v>8</v>
      <v>9</v>
      <v>4</v>
    </spb>
    <spb s="0">
      <v>9</v>
      <v>Name</v>
      <v>LearnMoreOnLink</v>
    </spb>
    <spb s="21">
      <v>12</v>
      <v>2</v>
      <v>2</v>
      <v>12</v>
      <v>3</v>
      <v>12</v>
      <v>12</v>
      <v>12</v>
      <v>4</v>
      <v>4</v>
      <v>5</v>
      <v>13</v>
      <v>12</v>
      <v>12</v>
      <v>12</v>
      <v>4</v>
      <v>7</v>
      <v>8</v>
      <v>9</v>
      <v>4</v>
      <v>12</v>
      <v>12</v>
      <v>5</v>
    </spb>
    <spb s="20">
      <v>at close</v>
      <v>from previous close</v>
      <v>from previous close</v>
      <v>GMT</v>
      <v>Delayed 20 minutes</v>
      <v>from close</v>
      <v>from close</v>
    </spb>
    <spb s="0">
      <v>10</v>
      <v>Name</v>
      <v>LearnMoreOnLink</v>
    </spb>
    <spb s="22">
      <v>1</v>
      <v>1</v>
      <v>1</v>
    </spb>
    <spb s="23">
      <v>3</v>
      <v>1</v>
      <v>1</v>
      <v>20</v>
      <v>5</v>
      <v>1</v>
      <v>7</v>
      <v>5</v>
      <v>5</v>
      <v>5</v>
      <v>5</v>
      <v>9</v>
    </spb>
    <spb s="24">
      <v>GMT</v>
    </spb>
  </spbData>
</supportingPropertyBags>
</file>

<file path=xl/richData/rdsupportingpropertybagstructure.xml><?xml version="1.0" encoding="utf-8"?>
<spbStructures xmlns="http://schemas.microsoft.com/office/spreadsheetml/2017/richdata2" count="2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Price" t="s"/>
    <k n="Change" t="s"/>
    <k n="Change (%)"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Order" t="spba"/>
    <k n="TitleProperty" t="s"/>
  </s>
  <s>
    <k n="ExchangeID" t="spb"/>
    <k n="UniqueName" t="spb"/>
    <k n="`%ProviderInfo" t="spb"/>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s>
  <s>
    <k n="Price" t="s"/>
    <k n="Change" t="s"/>
    <k n="Change (%)" t="s"/>
    <k n="ExchangeID" t="s"/>
    <k n="Last trade time" t="s"/>
    <k n="Price (Extended hours)"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s>
  <s>
    <k n="Low"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UniqueName" t="spb"/>
    <k n="`%ProviderInfo" t="spb"/>
    <k n="LearnMoreOnLink" t="spb"/>
  </s>
  <s>
    <k n="Name" t="i"/>
    <k n="Price" t="i"/>
    <k n="Change" t="i"/>
    <k n="Maturity" t="i"/>
    <k n="Change (%)" t="i"/>
    <k n="Previous close" t="i"/>
    <k n="Last trade time" t="i"/>
    <k n="Yield last week" t="i"/>
    <k n="Yield last year" t="i"/>
    <k n="Yield yesterday" t="i"/>
    <k n="Yield last month"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x:dxf>
      <x:numFmt numFmtId="19" formatCode="m/d/yy"/>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_([$€-x-euro2] * #,##0.00_);_([$€-x-euro2] * (#,##0.00);_([$€-x-euro2] * "-"??_);_(@_)</rpv>
    </rSty>
    <rSty dxfid="1">
      <rpv i="0">_([$€-x-euro2] * #,##0_);_([$€-x-euro2] * (#,##0);_([$€-x-euro2] * "-"_);_(@_)</rpv>
    </rSty>
    <rSty dxfid="1">
      <rpv i="0">_([$$-en-CA]* #,##0.00_);_([$$-en-CA]* (#,##0.00);_([$$-en-CA]* "-"??_);_(@_)</rpv>
    </rSty>
    <rSty dxfid="1">
      <rpv i="0">_([$$-en-CA]* #,##0_);_([$$-en-CA]* (#,##0);_([$$-en-CA]* "-"_);_(@_)</rpv>
    </rSty>
    <rSty>
      <rpv i="2">1</rpv>
    </rSty>
    <rSty dxfid="1">
      <rpv i="0">_([$£-en-GB]* #,##0_);_([$£-en-GB]* (#,##0);_([$£-en-GB]* "-"_);_(@_)</rpv>
    </rSty>
    <rSty dxfid="1">
      <rpv i="0">_([$HK$-zh-HK]* #,##0.00_);_([$HK$-zh-HK]* (#,##0.00);_([$HK$-zh-HK]* "-"??_);_(@_)</rpv>
    </rSty>
    <rSty dxfid="1">
      <rpv i="0">_([$HK$-zh-HK]* #,##0_);_([$HK$-zh-HK]* (#,##0);_([$HK$-zh-HK]* "-"_);_(@_)</rpv>
    </rSty>
    <rSty dxfid="1">
      <rpv i="0" xml:space="preserve">_ * #,##0.00_) [$CHF-fr-CH]_ ;_ * (#,##0.00) [$CHF-fr-CH]_ ;_ * "-"??_) [$CHF-fr-CH]_ ;_ @_ </rpv>
    </rSty>
    <rSty dxfid="1">
      <rpv i="0" xml:space="preserve">_ * #,##0_) [$CHF-fr-CH]_ ;_ * (#,##0) [$CHF-fr-CH]_ ;_ * "-"_) [$CHF-fr-CH]_ ;_ @_ </rpv>
    </rSty>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ealthcare/Novo%20Nordisk.xlsx" TargetMode="External"/><Relationship Id="rId13" Type="http://schemas.openxmlformats.org/officeDocument/2006/relationships/hyperlink" Target="Consumer/Ulta%20Beauty.xlsx" TargetMode="External"/><Relationship Id="rId18" Type="http://schemas.openxmlformats.org/officeDocument/2006/relationships/hyperlink" Target="Consumer/Ferrari.xlsx" TargetMode="External"/><Relationship Id="rId3" Type="http://schemas.openxmlformats.org/officeDocument/2006/relationships/hyperlink" Target="Technology/Hardware/ASML.xlsx" TargetMode="External"/><Relationship Id="rId7" Type="http://schemas.openxmlformats.org/officeDocument/2006/relationships/hyperlink" Target="Technology/Software/Airbnb.xlsx" TargetMode="External"/><Relationship Id="rId12" Type="http://schemas.openxmlformats.org/officeDocument/2006/relationships/hyperlink" Target="Financial%20Services/Visa.xlsx" TargetMode="External"/><Relationship Id="rId17" Type="http://schemas.openxmlformats.org/officeDocument/2006/relationships/hyperlink" Target="Technology/Software/Alphabet.xlsx" TargetMode="External"/><Relationship Id="rId2" Type="http://schemas.openxmlformats.org/officeDocument/2006/relationships/hyperlink" Target="Technology/Software/Constellation%20Software.xlsx" TargetMode="External"/><Relationship Id="rId16" Type="http://schemas.openxmlformats.org/officeDocument/2006/relationships/hyperlink" Target="Healthcare/Vertex%20Pharmaceuticals.xlsx" TargetMode="External"/><Relationship Id="rId1" Type="http://schemas.openxmlformats.org/officeDocument/2006/relationships/hyperlink" Target="Consumer/Louis%20Vuitton%20Moet%20Hennessy.xlsx" TargetMode="External"/><Relationship Id="rId6" Type="http://schemas.openxmlformats.org/officeDocument/2006/relationships/hyperlink" Target="Technology/Software/Adyen.xlsx" TargetMode="External"/><Relationship Id="rId11" Type="http://schemas.openxmlformats.org/officeDocument/2006/relationships/hyperlink" Target="Consumer/Monster%20Beverage%20Corporation.xlsx" TargetMode="External"/><Relationship Id="rId5" Type="http://schemas.openxmlformats.org/officeDocument/2006/relationships/hyperlink" Target="Technology/Software/MercadoLibre.xlsx" TargetMode="External"/><Relationship Id="rId15" Type="http://schemas.openxmlformats.org/officeDocument/2006/relationships/hyperlink" Target="Technology/Software/Microsoft.xlsx" TargetMode="External"/><Relationship Id="rId10" Type="http://schemas.openxmlformats.org/officeDocument/2006/relationships/hyperlink" Target="Technology/Hardware/Livent.xlsx" TargetMode="External"/><Relationship Id="rId19" Type="http://schemas.openxmlformats.org/officeDocument/2006/relationships/hyperlink" Target="Financial%20Services/Berkshire%20Hathaway.xlsx" TargetMode="External"/><Relationship Id="rId4" Type="http://schemas.openxmlformats.org/officeDocument/2006/relationships/hyperlink" Target="Consumer/Hermes%20International.xlsx" TargetMode="External"/><Relationship Id="rId9" Type="http://schemas.openxmlformats.org/officeDocument/2006/relationships/hyperlink" Target="Consumer/AutoZone.xlsx" TargetMode="External"/><Relationship Id="rId14" Type="http://schemas.openxmlformats.org/officeDocument/2006/relationships/hyperlink" Target="Consumer/Crocs.xlsx"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ealthcare/Novo%20Nordisk.xlsx" TargetMode="External"/><Relationship Id="rId13" Type="http://schemas.openxmlformats.org/officeDocument/2006/relationships/hyperlink" Target="Consumer/Ulta%20Beauty.xlsx" TargetMode="External"/><Relationship Id="rId18" Type="http://schemas.openxmlformats.org/officeDocument/2006/relationships/hyperlink" Target="Consumer/Ferrari.xlsx" TargetMode="External"/><Relationship Id="rId3" Type="http://schemas.openxmlformats.org/officeDocument/2006/relationships/hyperlink" Target="Technology/Hardware/ASML.xlsx" TargetMode="External"/><Relationship Id="rId7" Type="http://schemas.openxmlformats.org/officeDocument/2006/relationships/hyperlink" Target="Technology/Software/Airbnb.xlsx" TargetMode="External"/><Relationship Id="rId12" Type="http://schemas.openxmlformats.org/officeDocument/2006/relationships/hyperlink" Target="Financial%20Services/Visa.xlsx" TargetMode="External"/><Relationship Id="rId17" Type="http://schemas.openxmlformats.org/officeDocument/2006/relationships/hyperlink" Target="Technology/Software/Alphabet.xlsx" TargetMode="External"/><Relationship Id="rId2" Type="http://schemas.openxmlformats.org/officeDocument/2006/relationships/hyperlink" Target="Technology/Software/Constellation%20Software.xlsx" TargetMode="External"/><Relationship Id="rId16" Type="http://schemas.openxmlformats.org/officeDocument/2006/relationships/hyperlink" Target="Healthcare/Vertex%20Pharmaceuticals.xlsx" TargetMode="External"/><Relationship Id="rId1" Type="http://schemas.openxmlformats.org/officeDocument/2006/relationships/hyperlink" Target="Consumer/Louis%20Vuitton%20Moet%20Hennessy.xlsx" TargetMode="External"/><Relationship Id="rId6" Type="http://schemas.openxmlformats.org/officeDocument/2006/relationships/hyperlink" Target="Technology/Software/Adyen.xlsx" TargetMode="External"/><Relationship Id="rId11" Type="http://schemas.openxmlformats.org/officeDocument/2006/relationships/hyperlink" Target="Consumer/Monster%20Beverage%20Corporation.xlsx" TargetMode="External"/><Relationship Id="rId5" Type="http://schemas.openxmlformats.org/officeDocument/2006/relationships/hyperlink" Target="Technology/Software/MercadoLibre.xlsx" TargetMode="External"/><Relationship Id="rId15" Type="http://schemas.openxmlformats.org/officeDocument/2006/relationships/hyperlink" Target="Technology/Software/Microsoft.xlsx" TargetMode="External"/><Relationship Id="rId10" Type="http://schemas.openxmlformats.org/officeDocument/2006/relationships/hyperlink" Target="Technology/Hardware/Livent.xlsx" TargetMode="External"/><Relationship Id="rId19" Type="http://schemas.openxmlformats.org/officeDocument/2006/relationships/hyperlink" Target="Financial%20Services/Berkshire%20Hathaway.xlsx" TargetMode="External"/><Relationship Id="rId4" Type="http://schemas.openxmlformats.org/officeDocument/2006/relationships/hyperlink" Target="Consumer/Hermes%20International.xlsx" TargetMode="External"/><Relationship Id="rId9" Type="http://schemas.openxmlformats.org/officeDocument/2006/relationships/hyperlink" Target="Consumer/AutoZone.xlsx" TargetMode="External"/><Relationship Id="rId14" Type="http://schemas.openxmlformats.org/officeDocument/2006/relationships/hyperlink" Target="Consumer/Crocs.xlsx"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Technology/Hardware/Axon%20Enterprise.xlsx" TargetMode="External"/><Relationship Id="rId13" Type="http://schemas.openxmlformats.org/officeDocument/2006/relationships/hyperlink" Target="Technology/Hardware/Livent.xlsx" TargetMode="External"/><Relationship Id="rId18" Type="http://schemas.openxmlformats.org/officeDocument/2006/relationships/hyperlink" Target="Technology/Hardware/ON%20Semiconductor.xlsx" TargetMode="External"/><Relationship Id="rId26" Type="http://schemas.openxmlformats.org/officeDocument/2006/relationships/hyperlink" Target="Technology/Hardware/Micron%20Technology.xlsx" TargetMode="External"/><Relationship Id="rId3" Type="http://schemas.openxmlformats.org/officeDocument/2006/relationships/hyperlink" Target="Technology/Hardware/Analog%20Devices.xlsx" TargetMode="External"/><Relationship Id="rId21" Type="http://schemas.openxmlformats.org/officeDocument/2006/relationships/hyperlink" Target="Technology/Hardware/Rambus.xlsx" TargetMode="External"/><Relationship Id="rId7" Type="http://schemas.openxmlformats.org/officeDocument/2006/relationships/hyperlink" Target="Technology/Hardware/ASML.xlsx" TargetMode="External"/><Relationship Id="rId12" Type="http://schemas.openxmlformats.org/officeDocument/2006/relationships/hyperlink" Target="Technology/Hardware/Lam%20Research.xlsx" TargetMode="External"/><Relationship Id="rId17" Type="http://schemas.openxmlformats.org/officeDocument/2006/relationships/hyperlink" Target="Technology/Hardware/Nvidia.xlsx" TargetMode="External"/><Relationship Id="rId25" Type="http://schemas.openxmlformats.org/officeDocument/2006/relationships/hyperlink" Target="Technology/Hardware/Texas%20Instruments.xlsx" TargetMode="External"/><Relationship Id="rId2" Type="http://schemas.openxmlformats.org/officeDocument/2006/relationships/hyperlink" Target="Technology/Hardware/AMD.xlsx" TargetMode="External"/><Relationship Id="rId16" Type="http://schemas.openxmlformats.org/officeDocument/2006/relationships/hyperlink" Target="Technology/Hardware/Monolithic%20Power%20Systems.xlsx" TargetMode="External"/><Relationship Id="rId20" Type="http://schemas.openxmlformats.org/officeDocument/2006/relationships/hyperlink" Target="Technology/Hardware/Pure%20Storage.xlsx" TargetMode="External"/><Relationship Id="rId29" Type="http://schemas.openxmlformats.org/officeDocument/2006/relationships/hyperlink" Target="Technology/Hardware/Qualcomm.xlsx" TargetMode="External"/><Relationship Id="rId1" Type="http://schemas.openxmlformats.org/officeDocument/2006/relationships/hyperlink" Target="Technology/Hardware/Allegro%20Microsystems.xlsx" TargetMode="External"/><Relationship Id="rId6" Type="http://schemas.openxmlformats.org/officeDocument/2006/relationships/hyperlink" Target="Technology/Hardware/Arista%20Networks.xlsx" TargetMode="External"/><Relationship Id="rId11" Type="http://schemas.openxmlformats.org/officeDocument/2006/relationships/hyperlink" Target="Technology/Hardware/KLA%20Corporation.xlsx" TargetMode="External"/><Relationship Id="rId24" Type="http://schemas.openxmlformats.org/officeDocument/2006/relationships/hyperlink" Target="Technology/Hardware/Tesla.xlsx" TargetMode="External"/><Relationship Id="rId5" Type="http://schemas.openxmlformats.org/officeDocument/2006/relationships/hyperlink" Target="Technology/Hardware/Applied%20Materials.xlsx" TargetMode="External"/><Relationship Id="rId15" Type="http://schemas.openxmlformats.org/officeDocument/2006/relationships/hyperlink" Target="Technology/Hardware/Mobileye.xlsx" TargetMode="External"/><Relationship Id="rId23" Type="http://schemas.openxmlformats.org/officeDocument/2006/relationships/hyperlink" Target="Technology/Hardware/Super%20Micro%20Computer.xlsx" TargetMode="External"/><Relationship Id="rId28" Type="http://schemas.openxmlformats.org/officeDocument/2006/relationships/hyperlink" Target="Technology/Hardware/Taiwan%20Semiconductor.xlsx" TargetMode="External"/><Relationship Id="rId10" Type="http://schemas.openxmlformats.org/officeDocument/2006/relationships/hyperlink" Target="Technology/Hardware/Enphase%20Energy.xlsx" TargetMode="External"/><Relationship Id="rId19" Type="http://schemas.openxmlformats.org/officeDocument/2006/relationships/hyperlink" Target="Technology/Hardware/Palo%20Alto%20Networks.xlsx" TargetMode="External"/><Relationship Id="rId31" Type="http://schemas.openxmlformats.org/officeDocument/2006/relationships/hyperlink" Target="Technology/Hardware/Cisco%20Systems.xlsx" TargetMode="External"/><Relationship Id="rId4" Type="http://schemas.openxmlformats.org/officeDocument/2006/relationships/hyperlink" Target="Technology/Hardware/Apple.xlsx" TargetMode="External"/><Relationship Id="rId9" Type="http://schemas.openxmlformats.org/officeDocument/2006/relationships/hyperlink" Target="Technology/Hardware/Broadcom.xlsx" TargetMode="External"/><Relationship Id="rId14" Type="http://schemas.openxmlformats.org/officeDocument/2006/relationships/hyperlink" Target="Technology/Hardware/Microchip%20Technology.xlsx" TargetMode="External"/><Relationship Id="rId22" Type="http://schemas.openxmlformats.org/officeDocument/2006/relationships/hyperlink" Target="Technology/Hardware/SolarEdge.xlsx" TargetMode="External"/><Relationship Id="rId27" Type="http://schemas.openxmlformats.org/officeDocument/2006/relationships/hyperlink" Target="Technology/Hardware/NXP%20Semiconductors.xlsx" TargetMode="External"/><Relationship Id="rId30" Type="http://schemas.openxmlformats.org/officeDocument/2006/relationships/hyperlink" Target="Technology/Hardware/STMicroelectronics.xlsx"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Technology/Software/Crowdstrike.xlsx" TargetMode="External"/><Relationship Id="rId18" Type="http://schemas.openxmlformats.org/officeDocument/2006/relationships/hyperlink" Target="Technology/Software/Fortinet.xlsx" TargetMode="External"/><Relationship Id="rId26" Type="http://schemas.openxmlformats.org/officeDocument/2006/relationships/hyperlink" Target="Technology/Software/Netflix.xlsx" TargetMode="External"/><Relationship Id="rId39" Type="http://schemas.openxmlformats.org/officeDocument/2006/relationships/hyperlink" Target="Technology/Software/Workday.xlsx" TargetMode="External"/><Relationship Id="rId21" Type="http://schemas.openxmlformats.org/officeDocument/2006/relationships/hyperlink" Target="Technology/Software/HashiCorp.xlsx" TargetMode="External"/><Relationship Id="rId34" Type="http://schemas.openxmlformats.org/officeDocument/2006/relationships/hyperlink" Target="Technology/Software/Synopsys.xlsx" TargetMode="External"/><Relationship Id="rId42" Type="http://schemas.openxmlformats.org/officeDocument/2006/relationships/hyperlink" Target="Technology/Software/Constellation%20Software.xlsx" TargetMode="External"/><Relationship Id="rId47" Type="http://schemas.openxmlformats.org/officeDocument/2006/relationships/hyperlink" Target="Technology/Software/Microsoft.xlsx" TargetMode="External"/><Relationship Id="rId50" Type="http://schemas.openxmlformats.org/officeDocument/2006/relationships/hyperlink" Target="Technology/Software/Veeva%20Systems.xlsx" TargetMode="External"/><Relationship Id="rId7" Type="http://schemas.openxmlformats.org/officeDocument/2006/relationships/hyperlink" Target="Technology/Software/Autodesk.xlsx" TargetMode="External"/><Relationship Id="rId2" Type="http://schemas.openxmlformats.org/officeDocument/2006/relationships/hyperlink" Target="Technology/Software/Adobe.xlsx" TargetMode="External"/><Relationship Id="rId16" Type="http://schemas.openxmlformats.org/officeDocument/2006/relationships/hyperlink" Target="Technology/Software/Duolingo.xlsx" TargetMode="External"/><Relationship Id="rId29" Type="http://schemas.openxmlformats.org/officeDocument/2006/relationships/hyperlink" Target="Technology/Software/Samsara.xlsx" TargetMode="External"/><Relationship Id="rId11" Type="http://schemas.openxmlformats.org/officeDocument/2006/relationships/hyperlink" Target="Technology/Software/Cloudflare.xlsx" TargetMode="External"/><Relationship Id="rId24" Type="http://schemas.openxmlformats.org/officeDocument/2006/relationships/hyperlink" Target="Technology/Software/Meta%20Platforms.xlsx" TargetMode="External"/><Relationship Id="rId32" Type="http://schemas.openxmlformats.org/officeDocument/2006/relationships/hyperlink" Target="Technology/Software/Snowflake.xlsx" TargetMode="External"/><Relationship Id="rId37" Type="http://schemas.openxmlformats.org/officeDocument/2006/relationships/hyperlink" Target="Technology/Software/Twilio.xlsx" TargetMode="External"/><Relationship Id="rId40" Type="http://schemas.openxmlformats.org/officeDocument/2006/relationships/hyperlink" Target="Technology/Software/ZoomInfo.xlsx" TargetMode="External"/><Relationship Id="rId45" Type="http://schemas.openxmlformats.org/officeDocument/2006/relationships/hyperlink" Target="Technology/Software/ANSYS.xlsx" TargetMode="External"/><Relationship Id="rId53" Type="http://schemas.openxmlformats.org/officeDocument/2006/relationships/hyperlink" Target="Technology/Software/dLocal.xlsx" TargetMode="External"/><Relationship Id="rId5" Type="http://schemas.openxmlformats.org/officeDocument/2006/relationships/hyperlink" Target="Technology/Software/Amplitude.xlsx" TargetMode="External"/><Relationship Id="rId10" Type="http://schemas.openxmlformats.org/officeDocument/2006/relationships/hyperlink" Target="Technology/Software/Braze.xlsx" TargetMode="External"/><Relationship Id="rId19" Type="http://schemas.openxmlformats.org/officeDocument/2006/relationships/hyperlink" Target="Technology/Software/GitLab.xlsx" TargetMode="External"/><Relationship Id="rId31" Type="http://schemas.openxmlformats.org/officeDocument/2006/relationships/hyperlink" Target="Technology/Software/ServiceNow.xlsx" TargetMode="External"/><Relationship Id="rId44" Type="http://schemas.openxmlformats.org/officeDocument/2006/relationships/hyperlink" Target="Technology/Software/Amazon.xlsx" TargetMode="External"/><Relationship Id="rId52" Type="http://schemas.openxmlformats.org/officeDocument/2006/relationships/hyperlink" Target="Technology/Software/Zoom%20Video%20Communications.xlsx" TargetMode="External"/><Relationship Id="rId4" Type="http://schemas.openxmlformats.org/officeDocument/2006/relationships/hyperlink" Target="Technology/Software/Alphabet.xlsx" TargetMode="External"/><Relationship Id="rId9" Type="http://schemas.openxmlformats.org/officeDocument/2006/relationships/hyperlink" Target="Technology/Software/Box.xlsx" TargetMode="External"/><Relationship Id="rId14" Type="http://schemas.openxmlformats.org/officeDocument/2006/relationships/hyperlink" Target="Technology/Software/Datadog.xlsx" TargetMode="External"/><Relationship Id="rId22" Type="http://schemas.openxmlformats.org/officeDocument/2006/relationships/hyperlink" Target="Technology/Software/Hubspot.xlsx" TargetMode="External"/><Relationship Id="rId27" Type="http://schemas.openxmlformats.org/officeDocument/2006/relationships/hyperlink" Target="Technology/Software/Okta.xlsx" TargetMode="External"/><Relationship Id="rId30" Type="http://schemas.openxmlformats.org/officeDocument/2006/relationships/hyperlink" Target="Technology/Software/SentinelOne.xlsx" TargetMode="External"/><Relationship Id="rId35" Type="http://schemas.openxmlformats.org/officeDocument/2006/relationships/hyperlink" Target="Technology/Software/The%20Trade%20Desk.xlsx" TargetMode="External"/><Relationship Id="rId43" Type="http://schemas.openxmlformats.org/officeDocument/2006/relationships/hyperlink" Target="Technology/Software/SAP.xlsx" TargetMode="External"/><Relationship Id="rId48" Type="http://schemas.openxmlformats.org/officeDocument/2006/relationships/hyperlink" Target="To%20Be%20Modeled/Cadence%20Design%20Systems.xlsx" TargetMode="External"/><Relationship Id="rId8" Type="http://schemas.openxmlformats.org/officeDocument/2006/relationships/hyperlink" Target="Technology/Software/Bill.xlsx" TargetMode="External"/><Relationship Id="rId51" Type="http://schemas.openxmlformats.org/officeDocument/2006/relationships/hyperlink" Target="Technology/Software/Cadence%20Design%20Systems.xlsx" TargetMode="External"/><Relationship Id="rId3" Type="http://schemas.openxmlformats.org/officeDocument/2006/relationships/hyperlink" Target="Technology/Software/Airbnb.xlsx" TargetMode="External"/><Relationship Id="rId12" Type="http://schemas.openxmlformats.org/officeDocument/2006/relationships/hyperlink" Target="Technology/Software/Confluent.xlsx" TargetMode="External"/><Relationship Id="rId17" Type="http://schemas.openxmlformats.org/officeDocument/2006/relationships/hyperlink" Target="Technology/Software/Elastic%20N.V.xlsx" TargetMode="External"/><Relationship Id="rId25" Type="http://schemas.openxmlformats.org/officeDocument/2006/relationships/hyperlink" Target="Technology/Software/MongoDB.xlsx" TargetMode="External"/><Relationship Id="rId33" Type="http://schemas.openxmlformats.org/officeDocument/2006/relationships/hyperlink" Target="Technology/Software/Splunk.xlsx" TargetMode="External"/><Relationship Id="rId38" Type="http://schemas.openxmlformats.org/officeDocument/2006/relationships/hyperlink" Target="Technology/Software/Tyler%20Technologies.xlsx" TargetMode="External"/><Relationship Id="rId46" Type="http://schemas.openxmlformats.org/officeDocument/2006/relationships/hyperlink" Target="Technology/Software/VeriSign.xlsx" TargetMode="External"/><Relationship Id="rId20" Type="http://schemas.openxmlformats.org/officeDocument/2006/relationships/hyperlink" Target="Technology/Software/Global-E.xlsx" TargetMode="External"/><Relationship Id="rId41" Type="http://schemas.openxmlformats.org/officeDocument/2006/relationships/hyperlink" Target="Technology/Software/ZScaler.xlsx" TargetMode="External"/><Relationship Id="rId1" Type="http://schemas.openxmlformats.org/officeDocument/2006/relationships/hyperlink" Target="Technology/Software/Accenture.xlsx" TargetMode="External"/><Relationship Id="rId6" Type="http://schemas.openxmlformats.org/officeDocument/2006/relationships/hyperlink" Target="Technology/Software/Atlassian.xlsx" TargetMode="External"/><Relationship Id="rId15" Type="http://schemas.openxmlformats.org/officeDocument/2006/relationships/hyperlink" Target="Technology/Software/DigitalOcean.xlsx" TargetMode="External"/><Relationship Id="rId23" Type="http://schemas.openxmlformats.org/officeDocument/2006/relationships/hyperlink" Target="Technology/Software/Intuit.xlsx" TargetMode="External"/><Relationship Id="rId28" Type="http://schemas.openxmlformats.org/officeDocument/2006/relationships/hyperlink" Target="Technology/Software/Salesforce.xlsx" TargetMode="External"/><Relationship Id="rId36" Type="http://schemas.openxmlformats.org/officeDocument/2006/relationships/hyperlink" Target="Technology/Software/Toast.xlsx" TargetMode="External"/><Relationship Id="rId49" Type="http://schemas.openxmlformats.org/officeDocument/2006/relationships/hyperlink" Target="Technology/Software/Automatic%20Data%20Processing.xlsx"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Consumer/Hershey's.xlsx" TargetMode="External"/><Relationship Id="rId18" Type="http://schemas.openxmlformats.org/officeDocument/2006/relationships/hyperlink" Target="Consumer/McDonalds.xlsx" TargetMode="External"/><Relationship Id="rId26" Type="http://schemas.openxmlformats.org/officeDocument/2006/relationships/hyperlink" Target="Consumer/Starbucks.xlsx" TargetMode="External"/><Relationship Id="rId3" Type="http://schemas.openxmlformats.org/officeDocument/2006/relationships/hyperlink" Target="Consumer/Chipotle%20Mexican%20Grill.xlsx" TargetMode="External"/><Relationship Id="rId21" Type="http://schemas.openxmlformats.org/officeDocument/2006/relationships/hyperlink" Target="Consumer/PepsiCo.xlsx" TargetMode="External"/><Relationship Id="rId34" Type="http://schemas.openxmlformats.org/officeDocument/2006/relationships/hyperlink" Target="Consumer/O'Reilly%20Automotive.xlsx" TargetMode="External"/><Relationship Id="rId7" Type="http://schemas.openxmlformats.org/officeDocument/2006/relationships/hyperlink" Target="Consumer/Crocs.xlsx" TargetMode="External"/><Relationship Id="rId12" Type="http://schemas.openxmlformats.org/officeDocument/2006/relationships/hyperlink" Target="Consumer/Hermes%20International.xlsx" TargetMode="External"/><Relationship Id="rId17" Type="http://schemas.openxmlformats.org/officeDocument/2006/relationships/hyperlink" Target="Consumer/Lululemon.xlsx" TargetMode="External"/><Relationship Id="rId25" Type="http://schemas.openxmlformats.org/officeDocument/2006/relationships/hyperlink" Target="Consumer/Richemont.xlsx" TargetMode="External"/><Relationship Id="rId33" Type="http://schemas.openxmlformats.org/officeDocument/2006/relationships/hyperlink" Target="Consumer/Moncler.xlsx" TargetMode="External"/><Relationship Id="rId2" Type="http://schemas.openxmlformats.org/officeDocument/2006/relationships/hyperlink" Target="Consumer/Burberry.xlsx" TargetMode="External"/><Relationship Id="rId16" Type="http://schemas.openxmlformats.org/officeDocument/2006/relationships/hyperlink" Target="Consumer/Louis%20Vuitton%20Moet%20Hennessy.xlsx" TargetMode="External"/><Relationship Id="rId20" Type="http://schemas.openxmlformats.org/officeDocument/2006/relationships/hyperlink" Target="Consumer/Nike.xlsx" TargetMode="External"/><Relationship Id="rId29" Type="http://schemas.openxmlformats.org/officeDocument/2006/relationships/hyperlink" Target="Consumer/Ulta%20Beauty.xlsx" TargetMode="External"/><Relationship Id="rId1" Type="http://schemas.openxmlformats.org/officeDocument/2006/relationships/hyperlink" Target="Consumer/AutoZone.xlsx" TargetMode="External"/><Relationship Id="rId6" Type="http://schemas.openxmlformats.org/officeDocument/2006/relationships/hyperlink" Target="Consumer/Costco%20Wholesale.xlsx" TargetMode="External"/><Relationship Id="rId11" Type="http://schemas.openxmlformats.org/officeDocument/2006/relationships/hyperlink" Target="Consumer/Ferrari.xlsx" TargetMode="External"/><Relationship Id="rId24" Type="http://schemas.openxmlformats.org/officeDocument/2006/relationships/hyperlink" Target="Consumer/Proctor%20&amp;%20Gamble.xlsx" TargetMode="External"/><Relationship Id="rId32" Type="http://schemas.openxmlformats.org/officeDocument/2006/relationships/hyperlink" Target="Consumer/Warner%20Music%20Group.xlsx" TargetMode="External"/><Relationship Id="rId5" Type="http://schemas.openxmlformats.org/officeDocument/2006/relationships/hyperlink" Target="Consumer/Constellation%20Brands.xlsx" TargetMode="External"/><Relationship Id="rId15" Type="http://schemas.openxmlformats.org/officeDocument/2006/relationships/hyperlink" Target="Consumer/L'Oreal.xlsx" TargetMode="External"/><Relationship Id="rId23" Type="http://schemas.openxmlformats.org/officeDocument/2006/relationships/hyperlink" Target="Consumer/Prada.xlsx" TargetMode="External"/><Relationship Id="rId28" Type="http://schemas.openxmlformats.org/officeDocument/2006/relationships/hyperlink" Target="Consumer/TJX%20Companies.xlsx" TargetMode="External"/><Relationship Id="rId36" Type="http://schemas.openxmlformats.org/officeDocument/2006/relationships/hyperlink" Target="Technology/Software/MercadoLibre.xlsx" TargetMode="External"/><Relationship Id="rId10" Type="http://schemas.openxmlformats.org/officeDocument/2006/relationships/hyperlink" Target="Consumer/Estee%20Lauder.xlsx" TargetMode="External"/><Relationship Id="rId19" Type="http://schemas.openxmlformats.org/officeDocument/2006/relationships/hyperlink" Target="Consumer/Monster%20Beverage%20Corporation.xlsx" TargetMode="External"/><Relationship Id="rId31" Type="http://schemas.openxmlformats.org/officeDocument/2006/relationships/hyperlink" Target="Consumer/Walmart.xlsx" TargetMode="External"/><Relationship Id="rId4" Type="http://schemas.openxmlformats.org/officeDocument/2006/relationships/hyperlink" Target="Consumer/Coca%20Cola.xlsx" TargetMode="External"/><Relationship Id="rId9" Type="http://schemas.openxmlformats.org/officeDocument/2006/relationships/hyperlink" Target="Consumer/E.l.f%20Beauty.xlsx" TargetMode="External"/><Relationship Id="rId14" Type="http://schemas.openxmlformats.org/officeDocument/2006/relationships/hyperlink" Target="Consumer/Kering.xlsx" TargetMode="External"/><Relationship Id="rId22" Type="http://schemas.openxmlformats.org/officeDocument/2006/relationships/hyperlink" Target="Consumer/Planet%20Fitness.xlsx" TargetMode="External"/><Relationship Id="rId27" Type="http://schemas.openxmlformats.org/officeDocument/2006/relationships/hyperlink" Target="Consumer/Tapestry.xlsx" TargetMode="External"/><Relationship Id="rId30" Type="http://schemas.openxmlformats.org/officeDocument/2006/relationships/hyperlink" Target="Consumer/Universal%20Music%20Group.xlsx" TargetMode="External"/><Relationship Id="rId35" Type="http://schemas.openxmlformats.org/officeDocument/2006/relationships/hyperlink" Target="Consumer/Texas%20Roadhouse.xlsx" TargetMode="External"/><Relationship Id="rId8" Type="http://schemas.openxmlformats.org/officeDocument/2006/relationships/hyperlink" Target="Consumer/Dutch%20Bros.xlsx"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Financial%20Services/Intercontinental%20Exchange.xlsx" TargetMode="External"/><Relationship Id="rId13" Type="http://schemas.openxmlformats.org/officeDocument/2006/relationships/hyperlink" Target="Financial%20Services/Paycom%20Software.xlsx" TargetMode="External"/><Relationship Id="rId18" Type="http://schemas.openxmlformats.org/officeDocument/2006/relationships/hyperlink" Target="Financial%20Services/Global%20Payments.xlsx" TargetMode="External"/><Relationship Id="rId3" Type="http://schemas.openxmlformats.org/officeDocument/2006/relationships/hyperlink" Target="Financial%20Services/CME%20Group.xlsx" TargetMode="External"/><Relationship Id="rId21" Type="http://schemas.openxmlformats.org/officeDocument/2006/relationships/hyperlink" Target="Technology/Software/Adyen.xlsx" TargetMode="External"/><Relationship Id="rId7" Type="http://schemas.openxmlformats.org/officeDocument/2006/relationships/hyperlink" Target="Financial%20Services/Fiserv.xlsx" TargetMode="External"/><Relationship Id="rId12" Type="http://schemas.openxmlformats.org/officeDocument/2006/relationships/hyperlink" Target="Financial%20Services/Nu%20Holdings.xlsx" TargetMode="External"/><Relationship Id="rId17" Type="http://schemas.openxmlformats.org/officeDocument/2006/relationships/hyperlink" Target="Financial%20Services/Visa.xlsx" TargetMode="External"/><Relationship Id="rId2" Type="http://schemas.openxmlformats.org/officeDocument/2006/relationships/hyperlink" Target="Financial%20Services/BlackRock.xlsx" TargetMode="External"/><Relationship Id="rId16" Type="http://schemas.openxmlformats.org/officeDocument/2006/relationships/hyperlink" Target="Financial%20Services/S&amp;P%20Global.xlsx" TargetMode="External"/><Relationship Id="rId20" Type="http://schemas.openxmlformats.org/officeDocument/2006/relationships/hyperlink" Target="Financial%20Services/American%20Express.xlsx" TargetMode="External"/><Relationship Id="rId1" Type="http://schemas.openxmlformats.org/officeDocument/2006/relationships/hyperlink" Target="Financial%20Services/Berkshire%20Hathaway.xlsx" TargetMode="External"/><Relationship Id="rId6" Type="http://schemas.openxmlformats.org/officeDocument/2006/relationships/hyperlink" Target="Financial%20Services/Fair%20Isaac%20Corporation.xlsx" TargetMode="External"/><Relationship Id="rId11" Type="http://schemas.openxmlformats.org/officeDocument/2006/relationships/hyperlink" Target="Financial%20Services/MSCI.xlsx" TargetMode="External"/><Relationship Id="rId5" Type="http://schemas.openxmlformats.org/officeDocument/2006/relationships/hyperlink" Target="Financial%20Services/FactSet%20Research%20Systems.xlsx" TargetMode="External"/><Relationship Id="rId15" Type="http://schemas.openxmlformats.org/officeDocument/2006/relationships/hyperlink" Target="Financial%20Services/PayPal.xlsx" TargetMode="External"/><Relationship Id="rId10" Type="http://schemas.openxmlformats.org/officeDocument/2006/relationships/hyperlink" Target="Financial%20Services/Moodys.xlsx" TargetMode="External"/><Relationship Id="rId19" Type="http://schemas.openxmlformats.org/officeDocument/2006/relationships/hyperlink" Target="Financial%20Services/Shift4%20Payments.xlsx" TargetMode="External"/><Relationship Id="rId4" Type="http://schemas.openxmlformats.org/officeDocument/2006/relationships/hyperlink" Target="Financial%20Services/Discover%20Financial%20Services.xlsx" TargetMode="External"/><Relationship Id="rId9" Type="http://schemas.openxmlformats.org/officeDocument/2006/relationships/hyperlink" Target="Financial%20Services/Mastercard.xlsx" TargetMode="External"/><Relationship Id="rId14" Type="http://schemas.openxmlformats.org/officeDocument/2006/relationships/hyperlink" Target="Financial%20Services/Paylocity.xlsx" TargetMode="External"/><Relationship Id="rId22" Type="http://schemas.openxmlformats.org/officeDocument/2006/relationships/hyperlink" Target="Financial%20Services/Nasdaq.xlsx"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ealthcare/Medtronic.xlsx" TargetMode="External"/><Relationship Id="rId13" Type="http://schemas.openxmlformats.org/officeDocument/2006/relationships/hyperlink" Target="Healthcare/United%20Healthcare.xlsx" TargetMode="External"/><Relationship Id="rId3" Type="http://schemas.openxmlformats.org/officeDocument/2006/relationships/hyperlink" Target="Healthcare/Danaher.xlsx" TargetMode="External"/><Relationship Id="rId7" Type="http://schemas.openxmlformats.org/officeDocument/2006/relationships/hyperlink" Target="Healthcare/Lantheus%20Holdings.xlsx" TargetMode="External"/><Relationship Id="rId12" Type="http://schemas.openxmlformats.org/officeDocument/2006/relationships/hyperlink" Target="Healthcare/Thermo%20Fisher%20Scientific.xlsx" TargetMode="External"/><Relationship Id="rId17" Type="http://schemas.openxmlformats.org/officeDocument/2006/relationships/hyperlink" Target="Healthcare/Novo%20Nordisk.xlsx" TargetMode="External"/><Relationship Id="rId2" Type="http://schemas.openxmlformats.org/officeDocument/2006/relationships/hyperlink" Target="Healthcare/AbbVie.xlsx" TargetMode="External"/><Relationship Id="rId16" Type="http://schemas.openxmlformats.org/officeDocument/2006/relationships/hyperlink" Target="Healthcare/Stryker.xlsx" TargetMode="External"/><Relationship Id="rId1" Type="http://schemas.openxmlformats.org/officeDocument/2006/relationships/hyperlink" Target="Healthcare/Abbott%20Laboratories.xlsx" TargetMode="External"/><Relationship Id="rId6" Type="http://schemas.openxmlformats.org/officeDocument/2006/relationships/hyperlink" Target="Healthcare/Intuitive%20Surgical.xlsx" TargetMode="External"/><Relationship Id="rId11" Type="http://schemas.openxmlformats.org/officeDocument/2006/relationships/hyperlink" Target="Healthcare/Progyny.xlsx" TargetMode="External"/><Relationship Id="rId5" Type="http://schemas.openxmlformats.org/officeDocument/2006/relationships/hyperlink" Target="Healthcare/Eli%20Lilly.xlsx" TargetMode="External"/><Relationship Id="rId15" Type="http://schemas.openxmlformats.org/officeDocument/2006/relationships/hyperlink" Target="Healthcare/Zoetis.xlsx" TargetMode="External"/><Relationship Id="rId10" Type="http://schemas.openxmlformats.org/officeDocument/2006/relationships/hyperlink" Target="Healthcare/Pfizer.xlsx" TargetMode="External"/><Relationship Id="rId4" Type="http://schemas.openxmlformats.org/officeDocument/2006/relationships/hyperlink" Target="Healthcare/Dexcom.xlsx" TargetMode="External"/><Relationship Id="rId9" Type="http://schemas.openxmlformats.org/officeDocument/2006/relationships/hyperlink" Target="Healthcare/Merck%20&amp;%20Co.xlsx" TargetMode="External"/><Relationship Id="rId14" Type="http://schemas.openxmlformats.org/officeDocument/2006/relationships/hyperlink" Target="Healthcare/Vertex%20Pharmaceuticals.xlsx"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Industrials/Waste%20Management.xlsx" TargetMode="External"/><Relationship Id="rId13" Type="http://schemas.openxmlformats.org/officeDocument/2006/relationships/hyperlink" Target="Industrials/Lockheed%20Martin.xlsx" TargetMode="External"/><Relationship Id="rId18" Type="http://schemas.openxmlformats.org/officeDocument/2006/relationships/hyperlink" Target="Industrials/MP%20Materials.xlsx" TargetMode="External"/><Relationship Id="rId3" Type="http://schemas.openxmlformats.org/officeDocument/2006/relationships/hyperlink" Target="Industrials/HEICO.xlsx" TargetMode="External"/><Relationship Id="rId7" Type="http://schemas.openxmlformats.org/officeDocument/2006/relationships/hyperlink" Target="Industrials/Waste%20Connections.xlsx" TargetMode="External"/><Relationship Id="rId12" Type="http://schemas.openxmlformats.org/officeDocument/2006/relationships/hyperlink" Target="Industrials/Norfolk%20Southern.xlsx" TargetMode="External"/><Relationship Id="rId17" Type="http://schemas.openxmlformats.org/officeDocument/2006/relationships/hyperlink" Target="Technology/Hardware/Livent.xlsx" TargetMode="External"/><Relationship Id="rId2" Type="http://schemas.openxmlformats.org/officeDocument/2006/relationships/hyperlink" Target="Industrials/Copart.xlsx" TargetMode="External"/><Relationship Id="rId16" Type="http://schemas.openxmlformats.org/officeDocument/2006/relationships/hyperlink" Target="Industrials/Cameco.xlsx" TargetMode="External"/><Relationship Id="rId1" Type="http://schemas.openxmlformats.org/officeDocument/2006/relationships/hyperlink" Target="Industrials/AMETEK.xlsx" TargetMode="External"/><Relationship Id="rId6" Type="http://schemas.openxmlformats.org/officeDocument/2006/relationships/hyperlink" Target="Industrials/United%20Parcel%20Service.xlsx" TargetMode="External"/><Relationship Id="rId11" Type="http://schemas.openxmlformats.org/officeDocument/2006/relationships/hyperlink" Target="Industrials/Canadian%20National%20Railway.xlsx" TargetMode="External"/><Relationship Id="rId5" Type="http://schemas.openxmlformats.org/officeDocument/2006/relationships/hyperlink" Target="Industrials/Republic%20Services.xlsx" TargetMode="External"/><Relationship Id="rId15" Type="http://schemas.openxmlformats.org/officeDocument/2006/relationships/hyperlink" Target="Industrials/Caterpillar.xlsx" TargetMode="External"/><Relationship Id="rId10" Type="http://schemas.openxmlformats.org/officeDocument/2006/relationships/hyperlink" Target="Industrials/Union%20Pacific.xlsx" TargetMode="External"/><Relationship Id="rId4" Type="http://schemas.openxmlformats.org/officeDocument/2006/relationships/hyperlink" Target="Industrials/Raytheon%20Technologies.xlsx" TargetMode="External"/><Relationship Id="rId9" Type="http://schemas.openxmlformats.org/officeDocument/2006/relationships/hyperlink" Target="Industrials/Canadian%20Pacific.xlsx" TargetMode="External"/><Relationship Id="rId14" Type="http://schemas.openxmlformats.org/officeDocument/2006/relationships/hyperlink" Target="Industrials/Ecolab.xlsx"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Real%20Estate/Texas%20Pacific%20Land.xlsx" TargetMode="External"/><Relationship Id="rId2" Type="http://schemas.openxmlformats.org/officeDocument/2006/relationships/hyperlink" Target="Real%20Estate/Prologis.xlsx" TargetMode="External"/><Relationship Id="rId1" Type="http://schemas.openxmlformats.org/officeDocument/2006/relationships/hyperlink" Target="Real%20Estate/American%20Tower%20Corporation.xlsx" TargetMode="External"/><Relationship Id="rId5" Type="http://schemas.openxmlformats.org/officeDocument/2006/relationships/hyperlink" Target="Real%20Estate/CoStar%20Group.xlsx" TargetMode="External"/><Relationship Id="rId4" Type="http://schemas.openxmlformats.org/officeDocument/2006/relationships/hyperlink" Target="Real%20Estate/WillScot%20Mobile%20Mini%20Holdings.xlsx"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Consumer/Louis%20Vuitton%20Moet%20Hennessy.xlsx" TargetMode="External"/><Relationship Id="rId13" Type="http://schemas.openxmlformats.org/officeDocument/2006/relationships/hyperlink" Target="Consumer/Tapestry.xlsx" TargetMode="External"/><Relationship Id="rId3" Type="http://schemas.openxmlformats.org/officeDocument/2006/relationships/hyperlink" Target="Consumer/E.l.f%20Beauty.xlsx" TargetMode="External"/><Relationship Id="rId7" Type="http://schemas.openxmlformats.org/officeDocument/2006/relationships/hyperlink" Target="Consumer/L'Oreal.xlsx" TargetMode="External"/><Relationship Id="rId12" Type="http://schemas.openxmlformats.org/officeDocument/2006/relationships/hyperlink" Target="Consumer/Richemont.xlsx" TargetMode="External"/><Relationship Id="rId2" Type="http://schemas.openxmlformats.org/officeDocument/2006/relationships/hyperlink" Target="Consumer/Crocs.xlsx" TargetMode="External"/><Relationship Id="rId1" Type="http://schemas.openxmlformats.org/officeDocument/2006/relationships/hyperlink" Target="Consumer/Burberry.xlsx" TargetMode="External"/><Relationship Id="rId6" Type="http://schemas.openxmlformats.org/officeDocument/2006/relationships/hyperlink" Target="Consumer/Kering.xlsx" TargetMode="External"/><Relationship Id="rId11" Type="http://schemas.openxmlformats.org/officeDocument/2006/relationships/hyperlink" Target="Consumer/Prada.xlsx" TargetMode="External"/><Relationship Id="rId5" Type="http://schemas.openxmlformats.org/officeDocument/2006/relationships/hyperlink" Target="Consumer/Hermes%20International.xlsx" TargetMode="External"/><Relationship Id="rId15" Type="http://schemas.openxmlformats.org/officeDocument/2006/relationships/hyperlink" Target="Consumer/Moncler.xlsx" TargetMode="External"/><Relationship Id="rId10" Type="http://schemas.openxmlformats.org/officeDocument/2006/relationships/hyperlink" Target="Consumer/Nike.xlsx" TargetMode="External"/><Relationship Id="rId4" Type="http://schemas.openxmlformats.org/officeDocument/2006/relationships/hyperlink" Target="Consumer/Estee%20Lauder.xlsx" TargetMode="External"/><Relationship Id="rId9" Type="http://schemas.openxmlformats.org/officeDocument/2006/relationships/hyperlink" Target="Consumer/Lululemon.xlsx" TargetMode="External"/><Relationship Id="rId14" Type="http://schemas.openxmlformats.org/officeDocument/2006/relationships/hyperlink" Target="Consumer/Ulta%20Beauty.xlsx"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Technology/Software/Datadog.xlsx" TargetMode="External"/><Relationship Id="rId13" Type="http://schemas.openxmlformats.org/officeDocument/2006/relationships/hyperlink" Target="Technology/Software/ZScaler.xlsx" TargetMode="External"/><Relationship Id="rId18" Type="http://schemas.openxmlformats.org/officeDocument/2006/relationships/hyperlink" Target="Technology/Hardware/Nvidia.xlsx" TargetMode="External"/><Relationship Id="rId3" Type="http://schemas.openxmlformats.org/officeDocument/2006/relationships/hyperlink" Target="Technology/Software/SentinelOne.xlsx" TargetMode="External"/><Relationship Id="rId21" Type="http://schemas.openxmlformats.org/officeDocument/2006/relationships/hyperlink" Target="Consumer/Louis%20Vuitton%20Moet%20Hennessy.xlsx" TargetMode="External"/><Relationship Id="rId7" Type="http://schemas.openxmlformats.org/officeDocument/2006/relationships/hyperlink" Target="Technology/Software/Snowflake.xlsx" TargetMode="External"/><Relationship Id="rId12" Type="http://schemas.openxmlformats.org/officeDocument/2006/relationships/hyperlink" Target="Technology/Software/Crowdstrike.xlsx" TargetMode="External"/><Relationship Id="rId17" Type="http://schemas.openxmlformats.org/officeDocument/2006/relationships/hyperlink" Target="Technology/Hardware/Tesla.xlsx" TargetMode="External"/><Relationship Id="rId2" Type="http://schemas.openxmlformats.org/officeDocument/2006/relationships/hyperlink" Target="Technology/Hardware/Livent.xlsx" TargetMode="External"/><Relationship Id="rId16" Type="http://schemas.openxmlformats.org/officeDocument/2006/relationships/hyperlink" Target="Technology/Hardware/Enphase%20Energy.xlsx" TargetMode="External"/><Relationship Id="rId20" Type="http://schemas.openxmlformats.org/officeDocument/2006/relationships/hyperlink" Target="Consumer/Ulta%20Beauty.xlsx" TargetMode="External"/><Relationship Id="rId1" Type="http://schemas.openxmlformats.org/officeDocument/2006/relationships/hyperlink" Target="Technology/Software/Airbnb.xlsx" TargetMode="External"/><Relationship Id="rId6" Type="http://schemas.openxmlformats.org/officeDocument/2006/relationships/hyperlink" Target="Technology/Software/GitLab.xlsx" TargetMode="External"/><Relationship Id="rId11" Type="http://schemas.openxmlformats.org/officeDocument/2006/relationships/hyperlink" Target="Consumer/Dutch%20Bros.xlsx" TargetMode="External"/><Relationship Id="rId5" Type="http://schemas.openxmlformats.org/officeDocument/2006/relationships/hyperlink" Target="Technology/Software/Cloudflare.xlsx" TargetMode="External"/><Relationship Id="rId15" Type="http://schemas.openxmlformats.org/officeDocument/2006/relationships/hyperlink" Target="Technology/Software/Adyen.xlsx" TargetMode="External"/><Relationship Id="rId10" Type="http://schemas.openxmlformats.org/officeDocument/2006/relationships/hyperlink" Target="Technology/Hardware/Mobileye.xlsx" TargetMode="External"/><Relationship Id="rId19" Type="http://schemas.openxmlformats.org/officeDocument/2006/relationships/hyperlink" Target="Technology/Hardware/ASML.xlsx" TargetMode="External"/><Relationship Id="rId4" Type="http://schemas.openxmlformats.org/officeDocument/2006/relationships/hyperlink" Target="Technology/Software/Confluent.xlsx" TargetMode="External"/><Relationship Id="rId9" Type="http://schemas.openxmlformats.org/officeDocument/2006/relationships/hyperlink" Target="Technology/Software/Twilio.xlsx" TargetMode="External"/><Relationship Id="rId14" Type="http://schemas.openxmlformats.org/officeDocument/2006/relationships/hyperlink" Target="Technology/Software/MercadoLibre.xlsx" TargetMode="External"/><Relationship Id="rId22" Type="http://schemas.openxmlformats.org/officeDocument/2006/relationships/hyperlink" Target="Technology/Hardware/Taiwan%20Semiconductor.xlsx"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8" Type="http://schemas.openxmlformats.org/officeDocument/2006/relationships/hyperlink" Target="Consumer/Ulta%20Beauty.xlsx" TargetMode="External"/><Relationship Id="rId3" Type="http://schemas.openxmlformats.org/officeDocument/2006/relationships/hyperlink" Target="Technology/Software/Adyen.xlsx" TargetMode="External"/><Relationship Id="rId7" Type="http://schemas.openxmlformats.org/officeDocument/2006/relationships/hyperlink" Target="Technology/Software/Airbnb.xlsx" TargetMode="External"/><Relationship Id="rId12" Type="http://schemas.openxmlformats.org/officeDocument/2006/relationships/hyperlink" Target="Technology/Hardware/Taiwan%20Semiconductor.xlsx" TargetMode="External"/><Relationship Id="rId2" Type="http://schemas.openxmlformats.org/officeDocument/2006/relationships/hyperlink" Target="Technology/Software/MercadoLibre.xlsx" TargetMode="External"/><Relationship Id="rId1" Type="http://schemas.openxmlformats.org/officeDocument/2006/relationships/hyperlink" Target="Technology/Software/Constellation%20Software.xlsx" TargetMode="External"/><Relationship Id="rId6" Type="http://schemas.openxmlformats.org/officeDocument/2006/relationships/hyperlink" Target="Healthcare/Novo%20Nordisk.xlsx" TargetMode="External"/><Relationship Id="rId11" Type="http://schemas.openxmlformats.org/officeDocument/2006/relationships/hyperlink" Target="Technology/Software/Microsoft.xlsx" TargetMode="External"/><Relationship Id="rId5" Type="http://schemas.openxmlformats.org/officeDocument/2006/relationships/hyperlink" Target="Consumer/Louis%20Vuitton%20Moet%20Hennessy.xlsx" TargetMode="External"/><Relationship Id="rId10" Type="http://schemas.openxmlformats.org/officeDocument/2006/relationships/hyperlink" Target="Financial%20Services/Visa.xlsx" TargetMode="External"/><Relationship Id="rId4" Type="http://schemas.openxmlformats.org/officeDocument/2006/relationships/hyperlink" Target="Technology/Hardware/ASML.xlsx" TargetMode="External"/><Relationship Id="rId9" Type="http://schemas.openxmlformats.org/officeDocument/2006/relationships/hyperlink" Target="Consumer/Hermes%20International.xlsx"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Technology/Hardware/Taiwan%20Semiconductor.xlsx" TargetMode="External"/><Relationship Id="rId3" Type="http://schemas.openxmlformats.org/officeDocument/2006/relationships/hyperlink" Target="Consumer/Louis%20Vuitton%20Moet%20Hennessy.xlsx" TargetMode="External"/><Relationship Id="rId7" Type="http://schemas.openxmlformats.org/officeDocument/2006/relationships/hyperlink" Target="Consumer/Ulta%20Beauty.xlsx" TargetMode="External"/><Relationship Id="rId2" Type="http://schemas.openxmlformats.org/officeDocument/2006/relationships/hyperlink" Target="Technology/Hardware/ASML.xlsx" TargetMode="External"/><Relationship Id="rId1" Type="http://schemas.openxmlformats.org/officeDocument/2006/relationships/hyperlink" Target="Technology/Software/Constellation%20Software.xlsx" TargetMode="External"/><Relationship Id="rId6" Type="http://schemas.openxmlformats.org/officeDocument/2006/relationships/hyperlink" Target="Consumer/Hermes%20International.xlsx" TargetMode="External"/><Relationship Id="rId5" Type="http://schemas.openxmlformats.org/officeDocument/2006/relationships/hyperlink" Target="Healthcare/Novo%20Nordisk.xlsx" TargetMode="External"/><Relationship Id="rId10" Type="http://schemas.openxmlformats.org/officeDocument/2006/relationships/hyperlink" Target="Financial%20Services/BlackRock.xlsx" TargetMode="External"/><Relationship Id="rId4" Type="http://schemas.openxmlformats.org/officeDocument/2006/relationships/hyperlink" Target="Technology/Hardware/Tesla.xlsx" TargetMode="External"/><Relationship Id="rId9" Type="http://schemas.openxmlformats.org/officeDocument/2006/relationships/hyperlink" Target="Technology/Hardware/Nvidia.xlsx"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Technology/Hardware/Taiwan%20Semiconductor.xlsx" TargetMode="External"/><Relationship Id="rId3" Type="http://schemas.openxmlformats.org/officeDocument/2006/relationships/hyperlink" Target="Financial%20Services/Visa.xlsx" TargetMode="External"/><Relationship Id="rId7" Type="http://schemas.openxmlformats.org/officeDocument/2006/relationships/hyperlink" Target="Consumer/Louis%20Vuitton%20Moet%20Hennessy.xlsx" TargetMode="External"/><Relationship Id="rId12" Type="http://schemas.openxmlformats.org/officeDocument/2006/relationships/hyperlink" Target="Healthcare/Novo%20Nordisk.xlsx" TargetMode="External"/><Relationship Id="rId2" Type="http://schemas.openxmlformats.org/officeDocument/2006/relationships/hyperlink" Target="Industrials/Raytheon%20Technologies.xlsx" TargetMode="External"/><Relationship Id="rId1" Type="http://schemas.openxmlformats.org/officeDocument/2006/relationships/hyperlink" Target="Industrials/Lockheed%20Martin.xlsx" TargetMode="External"/><Relationship Id="rId6" Type="http://schemas.openxmlformats.org/officeDocument/2006/relationships/hyperlink" Target="Consumer/Hermes%20International.xlsx" TargetMode="External"/><Relationship Id="rId11" Type="http://schemas.openxmlformats.org/officeDocument/2006/relationships/hyperlink" Target="Financial%20Services/Moodys.xlsx" TargetMode="External"/><Relationship Id="rId5" Type="http://schemas.openxmlformats.org/officeDocument/2006/relationships/hyperlink" Target="Financial%20Services/Fair%20Isaac%20Corporation.xlsx" TargetMode="External"/><Relationship Id="rId10" Type="http://schemas.openxmlformats.org/officeDocument/2006/relationships/hyperlink" Target="Technology/Software/Microsoft.xlsx" TargetMode="External"/><Relationship Id="rId4" Type="http://schemas.openxmlformats.org/officeDocument/2006/relationships/hyperlink" Target="Industrials/Republic%20Services.xlsx" TargetMode="External"/><Relationship Id="rId9" Type="http://schemas.openxmlformats.org/officeDocument/2006/relationships/hyperlink" Target="Technology/Software/Constellation%20Software.xlsx"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Consumer/Hermes%20International.xlsx" TargetMode="External"/><Relationship Id="rId13" Type="http://schemas.openxmlformats.org/officeDocument/2006/relationships/hyperlink" Target="Financial%20Services/MSCI.xlsx" TargetMode="External"/><Relationship Id="rId18" Type="http://schemas.openxmlformats.org/officeDocument/2006/relationships/hyperlink" Target="To%20Be%20Modeled/Cadence%20Design%20Systems.xlsx" TargetMode="External"/><Relationship Id="rId3" Type="http://schemas.openxmlformats.org/officeDocument/2006/relationships/hyperlink" Target="Healthcare/Novo%20Nordisk.xlsx" TargetMode="External"/><Relationship Id="rId7" Type="http://schemas.openxmlformats.org/officeDocument/2006/relationships/hyperlink" Target="Financial%20Services/Visa.xlsx" TargetMode="External"/><Relationship Id="rId12" Type="http://schemas.openxmlformats.org/officeDocument/2006/relationships/hyperlink" Target="Consumer/Ferrari.xlsx" TargetMode="External"/><Relationship Id="rId17" Type="http://schemas.openxmlformats.org/officeDocument/2006/relationships/hyperlink" Target="Technology/Hardware/Texas%20Instruments.xlsx" TargetMode="External"/><Relationship Id="rId2" Type="http://schemas.openxmlformats.org/officeDocument/2006/relationships/hyperlink" Target="Technology/Hardware/Broadcom.xlsx" TargetMode="External"/><Relationship Id="rId16" Type="http://schemas.openxmlformats.org/officeDocument/2006/relationships/hyperlink" Target="Technology/Software/Intuit.xlsx" TargetMode="External"/><Relationship Id="rId1" Type="http://schemas.openxmlformats.org/officeDocument/2006/relationships/hyperlink" Target="Technology/Software/Constellation%20Software.xlsx" TargetMode="External"/><Relationship Id="rId6" Type="http://schemas.openxmlformats.org/officeDocument/2006/relationships/hyperlink" Target="Technology/Software/Microsoft.xlsx" TargetMode="External"/><Relationship Id="rId11" Type="http://schemas.openxmlformats.org/officeDocument/2006/relationships/hyperlink" Target="Financial%20Services/Moodys.xlsx" TargetMode="External"/><Relationship Id="rId5" Type="http://schemas.openxmlformats.org/officeDocument/2006/relationships/hyperlink" Target="Financial%20Services/Fair%20Isaac%20Corporation.xlsx" TargetMode="External"/><Relationship Id="rId15" Type="http://schemas.openxmlformats.org/officeDocument/2006/relationships/hyperlink" Target="Technology/Hardware/ASML.xlsx" TargetMode="External"/><Relationship Id="rId10" Type="http://schemas.openxmlformats.org/officeDocument/2006/relationships/hyperlink" Target="Consumer/O'Reilly%20Automotive.xlsx" TargetMode="External"/><Relationship Id="rId19" Type="http://schemas.openxmlformats.org/officeDocument/2006/relationships/hyperlink" Target="Technology/Software/ServiceNow.xlsx" TargetMode="External"/><Relationship Id="rId4" Type="http://schemas.openxmlformats.org/officeDocument/2006/relationships/hyperlink" Target="Industrials/Copart.xlsx" TargetMode="External"/><Relationship Id="rId9" Type="http://schemas.openxmlformats.org/officeDocument/2006/relationships/hyperlink" Target="Consumer/Louis%20Vuitton%20Moet%20Hennessy.xlsx" TargetMode="External"/><Relationship Id="rId14" Type="http://schemas.openxmlformats.org/officeDocument/2006/relationships/hyperlink" Target="Financial%20Services/Berkshire%20Hathaway.xlsx"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Consumer/Crocs.xlsx" TargetMode="External"/><Relationship Id="rId3" Type="http://schemas.openxmlformats.org/officeDocument/2006/relationships/hyperlink" Target="Technology/Hardware/Pure%20Storage.xlsx" TargetMode="External"/><Relationship Id="rId7" Type="http://schemas.openxmlformats.org/officeDocument/2006/relationships/hyperlink" Target="Consumer/E.l.f%20Beauty.xlsx" TargetMode="External"/><Relationship Id="rId2" Type="http://schemas.openxmlformats.org/officeDocument/2006/relationships/hyperlink" Target="Technology/Software/Samsara.xlsx" TargetMode="External"/><Relationship Id="rId1" Type="http://schemas.openxmlformats.org/officeDocument/2006/relationships/hyperlink" Target="Technology/Hardware/Livent.xlsx" TargetMode="External"/><Relationship Id="rId6" Type="http://schemas.openxmlformats.org/officeDocument/2006/relationships/hyperlink" Target="Consumer/Moncler.xlsx" TargetMode="External"/><Relationship Id="rId5" Type="http://schemas.openxmlformats.org/officeDocument/2006/relationships/hyperlink" Target="Industrials/MP%20Materials.xlsx" TargetMode="External"/><Relationship Id="rId10" Type="http://schemas.openxmlformats.org/officeDocument/2006/relationships/hyperlink" Target="Technology/Software/dLocal.xlsx" TargetMode="External"/><Relationship Id="rId4" Type="http://schemas.openxmlformats.org/officeDocument/2006/relationships/hyperlink" Target="Industrials/Cameco.xlsx" TargetMode="External"/><Relationship Id="rId9" Type="http://schemas.openxmlformats.org/officeDocument/2006/relationships/hyperlink" Target="Financial%20Services/Shift4%20Payments.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E1AA7-E70E-4941-9B6E-1271541891E0}">
  <dimension ref="A1:F191"/>
  <sheetViews>
    <sheetView workbookViewId="0">
      <selection activeCell="D12" sqref="D12"/>
    </sheetView>
  </sheetViews>
  <sheetFormatPr baseColWidth="10" defaultRowHeight="16"/>
  <cols>
    <col min="1" max="1" width="64.28515625" customWidth="1"/>
    <col min="2" max="2" width="13.7109375" customWidth="1"/>
    <col min="4" max="4" width="37.42578125" customWidth="1"/>
    <col min="5" max="5" width="15.28515625" customWidth="1"/>
    <col min="7" max="16384" width="10.7109375" style="32"/>
  </cols>
  <sheetData>
    <row r="1" spans="1:6" s="39" customFormat="1" ht="40" customHeight="1">
      <c r="A1" s="36" t="s">
        <v>50</v>
      </c>
      <c r="B1" s="37" t="s">
        <v>49</v>
      </c>
      <c r="C1" s="38"/>
      <c r="D1" s="36" t="s">
        <v>27</v>
      </c>
      <c r="E1" s="37" t="s">
        <v>28</v>
      </c>
    </row>
    <row r="2" spans="1:6" ht="18">
      <c r="A2" s="33" t="e" vm="1">
        <v>#VALUE!</v>
      </c>
      <c r="B2" s="35">
        <v>6.756919905611916</v>
      </c>
      <c r="C2" s="32"/>
      <c r="D2" s="33" t="s">
        <v>31</v>
      </c>
      <c r="E2" s="35">
        <v>20</v>
      </c>
      <c r="F2" s="32"/>
    </row>
    <row r="3" spans="1:6" ht="18">
      <c r="A3" s="33" t="e" vm="2">
        <v>#VALUE!</v>
      </c>
      <c r="B3" s="35">
        <v>6.2104952366875708</v>
      </c>
      <c r="C3" s="32"/>
      <c r="D3" s="33" t="s">
        <v>29</v>
      </c>
      <c r="E3" s="35">
        <v>15</v>
      </c>
      <c r="F3" s="32"/>
    </row>
    <row r="4" spans="1:6" ht="18">
      <c r="A4" s="33" t="e" vm="3">
        <v>#VALUE!</v>
      </c>
      <c r="B4" s="35">
        <v>5.8808833296817333</v>
      </c>
      <c r="C4" s="32"/>
      <c r="D4" s="33" t="s">
        <v>34</v>
      </c>
      <c r="E4" s="35">
        <v>15</v>
      </c>
      <c r="F4" s="32"/>
    </row>
    <row r="5" spans="1:6" ht="18">
      <c r="A5" s="33" t="e" vm="4">
        <v>#VALUE!</v>
      </c>
      <c r="B5" s="35">
        <v>5.5196245232788907</v>
      </c>
      <c r="C5" s="32"/>
      <c r="D5" s="33" t="s">
        <v>35</v>
      </c>
      <c r="E5" s="35">
        <v>15</v>
      </c>
      <c r="F5" s="32"/>
    </row>
    <row r="6" spans="1:6" ht="18">
      <c r="A6" s="33" t="e" vm="5">
        <v>#VALUE!</v>
      </c>
      <c r="B6" s="35">
        <v>5.3434024513804683</v>
      </c>
      <c r="C6" s="32"/>
      <c r="D6" s="33" t="s">
        <v>30</v>
      </c>
      <c r="E6" s="35">
        <v>10</v>
      </c>
      <c r="F6" s="32"/>
    </row>
    <row r="7" spans="1:6" ht="18">
      <c r="A7" s="33" t="e" vm="6">
        <v>#VALUE!</v>
      </c>
      <c r="B7" s="35">
        <v>5.3189843545919349</v>
      </c>
      <c r="C7" s="32"/>
      <c r="D7" s="33" t="s">
        <v>7</v>
      </c>
      <c r="E7" s="35">
        <v>10</v>
      </c>
      <c r="F7" s="32"/>
    </row>
    <row r="8" spans="1:6" ht="18">
      <c r="A8" s="33" t="e" vm="7">
        <v>#VALUE!</v>
      </c>
      <c r="B8" s="35">
        <v>5.0225736679851796</v>
      </c>
      <c r="C8" s="32"/>
      <c r="D8" s="33" t="s">
        <v>32</v>
      </c>
      <c r="E8" s="35">
        <v>5</v>
      </c>
      <c r="F8" s="32"/>
    </row>
    <row r="9" spans="1:6" ht="18">
      <c r="A9" s="33" t="e" vm="8">
        <v>#VALUE!</v>
      </c>
      <c r="B9" s="35">
        <v>4.9760901602037322</v>
      </c>
      <c r="C9" s="32"/>
      <c r="D9" s="33" t="s">
        <v>33</v>
      </c>
      <c r="E9" s="35">
        <v>5</v>
      </c>
      <c r="F9" s="32"/>
    </row>
    <row r="10" spans="1:6" ht="18">
      <c r="A10" s="33" t="e" vm="9">
        <v>#VALUE!</v>
      </c>
      <c r="B10" s="35">
        <v>4.9473186330598082</v>
      </c>
      <c r="C10" s="32"/>
      <c r="D10" s="33" t="s">
        <v>5</v>
      </c>
      <c r="E10" s="35">
        <v>5</v>
      </c>
      <c r="F10" s="32"/>
    </row>
    <row r="11" spans="1:6" ht="18">
      <c r="A11" s="33" t="e" vm="10">
        <v>#VALUE!</v>
      </c>
      <c r="B11" s="35">
        <v>4.8545951624936059</v>
      </c>
      <c r="C11" s="32"/>
      <c r="D11" s="32"/>
      <c r="E11" s="32"/>
      <c r="F11" s="32"/>
    </row>
    <row r="12" spans="1:6" ht="18">
      <c r="A12" s="33" t="e" vm="11">
        <v>#VALUE!</v>
      </c>
      <c r="B12" s="35">
        <v>4.2618955421307181</v>
      </c>
      <c r="C12" s="32"/>
      <c r="D12" s="32"/>
      <c r="E12" s="32"/>
      <c r="F12" s="32"/>
    </row>
    <row r="13" spans="1:6" ht="18">
      <c r="A13" s="33" t="e" vm="12">
        <v>#VALUE!</v>
      </c>
      <c r="B13" s="35">
        <v>4.2535302009473881</v>
      </c>
      <c r="C13" s="32"/>
      <c r="D13" s="32"/>
      <c r="E13" s="32"/>
      <c r="F13" s="32"/>
    </row>
    <row r="14" spans="1:6" ht="18">
      <c r="A14" s="33" t="e" vm="13">
        <v>#VALUE!</v>
      </c>
      <c r="B14" s="35">
        <v>4.1204486095474726</v>
      </c>
      <c r="C14" s="32"/>
      <c r="D14" s="32"/>
      <c r="E14" s="32"/>
      <c r="F14" s="32"/>
    </row>
    <row r="15" spans="1:6" ht="18">
      <c r="A15" s="33" t="e" vm="14">
        <v>#VALUE!</v>
      </c>
      <c r="B15" s="35">
        <v>3.8634676197561348</v>
      </c>
      <c r="C15" s="32"/>
      <c r="D15" s="32"/>
      <c r="E15" s="32"/>
      <c r="F15" s="32"/>
    </row>
    <row r="16" spans="1:6" ht="18">
      <c r="A16" s="33" t="e" vm="15">
        <v>#VALUE!</v>
      </c>
      <c r="B16" s="35">
        <v>3.7529133122390981</v>
      </c>
      <c r="C16" s="32"/>
      <c r="D16" s="32"/>
      <c r="E16" s="32"/>
      <c r="F16" s="32"/>
    </row>
    <row r="17" spans="1:6" ht="18">
      <c r="A17" s="33" t="e" vm="16">
        <v>#VALUE!</v>
      </c>
      <c r="B17" s="35">
        <v>3.503842652533113</v>
      </c>
      <c r="C17" s="32"/>
      <c r="D17" s="32"/>
      <c r="E17" s="32"/>
      <c r="F17" s="32"/>
    </row>
    <row r="18" spans="1:6" ht="18">
      <c r="A18" s="33" t="e" vm="17">
        <v>#VALUE!</v>
      </c>
      <c r="B18" s="35">
        <v>3.4227256279360549</v>
      </c>
      <c r="C18" s="32"/>
      <c r="D18" s="32"/>
      <c r="E18" s="32"/>
      <c r="F18" s="32"/>
    </row>
    <row r="19" spans="1:6" ht="18">
      <c r="A19" s="33" t="e" vm="18">
        <v>#VALUE!</v>
      </c>
      <c r="B19" s="35">
        <v>3.3705197377197584</v>
      </c>
      <c r="C19" s="32"/>
      <c r="D19" s="32"/>
      <c r="E19" s="32"/>
      <c r="F19" s="32"/>
    </row>
    <row r="20" spans="1:6" ht="19">
      <c r="A20" s="34" t="e" vm="19">
        <v>#VALUE!</v>
      </c>
      <c r="B20" s="35">
        <v>2.8051503163506974</v>
      </c>
      <c r="C20" s="32"/>
      <c r="D20" s="32"/>
      <c r="E20" s="32"/>
      <c r="F20" s="32"/>
    </row>
    <row r="21" spans="1:6" ht="18">
      <c r="A21" s="33" t="e" vm="20">
        <v>#VALUE!</v>
      </c>
      <c r="B21" s="35">
        <v>2.3943725517801222</v>
      </c>
      <c r="C21" s="32"/>
      <c r="D21" s="32"/>
      <c r="E21" s="32"/>
      <c r="F21" s="32"/>
    </row>
    <row r="22" spans="1:6">
      <c r="A22" s="32"/>
      <c r="B22" s="32"/>
      <c r="C22" s="32"/>
      <c r="D22" s="32"/>
      <c r="E22" s="32"/>
      <c r="F22" s="32"/>
    </row>
    <row r="23" spans="1:6">
      <c r="A23" s="32"/>
      <c r="B23" s="32"/>
      <c r="C23" s="32"/>
      <c r="D23" s="32"/>
      <c r="E23" s="32"/>
      <c r="F23" s="32"/>
    </row>
    <row r="24" spans="1:6">
      <c r="A24" s="32"/>
      <c r="B24" s="32"/>
      <c r="C24" s="32"/>
      <c r="D24" s="32"/>
      <c r="E24" s="32"/>
      <c r="F24" s="32"/>
    </row>
    <row r="25" spans="1:6">
      <c r="A25" s="32"/>
      <c r="B25" s="32"/>
      <c r="C25" s="32"/>
      <c r="D25" s="32"/>
      <c r="E25" s="32"/>
      <c r="F25" s="32"/>
    </row>
    <row r="26" spans="1:6">
      <c r="A26" s="32"/>
      <c r="B26" s="32"/>
      <c r="C26" s="32"/>
      <c r="D26" s="32"/>
      <c r="E26" s="32"/>
      <c r="F26" s="32"/>
    </row>
    <row r="27" spans="1:6">
      <c r="A27" s="32"/>
      <c r="B27" s="32"/>
      <c r="C27" s="32"/>
      <c r="D27" s="32"/>
      <c r="E27" s="32"/>
      <c r="F27" s="32"/>
    </row>
    <row r="28" spans="1:6">
      <c r="A28" s="32"/>
      <c r="B28" s="32"/>
      <c r="C28" s="32"/>
      <c r="D28" s="32"/>
      <c r="E28" s="32"/>
      <c r="F28" s="32"/>
    </row>
    <row r="29" spans="1:6">
      <c r="A29" s="32"/>
      <c r="B29" s="32"/>
      <c r="C29" s="32"/>
      <c r="D29" s="32"/>
      <c r="E29" s="32"/>
      <c r="F29" s="32"/>
    </row>
    <row r="30" spans="1:6">
      <c r="A30" s="32"/>
      <c r="B30" s="32"/>
      <c r="C30" s="32"/>
      <c r="D30" s="32"/>
      <c r="E30" s="32"/>
      <c r="F30" s="32"/>
    </row>
    <row r="31" spans="1:6">
      <c r="A31" s="32"/>
      <c r="B31" s="32"/>
      <c r="C31" s="32"/>
      <c r="D31" s="32"/>
      <c r="E31" s="32"/>
      <c r="F31" s="32"/>
    </row>
    <row r="32" spans="1:6">
      <c r="A32" s="32"/>
      <c r="B32" s="32"/>
      <c r="C32" s="32"/>
      <c r="D32" s="32"/>
      <c r="E32" s="32"/>
      <c r="F32" s="32"/>
    </row>
    <row r="33" s="32" customFormat="1"/>
    <row r="34" s="32" customFormat="1"/>
    <row r="35" s="32" customFormat="1"/>
    <row r="36" s="32" customFormat="1"/>
    <row r="37" s="32" customFormat="1"/>
    <row r="38" s="32" customFormat="1"/>
    <row r="39" s="32" customFormat="1"/>
    <row r="40" s="32" customFormat="1"/>
    <row r="41" s="32" customFormat="1"/>
    <row r="42" s="32" customFormat="1"/>
    <row r="43" s="32" customFormat="1"/>
    <row r="44" s="32" customFormat="1"/>
    <row r="45" s="32" customFormat="1"/>
    <row r="46" s="32" customFormat="1"/>
    <row r="47" s="32" customFormat="1"/>
    <row r="48" s="32" customFormat="1"/>
    <row r="49" s="32" customFormat="1"/>
    <row r="50" s="32" customFormat="1"/>
    <row r="51" s="32" customFormat="1"/>
    <row r="52" s="32" customFormat="1"/>
    <row r="53" s="32" customFormat="1"/>
    <row r="54" s="32" customFormat="1"/>
    <row r="55" s="32" customFormat="1"/>
    <row r="56" s="32" customFormat="1"/>
    <row r="57" s="32" customFormat="1"/>
    <row r="58" s="32" customFormat="1"/>
    <row r="59" s="32" customFormat="1"/>
    <row r="60" s="32" customFormat="1"/>
    <row r="61" s="32" customFormat="1"/>
    <row r="62" s="32" customFormat="1"/>
    <row r="63" s="32" customFormat="1"/>
    <row r="64" s="32" customFormat="1"/>
    <row r="65" s="32" customFormat="1"/>
    <row r="66" s="32" customFormat="1"/>
    <row r="67" s="32" customFormat="1"/>
    <row r="68" s="32" customFormat="1"/>
    <row r="69" s="32" customFormat="1"/>
    <row r="70" s="32" customFormat="1"/>
    <row r="71" s="32" customFormat="1"/>
    <row r="72" s="32" customFormat="1"/>
    <row r="73" s="32" customFormat="1"/>
    <row r="74" s="32" customFormat="1"/>
    <row r="75" s="32" customFormat="1"/>
    <row r="76" s="32" customFormat="1"/>
    <row r="77" s="32" customFormat="1"/>
    <row r="78" s="32" customFormat="1"/>
    <row r="79" s="32" customFormat="1"/>
    <row r="80" s="32" customFormat="1"/>
    <row r="81" s="32" customFormat="1"/>
    <row r="82" s="32" customFormat="1"/>
    <row r="83" s="32" customFormat="1"/>
    <row r="84" s="32" customFormat="1"/>
    <row r="85" s="32" customFormat="1"/>
    <row r="86" s="32" customFormat="1"/>
    <row r="87" s="32" customFormat="1"/>
    <row r="88" s="32" customFormat="1"/>
    <row r="89" s="32" customFormat="1"/>
    <row r="90" s="32" customFormat="1"/>
    <row r="91" s="32" customFormat="1"/>
    <row r="92" s="32" customFormat="1"/>
    <row r="93" s="32" customFormat="1"/>
    <row r="94" s="32" customFormat="1"/>
    <row r="95" s="32" customFormat="1"/>
    <row r="96" s="32" customFormat="1"/>
    <row r="97" s="32" customFormat="1"/>
    <row r="98" s="32" customFormat="1"/>
    <row r="99" s="32" customFormat="1"/>
    <row r="100" s="32" customFormat="1"/>
    <row r="101" s="32" customFormat="1"/>
    <row r="102" s="32" customFormat="1"/>
    <row r="103" s="32" customFormat="1"/>
    <row r="104" s="32" customFormat="1"/>
    <row r="105" s="32" customFormat="1"/>
    <row r="106" s="32" customFormat="1"/>
    <row r="107" s="32" customFormat="1"/>
    <row r="108" s="32" customFormat="1"/>
    <row r="109" s="32" customFormat="1"/>
    <row r="110" s="32" customFormat="1"/>
    <row r="111" s="32" customFormat="1"/>
    <row r="112" s="32" customFormat="1"/>
    <row r="113" s="32" customFormat="1"/>
    <row r="114" s="32" customFormat="1"/>
    <row r="115" s="32" customFormat="1"/>
    <row r="116" s="32" customFormat="1"/>
    <row r="117" s="32" customFormat="1"/>
    <row r="118" s="32" customFormat="1"/>
    <row r="119" s="32" customFormat="1"/>
    <row r="120" s="32" customFormat="1"/>
    <row r="121" s="32" customFormat="1"/>
    <row r="122" s="32" customFormat="1"/>
    <row r="123" s="32" customFormat="1"/>
    <row r="124" s="32" customFormat="1"/>
    <row r="125" s="32" customFormat="1"/>
    <row r="126" s="32" customFormat="1"/>
    <row r="127" s="32" customFormat="1"/>
    <row r="128" s="32" customFormat="1"/>
    <row r="129" s="32" customFormat="1"/>
    <row r="130" s="32" customFormat="1"/>
    <row r="131" s="32" customFormat="1"/>
    <row r="132" s="32" customFormat="1"/>
    <row r="133" s="32" customFormat="1"/>
    <row r="134" s="32" customFormat="1"/>
    <row r="135" s="32" customFormat="1"/>
    <row r="136" s="32" customFormat="1"/>
    <row r="137" s="32" customFormat="1"/>
    <row r="138" s="32" customFormat="1"/>
    <row r="139" s="32" customFormat="1"/>
    <row r="140" s="32" customFormat="1"/>
    <row r="141" s="32" customFormat="1"/>
    <row r="142" s="32" customFormat="1"/>
    <row r="143" s="32" customFormat="1"/>
    <row r="144" s="32" customFormat="1"/>
    <row r="145" s="32" customFormat="1"/>
    <row r="146" s="32" customFormat="1"/>
    <row r="147" s="32" customFormat="1"/>
    <row r="148" s="32" customFormat="1"/>
    <row r="149" s="32" customFormat="1"/>
    <row r="150" s="32" customFormat="1"/>
    <row r="151" s="32" customFormat="1"/>
    <row r="152" s="32" customFormat="1"/>
    <row r="153" s="32" customFormat="1"/>
    <row r="154" s="32" customFormat="1"/>
    <row r="155" s="32" customFormat="1"/>
    <row r="156" s="32" customFormat="1"/>
    <row r="157" s="32" customFormat="1"/>
    <row r="158" s="32" customFormat="1"/>
    <row r="159" s="32" customFormat="1"/>
    <row r="160" s="32" customFormat="1"/>
    <row r="161" s="32" customFormat="1"/>
    <row r="162" s="32" customFormat="1"/>
    <row r="163" s="32" customFormat="1"/>
    <row r="164" s="32" customFormat="1"/>
    <row r="165" s="32" customFormat="1"/>
    <row r="166" s="32" customFormat="1"/>
    <row r="167" s="32" customFormat="1"/>
    <row r="168" s="32" customFormat="1"/>
    <row r="169" s="32" customFormat="1"/>
    <row r="170" s="32" customFormat="1"/>
    <row r="171" s="32" customFormat="1"/>
    <row r="172" s="32" customFormat="1"/>
    <row r="173" s="32" customFormat="1"/>
    <row r="174" s="32" customFormat="1"/>
    <row r="175" s="32" customFormat="1"/>
    <row r="176" s="32" customFormat="1"/>
    <row r="177" s="32" customFormat="1"/>
    <row r="178" s="32" customFormat="1"/>
    <row r="179" s="32" customFormat="1"/>
    <row r="180" s="32" customFormat="1"/>
    <row r="181" s="32" customFormat="1"/>
    <row r="182" s="32" customFormat="1"/>
    <row r="183" s="32" customFormat="1"/>
    <row r="184" s="32" customFormat="1"/>
    <row r="185" s="32" customFormat="1"/>
    <row r="186" s="32" customFormat="1"/>
    <row r="187" s="32" customFormat="1"/>
    <row r="188" s="32" customFormat="1"/>
    <row r="189" s="32" customFormat="1"/>
    <row r="190" s="32" customFormat="1"/>
    <row r="191" s="32" customFormat="1"/>
  </sheetData>
  <conditionalFormatting sqref="B2">
    <cfRule type="colorScale" priority="3">
      <colorScale>
        <cfvo type="min"/>
        <cfvo type="percentile" val="50"/>
        <cfvo type="max"/>
        <color theme="0"/>
        <color rgb="FFFFF600"/>
        <color rgb="FF1CCC13"/>
      </colorScale>
    </cfRule>
  </conditionalFormatting>
  <conditionalFormatting sqref="B3:B21">
    <cfRule type="colorScale" priority="4">
      <colorScale>
        <cfvo type="min"/>
        <cfvo type="percentile" val="50"/>
        <cfvo type="max"/>
        <color theme="0"/>
        <color rgb="FFFFF600"/>
        <color rgb="FF1CCC13"/>
      </colorScale>
    </cfRule>
  </conditionalFormatting>
  <conditionalFormatting sqref="E2">
    <cfRule type="colorScale" priority="1">
      <colorScale>
        <cfvo type="min"/>
        <cfvo type="percentile" val="50"/>
        <cfvo type="max"/>
        <color theme="0"/>
        <color rgb="FFFFF600"/>
        <color rgb="FF1CCC13"/>
      </colorScale>
    </cfRule>
  </conditionalFormatting>
  <conditionalFormatting sqref="E3:E10">
    <cfRule type="colorScale" priority="2">
      <colorScale>
        <cfvo type="min"/>
        <cfvo type="percentile" val="50"/>
        <cfvo type="max"/>
        <color theme="0"/>
        <color rgb="FFFFF600"/>
        <color rgb="FF1CCC13"/>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3DFD7-4412-3244-9675-7004BB171354}">
  <dimension ref="A1:AB25"/>
  <sheetViews>
    <sheetView zoomScale="80" zoomScaleNormal="80" workbookViewId="0">
      <pane ySplit="1" topLeftCell="A10" activePane="bottomLeft" state="frozen"/>
      <selection pane="bottomLeft" activeCell="J12" sqref="J12"/>
    </sheetView>
  </sheetViews>
  <sheetFormatPr baseColWidth="10" defaultRowHeight="16"/>
  <cols>
    <col min="1" max="1" width="30.7109375" style="12" customWidth="1"/>
    <col min="2" max="2" width="10.7109375" style="1" hidden="1" customWidth="1"/>
    <col min="3" max="3" width="10.7109375" style="18" hidden="1" customWidth="1"/>
    <col min="4" max="4" width="10.7109375" style="18" customWidth="1"/>
    <col min="5" max="5" width="10.7109375" hidden="1" customWidth="1"/>
    <col min="6" max="6" width="10.7109375" customWidth="1"/>
    <col min="7" max="7" width="10.7109375" hidden="1" customWidth="1"/>
    <col min="8" max="8" width="10.7109375" customWidth="1"/>
    <col min="9" max="9" width="10.7109375" hidden="1" customWidth="1"/>
    <col min="10" max="10" width="10.7109375" customWidth="1"/>
    <col min="11" max="11" width="10.7109375" hidden="1" customWidth="1"/>
    <col min="12" max="12" width="10.7109375" customWidth="1"/>
    <col min="13" max="13" width="10.7109375" hidden="1" customWidth="1"/>
    <col min="14" max="14" width="10.7109375" customWidth="1"/>
    <col min="15" max="15" width="10.7109375" hidden="1" customWidth="1"/>
    <col min="16" max="16" width="10.7109375" customWidth="1"/>
    <col min="17" max="17" width="10.7109375" hidden="1" customWidth="1"/>
    <col min="18" max="18" width="10.7109375" customWidth="1"/>
    <col min="19" max="19" width="11.7109375" hidden="1" customWidth="1"/>
    <col min="20" max="20" width="10.7109375" customWidth="1"/>
    <col min="21" max="21" width="11.7109375" customWidth="1"/>
    <col min="22" max="22" width="13.85546875" hidden="1" customWidth="1"/>
    <col min="23" max="23" width="24.7109375" style="17" hidden="1" customWidth="1"/>
    <col min="24" max="24" width="13.5703125" hidden="1" customWidth="1"/>
    <col min="25" max="25" width="109.5703125" customWidth="1"/>
  </cols>
  <sheetData>
    <row r="1" spans="1:28" s="20" customFormat="1" ht="50" customHeight="1">
      <c r="A1" s="20" t="s">
        <v>26</v>
      </c>
      <c r="B1" s="20" t="s">
        <v>8</v>
      </c>
      <c r="C1" s="20" t="s">
        <v>2</v>
      </c>
      <c r="D1" s="20" t="s">
        <v>36</v>
      </c>
      <c r="E1" s="20" t="s">
        <v>15</v>
      </c>
      <c r="F1" s="20" t="s">
        <v>37</v>
      </c>
      <c r="G1" s="21" t="s">
        <v>14</v>
      </c>
      <c r="H1" s="21" t="s">
        <v>38</v>
      </c>
      <c r="I1" s="20" t="s">
        <v>7</v>
      </c>
      <c r="J1" s="20" t="s">
        <v>39</v>
      </c>
      <c r="K1" s="20" t="s">
        <v>0</v>
      </c>
      <c r="L1" s="20" t="s">
        <v>40</v>
      </c>
      <c r="M1" s="20" t="s">
        <v>1</v>
      </c>
      <c r="N1" s="20" t="s">
        <v>44</v>
      </c>
      <c r="O1" s="20" t="s">
        <v>5</v>
      </c>
      <c r="P1" s="20" t="s">
        <v>45</v>
      </c>
      <c r="Q1" s="20" t="s">
        <v>4</v>
      </c>
      <c r="R1" s="20" t="s">
        <v>46</v>
      </c>
      <c r="S1" s="20" t="s">
        <v>6</v>
      </c>
      <c r="T1" s="20" t="s">
        <v>47</v>
      </c>
      <c r="U1" s="20" t="s">
        <v>48</v>
      </c>
      <c r="V1" s="20" t="s">
        <v>3</v>
      </c>
      <c r="W1" s="20" t="s">
        <v>11</v>
      </c>
      <c r="X1" s="20" t="s">
        <v>19</v>
      </c>
      <c r="Y1" s="20" t="s">
        <v>10</v>
      </c>
    </row>
    <row r="2" spans="1:28" ht="50" customHeight="1">
      <c r="A2" s="2" t="e" vm="1">
        <v>#VALUE!</v>
      </c>
      <c r="B2" s="19">
        <f>'[1]Sheet 1'!$K$115</f>
        <v>18.757460274993445</v>
      </c>
      <c r="C2" s="6">
        <f>'[1]Sheet 1'!$K$117</f>
        <v>-0.30165821761007272</v>
      </c>
      <c r="D2" s="29">
        <f t="shared" ref="D2:D21" si="0">0.15*(1+9*(( C2 - $C$24) / ($C$23 - $C$24)))</f>
        <v>0.2413817652034552</v>
      </c>
      <c r="E2" s="6">
        <f>'[1]Sheet 1'!$I$4</f>
        <v>0.93434823977164605</v>
      </c>
      <c r="F2" s="29">
        <f t="shared" ref="F2:F21" si="1">0.1*(1+9*((E2 -  $E$24) / ($E$23 - $E$24)))</f>
        <v>1</v>
      </c>
      <c r="G2" s="6">
        <f>'[1]Sheet 1'!$J$4</f>
        <v>0.32931628135759961</v>
      </c>
      <c r="H2" s="29">
        <f t="shared" ref="H2:H21" si="2">0.2*(1+9*((G2 -  $G$24) / ($G$23 - $G$24)))</f>
        <v>2</v>
      </c>
      <c r="I2" s="6">
        <f>'[1]Sheet 1'!$I$20</f>
        <v>7.4345616264294794</v>
      </c>
      <c r="J2" s="29">
        <f t="shared" ref="J2:J21" si="3">0.1*(1+9*((I2 - $I$24) / ($I$23 - $I$24)))</f>
        <v>1</v>
      </c>
      <c r="K2" s="7">
        <f>'[1]Sheet 1'!$P$16</f>
        <v>5.8113523979340878</v>
      </c>
      <c r="L2" s="29" t="e">
        <f t="shared" ref="L2:L21" si="4">$K$25*(1+9*((K2-$K$24)/($K$23-$K$24)))</f>
        <v>#REF!</v>
      </c>
      <c r="M2" s="7">
        <f>'[1]Sheet 1'!$Q$16</f>
        <v>17.278946142595977</v>
      </c>
      <c r="N2" s="29" t="e">
        <f t="shared" ref="N2:N21" si="5">$M$25*(1+9*((M2-$M$24)/($M$23-$M$24)))</f>
        <v>#REF!</v>
      </c>
      <c r="O2" s="6">
        <f>'[1]Sheet 1'!$O$7</f>
        <v>0.48659999999999998</v>
      </c>
      <c r="P2" s="29" t="e">
        <f t="shared" ref="P2:P21" si="6">$O$25*(1+9*((O2-$O$24)/($O$23-$O$24)))</f>
        <v>#REF!</v>
      </c>
      <c r="Q2" s="6">
        <f>'[1]Sheet 1'!$R$7</f>
        <v>0.55914904082636496</v>
      </c>
      <c r="R2" s="29" t="e">
        <f t="shared" ref="R2:R21" si="7">$Q$25*(1+9*((Q2-$Q$24)/($Q$23-$Q$24)))</f>
        <v>#REF!</v>
      </c>
      <c r="S2" s="6">
        <f>'[1]Sheet 1'!$Q$13</f>
        <v>0.19607140724819391</v>
      </c>
      <c r="T2" s="29" t="e">
        <f t="shared" ref="T2:T21" si="8">$S$25*(1+9*((S2-$S$24)/($S$23-$S$24)))</f>
        <v>#REF!</v>
      </c>
      <c r="U2" s="28" t="e">
        <f t="shared" ref="U2:U21" si="9">SUM(D2,F2,H2,J2,L2,N2,P2,R2,T2)</f>
        <v>#REF!</v>
      </c>
      <c r="V2" s="8">
        <f>'[1]Sheet 1'!$Q$101</f>
        <v>4725791770</v>
      </c>
      <c r="W2" s="16" t="str" cm="1">
        <f t="array" ref="W2">_FV(A2,"Industry")</f>
        <v>Chemicals</v>
      </c>
      <c r="X2" s="25" cm="1">
        <f t="array" ref="X2">_FV(A2,"Year incorporated",TRUE)</f>
        <v>2018</v>
      </c>
      <c r="Y2" s="14" t="str" cm="1">
        <f t="array" ref="Y2">_FV(A2,"Description")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c r="Z2" s="10"/>
      <c r="AA2" s="10"/>
      <c r="AB2" s="10"/>
    </row>
    <row r="3" spans="1:28" ht="50" customHeight="1">
      <c r="A3" s="22" t="e" vm="2">
        <v>#VALUE!</v>
      </c>
      <c r="B3" s="19">
        <f>'[2]Sheet 1'!$X$115</f>
        <v>1317.5518738711887</v>
      </c>
      <c r="C3" s="6">
        <f>'[2]Sheet 1'!$X$117</f>
        <v>0.10279380774996127</v>
      </c>
      <c r="D3" s="29">
        <f t="shared" si="0"/>
        <v>0.60582548020123383</v>
      </c>
      <c r="E3" s="6">
        <f>'[2]Sheet 1'!$V$4</f>
        <v>0.49050649071230712</v>
      </c>
      <c r="F3" s="29">
        <f t="shared" si="1"/>
        <v>0.63099285357379442</v>
      </c>
      <c r="G3" s="6">
        <f>'[2]Sheet 1'!$W$4</f>
        <v>0.24627503084369362</v>
      </c>
      <c r="H3" s="29">
        <f t="shared" si="2"/>
        <v>1.5505542822837559</v>
      </c>
      <c r="I3" s="6">
        <f>'[2]Sheet 1'!$V$20</f>
        <v>1.2624978939514286</v>
      </c>
      <c r="J3" s="29">
        <f t="shared" si="3"/>
        <v>0.34279169645993302</v>
      </c>
      <c r="K3" s="7">
        <f>'[2]Sheet 1'!$AC$16</f>
        <v>5.6928006046312989</v>
      </c>
      <c r="L3" s="29" t="e">
        <f t="shared" si="4"/>
        <v>#REF!</v>
      </c>
      <c r="M3" s="7">
        <f>'[2]Sheet 1'!$AD$16</f>
        <v>124.45029039626556</v>
      </c>
      <c r="N3" s="29" t="e">
        <f t="shared" si="5"/>
        <v>#REF!</v>
      </c>
      <c r="O3" s="6">
        <f>'[2]Sheet 1'!$AB$7</f>
        <v>0.48998766252253961</v>
      </c>
      <c r="P3" s="29" t="e">
        <f t="shared" si="6"/>
        <v>#REF!</v>
      </c>
      <c r="Q3" s="6">
        <f>'[2]Sheet 1'!$AE$7</f>
        <v>0.23593053051153079</v>
      </c>
      <c r="R3" s="29" t="e">
        <f t="shared" si="7"/>
        <v>#REF!</v>
      </c>
      <c r="S3" s="6">
        <f>'[2]Sheet 1'!$AD$13</f>
        <v>0.41643173580346354</v>
      </c>
      <c r="T3" s="29" t="e">
        <f t="shared" si="8"/>
        <v>#REF!</v>
      </c>
      <c r="U3" s="28" t="e">
        <f t="shared" si="9"/>
        <v>#REF!</v>
      </c>
      <c r="V3" s="8">
        <f>'[2]Sheet 1'!$AD$101</f>
        <v>59985039971</v>
      </c>
      <c r="W3" s="16" t="str" cm="1">
        <f t="array" ref="W3">_FV(A3,"Industry")</f>
        <v>Software &amp; IT Services</v>
      </c>
      <c r="X3" s="25" cm="1">
        <f t="array" ref="X3">_FV(A3,"Year incorporated",TRUE)</f>
        <v>1999</v>
      </c>
      <c r="Y3" s="14" t="str" cm="1">
        <f t="array" ref="Y3">_FV(A3,"Description")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Z3" s="10" t="s">
        <v>9</v>
      </c>
      <c r="AA3" s="10"/>
      <c r="AB3" s="10"/>
    </row>
    <row r="4" spans="1:28" ht="50" customHeight="1">
      <c r="A4" s="2" t="e" vm="3">
        <v>#VALUE!</v>
      </c>
      <c r="B4" s="19">
        <f>'[3]Sheet 1'!$AO$115</f>
        <v>168.44297527233888</v>
      </c>
      <c r="C4" s="6">
        <f>'[3]Sheet 1'!$AO$117</f>
        <v>4.434853538557193E-2</v>
      </c>
      <c r="D4" s="29">
        <f t="shared" si="0"/>
        <v>0.55316160204269504</v>
      </c>
      <c r="E4" s="6">
        <f>'[3]Sheet 1'!$AM$4</f>
        <v>0.25677556818181824</v>
      </c>
      <c r="F4" s="29">
        <f t="shared" si="1"/>
        <v>0.43667048318540314</v>
      </c>
      <c r="G4" s="6">
        <f>'[3]Sheet 1'!$AN$4</f>
        <v>0.25750194965923345</v>
      </c>
      <c r="H4" s="29">
        <f t="shared" si="2"/>
        <v>1.6113179455663471</v>
      </c>
      <c r="I4" s="6">
        <f>'[3]Sheet 1'!$AM$20</f>
        <v>0.17445025537511083</v>
      </c>
      <c r="J4" s="29">
        <f t="shared" si="3"/>
        <v>0.22693515742960457</v>
      </c>
      <c r="K4" s="7">
        <f>'[3]Sheet 1'!$AT$16</f>
        <v>4.4019880872995243</v>
      </c>
      <c r="L4" s="29" t="e">
        <f t="shared" si="4"/>
        <v>#REF!</v>
      </c>
      <c r="M4" s="7">
        <f>'[3]Sheet 1'!$AU$16</f>
        <v>14.028805042773525</v>
      </c>
      <c r="N4" s="29" t="e">
        <f t="shared" si="5"/>
        <v>#REF!</v>
      </c>
      <c r="O4" s="6">
        <f>'[3]Sheet 1'!$AS$7</f>
        <v>0.83919999999999995</v>
      </c>
      <c r="P4" s="29" t="e">
        <f t="shared" si="6"/>
        <v>#REF!</v>
      </c>
      <c r="Q4" s="6">
        <f>'[3]Sheet 1'!$AV$7</f>
        <v>0.36243317472337444</v>
      </c>
      <c r="R4" s="29" t="e">
        <f t="shared" si="7"/>
        <v>#REF!</v>
      </c>
      <c r="S4" s="6">
        <f>'[3]Sheet 1'!$AU$13</f>
        <v>0.68462524023062143</v>
      </c>
      <c r="T4" s="29" t="e">
        <f t="shared" si="8"/>
        <v>#REF!</v>
      </c>
      <c r="U4" s="28" t="e">
        <f t="shared" si="9"/>
        <v>#REF!</v>
      </c>
      <c r="V4" s="8" cm="1">
        <f t="array" ref="V4">_FV(A4,"Market cap",TRUE)</f>
        <v>275237300000</v>
      </c>
      <c r="W4" s="16" t="str" cm="1">
        <f t="array" ref="W4">_FV(A4,"Industry")</f>
        <v>Pharmaceuticals</v>
      </c>
      <c r="X4" s="25" cm="1">
        <f t="array" ref="X4">_FV(A4,"Year incorporated",TRUE)</f>
        <v>1931</v>
      </c>
      <c r="Y4" s="14" t="str" cm="1">
        <f t="array" ref="Y4">_FV(A4,"Description")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Z4" s="10"/>
      <c r="AA4" s="10"/>
      <c r="AB4" s="10"/>
    </row>
    <row r="5" spans="1:28" ht="50" customHeight="1">
      <c r="A5" s="2" t="e" vm="4">
        <v>#VALUE!</v>
      </c>
      <c r="B5" s="19">
        <f>'[4]Sheet 1'!$V$115</f>
        <v>242.89403486804162</v>
      </c>
      <c r="C5" s="6">
        <f>'[4]Sheet 1'!$V$117</f>
        <v>5.0443432374871922E-2</v>
      </c>
      <c r="D5" s="29">
        <f t="shared" si="0"/>
        <v>0.55865359308744744</v>
      </c>
      <c r="E5" s="6">
        <f>'[4]Sheet 1'!$T$4</f>
        <v>0.21593030491599263</v>
      </c>
      <c r="F5" s="29">
        <f t="shared" si="1"/>
        <v>0.40271199668724739</v>
      </c>
      <c r="G5" s="6">
        <f>'[4]Sheet 1'!$U$4</f>
        <v>0.1027976799727055</v>
      </c>
      <c r="H5" s="29">
        <f t="shared" si="2"/>
        <v>0.77400912503762276</v>
      </c>
      <c r="I5" s="6">
        <f>'[4]Sheet 1'!$T$20</f>
        <v>0.12399309551208293</v>
      </c>
      <c r="J5" s="29">
        <f t="shared" si="3"/>
        <v>0.22156242217080699</v>
      </c>
      <c r="K5" s="7">
        <f>'[4]Sheet 1'!$AA$16</f>
        <v>16.165943307744797</v>
      </c>
      <c r="L5" s="29" t="e">
        <f t="shared" si="4"/>
        <v>#REF!</v>
      </c>
      <c r="M5" s="7">
        <f>'[4]Sheet 1'!$AB$16</f>
        <v>31.679066547435983</v>
      </c>
      <c r="N5" s="29" t="e">
        <f t="shared" si="5"/>
        <v>#REF!</v>
      </c>
      <c r="O5" s="6">
        <f>'[4]Sheet 1'!$Z$7</f>
        <v>0.8044</v>
      </c>
      <c r="P5" s="29" t="e">
        <f t="shared" si="6"/>
        <v>#REF!</v>
      </c>
      <c r="Q5" s="6">
        <f>'[4]Sheet 1'!$AC$7</f>
        <v>0.60999658819515523</v>
      </c>
      <c r="R5" s="29" t="e">
        <f t="shared" si="7"/>
        <v>#REF!</v>
      </c>
      <c r="S5" s="6">
        <f>'[4]Sheet 1'!$AB$13</f>
        <v>0.32418879564370767</v>
      </c>
      <c r="T5" s="29" t="e">
        <f t="shared" si="8"/>
        <v>#REF!</v>
      </c>
      <c r="U5" s="28" t="e">
        <f t="shared" si="9"/>
        <v>#REF!</v>
      </c>
      <c r="V5" s="8">
        <f>'[4]Sheet 1'!$AB$101</f>
        <v>473823798350</v>
      </c>
      <c r="W5" s="16" t="str" cm="1">
        <f t="array" ref="W5">_FV(A5,"Industry")</f>
        <v>Software &amp; IT Services</v>
      </c>
      <c r="X5" s="25" cm="1">
        <f t="array" ref="X5">_FV(A5,"Year incorporated",TRUE)</f>
        <v>2007</v>
      </c>
      <c r="Y5" s="14" t="str" cm="1">
        <f t="array" ref="Y5">_FV(A5,"Description")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c r="Z5" s="10"/>
      <c r="AA5" s="10"/>
      <c r="AB5" s="10"/>
    </row>
    <row r="6" spans="1:28" ht="50" customHeight="1">
      <c r="A6" s="2" t="e" vm="5">
        <v>#VALUE!</v>
      </c>
      <c r="B6" s="19">
        <f>'[5]Sheet 1'!$AJ$115</f>
        <v>551.33360167657725</v>
      </c>
      <c r="C6" s="6">
        <f>'[5]Sheet 1'!$AJ$117</f>
        <v>0.62171250897601915</v>
      </c>
      <c r="D6" s="29">
        <f t="shared" si="0"/>
        <v>1.0734128512579111</v>
      </c>
      <c r="E6" s="6">
        <f>'[5]Sheet 1'!$AH$4</f>
        <v>0.17906368821292773</v>
      </c>
      <c r="F6" s="29">
        <f t="shared" si="1"/>
        <v>0.37206133109119077</v>
      </c>
      <c r="G6" s="6">
        <f>'[5]Sheet 1'!$AI$4</f>
        <v>8.6141063970349485E-2</v>
      </c>
      <c r="H6" s="29">
        <f t="shared" si="2"/>
        <v>0.6838582098289322</v>
      </c>
      <c r="I6" s="6">
        <f>'[5]Sheet 1'!$AH$20</f>
        <v>0.52030848329048851</v>
      </c>
      <c r="J6" s="29">
        <f t="shared" si="3"/>
        <v>0.26376253139814571</v>
      </c>
      <c r="K6" s="7">
        <f>'[5]Sheet 1'!$AO$16</f>
        <v>9.8043621946767896</v>
      </c>
      <c r="L6" s="29" t="e">
        <f t="shared" si="4"/>
        <v>#REF!</v>
      </c>
      <c r="M6" s="7">
        <f>'[5]Sheet 1'!$AP$16</f>
        <v>26.357560942805538</v>
      </c>
      <c r="N6" s="29" t="e">
        <f t="shared" si="5"/>
        <v>#REF!</v>
      </c>
      <c r="O6" s="6">
        <f>'[5]Sheet 1'!$AN$7</f>
        <v>0.879</v>
      </c>
      <c r="P6" s="29" t="e">
        <f t="shared" si="6"/>
        <v>#REF!</v>
      </c>
      <c r="Q6" s="6">
        <f>'[5]Sheet 1'!$AQ$7</f>
        <v>0.43951761899963049</v>
      </c>
      <c r="R6" s="29" t="e">
        <f t="shared" si="7"/>
        <v>#REF!</v>
      </c>
      <c r="S6" s="6">
        <f>'[5]Sheet 1'!$AP$13</f>
        <v>0.2916336603497654</v>
      </c>
      <c r="T6" s="29" t="e">
        <f t="shared" si="8"/>
        <v>#REF!</v>
      </c>
      <c r="U6" s="28" t="e">
        <f t="shared" si="9"/>
        <v>#REF!</v>
      </c>
      <c r="V6" s="8">
        <f>'[5]Sheet 1'!$AP$101</f>
        <v>87559817452</v>
      </c>
      <c r="W6" s="16" t="str" cm="1">
        <f t="array" ref="W6">_FV(A6,"Industry")</f>
        <v>Biotechnology &amp; Medical Research</v>
      </c>
      <c r="X6" s="25" cm="1">
        <f t="array" ref="X6">_FV(A6,"Year incorporated",TRUE)</f>
        <v>1989</v>
      </c>
      <c r="Y6" s="14" t="str" cm="1">
        <f t="array" ref="Y6">_FV(A6,"Description")</f>
        <v>Vertex Pharmaceuticals Incorporated is a global biotechnology company. The Company is focused on developing medicines that treat the underlying cause of cystic fibrosis (CF). Its pipeline includes mid- and late-stage clinical programs in sickle cell disease, beta thalassemia, acute and neuropathic pain, APOL1-mediated kidney disease, type 1 diabetes, and alpha-1 antitrypsin deficiency, and earlier-stage programs in diseases such as muscular dystrophies. Its marketed medicines are TRIKAFTA/KAFTRIO (elexacaftor/tezacaftor/ivacaftor and ivacaftor), SYMDEKO/SYMKEVI (tezacaftor/ivacaftor and ivacaftor), ORKAMBI (lumacaftor/ivacaftor) and KALYDECO (ivacaftor). The Company has a pipeline of investigational small molecule, cell and genetic therapies in other serious diseases where it has deep insight into causal human biology, including sickle cell disease, beta thalassemia, APOL1-mediated kidney disease, pain, type 1 diabetes, alpha-1 antitrypsin deficiency and Duchenne muscular dystrophy.</v>
      </c>
      <c r="Z6" s="10"/>
      <c r="AA6" s="10"/>
      <c r="AB6" s="10"/>
    </row>
    <row r="7" spans="1:28" ht="50" customHeight="1">
      <c r="A7" s="22" t="e" vm="6">
        <v>#VALUE!</v>
      </c>
      <c r="B7" s="19">
        <f>'[6]Sheet 1'!$L$115</f>
        <v>1001.1657056179213</v>
      </c>
      <c r="C7" s="6">
        <f>'[6]Sheet 1'!$L$117</f>
        <v>-0.36627060031781156</v>
      </c>
      <c r="D7" s="29">
        <f t="shared" si="0"/>
        <v>0.18316082597610173</v>
      </c>
      <c r="E7" s="6">
        <f>'[6]Sheet 1'!$J$4</f>
        <v>0.49041476500641568</v>
      </c>
      <c r="F7" s="29">
        <f t="shared" si="1"/>
        <v>0.6309165934178792</v>
      </c>
      <c r="G7" s="6">
        <f>'[6]Sheet 1'!$K$4</f>
        <v>0.29816921210417457</v>
      </c>
      <c r="H7" s="29">
        <f t="shared" si="2"/>
        <v>1.831422132870953</v>
      </c>
      <c r="I7" s="6">
        <f>'[6]Sheet 1'!$J$20</f>
        <v>0.10236921892448203</v>
      </c>
      <c r="J7" s="29">
        <f t="shared" si="3"/>
        <v>0.21925988741678051</v>
      </c>
      <c r="K7" s="7">
        <f>'[6]Sheet 1'!$Q$16</f>
        <v>5.6175888946547996</v>
      </c>
      <c r="L7" s="29" t="e">
        <f t="shared" si="4"/>
        <v>#REF!</v>
      </c>
      <c r="M7" s="7">
        <f>'[6]Sheet 1'!$R$16</f>
        <v>88.979613180439571</v>
      </c>
      <c r="N7" s="29" t="e">
        <f t="shared" si="5"/>
        <v>#REF!</v>
      </c>
      <c r="O7" s="6">
        <f>'[6]Sheet 1'!$P$7</f>
        <v>0.14886598764210057</v>
      </c>
      <c r="P7" s="29" t="e">
        <f t="shared" si="6"/>
        <v>#REF!</v>
      </c>
      <c r="Q7" s="6">
        <f>'[6]Sheet 1'!$S$7</f>
        <v>0.2237103668100211</v>
      </c>
      <c r="R7" s="29" t="e">
        <f t="shared" si="7"/>
        <v>#REF!</v>
      </c>
      <c r="S7" s="6">
        <f>'[6]Sheet 1'!$R$13</f>
        <v>0.25415925643671916</v>
      </c>
      <c r="T7" s="29" t="e">
        <f t="shared" si="8"/>
        <v>#REF!</v>
      </c>
      <c r="U7" s="28" t="e">
        <f t="shared" si="9"/>
        <v>#REF!</v>
      </c>
      <c r="V7" s="8">
        <f>'[6]Sheet 1'!$R$101</f>
        <v>50196870000</v>
      </c>
      <c r="W7" s="16" t="str" cm="1">
        <f t="array" ref="W7">_FV(A7,"Industry")</f>
        <v>Financial Technology (Fintech) &amp; Infrastructure</v>
      </c>
      <c r="X7" s="25" cm="1">
        <f t="array" ref="X7">_FV(A7,"Year incorporated",TRUE)</f>
        <v>2006</v>
      </c>
      <c r="Y7" s="14" t="str" cm="1">
        <f t="array" ref="Y7">_FV(A7,"Description")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c r="Z7" s="10"/>
      <c r="AA7" s="10"/>
      <c r="AB7" s="10"/>
    </row>
    <row r="8" spans="1:28" ht="50" customHeight="1">
      <c r="A8" s="22" t="e" vm="7">
        <v>#VALUE!</v>
      </c>
      <c r="B8" s="19">
        <f>'[7]Sheet 1'!$H$115</f>
        <v>1731.9772504516318</v>
      </c>
      <c r="C8" s="6">
        <f>'[7]Sheet 1'!$H$117</f>
        <v>-0.34647793373696079</v>
      </c>
      <c r="D8" s="29">
        <f t="shared" si="0"/>
        <v>0.20099560608881475</v>
      </c>
      <c r="E8" s="6">
        <f>'[7]Sheet 1'!$F$4</f>
        <v>0.29690560125342724</v>
      </c>
      <c r="F8" s="29">
        <f t="shared" si="1"/>
        <v>0.47003433194710209</v>
      </c>
      <c r="G8" s="6">
        <f>'[7]Sheet 1'!$G$4</f>
        <v>0.24388402295379041</v>
      </c>
      <c r="H8" s="29">
        <f t="shared" si="2"/>
        <v>1.5376133854343905</v>
      </c>
      <c r="I8" s="6">
        <f>'[7]Sheet 1'!$F$20</f>
        <v>0.10344827586206895</v>
      </c>
      <c r="J8" s="29">
        <f t="shared" si="3"/>
        <v>0.21937478661583498</v>
      </c>
      <c r="K8" s="7">
        <f>'[7]Sheet 1'!$M$16</f>
        <v>8.4811562422228928</v>
      </c>
      <c r="L8" s="29" t="e">
        <f t="shared" si="4"/>
        <v>#REF!</v>
      </c>
      <c r="M8" s="7">
        <f>'[7]Sheet 1'!$N$16</f>
        <v>36.659410336814624</v>
      </c>
      <c r="N8" s="29" t="e">
        <f t="shared" si="5"/>
        <v>#REF!</v>
      </c>
      <c r="O8" s="6">
        <f>'[7]Sheet 1'!$L$7</f>
        <v>0.57762005436424047</v>
      </c>
      <c r="P8" s="29" t="e">
        <f t="shared" si="6"/>
        <v>#REF!</v>
      </c>
      <c r="Q8" s="6">
        <f>'[7]Sheet 1'!$O$7</f>
        <v>0.20084566596194503</v>
      </c>
      <c r="R8" s="29" t="e">
        <f t="shared" si="7"/>
        <v>#REF!</v>
      </c>
      <c r="S8" s="6">
        <f>'[7]Sheet 1'!$N$13</f>
        <v>0.61547310900201324</v>
      </c>
      <c r="T8" s="29" t="e">
        <f t="shared" si="8"/>
        <v>#REF!</v>
      </c>
      <c r="U8" s="28" t="e">
        <f t="shared" si="9"/>
        <v>#REF!</v>
      </c>
      <c r="V8" s="8">
        <f>'[7]Sheet 1'!$N$101</f>
        <v>56162216636</v>
      </c>
      <c r="W8" s="16" t="str" cm="1">
        <f t="array" ref="W8">_FV(A8,"Industry")</f>
        <v>Software &amp; IT Services</v>
      </c>
      <c r="X8" s="25" cm="1">
        <f t="array" ref="X8">_FV(A8,"Year incorporated",TRUE)</f>
        <v>2002</v>
      </c>
      <c r="Y8" s="14" t="str" cm="1">
        <f t="array" ref="Y8">_FV(A8,"Description")</f>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c>
      <c r="Z8" s="10"/>
      <c r="AA8" s="10"/>
      <c r="AB8" s="10"/>
    </row>
    <row r="9" spans="1:28" ht="50" customHeight="1">
      <c r="A9" s="2" t="e" vm="8">
        <v>#VALUE!</v>
      </c>
      <c r="B9" s="19">
        <f>'[8]Sheet 1'!$Y$115</f>
        <v>1765.8776341795526</v>
      </c>
      <c r="C9" s="6">
        <f>'[8]Sheet 1'!$Y$117</f>
        <v>-0.11083704220566337</v>
      </c>
      <c r="D9" s="29">
        <f t="shared" si="0"/>
        <v>0.41332694956177202</v>
      </c>
      <c r="E9" s="6">
        <f>'[8]Sheet 1'!$W$4</f>
        <v>0.2916945001113338</v>
      </c>
      <c r="F9" s="29">
        <f t="shared" si="1"/>
        <v>0.46570185631528593</v>
      </c>
      <c r="G9" s="6">
        <f>'[8]Sheet 1'!$X$4</f>
        <v>0.18065850715393905</v>
      </c>
      <c r="H9" s="29">
        <f t="shared" si="2"/>
        <v>1.195416740384045</v>
      </c>
      <c r="I9" s="6">
        <f>'[8]Sheet 1'!$W$20</f>
        <v>0.30801479654747221</v>
      </c>
      <c r="J9" s="29">
        <f t="shared" si="3"/>
        <v>0.24115726033095486</v>
      </c>
      <c r="K9" s="7">
        <f>'[8]Sheet 1'!$AD$16</f>
        <v>18.071099810377522</v>
      </c>
      <c r="L9" s="29" t="e">
        <f t="shared" si="4"/>
        <v>#REF!</v>
      </c>
      <c r="M9" s="7">
        <f>'[8]Sheet 1'!$AE$16</f>
        <v>62.269349569349572</v>
      </c>
      <c r="N9" s="29" t="e">
        <f t="shared" si="5"/>
        <v>#REF!</v>
      </c>
      <c r="O9" s="6">
        <f>'[8]Sheet 1'!$AC$7</f>
        <v>0.70789999999999997</v>
      </c>
      <c r="P9" s="29" t="e">
        <f t="shared" si="6"/>
        <v>#REF!</v>
      </c>
      <c r="Q9" s="6">
        <f>'[8]Sheet 1'!$AF$7</f>
        <v>0.36062747802103085</v>
      </c>
      <c r="R9" s="29" t="e">
        <f t="shared" si="7"/>
        <v>#REF!</v>
      </c>
      <c r="S9" s="6">
        <f>'[8]Sheet 1'!$AE$13</f>
        <v>0.32674782608695652</v>
      </c>
      <c r="T9" s="29" t="e">
        <f t="shared" si="8"/>
        <v>#REF!</v>
      </c>
      <c r="U9" s="28" t="e">
        <f t="shared" si="9"/>
        <v>#REF!</v>
      </c>
      <c r="V9" s="8">
        <f>'[8]Sheet 1'!$AE$101</f>
        <v>209660900000</v>
      </c>
      <c r="W9" s="16" t="str" cm="1">
        <f t="array" ref="W9">_FV(A9,"Industry")</f>
        <v>Textiles &amp; Apparel</v>
      </c>
      <c r="X9" s="25" cm="1">
        <f t="array" ref="X9">_FV(A9,"Year incorporated",TRUE)</f>
        <v>1957</v>
      </c>
      <c r="Y9" s="14" t="str" cm="1">
        <f t="array" ref="Y9">_FV(A9,"Description")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Z9" s="10" t="s">
        <v>9</v>
      </c>
      <c r="AA9" s="10"/>
      <c r="AB9" s="10"/>
    </row>
    <row r="10" spans="1:28" ht="50" customHeight="1">
      <c r="A10" s="2" t="e" vm="9">
        <v>#VALUE!</v>
      </c>
      <c r="B10" s="19">
        <f>'[9]Sheet 1'!$AE$116</f>
        <v>393.36089074028121</v>
      </c>
      <c r="C10" s="6">
        <f>'[9]Sheet 1'!$AE$118</f>
        <v>-0.39070493999336864</v>
      </c>
      <c r="D10" s="29">
        <f t="shared" si="0"/>
        <v>0.16114352610734553</v>
      </c>
      <c r="E10" s="6">
        <f>'[9]Sheet 1'!$AC$5</f>
        <v>0.137682016012036</v>
      </c>
      <c r="F10" s="29">
        <f t="shared" si="1"/>
        <v>0.33765687768959296</v>
      </c>
      <c r="G10" s="6">
        <f>'[9]Sheet 1'!$AD$5</f>
        <v>0.25473471431135297</v>
      </c>
      <c r="H10" s="29">
        <f t="shared" si="2"/>
        <v>1.5963407857894767</v>
      </c>
      <c r="I10" s="6">
        <f>'[9]Sheet 1'!$AC$21</f>
        <v>-5.8558316061478877E-2</v>
      </c>
      <c r="J10" s="29">
        <f t="shared" si="3"/>
        <v>0.20212414208990187</v>
      </c>
      <c r="K10" s="7">
        <f>'[9]Sheet 1'!$AJ$17</f>
        <v>12.412073639566627</v>
      </c>
      <c r="L10" s="29" t="e">
        <f t="shared" si="4"/>
        <v>#REF!</v>
      </c>
      <c r="M10" s="7">
        <f>'[9]Sheet 1'!$AK$17</f>
        <v>40.706587568346215</v>
      </c>
      <c r="N10" s="29" t="e">
        <f t="shared" si="5"/>
        <v>#REF!</v>
      </c>
      <c r="O10" s="6">
        <f>'[9]Sheet 1'!$AI$8</f>
        <v>0.50539999999999996</v>
      </c>
      <c r="P10" s="29" t="e">
        <f t="shared" si="6"/>
        <v>#REF!</v>
      </c>
      <c r="Q10" s="6">
        <f>'[9]Sheet 1'!$AL$8</f>
        <v>0.33851436236032001</v>
      </c>
      <c r="R10" s="29" t="e">
        <f t="shared" si="7"/>
        <v>#REF!</v>
      </c>
      <c r="S10" s="6">
        <f>'[9]Sheet 1'!$AK$14</f>
        <v>0.2216504501327809</v>
      </c>
      <c r="T10" s="29" t="e">
        <f t="shared" si="8"/>
        <v>#REF!</v>
      </c>
      <c r="U10" s="28" t="e">
        <f t="shared" si="9"/>
        <v>#REF!</v>
      </c>
      <c r="V10" s="8">
        <f>'[9]Sheet 1'!$AK$101</f>
        <v>262805800000</v>
      </c>
      <c r="W10" s="16" t="str" cm="1">
        <f t="array" ref="W10">_FV(A10,"Industry")</f>
        <v>Semiconductors &amp; Semiconductor Equipment</v>
      </c>
      <c r="X10" s="25" cm="1">
        <f t="array" ref="X10">_FV(A10,"Year incorporated",TRUE)</f>
        <v>1994</v>
      </c>
      <c r="Y10" s="14" t="str" cm="1">
        <f t="array" ref="Y10">_FV(A10,"Description")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Z10" s="10"/>
      <c r="AA10" s="10"/>
      <c r="AB10" s="10"/>
    </row>
    <row r="11" spans="1:28" ht="50" customHeight="1">
      <c r="A11" s="2" t="e" vm="10">
        <v>#VALUE!</v>
      </c>
      <c r="B11" s="19">
        <f>'[10]Sheet 1'!$AJ$115</f>
        <v>5155.6750008267982</v>
      </c>
      <c r="C11" s="6">
        <f>'[10]Sheet 1'!$AJ$117</f>
        <v>1.0951300195574585</v>
      </c>
      <c r="D11" s="29">
        <f t="shared" si="0"/>
        <v>1.5</v>
      </c>
      <c r="E11" s="6">
        <f>'[10]Sheet 1'!$AH$4</f>
        <v>0.11091531304544855</v>
      </c>
      <c r="F11" s="29">
        <f t="shared" si="1"/>
        <v>0.3154032147525857</v>
      </c>
      <c r="G11" s="6">
        <f>'[10]Sheet 1'!$AI$4</f>
        <v>7.6406130112605997E-2</v>
      </c>
      <c r="H11" s="29">
        <f t="shared" si="2"/>
        <v>0.63116964471777681</v>
      </c>
      <c r="I11" s="6">
        <f>'[10]Sheet 1'!$AH$20</f>
        <v>0.10762750001712518</v>
      </c>
      <c r="J11" s="29">
        <f t="shared" si="3"/>
        <v>0.21981979511479219</v>
      </c>
      <c r="K11" s="7">
        <f>'[10]Sheet 1'!$AO$16</f>
        <v>2.7594920820096687</v>
      </c>
      <c r="L11" s="29" t="e">
        <f t="shared" si="4"/>
        <v>#REF!</v>
      </c>
      <c r="M11" s="7">
        <f>'[10]Sheet 1'!$AP$16</f>
        <v>18.458934048511608</v>
      </c>
      <c r="N11" s="29" t="e">
        <f t="shared" si="5"/>
        <v>#REF!</v>
      </c>
      <c r="O11" s="6">
        <f>'[10]Sheet 1'!$AN$7</f>
        <v>0.52129999999999999</v>
      </c>
      <c r="P11" s="29" t="e">
        <f t="shared" si="6"/>
        <v>#REF!</v>
      </c>
      <c r="Q11" s="6">
        <f>'[10]Sheet 1'!$AQ$7</f>
        <v>0.15620896332380232</v>
      </c>
      <c r="R11" s="29" t="e">
        <f t="shared" si="7"/>
        <v>#REF!</v>
      </c>
      <c r="S11" s="6">
        <f>'[10]Sheet 1'!$AP$13</f>
        <v>0.56808777379375119</v>
      </c>
      <c r="T11" s="29" t="e">
        <f t="shared" si="8"/>
        <v>#REF!</v>
      </c>
      <c r="U11" s="28" t="e">
        <f t="shared" si="9"/>
        <v>#REF!</v>
      </c>
      <c r="V11" s="8">
        <f>'[10]Sheet 1'!$AP$101</f>
        <v>44847900000</v>
      </c>
      <c r="W11" s="16" t="str" cm="1">
        <f t="array" ref="W11">_FV(A11,"Industry")</f>
        <v>Specialty Retailers</v>
      </c>
      <c r="X11" s="25" cm="1">
        <f t="array" ref="X11">_FV(A11,"Year incorporated",TRUE)</f>
        <v>1991</v>
      </c>
      <c r="Y11" s="14" t="str" cm="1">
        <f t="array" ref="Y11">_FV(A11,"Description")</f>
        <v>AutoZone, Inc. is a retailer and distributor of automotive replacement parts and accessories in the Americas. The Company's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The Company has approximately 6,168 stores in the United States, 703 in Mexico, and 72 in Brazil for a total store count of 6,943.</v>
      </c>
      <c r="Z11" s="14"/>
      <c r="AA11" s="14"/>
      <c r="AB11" s="14"/>
    </row>
    <row r="12" spans="1:28" ht="50" customHeight="1">
      <c r="A12" s="2" t="e" vm="11">
        <v>#VALUE!</v>
      </c>
      <c r="B12" s="19">
        <f>'[11]Sheet 1'!$X$115</f>
        <v>146.25862569866152</v>
      </c>
      <c r="C12" s="6">
        <f>'[11]Sheet 1'!$X$117</f>
        <v>0.34182225411616063</v>
      </c>
      <c r="D12" s="29">
        <f t="shared" si="0"/>
        <v>0.82120928228826617</v>
      </c>
      <c r="E12" s="6">
        <f>'[11]Sheet 1'!$V$4</f>
        <v>0.53668211856406289</v>
      </c>
      <c r="F12" s="29">
        <f t="shared" si="1"/>
        <v>0.66938297055609031</v>
      </c>
      <c r="G12" s="6">
        <f>'[11]Sheet 1'!$W$4</f>
        <v>0.12461796603923792</v>
      </c>
      <c r="H12" s="29">
        <f t="shared" si="2"/>
        <v>0.89210746858682244</v>
      </c>
      <c r="I12" s="6">
        <f>'[11]Sheet 1'!$V$20</f>
        <v>0.24589531020025879</v>
      </c>
      <c r="J12" s="29">
        <f t="shared" si="3"/>
        <v>0.23454270740205285</v>
      </c>
      <c r="K12" s="7">
        <f>'[11]Sheet 1'!$AC$16</f>
        <v>1.9017737064994649</v>
      </c>
      <c r="L12" s="29" t="e">
        <f t="shared" si="4"/>
        <v>#REF!</v>
      </c>
      <c r="M12" s="7">
        <f>'[11]Sheet 1'!$AD$16</f>
        <v>12.516272060633998</v>
      </c>
      <c r="N12" s="29" t="e">
        <f t="shared" si="5"/>
        <v>#REF!</v>
      </c>
      <c r="O12" s="6">
        <f>'[11]Sheet 1'!$AB$7</f>
        <v>0.52329999999999999</v>
      </c>
      <c r="P12" s="29" t="e">
        <f t="shared" si="6"/>
        <v>#REF!</v>
      </c>
      <c r="Q12" s="6">
        <f>'[11]Sheet 1'!$AE$7</f>
        <v>0.1403527722339194</v>
      </c>
      <c r="R12" s="29" t="e">
        <f t="shared" si="7"/>
        <v>#REF!</v>
      </c>
      <c r="S12" s="6">
        <f>'[11]Sheet 1'!$AD$13</f>
        <v>0.24927693351245789</v>
      </c>
      <c r="T12" s="29" t="e">
        <f t="shared" si="8"/>
        <v>#REF!</v>
      </c>
      <c r="U12" s="28" t="e">
        <f t="shared" si="9"/>
        <v>#REF!</v>
      </c>
      <c r="V12" s="8">
        <f>'[11]Sheet 1'!$AD$101</f>
        <v>6760777000</v>
      </c>
      <c r="W12" s="16" t="str" cm="1">
        <f t="array" ref="W12">_FV(A12,"Industry")</f>
        <v>Textiles &amp; Apparel</v>
      </c>
      <c r="X12" s="25" cm="1">
        <f t="array" ref="X12">_FV(A12,"Year incorporated",TRUE)</f>
        <v>2005</v>
      </c>
      <c r="Y12" s="14" t="str" cm="1">
        <f t="array" ref="Y12">_FV(A12,"Description")</f>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c>
      <c r="Z12" s="10"/>
      <c r="AA12" s="10"/>
      <c r="AB12" s="10"/>
    </row>
    <row r="13" spans="1:28" ht="50" customHeight="1">
      <c r="A13" s="22" t="e" vm="12">
        <v>#VALUE!</v>
      </c>
      <c r="B13" s="19">
        <f>'[12]Sheet 1'!$AN$115</f>
        <v>241.99236149131318</v>
      </c>
      <c r="C13" s="6">
        <f>'[12]Sheet 1'!$AN$117</f>
        <v>-0.27558041762815999</v>
      </c>
      <c r="D13" s="29">
        <f t="shared" si="0"/>
        <v>0.26487995462633451</v>
      </c>
      <c r="E13" s="6">
        <f>'[12]Sheet 1'!$AL$4</f>
        <v>0.17956070629670173</v>
      </c>
      <c r="F13" s="29">
        <f t="shared" si="1"/>
        <v>0.37247454869679991</v>
      </c>
      <c r="G13" s="6">
        <f>'[12]Sheet 1'!$AM$4</f>
        <v>6.4709739244464659E-2</v>
      </c>
      <c r="H13" s="29">
        <f t="shared" si="2"/>
        <v>0.56786504903925683</v>
      </c>
      <c r="I13" s="6">
        <f>'[12]Sheet 1'!$AL$20</f>
        <v>0.17742617520614568</v>
      </c>
      <c r="J13" s="29">
        <f t="shared" si="3"/>
        <v>0.22725203672774497</v>
      </c>
      <c r="K13" s="7">
        <f>'[12]Sheet 1'!$AS$16</f>
        <v>12.48398446724164</v>
      </c>
      <c r="L13" s="29" t="e">
        <f t="shared" si="4"/>
        <v>#REF!</v>
      </c>
      <c r="M13" s="7">
        <f>'[12]Sheet 1'!$AT$16</f>
        <v>34.028975230553492</v>
      </c>
      <c r="N13" s="29" t="e">
        <f t="shared" si="5"/>
        <v>#REF!</v>
      </c>
      <c r="O13" s="6">
        <f>'[12]Sheet 1'!$AR$7</f>
        <v>0.68400000000000005</v>
      </c>
      <c r="P13" s="29" t="e">
        <f t="shared" si="6"/>
        <v>#REF!</v>
      </c>
      <c r="Q13" s="6">
        <f>'[12]Sheet 1'!$AU$7</f>
        <v>0.32858727997175569</v>
      </c>
      <c r="R13" s="29" t="e">
        <f t="shared" si="7"/>
        <v>#REF!</v>
      </c>
      <c r="S13" s="6">
        <f>'[12]Sheet 1'!$AT$13</f>
        <v>0.36601671553737292</v>
      </c>
      <c r="T13" s="29" t="e">
        <f t="shared" si="8"/>
        <v>#REF!</v>
      </c>
      <c r="U13" s="28" t="e">
        <f t="shared" si="9"/>
        <v>#REF!</v>
      </c>
      <c r="V13" s="8">
        <f>'[12]Sheet 1'!$AT$101</f>
        <v>2475199600320</v>
      </c>
      <c r="W13" s="16" t="str" cm="1">
        <f t="array" ref="W13">_FV(A13,"Industry")</f>
        <v>Software &amp; IT Services</v>
      </c>
      <c r="X13" s="25" cm="1">
        <f t="array" ref="X13">_FV(A13,"Year incorporated",TRUE)</f>
        <v>1993</v>
      </c>
      <c r="Y13" s="14" t="str" cm="1">
        <f t="array" ref="Y13">_FV(A13,"Description")</f>
        <v>Microsoft Corporation is a technology company. The Company develops and supports software, services, devices and solutions. It operates through three segments. The Productivity and Business Processes segment consists of products and services in its portfolio of productivity, communication, and information services, spanning a variety of devices and platforms. This segment includes Office Commercial comprising Office (including Office 365 subscriptions), Exchange, SharePoint, Microsoft Teams, Office 365 Security and Compliance, and Microsoft Viva; Office Consumer, LinkedIn, and Dynamics business solutions. Intelligent Cloud segment consists of the Company’s public, private, and hybrid server products and cloud services, including Azure and other cloud services; SQL Server, Windows Server, Visual Studio, System Center, and related Client Access Licenses, and Nuance and GitHub. More Personal Computing segment primarily comprises Windows, Devices, Gaming, and search and news advertising.</v>
      </c>
      <c r="Z13" s="14"/>
      <c r="AA13" s="14"/>
      <c r="AB13" s="14"/>
    </row>
    <row r="14" spans="1:28" ht="50" customHeight="1">
      <c r="A14" s="22" t="e" vm="13">
        <v>#VALUE!</v>
      </c>
      <c r="B14" s="19">
        <f>'[13]Sheet 1'!$J$116</f>
        <v>107.99580449986897</v>
      </c>
      <c r="C14" s="6">
        <f>'[13]Sheet 1'!$J$118</f>
        <v>-0.13700012386232241</v>
      </c>
      <c r="D14" s="29">
        <f t="shared" si="0"/>
        <v>0.3897519145097032</v>
      </c>
      <c r="E14" s="6">
        <f>'[13]Sheet 1'!$H$5</f>
        <v>0.13263483748065252</v>
      </c>
      <c r="F14" s="29">
        <f t="shared" si="1"/>
        <v>0.33346068625127823</v>
      </c>
      <c r="G14" s="6">
        <f>'[13]Sheet 1'!$I$5</f>
        <v>0.13076842215915074</v>
      </c>
      <c r="H14" s="29">
        <f t="shared" si="2"/>
        <v>0.92539569760540619</v>
      </c>
      <c r="I14" s="6">
        <f>'[13]Sheet 1'!$H$21</f>
        <v>0.55444126074498556</v>
      </c>
      <c r="J14" s="29">
        <f t="shared" si="3"/>
        <v>0.26739702801682758</v>
      </c>
      <c r="K14" s="7">
        <f>'[13]Sheet 1'!$O$17</f>
        <v>8.4117916190476194</v>
      </c>
      <c r="L14" s="29" t="e">
        <f t="shared" si="4"/>
        <v>#REF!</v>
      </c>
      <c r="M14" s="7">
        <f>'[13]Sheet 1'!$P$17</f>
        <v>35.143334945981557</v>
      </c>
      <c r="N14" s="29" t="e">
        <f t="shared" si="5"/>
        <v>#REF!</v>
      </c>
      <c r="O14" s="6">
        <f>'[13]Sheet 1'!$N$8</f>
        <v>0.82150000000000001</v>
      </c>
      <c r="P14" s="29" t="e">
        <f t="shared" si="6"/>
        <v>#REF!</v>
      </c>
      <c r="Q14" s="6">
        <f>'[13]Sheet 1'!$Q$8</f>
        <v>0.35235992851886894</v>
      </c>
      <c r="R14" s="29" t="e">
        <f t="shared" si="7"/>
        <v>#REF!</v>
      </c>
      <c r="S14" s="6">
        <f>'[13]Sheet 1'!$P$14</f>
        <v>0.11803217358772915</v>
      </c>
      <c r="T14" s="29" t="e">
        <f t="shared" si="8"/>
        <v>#REF!</v>
      </c>
      <c r="U14" s="28" t="e">
        <f t="shared" si="9"/>
        <v>#REF!</v>
      </c>
      <c r="V14" s="8">
        <f>'[13]Sheet 1'!$P$101</f>
        <v>80021373672</v>
      </c>
      <c r="W14" s="16" t="str" cm="1">
        <f t="array" ref="W14">_FV(A14,"Industry")</f>
        <v>Software &amp; IT Services</v>
      </c>
      <c r="X14" s="25" cm="1">
        <f t="array" ref="X14">_FV(A14,"Year incorporated",TRUE)</f>
        <v>2008</v>
      </c>
      <c r="Y14" s="14" t="str" cm="1">
        <f t="array" ref="Y14">_FV(A14,"Description")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c r="Z14" s="14"/>
      <c r="AA14" s="14"/>
      <c r="AB14" s="14"/>
    </row>
    <row r="15" spans="1:28" ht="50" customHeight="1">
      <c r="A15" s="2" t="e" vm="14">
        <v>#VALUE!</v>
      </c>
      <c r="B15" s="19">
        <f>'[14]Sheet 1'!$O$115</f>
        <v>161.34969446246163</v>
      </c>
      <c r="C15" s="6">
        <f>'[14]Sheet 1'!$O$117</f>
        <v>-0.40307179259170689</v>
      </c>
      <c r="D15" s="29">
        <f t="shared" si="0"/>
        <v>0.15</v>
      </c>
      <c r="E15" s="6">
        <f>'[14]Sheet 1'!$M$4</f>
        <v>0.19301813624969388</v>
      </c>
      <c r="F15" s="29">
        <f t="shared" si="1"/>
        <v>0.38366296852370596</v>
      </c>
      <c r="G15" s="6">
        <f>'[14]Sheet 1'!$N$4</f>
        <v>0.13792168162764806</v>
      </c>
      <c r="H15" s="29">
        <f t="shared" si="2"/>
        <v>0.96411141799657407</v>
      </c>
      <c r="I15" s="6">
        <f>'[14]Sheet 1'!$M$20</f>
        <v>0.15464188318967986</v>
      </c>
      <c r="J15" s="29">
        <f t="shared" si="3"/>
        <v>0.2248259396308035</v>
      </c>
      <c r="K15" s="7">
        <f>'[14]Sheet 1'!$T$16</f>
        <v>10.276100072734353</v>
      </c>
      <c r="L15" s="29" t="e">
        <f t="shared" si="4"/>
        <v>#REF!</v>
      </c>
      <c r="M15" s="7">
        <f>'[14]Sheet 1'!$U$16</f>
        <v>56.142562732277234</v>
      </c>
      <c r="N15" s="29" t="e">
        <f t="shared" si="5"/>
        <v>#REF!</v>
      </c>
      <c r="O15" s="6">
        <f>'[14]Sheet 1'!$S$7</f>
        <v>0.48010000000000003</v>
      </c>
      <c r="P15" s="29" t="e">
        <f t="shared" si="6"/>
        <v>#REF!</v>
      </c>
      <c r="Q15" s="6">
        <f>'[14]Sheet 1'!$V$7</f>
        <v>0.11750562386094981</v>
      </c>
      <c r="R15" s="29" t="e">
        <f t="shared" si="7"/>
        <v>#REF!</v>
      </c>
      <c r="S15" s="6">
        <f>'[14]Sheet 1'!$U$13</f>
        <v>0.22994240500192797</v>
      </c>
      <c r="T15" s="29" t="e">
        <f t="shared" si="8"/>
        <v>#REF!</v>
      </c>
      <c r="U15" s="28" t="e">
        <f t="shared" si="9"/>
        <v>#REF!</v>
      </c>
      <c r="V15" s="8">
        <f>'[14]Sheet 1'!$U$101</f>
        <v>52359340000</v>
      </c>
      <c r="W15" s="16" t="str" cm="1">
        <f t="array" ref="W15">_FV(A15,"Industry")</f>
        <v>Automobiles &amp; Auto Parts</v>
      </c>
      <c r="X15" s="25" cm="1">
        <f t="array" ref="X15">_FV(A15,"Year incorporated",TRUE)</f>
        <v>2015</v>
      </c>
      <c r="Y15" s="14" t="str" cm="1">
        <f t="array" ref="Y15">_FV(A15,"Description")</f>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c>
      <c r="Z15" s="10"/>
      <c r="AA15" s="10"/>
      <c r="AB15" s="10"/>
    </row>
    <row r="16" spans="1:28" ht="50" customHeight="1">
      <c r="A16" s="2" t="e" vm="15">
        <v>#VALUE!</v>
      </c>
      <c r="B16" s="19">
        <f>'[15]Sheet 1'!$AK$115</f>
        <v>52.869384649916299</v>
      </c>
      <c r="C16" s="6">
        <f>'[15]Sheet 1'!$AK$117</f>
        <v>-0.10572759387827635</v>
      </c>
      <c r="D16" s="29">
        <f t="shared" si="0"/>
        <v>0.4179309723216148</v>
      </c>
      <c r="E16" s="6">
        <f>'[15]Sheet 1'!$AI$4</f>
        <v>0.13890075923709588</v>
      </c>
      <c r="F16" s="29">
        <f t="shared" si="1"/>
        <v>0.33867013288845321</v>
      </c>
      <c r="G16" s="6">
        <f>'[15]Sheet 1'!$AJ$4</f>
        <v>0.12596160702260328</v>
      </c>
      <c r="H16" s="29">
        <f t="shared" si="2"/>
        <v>0.8993796818830383</v>
      </c>
      <c r="I16" s="6">
        <f>'[15]Sheet 1'!$AI$20</f>
        <v>-0.11793695526076731</v>
      </c>
      <c r="J16" s="29">
        <f t="shared" si="3"/>
        <v>0.19580143765486288</v>
      </c>
      <c r="K16" s="7">
        <f>'[15]Sheet 1'!$AP$16</f>
        <v>9.8052801736636539</v>
      </c>
      <c r="L16" s="29" t="e">
        <f t="shared" si="4"/>
        <v>#REF!</v>
      </c>
      <c r="M16" s="7">
        <f>'[15]Sheet 1'!$AQ$16</f>
        <v>51.930485992225734</v>
      </c>
      <c r="N16" s="29" t="e">
        <f t="shared" si="5"/>
        <v>#REF!</v>
      </c>
      <c r="O16" s="6">
        <f>'[15]Sheet 1'!$AO$7</f>
        <v>0.503</v>
      </c>
      <c r="P16" s="29" t="e">
        <f t="shared" si="6"/>
        <v>#REF!</v>
      </c>
      <c r="Q16" s="6">
        <f>'[15]Sheet 1'!$AR$7</f>
        <v>0.14062858003026438</v>
      </c>
      <c r="R16" s="29" t="e">
        <f t="shared" si="7"/>
        <v>#REF!</v>
      </c>
      <c r="S16" s="6">
        <f>'[15]Sheet 1'!$AQ$13</f>
        <v>0.22558174393572936</v>
      </c>
      <c r="T16" s="29" t="e">
        <f t="shared" si="8"/>
        <v>#REF!</v>
      </c>
      <c r="U16" s="28" t="e">
        <f t="shared" si="9"/>
        <v>#REF!</v>
      </c>
      <c r="V16" s="8">
        <f>'[15]Sheet 1'!$AQ$101</f>
        <v>61881613440</v>
      </c>
      <c r="W16" s="16" t="str" cm="1">
        <f t="array" ref="W16">_FV(A16,"Industry")</f>
        <v>Beverages</v>
      </c>
      <c r="X16" s="25" cm="1">
        <f t="array" ref="X16">_FV(A16,"Year incorporated",TRUE)</f>
        <v>2014</v>
      </c>
      <c r="Y16" s="14" t="str" cm="1">
        <f t="array" ref="Y16">_FV(A16,"Description")</f>
        <v>Monster Beverage Corporation is a holding company. The Company, through its subsidiaries, develops, markets, sells and distributes energy drink beverages and concentrates on energy drink beverages under various brand names. The Company’s segments include Monster Energy Drinks, which is comprised of its Monster Energy drinks, Reign Total Body Fuel high performance energy drinks, Monster Tour Water and True North Pure Energy Seltzers; Strategic Brands segment, which is comprised of the various energy drink brands; Alcohol Brands segment, which is comprised of the various craft beers and hard seltzers, as well as The Beast Unleashed FMBs, and Other segment, which is comprised of certain products sold by American Fruits and Flavors LLC, a wholly owned subsidiary of the Company, to independent third-party customers. Its brands include Monster Energy Ultra, Java Monster, Juice Monster, Monster Hydro Super Sport, Monster Dragon Tea, Reign Total Body Fuel, True North, Mother, and Predator.</v>
      </c>
      <c r="Z16" s="10" t="s">
        <v>9</v>
      </c>
      <c r="AA16" s="10"/>
      <c r="AB16" s="10"/>
    </row>
    <row r="17" spans="1:28" ht="50" customHeight="1">
      <c r="A17" s="2" t="e" vm="16">
        <v>#VALUE!</v>
      </c>
      <c r="B17" s="19">
        <f>[16]Model!$Z$115</f>
        <v>111.6613940257061</v>
      </c>
      <c r="C17" s="6">
        <f>[16]Model!$Z$117</f>
        <v>-0.10391305653072702</v>
      </c>
      <c r="D17" s="29">
        <f t="shared" si="0"/>
        <v>0.41956601601154175</v>
      </c>
      <c r="E17" s="6">
        <f>[16]Model!$X$4</f>
        <v>9.7808156437157789E-2</v>
      </c>
      <c r="F17" s="29">
        <f t="shared" si="1"/>
        <v>0.30450600990865806</v>
      </c>
      <c r="G17" s="6">
        <f>[16]Model!$Y$4</f>
        <v>5.7856849905952634E-2</v>
      </c>
      <c r="H17" s="29">
        <f t="shared" si="2"/>
        <v>0.53077502753648875</v>
      </c>
      <c r="I17" s="6">
        <f>[16]Model!$X$20</f>
        <v>-0.15366930381275301</v>
      </c>
      <c r="J17" s="29">
        <f t="shared" si="3"/>
        <v>0.19199661690264355</v>
      </c>
      <c r="K17" s="7">
        <f>[16]Model!$AE$16</f>
        <v>5.5613005416566494</v>
      </c>
      <c r="L17" s="29" t="e">
        <f t="shared" si="4"/>
        <v>#REF!</v>
      </c>
      <c r="M17" s="7">
        <f>[16]Model!$AF$16</f>
        <v>26.227839658507303</v>
      </c>
      <c r="N17" s="29" t="e">
        <f t="shared" si="5"/>
        <v>#REF!</v>
      </c>
      <c r="O17" s="6">
        <f>[16]Model!$AD$7</f>
        <v>0.55379999999999996</v>
      </c>
      <c r="P17" s="29" t="e">
        <f t="shared" si="6"/>
        <v>#REF!</v>
      </c>
      <c r="Q17" s="6">
        <f>[16]Model!$AG$7</f>
        <v>0.21217242500954617</v>
      </c>
      <c r="R17" s="29" t="e">
        <f t="shared" si="7"/>
        <v>#REF!</v>
      </c>
      <c r="S17" s="6">
        <f>[16]Model!$AF$13</f>
        <v>0.26184736707682726</v>
      </c>
      <c r="T17" s="29" t="e">
        <f t="shared" si="8"/>
        <v>#REF!</v>
      </c>
      <c r="U17" s="28" t="e">
        <f t="shared" si="9"/>
        <v>#REF!</v>
      </c>
      <c r="V17" s="8">
        <f>[16]Model!$AF$101</f>
        <v>1572936000000</v>
      </c>
      <c r="W17" s="16" t="str" cm="1">
        <f t="array" ref="W17">_FV(A17,"Industry")</f>
        <v>Software &amp; IT Services</v>
      </c>
      <c r="X17" s="25" cm="1">
        <f t="array" ref="X17">_FV(A17,"Year incorporated",TRUE)</f>
        <v>2015</v>
      </c>
      <c r="Y17" s="14" t="str" cm="1">
        <f t="array" ref="Y17">_FV(A17,"Description")</f>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c>
      <c r="Z17" s="10"/>
      <c r="AA17" s="10"/>
      <c r="AB17" s="10"/>
    </row>
    <row r="18" spans="1:28" ht="50" customHeight="1">
      <c r="A18" s="2" t="e" vm="17">
        <v>#VALUE!</v>
      </c>
      <c r="B18" s="19">
        <f>'[17]Sheet 1'!$X$115</f>
        <v>454.87625527615637</v>
      </c>
      <c r="C18" s="6">
        <f>'[17]Sheet 1'!$X$117</f>
        <v>1.5552801402416438E-2</v>
      </c>
      <c r="D18" s="29">
        <f t="shared" si="0"/>
        <v>0.5272143360855841</v>
      </c>
      <c r="E18" s="6">
        <f>'[17]Sheet 1'!$V$4</f>
        <v>0.18272868530692499</v>
      </c>
      <c r="F18" s="29">
        <f t="shared" si="1"/>
        <v>0.37510838586281264</v>
      </c>
      <c r="G18" s="6">
        <f>'[17]Sheet 1'!$W$4</f>
        <v>8.6598746081504752E-2</v>
      </c>
      <c r="H18" s="29">
        <f t="shared" si="2"/>
        <v>0.68633533130363356</v>
      </c>
      <c r="I18" s="6">
        <f>'[17]Sheet 1'!$V$20</f>
        <v>0.12058803578079469</v>
      </c>
      <c r="J18" s="29">
        <f t="shared" si="3"/>
        <v>0.22119984757235028</v>
      </c>
      <c r="K18" s="7">
        <f>'[17]Sheet 1'!$AC$16</f>
        <v>2.1852106363636365</v>
      </c>
      <c r="L18" s="29" t="e">
        <f t="shared" si="4"/>
        <v>#REF!</v>
      </c>
      <c r="M18" s="7">
        <f>'[17]Sheet 1'!$AD$16</f>
        <v>17.954351691231867</v>
      </c>
      <c r="N18" s="29" t="e">
        <f t="shared" si="5"/>
        <v>#REF!</v>
      </c>
      <c r="O18" s="6">
        <f>'[17]Sheet 1'!$AB$7</f>
        <v>0.39620983542319749</v>
      </c>
      <c r="P18" s="29" t="e">
        <f t="shared" si="6"/>
        <v>#REF!</v>
      </c>
      <c r="Q18" s="6">
        <f>'[17]Sheet 1'!$AE$7</f>
        <v>0.11461598746081504</v>
      </c>
      <c r="R18" s="29" t="e">
        <f t="shared" si="7"/>
        <v>#REF!</v>
      </c>
      <c r="S18" s="6">
        <f>'[17]Sheet 1'!$AD$13</f>
        <v>0.42418211606717809</v>
      </c>
      <c r="T18" s="29" t="e">
        <f t="shared" si="8"/>
        <v>#REF!</v>
      </c>
      <c r="U18" s="28" t="e">
        <f t="shared" si="9"/>
        <v>#REF!</v>
      </c>
      <c r="V18" s="8">
        <f>'[17]Sheet 1'!$AD$101</f>
        <v>22306630176</v>
      </c>
      <c r="W18" s="16" t="str" cm="1">
        <f t="array" ref="W18">_FV(A18,"Industry")</f>
        <v>Specialty Retailers</v>
      </c>
      <c r="X18" s="25" cm="1">
        <f t="array" ref="X18">_FV(A18,"Year incorporated",TRUE)</f>
        <v>2016</v>
      </c>
      <c r="Y18" s="14" t="str" cm="1">
        <f t="array" ref="Y18">_FV(A18,"Description")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Z18" s="10"/>
      <c r="AA18" s="10"/>
      <c r="AB18" s="10"/>
    </row>
    <row r="19" spans="1:28" ht="50" customHeight="1">
      <c r="A19" s="2" t="e" vm="18">
        <v>#VALUE!</v>
      </c>
      <c r="B19" s="19">
        <f>'[18]Sheet 1'!$Y$115</f>
        <v>794.4327137089939</v>
      </c>
      <c r="C19" s="6">
        <f>'[18]Sheet 1'!$Y$117</f>
        <v>-8.5387158981126032E-2</v>
      </c>
      <c r="D19" s="29">
        <f t="shared" si="0"/>
        <v>0.43625933562252567</v>
      </c>
      <c r="E19" s="6">
        <f>'[18]Sheet 1'!$W$4</f>
        <v>0.23310752939344392</v>
      </c>
      <c r="F19" s="29">
        <f t="shared" si="1"/>
        <v>0.41699302951342987</v>
      </c>
      <c r="G19" s="6">
        <f>'[18]Sheet 1'!$X$4</f>
        <v>0.11333097595473829</v>
      </c>
      <c r="H19" s="29">
        <f t="shared" si="2"/>
        <v>0.83101868044851557</v>
      </c>
      <c r="I19" s="6">
        <f>'[18]Sheet 1'!$W$20</f>
        <v>0.15191440445662741</v>
      </c>
      <c r="J19" s="29">
        <f t="shared" si="3"/>
        <v>0.22453551462082527</v>
      </c>
      <c r="K19" s="7">
        <f>'[18]Sheet 1'!$AD$16</f>
        <v>5.3492915235401091</v>
      </c>
      <c r="L19" s="29" t="e">
        <f t="shared" si="4"/>
        <v>#REF!</v>
      </c>
      <c r="M19" s="7">
        <f>'[18]Sheet 1'!$AE$16</f>
        <v>30.075142005112184</v>
      </c>
      <c r="N19" s="29" t="e">
        <f t="shared" si="5"/>
        <v>#REF!</v>
      </c>
      <c r="O19" s="6">
        <f>'[18]Sheet 1'!$AC$7</f>
        <v>0.68440000000000001</v>
      </c>
      <c r="P19" s="29" t="e">
        <f t="shared" si="6"/>
        <v>#REF!</v>
      </c>
      <c r="Q19" s="6">
        <f>'[18]Sheet 1'!$AF$7</f>
        <v>0.16105526368963427</v>
      </c>
      <c r="R19" s="29" t="e">
        <f t="shared" si="7"/>
        <v>#REF!</v>
      </c>
      <c r="S19" s="6">
        <f>'[18]Sheet 1'!$AE$13</f>
        <v>0.2326800137385466</v>
      </c>
      <c r="T19" s="29" t="e">
        <f t="shared" si="8"/>
        <v>#REF!</v>
      </c>
      <c r="U19" s="28" t="e">
        <f t="shared" si="9"/>
        <v>#REF!</v>
      </c>
      <c r="V19" s="8">
        <f>'[18]Sheet 1'!$AE$101</f>
        <v>423578300000</v>
      </c>
      <c r="W19" s="16" t="str" cm="1">
        <f t="array" ref="W19">_FV(A19,"Industry")</f>
        <v>Textiles &amp; Apparel</v>
      </c>
      <c r="X19" s="25" cm="1">
        <f t="array" ref="X19">_FV(A19,"Year incorporated",TRUE)</f>
        <v>1971</v>
      </c>
      <c r="Y19" s="14" t="str" cm="1">
        <f t="array" ref="Y19">_FV(A19,"Description")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Z19" s="10"/>
      <c r="AA19" s="10"/>
      <c r="AB19" s="10"/>
    </row>
    <row r="20" spans="1:28" ht="50" customHeight="1">
      <c r="A20" s="2" t="e" vm="19">
        <v>#VALUE!</v>
      </c>
      <c r="B20" s="19">
        <f>'[19]Sheet 1'!$AH$115</f>
        <v>498.51203271440846</v>
      </c>
      <c r="C20" s="6">
        <f>'[19]Sheet 1'!$AH$117</f>
        <v>9.6052399745854888E-2</v>
      </c>
      <c r="D20" s="29">
        <f t="shared" si="0"/>
        <v>0.59975093087700859</v>
      </c>
      <c r="E20" s="6">
        <f>'[19]Sheet 1'!$AF$4</f>
        <v>-1.5810512499254248E-2</v>
      </c>
      <c r="F20" s="29">
        <f t="shared" si="1"/>
        <v>0.21004418676149861</v>
      </c>
      <c r="G20" s="6">
        <f>'[19]Sheet 1'!$AG$4</f>
        <v>-3.2583656644035175E-3</v>
      </c>
      <c r="H20" s="29">
        <f t="shared" si="2"/>
        <v>0.2</v>
      </c>
      <c r="I20" s="6">
        <f>'[19]Sheet 1'!$AF$20</f>
        <v>-8.1830644310872058E-2</v>
      </c>
      <c r="J20" s="29">
        <f t="shared" si="3"/>
        <v>0.19964607834475148</v>
      </c>
      <c r="K20" s="7">
        <f>'[19]Sheet 1'!$AM$16</f>
        <v>1.7543883167434529</v>
      </c>
      <c r="L20" s="29" t="e">
        <f t="shared" si="4"/>
        <v>#REF!</v>
      </c>
      <c r="M20" s="7">
        <f>'[19]Sheet 1'!$AN$16</f>
        <v>20.19566620586183</v>
      </c>
      <c r="N20" s="29" t="e">
        <f t="shared" si="5"/>
        <v>#REF!</v>
      </c>
      <c r="O20" s="6">
        <f>'[19]Sheet 1'!$AL$7</f>
        <v>0.12559999999999999</v>
      </c>
      <c r="P20" s="29" t="e">
        <f t="shared" si="6"/>
        <v>#REF!</v>
      </c>
      <c r="Q20" s="6">
        <f>'[19]Sheet 1'!$AO$7</f>
        <v>9.2931619786614933E-2</v>
      </c>
      <c r="R20" s="29" t="e">
        <f t="shared" si="7"/>
        <v>#REF!</v>
      </c>
      <c r="S20" s="6">
        <f>'[19]Sheet 1'!$AN$13</f>
        <v>0.33804413848957277</v>
      </c>
      <c r="T20" s="29" t="e">
        <f t="shared" si="8"/>
        <v>#REF!</v>
      </c>
      <c r="U20" s="28" t="e">
        <f t="shared" si="9"/>
        <v>#REF!</v>
      </c>
      <c r="V20" s="8">
        <f>'[19]Sheet 1'!$AN$101</f>
        <v>115761558692</v>
      </c>
      <c r="W20" s="16" t="str" cm="1">
        <f t="array" ref="W20">_FV(A20,"Industry")</f>
        <v>Aerospace &amp; Defense</v>
      </c>
      <c r="X20" s="25" cm="1">
        <f t="array" ref="X20">_FV(A20,"Year incorporated",TRUE)</f>
        <v>1994</v>
      </c>
      <c r="Y20" s="14" t="str" cm="1">
        <f t="array" ref="Y20">_FV(A20,"Description")</f>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c>
      <c r="Z20" s="10"/>
      <c r="AA20" s="10"/>
      <c r="AB20" s="10"/>
    </row>
    <row r="21" spans="1:28" ht="50" customHeight="1">
      <c r="A21" s="2" t="e" vm="20">
        <v>#VALUE!</v>
      </c>
      <c r="B21" s="19">
        <f>'[20]Sheet 1'!$AL$115</f>
        <v>333.07905657385965</v>
      </c>
      <c r="C21" s="6">
        <f>'[20]Sheet 1'!$AL$117</f>
        <v>1.1998470433748576E-2</v>
      </c>
      <c r="D21" s="29">
        <f t="shared" si="0"/>
        <v>0.52401159879826342</v>
      </c>
      <c r="E21" s="6">
        <f>'[20]Sheet 1'!$AJ$4</f>
        <v>-0.14817164642055514</v>
      </c>
      <c r="F21" s="29">
        <f t="shared" si="1"/>
        <v>0.1</v>
      </c>
      <c r="G21" s="6">
        <f>'[20]Sheet 1'!$AK$4</f>
        <v>0.17779859577806545</v>
      </c>
      <c r="H21" s="29">
        <f t="shared" si="2"/>
        <v>1.1799379884025929</v>
      </c>
      <c r="I21" s="6">
        <f>'[20]Sheet 1'!$AJ$20</f>
        <v>-1.0176404064859355</v>
      </c>
      <c r="J21" s="29">
        <f t="shared" si="3"/>
        <v>0.1</v>
      </c>
      <c r="K21" s="7">
        <f>'[20]Sheet 1'!$AQ$16</f>
        <v>2.4009318445888463</v>
      </c>
      <c r="L21" s="29" t="e">
        <f t="shared" si="4"/>
        <v>#REF!</v>
      </c>
      <c r="M21" s="7">
        <f>'[20]Sheet 1'!$AR$16</f>
        <v>-31.784701345370085</v>
      </c>
      <c r="N21" s="29" t="e">
        <f t="shared" si="5"/>
        <v>#REF!</v>
      </c>
      <c r="O21" s="6">
        <f>'[20]Sheet 1'!$AQ$7</f>
        <v>-7.3000000000000001E-3</v>
      </c>
      <c r="P21" s="29" t="e">
        <f t="shared" si="6"/>
        <v>#REF!</v>
      </c>
      <c r="Q21" s="6">
        <f>'[20]Sheet 1'!$AS$7</f>
        <v>7.2031752231958138E-2</v>
      </c>
      <c r="R21" s="29" t="e">
        <f t="shared" si="7"/>
        <v>#REF!</v>
      </c>
      <c r="S21" s="6">
        <f>'[20]Sheet 1'!$AR$13</f>
        <v>-5.3649750927818686E-2</v>
      </c>
      <c r="T21" s="29" t="e">
        <f t="shared" si="8"/>
        <v>#REF!</v>
      </c>
      <c r="U21" s="28" t="e">
        <f t="shared" si="9"/>
        <v>#REF!</v>
      </c>
      <c r="V21" s="8">
        <f>'[20]Sheet 1'!$AR$101</f>
        <v>725295100000</v>
      </c>
      <c r="W21" s="16" t="str" cm="1">
        <f t="array" ref="W21">_FV(A21,"Industry")</f>
        <v>Consumer Goods Conglomerates</v>
      </c>
      <c r="X21" s="25" cm="1">
        <f t="array" ref="X21">_FV(A21,"Year incorporated",TRUE)</f>
        <v>1998</v>
      </c>
      <c r="Y21" s="14" t="str" cm="1">
        <f t="array" ref="Y21">_FV(A21,"Description")</f>
        <v>Berkshire Hathaway Inc. (Berkshire) is a holding company owning subsidiaries engaged in various business activities. Berkshire’s various business activities include insurance businesses conducted on both a primary basis and a reinsurance basis. Its segments include Insurance, which consists of GEICO, Berkshire Hathaway Primary Group and Berkshire Hathaway Reinsurance Group; Railroad (BNSF), which includes operations of railroad systems in North America through Burlington Northern Santa Fe LLC; Berkshire Hathaway Energy, which includes regulated electric and gas utility; Manufacturing, which include manufacture of various products, including industrial, consumer and building products; McLane Company, which include wholesale distribution of groceries and non-food items; Service and retailing, which provide shared aircraft ownership programs, aviation pilot training, electronic components distribution and various retailing businesses, and Pilot Travel Centers (Pilot).</v>
      </c>
      <c r="Z21" s="14"/>
      <c r="AA21" s="14"/>
      <c r="AB21" s="14"/>
    </row>
    <row r="22" spans="1:28" ht="50" customHeight="1">
      <c r="A22" s="23"/>
      <c r="B22" s="5"/>
      <c r="C22" s="6"/>
      <c r="D22" s="6"/>
      <c r="E22" s="6"/>
      <c r="F22" s="6"/>
      <c r="G22" s="6"/>
      <c r="H22" s="6"/>
      <c r="I22" s="6"/>
      <c r="J22" s="6"/>
      <c r="K22" s="7"/>
      <c r="L22" s="7"/>
      <c r="M22" s="7"/>
      <c r="N22" s="7"/>
      <c r="O22" s="6"/>
      <c r="P22" s="7"/>
      <c r="Q22" s="6"/>
      <c r="R22" s="7"/>
      <c r="S22" s="6"/>
      <c r="T22" s="7"/>
      <c r="U22" s="6"/>
      <c r="V22" s="8"/>
      <c r="W22" s="13"/>
      <c r="X22" s="10"/>
      <c r="Y22" s="9"/>
      <c r="Z22" s="10"/>
      <c r="AA22" s="10"/>
      <c r="AB22" s="10"/>
    </row>
    <row r="23" spans="1:28" ht="17">
      <c r="A23" s="12" t="s">
        <v>41</v>
      </c>
      <c r="C23" s="27">
        <f>MAX(C2:C21)</f>
        <v>1.0951300195574585</v>
      </c>
      <c r="D23" s="12"/>
      <c r="E23" s="27">
        <f>MAX(E2:E21)</f>
        <v>0.93434823977164605</v>
      </c>
      <c r="F23" s="12"/>
      <c r="G23" s="27">
        <f>MAX(G2:G21)</f>
        <v>0.32931628135759961</v>
      </c>
      <c r="H23" s="12"/>
      <c r="I23" s="27">
        <f>MAX(I2:I21)</f>
        <v>7.4345616264294794</v>
      </c>
      <c r="J23" s="12"/>
      <c r="K23" s="27">
        <f>MAX(K2:K21)</f>
        <v>18.071099810377522</v>
      </c>
      <c r="L23" s="12"/>
      <c r="M23" s="27">
        <f>MAX(M2:M21)</f>
        <v>124.45029039626556</v>
      </c>
      <c r="N23" s="12"/>
      <c r="O23" s="27">
        <f>MAX(O2:O21)</f>
        <v>0.879</v>
      </c>
      <c r="P23" s="12"/>
      <c r="Q23" s="27">
        <f>MAX(Q2:Q21)</f>
        <v>0.60999658819515523</v>
      </c>
      <c r="R23" s="12"/>
      <c r="S23" s="27">
        <f>MAX(S2:S21)</f>
        <v>0.68462524023062143</v>
      </c>
      <c r="T23" s="12"/>
      <c r="U23" s="27"/>
    </row>
    <row r="24" spans="1:28" ht="17">
      <c r="A24" s="12" t="s">
        <v>42</v>
      </c>
      <c r="C24" s="27">
        <f>MIN(C2:C21)</f>
        <v>-0.40307179259170689</v>
      </c>
      <c r="D24" s="12"/>
      <c r="E24" s="27">
        <f>MIN(E2:E21)</f>
        <v>-0.14817164642055514</v>
      </c>
      <c r="F24" s="12"/>
      <c r="G24" s="27">
        <f>MIN(G2:G21)</f>
        <v>-3.2583656644035175E-3</v>
      </c>
      <c r="H24" s="12"/>
      <c r="I24" s="27">
        <f>MIN(I2:I21)</f>
        <v>-1.0176404064859355</v>
      </c>
      <c r="J24" s="12"/>
      <c r="K24" s="27">
        <f>MIN(K2:K21)</f>
        <v>1.7543883167434529</v>
      </c>
      <c r="L24" s="12"/>
      <c r="M24" s="27">
        <f>MIN(M2:M21)</f>
        <v>-31.784701345370085</v>
      </c>
      <c r="N24" s="12"/>
      <c r="O24" s="27">
        <f>MIN(O2:O21)</f>
        <v>-7.3000000000000001E-3</v>
      </c>
      <c r="P24" s="12"/>
      <c r="Q24" s="27">
        <f>MIN(Q2:Q21)</f>
        <v>7.2031752231958138E-2</v>
      </c>
      <c r="R24" s="12"/>
      <c r="S24" s="27">
        <f>MIN(S2:S21)</f>
        <v>-5.3649750927818686E-2</v>
      </c>
      <c r="T24" s="12"/>
      <c r="U24" s="27"/>
    </row>
    <row r="25" spans="1:28" ht="17">
      <c r="A25" s="12" t="s">
        <v>43</v>
      </c>
      <c r="C25" s="30" t="e">
        <f>0.01*#REF!</f>
        <v>#REF!</v>
      </c>
      <c r="D25" s="12"/>
      <c r="E25" s="31" t="e">
        <f>0.01*#REF!</f>
        <v>#REF!</v>
      </c>
      <c r="F25" s="12"/>
      <c r="G25" s="31" t="e">
        <f>0.01*#REF!</f>
        <v>#REF!</v>
      </c>
      <c r="H25" s="12"/>
      <c r="I25" s="31" t="e">
        <f>0.01*#REF!</f>
        <v>#REF!</v>
      </c>
      <c r="J25" s="12"/>
      <c r="K25" s="31" t="e">
        <f>0.01*#REF!</f>
        <v>#REF!</v>
      </c>
      <c r="L25" s="12"/>
      <c r="M25" s="31" t="e">
        <f>0.01*#REF!</f>
        <v>#REF!</v>
      </c>
      <c r="N25" s="12"/>
      <c r="O25" s="31" t="e">
        <f>0.01*#REF!</f>
        <v>#REF!</v>
      </c>
      <c r="P25" s="12"/>
      <c r="Q25" s="31" t="e">
        <f>0.01*#REF!</f>
        <v>#REF!</v>
      </c>
      <c r="R25" s="12"/>
      <c r="S25" s="31" t="e">
        <f>0.01*#REF!</f>
        <v>#REF!</v>
      </c>
      <c r="T25" s="12"/>
    </row>
  </sheetData>
  <autoFilter ref="A1:V1" xr:uid="{FAB1ACF9-D4B9-FB4D-8299-9FC1FBDA430F}">
    <sortState xmlns:xlrd2="http://schemas.microsoft.com/office/spreadsheetml/2017/richdata2" ref="A2:V21">
      <sortCondition descending="1" ref="U1:U21"/>
    </sortState>
  </autoFilter>
  <conditionalFormatting sqref="C2:C21">
    <cfRule type="colorScale" priority="7">
      <colorScale>
        <cfvo type="min"/>
        <cfvo type="percentile" val="50"/>
        <cfvo type="max"/>
        <color rgb="FFF8696B"/>
        <color rgb="FFFCFCFF"/>
        <color rgb="FF63BE7B"/>
      </colorScale>
    </cfRule>
  </conditionalFormatting>
  <conditionalFormatting sqref="C22:D22">
    <cfRule type="colorScale" priority="12">
      <colorScale>
        <cfvo type="min"/>
        <cfvo type="percentile" val="50"/>
        <cfvo type="max"/>
        <color rgb="FFF8696B"/>
        <color rgb="FFFFEB84"/>
        <color rgb="FF63BE7B"/>
      </colorScale>
    </cfRule>
    <cfRule type="colorScale" priority="13">
      <colorScale>
        <cfvo type="min"/>
        <cfvo type="percentile" val="50"/>
        <cfvo type="max"/>
        <color rgb="FFF8696B"/>
        <color rgb="FFFFEB84"/>
        <color rgb="FF63BE7B"/>
      </colorScale>
    </cfRule>
    <cfRule type="colorScale" priority="14">
      <colorScale>
        <cfvo type="min"/>
        <cfvo type="max"/>
        <color rgb="FFFFEF9C"/>
        <color rgb="FF63BE7B"/>
      </colorScale>
    </cfRule>
  </conditionalFormatting>
  <conditionalFormatting sqref="E2:E21">
    <cfRule type="colorScale" priority="6">
      <colorScale>
        <cfvo type="min"/>
        <cfvo type="max"/>
        <color rgb="FFFCFCFF"/>
        <color rgb="FF63BE7B"/>
      </colorScale>
    </cfRule>
  </conditionalFormatting>
  <conditionalFormatting sqref="G2:G21">
    <cfRule type="colorScale" priority="5">
      <colorScale>
        <cfvo type="min"/>
        <cfvo type="max"/>
        <color rgb="FFFCFCFF"/>
        <color rgb="FF63BE7B"/>
      </colorScale>
    </cfRule>
  </conditionalFormatting>
  <conditionalFormatting sqref="I2:I21">
    <cfRule type="colorScale" priority="15">
      <colorScale>
        <cfvo type="min"/>
        <cfvo type="max"/>
        <color rgb="FFFCFCFF"/>
        <color rgb="FF63BE7B"/>
      </colorScale>
    </cfRule>
    <cfRule type="colorScale" priority="4">
      <colorScale>
        <cfvo type="min"/>
        <cfvo type="percentile" val="50"/>
        <cfvo type="max"/>
        <color rgb="FFF8696B"/>
        <color rgb="FFFCFCFF"/>
        <color rgb="FF63BE7B"/>
      </colorScale>
    </cfRule>
  </conditionalFormatting>
  <conditionalFormatting sqref="I26:J1048576 I1:J1">
    <cfRule type="colorScale" priority="11">
      <colorScale>
        <cfvo type="min"/>
        <cfvo type="percentile" val="50"/>
        <cfvo type="max"/>
        <color rgb="FFF8696B"/>
        <color rgb="FFFCFCFF"/>
        <color rgb="FF63BE7B"/>
      </colorScale>
    </cfRule>
  </conditionalFormatting>
  <conditionalFormatting sqref="K2:K21">
    <cfRule type="colorScale" priority="3">
      <colorScale>
        <cfvo type="min"/>
        <cfvo type="percentile" val="50"/>
        <cfvo type="max"/>
        <color rgb="FF63BE7B"/>
        <color rgb="FFFCFCFF"/>
        <color rgb="FFF8696B"/>
      </colorScale>
    </cfRule>
  </conditionalFormatting>
  <conditionalFormatting sqref="M2:M21">
    <cfRule type="colorScale" priority="2">
      <colorScale>
        <cfvo type="min"/>
        <cfvo type="percentile" val="50"/>
        <cfvo type="max"/>
        <color rgb="FF63BE7B"/>
        <color rgb="FFFCFCFF"/>
        <color rgb="FFF8696B"/>
      </colorScale>
    </cfRule>
  </conditionalFormatting>
  <conditionalFormatting sqref="O2:O21">
    <cfRule type="colorScale" priority="16">
      <colorScale>
        <cfvo type="min"/>
        <cfvo type="percentile" val="50"/>
        <cfvo type="max"/>
        <color rgb="FFF8696B"/>
        <color rgb="FFFFEB84"/>
        <color rgb="FF63BE7B"/>
      </colorScale>
    </cfRule>
    <cfRule type="colorScale" priority="10">
      <colorScale>
        <cfvo type="min"/>
        <cfvo type="max"/>
        <color rgb="FFFFEF9C"/>
        <color rgb="FF63BE7B"/>
      </colorScale>
    </cfRule>
  </conditionalFormatting>
  <conditionalFormatting sqref="Q2:Q21">
    <cfRule type="colorScale" priority="9">
      <colorScale>
        <cfvo type="min"/>
        <cfvo type="max"/>
        <color rgb="FFFFEF9C"/>
        <color rgb="FF63BE7B"/>
      </colorScale>
    </cfRule>
    <cfRule type="colorScale" priority="17">
      <colorScale>
        <cfvo type="min"/>
        <cfvo type="percentile" val="50"/>
        <cfvo type="max"/>
        <color rgb="FFF8696B"/>
        <color rgb="FFFFEB84"/>
        <color rgb="FF63BE7B"/>
      </colorScale>
    </cfRule>
  </conditionalFormatting>
  <conditionalFormatting sqref="S2:S21">
    <cfRule type="colorScale" priority="18">
      <colorScale>
        <cfvo type="min"/>
        <cfvo type="percentile" val="50"/>
        <cfvo type="max"/>
        <color rgb="FFF8696B"/>
        <color rgb="FFFFEB84"/>
        <color rgb="FF63BE7B"/>
      </colorScale>
    </cfRule>
    <cfRule type="colorScale" priority="8">
      <colorScale>
        <cfvo type="min"/>
        <cfvo type="max"/>
        <color rgb="FFFFEF9C"/>
        <color rgb="FF63BE7B"/>
      </colorScale>
    </cfRule>
  </conditionalFormatting>
  <conditionalFormatting sqref="U2:U21">
    <cfRule type="colorScale" priority="1">
      <colorScale>
        <cfvo type="min"/>
        <cfvo type="percentile" val="50"/>
        <cfvo type="max"/>
        <color theme="0"/>
        <color rgb="FFFFF600"/>
        <color rgb="FF1CCC13"/>
      </colorScale>
    </cfRule>
  </conditionalFormatting>
  <hyperlinks>
    <hyperlink ref="A19" r:id="rId1" display="Consumer/Louis Vuitton Moet Hennessy.xlsx" xr:uid="{440F6A86-5851-804C-B6A9-CD5DAD2D0BE2}"/>
    <hyperlink ref="A8" r:id="rId2" display="Technology/Software/Constellation Software.xlsx" xr:uid="{64456F87-B0A8-A246-A8D6-D8D7121EE406}"/>
    <hyperlink ref="A10" r:id="rId3" display="Technology/Hardware/ASML.xlsx" xr:uid="{4E79F206-44E6-FD4F-AF30-3BC825BDEEAE}"/>
    <hyperlink ref="A9" r:id="rId4" display="Consumer/Hermes International.xlsx" xr:uid="{AF8749FE-8F4E-4348-AEA7-4AC8F75B5321}"/>
    <hyperlink ref="A3" r:id="rId5" display="Technology/Software/MercadoLibre.xlsx" xr:uid="{0FB7ADE2-D937-2542-96B2-EADD4129F537}"/>
    <hyperlink ref="A7" r:id="rId6" display="Technology/Software/Adyen.xlsx" xr:uid="{E13FF7EE-B79E-2D43-B455-7494E71E3197}"/>
    <hyperlink ref="A14" r:id="rId7" display="Technology/Software/Airbnb.xlsx" xr:uid="{2E9B0DDF-866F-2B42-BA49-D8306411CAE1}"/>
    <hyperlink ref="A4" r:id="rId8" display="Healthcare/Novo Nordisk.xlsx" xr:uid="{7325E13C-0E61-CE44-8D82-A6DB97C5FC60}"/>
    <hyperlink ref="A11" r:id="rId9" display="Consumer/AutoZone.xlsx" xr:uid="{461E3FBA-4068-2849-BD5B-D5F3DFA3B24F}"/>
    <hyperlink ref="A2" r:id="rId10" display="Technology/Hardware/Livent.xlsx" xr:uid="{9A3779E9-D385-894F-A731-7C73B92E9ECF}"/>
    <hyperlink ref="A16" r:id="rId11" display="Consumer/Monster Beverage Corporation.xlsx" xr:uid="{41550758-5496-4643-B70D-12E216BDE6CC}"/>
    <hyperlink ref="A5" r:id="rId12" display="Financial Services/Visa.xlsx" xr:uid="{E3381D70-F925-8145-B030-A26FEB7AC7F2}"/>
    <hyperlink ref="A18" r:id="rId13" display="Consumer/Ulta Beauty.xlsx" xr:uid="{DA73A2EC-3A3E-0143-A1E7-908BB488AC9A}"/>
    <hyperlink ref="A12" r:id="rId14" display="Consumer/Crocs.xlsx" xr:uid="{21FE26B0-1BDE-2A46-8900-4CAE8A340702}"/>
    <hyperlink ref="A13" r:id="rId15" display="Technology/Software/Microsoft.xlsx" xr:uid="{F72915B8-24E1-8941-A890-596E7C9C7011}"/>
    <hyperlink ref="A6" r:id="rId16" display="Healthcare/Vertex Pharmaceuticals.xlsx" xr:uid="{7EF28321-664D-6E46-87D2-E519D43734F7}"/>
    <hyperlink ref="A17" r:id="rId17" display="Technology/Software/Alphabet.xlsx" xr:uid="{C6F68527-8B3E-0344-9DAF-61162E9D9AA3}"/>
    <hyperlink ref="A15" r:id="rId18" display="Consumer/Ferrari.xlsx" xr:uid="{BE7C8F7D-6018-FD4D-8BB9-926C90E6BC42}"/>
    <hyperlink ref="A21" r:id="rId19" display="Financial Services/Berkshire Hathaway.xlsx" xr:uid="{BCE92533-8DF8-CE41-94AC-0D7FC15CE91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373F2-2945-3A41-9799-E49964122261}">
  <dimension ref="A1:R22"/>
  <sheetViews>
    <sheetView zoomScale="80" zoomScaleNormal="80" workbookViewId="0">
      <pane ySplit="1" topLeftCell="A10" activePane="bottomLeft" state="frozen"/>
      <selection pane="bottomLeft" activeCell="A22" sqref="A22:D22"/>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26</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3">
        <v>#VALUE!</v>
      </c>
      <c r="B2" s="19">
        <f>'[3]Sheet 1'!$AO$115</f>
        <v>168.44297527233888</v>
      </c>
      <c r="C2" s="6" cm="1">
        <f t="array" ref="C2">(B2/_FV(A2,"Price"))-1</f>
        <v>5.263701582513991E-2</v>
      </c>
      <c r="D2" s="6">
        <f>'[3]Sheet 1'!$AM$4</f>
        <v>0.25677556818181824</v>
      </c>
      <c r="E2" s="6">
        <f>'[3]Sheet 1'!$AN$4</f>
        <v>0.25750194965923345</v>
      </c>
      <c r="F2" s="6">
        <f>'[3]Sheet 1'!$AM$20</f>
        <v>0.17445025537511083</v>
      </c>
      <c r="G2" s="7">
        <f>'[3]Sheet 1'!$AT$16</f>
        <v>4.4019880872995243</v>
      </c>
      <c r="H2" s="7">
        <f>'[3]Sheet 1'!$AU$16</f>
        <v>14.028805042773525</v>
      </c>
      <c r="I2" s="6">
        <f>'[3]Sheet 1'!$AS$7</f>
        <v>0.83919999999999995</v>
      </c>
      <c r="J2" s="6">
        <f>'[3]Sheet 1'!$AV$7</f>
        <v>0.36243317472337444</v>
      </c>
      <c r="K2" s="6">
        <f>'[3]Sheet 1'!$AU$13</f>
        <v>0.68462524023062143</v>
      </c>
      <c r="L2" s="8" cm="1">
        <f t="array" ref="L2">_FV(A2,"Market cap",TRUE)</f>
        <v>275237300000</v>
      </c>
      <c r="M2" s="16" t="str" cm="1">
        <f t="array" ref="M2">_FV(A2,"Industry")</f>
        <v>Pharmaceuticals</v>
      </c>
      <c r="N2" s="25" cm="1">
        <f t="array" ref="N2">_FV(A2,"Year incorporated",TRUE)</f>
        <v>1931</v>
      </c>
      <c r="O2" s="14" t="str" cm="1">
        <f t="array" ref="O2">_FV(A2,"Description")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P2" s="10"/>
      <c r="Q2" s="10"/>
      <c r="R2" s="10"/>
    </row>
    <row r="3" spans="1:18" ht="50" customHeight="1">
      <c r="A3" s="22" t="e" vm="7">
        <v>#VALUE!</v>
      </c>
      <c r="B3" s="19">
        <f>'[7]Sheet 1'!$H$115</f>
        <v>1731.9772504516318</v>
      </c>
      <c r="C3" s="6" cm="1">
        <f t="array" ref="C3">(B3/_FV(A3,"Price"))-1</f>
        <v>-0.34647793373696079</v>
      </c>
      <c r="D3" s="6">
        <f>'[7]Sheet 1'!$F$4</f>
        <v>0.29690560125342724</v>
      </c>
      <c r="E3" s="6">
        <f>'[7]Sheet 1'!$G$4</f>
        <v>0.24388402295379041</v>
      </c>
      <c r="F3" s="6">
        <f>'[7]Sheet 1'!$F$20</f>
        <v>0.10344827586206895</v>
      </c>
      <c r="G3" s="7">
        <f>'[7]Sheet 1'!$M$16</f>
        <v>8.4811562422228928</v>
      </c>
      <c r="H3" s="7">
        <f>'[7]Sheet 1'!$N$16</f>
        <v>36.659410336814624</v>
      </c>
      <c r="I3" s="6">
        <f>'[7]Sheet 1'!$L$7</f>
        <v>0.57762005436424047</v>
      </c>
      <c r="J3" s="6">
        <f>'[7]Sheet 1'!$O$7</f>
        <v>0.20084566596194503</v>
      </c>
      <c r="K3" s="6">
        <f>'[7]Sheet 1'!$N$13</f>
        <v>0.61547310900201324</v>
      </c>
      <c r="L3" s="8">
        <f>'[7]Sheet 1'!$N$101</f>
        <v>56162216636</v>
      </c>
      <c r="M3" s="16" t="str" cm="1">
        <f t="array" ref="M3">_FV(A3,"Industry")</f>
        <v>Software &amp; IT Services</v>
      </c>
      <c r="N3" s="25" cm="1">
        <f t="array" ref="N3">_FV(A3,"Year incorporated",TRUE)</f>
        <v>2002</v>
      </c>
      <c r="O3" s="14" t="str" cm="1">
        <f t="array" ref="O3">_FV(A3,"Description")</f>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c>
      <c r="P3" s="10" t="s">
        <v>9</v>
      </c>
      <c r="Q3" s="10"/>
      <c r="R3" s="10"/>
    </row>
    <row r="4" spans="1:18" ht="50" customHeight="1">
      <c r="A4" s="2" t="e" vm="10">
        <v>#VALUE!</v>
      </c>
      <c r="B4" s="19">
        <f>'[10]Sheet 1'!$AJ$115</f>
        <v>5155.6750008267982</v>
      </c>
      <c r="C4" s="6" cm="1">
        <f t="array" ref="C4">(B4/_FV(A4,"Price"))-1</f>
        <v>1.1141686114034512</v>
      </c>
      <c r="D4" s="6">
        <f>'[10]Sheet 1'!$AH$4</f>
        <v>0.11091531304544855</v>
      </c>
      <c r="E4" s="6">
        <f>'[10]Sheet 1'!$AI$4</f>
        <v>7.6406130112605997E-2</v>
      </c>
      <c r="F4" s="6">
        <f>'[10]Sheet 1'!$AH$20</f>
        <v>0.10762750001712518</v>
      </c>
      <c r="G4" s="7">
        <f>'[10]Sheet 1'!$AO$16</f>
        <v>2.7594920820096687</v>
      </c>
      <c r="H4" s="7">
        <f>'[10]Sheet 1'!$AP$16</f>
        <v>18.458934048511608</v>
      </c>
      <c r="I4" s="6">
        <f>'[10]Sheet 1'!$AN$7</f>
        <v>0.52129999999999999</v>
      </c>
      <c r="J4" s="6">
        <f>'[10]Sheet 1'!$AQ$7</f>
        <v>0.15620896332380232</v>
      </c>
      <c r="K4" s="6">
        <f>'[10]Sheet 1'!$AP$13</f>
        <v>0.56808777379375119</v>
      </c>
      <c r="L4" s="8">
        <f>'[10]Sheet 1'!$AP$101</f>
        <v>44847900000</v>
      </c>
      <c r="M4" s="16" t="str" cm="1">
        <f t="array" ref="M4">_FV(A4,"Industry")</f>
        <v>Specialty Retailers</v>
      </c>
      <c r="N4" s="25" cm="1">
        <f t="array" ref="N4">_FV(A4,"Year incorporated",TRUE)</f>
        <v>1991</v>
      </c>
      <c r="O4" s="14" t="str" cm="1">
        <f t="array" ref="O4">_FV(A4,"Description")</f>
        <v>AutoZone, Inc. is a retailer and distributor of automotive replacement parts and accessories in the Americas. The Company's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The Company has approximately 6,168 stores in the United States, 703 in Mexico, and 72 in Brazil for a total store count of 6,943.</v>
      </c>
      <c r="P4" s="10"/>
      <c r="Q4" s="10"/>
      <c r="R4" s="10"/>
    </row>
    <row r="5" spans="1:18" ht="50" customHeight="1">
      <c r="A5" s="2" t="e" vm="17">
        <v>#VALUE!</v>
      </c>
      <c r="B5" s="19">
        <f>'[17]Sheet 1'!$X$115</f>
        <v>454.87625527615637</v>
      </c>
      <c r="C5" s="6" cm="1">
        <f t="array" ref="C5">(B5/_FV(A5,"Price"))-1</f>
        <v>-1.8295510825823147E-3</v>
      </c>
      <c r="D5" s="6">
        <f>'[17]Sheet 1'!$V$4</f>
        <v>0.18272868530692499</v>
      </c>
      <c r="E5" s="6">
        <f>'[17]Sheet 1'!$W$4</f>
        <v>8.6598746081504752E-2</v>
      </c>
      <c r="F5" s="6">
        <f>'[17]Sheet 1'!$V$20</f>
        <v>0.12058803578079469</v>
      </c>
      <c r="G5" s="7">
        <f>'[17]Sheet 1'!$AC$16</f>
        <v>2.1852106363636365</v>
      </c>
      <c r="H5" s="7">
        <f>'[17]Sheet 1'!$AD$16</f>
        <v>17.954351691231867</v>
      </c>
      <c r="I5" s="6">
        <f>'[17]Sheet 1'!$AB$7</f>
        <v>0.39620983542319749</v>
      </c>
      <c r="J5" s="6">
        <f>'[17]Sheet 1'!$AE$7</f>
        <v>0.11461598746081504</v>
      </c>
      <c r="K5" s="6">
        <f>'[17]Sheet 1'!$AD$13</f>
        <v>0.42418211606717809</v>
      </c>
      <c r="L5" s="8">
        <f>'[17]Sheet 1'!$AD$101</f>
        <v>22306630176</v>
      </c>
      <c r="M5" s="16" t="str" cm="1">
        <f t="array" ref="M5">_FV(A5,"Industry")</f>
        <v>Specialty Retailers</v>
      </c>
      <c r="N5" s="25" cm="1">
        <f t="array" ref="N5">_FV(A5,"Year incorporated",TRUE)</f>
        <v>2016</v>
      </c>
      <c r="O5" s="14" t="str" cm="1">
        <f t="array" ref="O5">_FV(A5,"Description")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P5" s="10"/>
      <c r="Q5" s="10"/>
      <c r="R5" s="10"/>
    </row>
    <row r="6" spans="1:18" ht="50" customHeight="1">
      <c r="A6" s="22" t="e" vm="2">
        <v>#VALUE!</v>
      </c>
      <c r="B6" s="19">
        <f>'[2]Sheet 1'!$X$115</f>
        <v>1317.5518738711887</v>
      </c>
      <c r="C6" s="6" cm="1">
        <f t="array" ref="C6">(B6/_FV(A6,"Price"))-1</f>
        <v>6.1249505739936705E-2</v>
      </c>
      <c r="D6" s="6">
        <f>'[2]Sheet 1'!$V$4</f>
        <v>0.49050649071230712</v>
      </c>
      <c r="E6" s="6">
        <f>'[2]Sheet 1'!$W$4</f>
        <v>0.24627503084369362</v>
      </c>
      <c r="F6" s="6">
        <f>'[2]Sheet 1'!$V$20</f>
        <v>1.2624978939514286</v>
      </c>
      <c r="G6" s="7">
        <f>'[2]Sheet 1'!$AC$16</f>
        <v>5.6928006046312989</v>
      </c>
      <c r="H6" s="7">
        <f>'[2]Sheet 1'!$AD$16</f>
        <v>124.45029039626556</v>
      </c>
      <c r="I6" s="6">
        <f>'[2]Sheet 1'!$AB$7</f>
        <v>0.48998766252253961</v>
      </c>
      <c r="J6" s="6">
        <f>'[2]Sheet 1'!$AE$7</f>
        <v>0.23593053051153079</v>
      </c>
      <c r="K6" s="6">
        <f>'[2]Sheet 1'!$AD$13</f>
        <v>0.41643173580346354</v>
      </c>
      <c r="L6" s="8">
        <f>'[2]Sheet 1'!$AD$101</f>
        <v>59985039971</v>
      </c>
      <c r="M6" s="16" t="str" cm="1">
        <f t="array" ref="M6">_FV(A6,"Industry")</f>
        <v>Software &amp; IT Services</v>
      </c>
      <c r="N6" s="25" cm="1">
        <f t="array" ref="N6">_FV(A6,"Year incorporated",TRUE)</f>
        <v>1999</v>
      </c>
      <c r="O6" s="14" t="str" cm="1">
        <f t="array" ref="O6">_FV(A6,"Description")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P6" s="10"/>
      <c r="Q6" s="10"/>
      <c r="R6" s="10"/>
    </row>
    <row r="7" spans="1:18" ht="50" customHeight="1">
      <c r="A7" s="22" t="e" vm="12">
        <v>#VALUE!</v>
      </c>
      <c r="B7" s="19">
        <f>'[12]Sheet 1'!$AN$115</f>
        <v>241.99236149131318</v>
      </c>
      <c r="C7" s="6" cm="1">
        <f t="array" ref="C7">(B7/_FV(A7,"Price"))-1</f>
        <v>-0.28765016781574526</v>
      </c>
      <c r="D7" s="6">
        <f>'[12]Sheet 1'!$AL$4</f>
        <v>0.17956070629670173</v>
      </c>
      <c r="E7" s="6">
        <f>'[12]Sheet 1'!$AM$4</f>
        <v>6.4709739244464659E-2</v>
      </c>
      <c r="F7" s="6">
        <f>'[12]Sheet 1'!$AL$20</f>
        <v>0.17742617520614568</v>
      </c>
      <c r="G7" s="7">
        <f>'[12]Sheet 1'!$AS$16</f>
        <v>12.48398446724164</v>
      </c>
      <c r="H7" s="7">
        <f>'[12]Sheet 1'!$AT$16</f>
        <v>34.028975230553492</v>
      </c>
      <c r="I7" s="6">
        <f>'[12]Sheet 1'!$AR$7</f>
        <v>0.68400000000000005</v>
      </c>
      <c r="J7" s="6">
        <f>'[12]Sheet 1'!$AU$7</f>
        <v>0.32858727997175569</v>
      </c>
      <c r="K7" s="6">
        <f>'[12]Sheet 1'!$AT$13</f>
        <v>0.36601671553737292</v>
      </c>
      <c r="L7" s="8">
        <f>'[12]Sheet 1'!$AT$101</f>
        <v>2475199600320</v>
      </c>
      <c r="M7" s="16" t="str" cm="1">
        <f t="array" ref="M7">_FV(A7,"Industry")</f>
        <v>Software &amp; IT Services</v>
      </c>
      <c r="N7" s="25" cm="1">
        <f t="array" ref="N7">_FV(A7,"Year incorporated",TRUE)</f>
        <v>1993</v>
      </c>
      <c r="O7" s="14" t="str" cm="1">
        <f t="array" ref="O7">_FV(A7,"Description")</f>
        <v>Microsoft Corporation is a technology company. The Company develops and supports software, services, devices and solutions. It operates through three segments. The Productivity and Business Processes segment consists of products and services in its portfolio of productivity, communication, and information services, spanning a variety of devices and platforms. This segment includes Office Commercial comprising Office (including Office 365 subscriptions), Exchange, SharePoint, Microsoft Teams, Office 365 Security and Compliance, and Microsoft Viva; Office Consumer, LinkedIn, and Dynamics business solutions. Intelligent Cloud segment consists of the Company’s public, private, and hybrid server products and cloud services, including Azure and other cloud services; SQL Server, Windows Server, Visual Studio, System Center, and related Client Access Licenses, and Nuance and GitHub. More Personal Computing segment primarily comprises Windows, Devices, Gaming, and search and news advertising.</v>
      </c>
      <c r="P7" s="10"/>
      <c r="Q7" s="10"/>
      <c r="R7" s="10"/>
    </row>
    <row r="8" spans="1:18" ht="50" customHeight="1">
      <c r="A8" s="2" t="e" vm="19">
        <v>#VALUE!</v>
      </c>
      <c r="B8" s="19">
        <f>'[19]Sheet 1'!$AH$115</f>
        <v>498.51203271440846</v>
      </c>
      <c r="C8" s="6" cm="1">
        <f t="array" ref="C8">(B8/_FV(A8,"Price"))-1</f>
        <v>7.5700823672201656E-2</v>
      </c>
      <c r="D8" s="6">
        <f>'[19]Sheet 1'!$AF$4</f>
        <v>-1.5810512499254248E-2</v>
      </c>
      <c r="E8" s="6">
        <f>'[19]Sheet 1'!$AG$4</f>
        <v>-3.2583656644035175E-3</v>
      </c>
      <c r="F8" s="6">
        <f>'[19]Sheet 1'!$AF$20</f>
        <v>-8.1830644310872058E-2</v>
      </c>
      <c r="G8" s="7">
        <f>'[19]Sheet 1'!$AM$16</f>
        <v>1.7543883167434529</v>
      </c>
      <c r="H8" s="7">
        <f>'[19]Sheet 1'!$AN$16</f>
        <v>20.19566620586183</v>
      </c>
      <c r="I8" s="6">
        <f>'[19]Sheet 1'!$AL$7</f>
        <v>0.12559999999999999</v>
      </c>
      <c r="J8" s="6">
        <f>'[19]Sheet 1'!$AO$7</f>
        <v>9.2931619786614933E-2</v>
      </c>
      <c r="K8" s="6">
        <f>'[19]Sheet 1'!$AN$13</f>
        <v>0.33804413848957277</v>
      </c>
      <c r="L8" s="8">
        <f>'[19]Sheet 1'!$AN$101</f>
        <v>115761558692</v>
      </c>
      <c r="M8" s="16" t="str" cm="1">
        <f t="array" ref="M8">_FV(A8,"Industry")</f>
        <v>Aerospace &amp; Defense</v>
      </c>
      <c r="N8" s="25" cm="1">
        <f t="array" ref="N8">_FV(A8,"Year incorporated",TRUE)</f>
        <v>1994</v>
      </c>
      <c r="O8" s="14" t="str" cm="1">
        <f t="array" ref="O8">_FV(A8,"Description")</f>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c>
      <c r="P8" s="10"/>
      <c r="Q8" s="10"/>
      <c r="R8" s="10"/>
    </row>
    <row r="9" spans="1:18" ht="50" customHeight="1">
      <c r="A9" s="2" t="e" vm="8">
        <v>#VALUE!</v>
      </c>
      <c r="B9" s="19">
        <f>'[8]Sheet 1'!$Y$115</f>
        <v>1765.8776341795526</v>
      </c>
      <c r="C9" s="6" cm="1">
        <f t="array" ref="C9">(B9/_FV(A9,"Price"))-1</f>
        <v>-6.5574328405358928E-2</v>
      </c>
      <c r="D9" s="6">
        <f>'[8]Sheet 1'!$W$4</f>
        <v>0.2916945001113338</v>
      </c>
      <c r="E9" s="6">
        <f>'[8]Sheet 1'!$X$4</f>
        <v>0.18065850715393905</v>
      </c>
      <c r="F9" s="6">
        <f>'[8]Sheet 1'!$W$20</f>
        <v>0.30801479654747221</v>
      </c>
      <c r="G9" s="7">
        <f>'[8]Sheet 1'!$AD$16</f>
        <v>18.071099810377522</v>
      </c>
      <c r="H9" s="7">
        <f>'[8]Sheet 1'!$AE$16</f>
        <v>62.269349569349572</v>
      </c>
      <c r="I9" s="6">
        <f>'[8]Sheet 1'!$AC$7</f>
        <v>0.70789999999999997</v>
      </c>
      <c r="J9" s="6">
        <f>'[8]Sheet 1'!$AF$7</f>
        <v>0.36062747802103085</v>
      </c>
      <c r="K9" s="6">
        <f>'[8]Sheet 1'!$AE$13</f>
        <v>0.32674782608695652</v>
      </c>
      <c r="L9" s="8">
        <f>'[8]Sheet 1'!$AE$101</f>
        <v>209660900000</v>
      </c>
      <c r="M9" s="16" t="str" cm="1">
        <f t="array" ref="M9">_FV(A9,"Industry")</f>
        <v>Textiles &amp; Apparel</v>
      </c>
      <c r="N9" s="25" cm="1">
        <f t="array" ref="N9">_FV(A9,"Year incorporated",TRUE)</f>
        <v>1957</v>
      </c>
      <c r="O9" s="14" t="str" cm="1">
        <f t="array" ref="O9">_FV(A9,"Description")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P9" s="10" t="s">
        <v>9</v>
      </c>
      <c r="Q9" s="10"/>
      <c r="R9" s="10"/>
    </row>
    <row r="10" spans="1:18" ht="50" customHeight="1">
      <c r="A10" s="2" t="e" vm="4">
        <v>#VALUE!</v>
      </c>
      <c r="B10" s="19">
        <f>'[4]Sheet 1'!$V$115</f>
        <v>242.89403486804162</v>
      </c>
      <c r="C10" s="6" cm="1">
        <f t="array" ref="C10">(B10/_FV(A10,"Price"))-1</f>
        <v>6.350556008600039E-2</v>
      </c>
      <c r="D10" s="6">
        <f>'[4]Sheet 1'!$T$4</f>
        <v>0.21593030491599263</v>
      </c>
      <c r="E10" s="6">
        <f>'[4]Sheet 1'!$U$4</f>
        <v>0.1027976799727055</v>
      </c>
      <c r="F10" s="6">
        <f>'[4]Sheet 1'!$T$20</f>
        <v>0.12399309551208293</v>
      </c>
      <c r="G10" s="7">
        <f>'[4]Sheet 1'!$AA$16</f>
        <v>16.165943307744797</v>
      </c>
      <c r="H10" s="7">
        <f>'[4]Sheet 1'!$AB$16</f>
        <v>31.679066547435983</v>
      </c>
      <c r="I10" s="6">
        <f>'[4]Sheet 1'!$Z$7</f>
        <v>0.8044</v>
      </c>
      <c r="J10" s="6">
        <f>'[4]Sheet 1'!$AC$7</f>
        <v>0.60999658819515523</v>
      </c>
      <c r="K10" s="6">
        <f>'[4]Sheet 1'!$AB$13</f>
        <v>0.32418879564370767</v>
      </c>
      <c r="L10" s="8">
        <f>'[4]Sheet 1'!$AB$101</f>
        <v>473823798350</v>
      </c>
      <c r="M10" s="16" t="str" cm="1">
        <f t="array" ref="M10">_FV(A10,"Industry")</f>
        <v>Software &amp; IT Services</v>
      </c>
      <c r="N10" s="25" cm="1">
        <f t="array" ref="N10">_FV(A10,"Year incorporated",TRUE)</f>
        <v>2007</v>
      </c>
      <c r="O10" s="14" t="str" cm="1">
        <f t="array" ref="O10">_FV(A10,"Description")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c r="P10" s="10"/>
      <c r="Q10" s="10"/>
      <c r="R10" s="10"/>
    </row>
    <row r="11" spans="1:18" ht="50" customHeight="1">
      <c r="A11" s="2" t="e" vm="5">
        <v>#VALUE!</v>
      </c>
      <c r="B11" s="19">
        <f>'[5]Sheet 1'!$AJ$115</f>
        <v>551.33360167657725</v>
      </c>
      <c r="C11" s="6" cm="1">
        <f t="array" ref="C11">(B11/_FV(A11,"Price"))-1</f>
        <v>0.58356388349200716</v>
      </c>
      <c r="D11" s="6">
        <f>'[5]Sheet 1'!$AH$4</f>
        <v>0.17906368821292773</v>
      </c>
      <c r="E11" s="6">
        <f>'[5]Sheet 1'!$AI$4</f>
        <v>8.6141063970349485E-2</v>
      </c>
      <c r="F11" s="6">
        <f>'[5]Sheet 1'!$AH$20</f>
        <v>0.52030848329048851</v>
      </c>
      <c r="G11" s="7">
        <f>'[5]Sheet 1'!$AO$16</f>
        <v>9.8043621946767896</v>
      </c>
      <c r="H11" s="7">
        <f>'[5]Sheet 1'!$AP$16</f>
        <v>26.357560942805538</v>
      </c>
      <c r="I11" s="6">
        <f>'[5]Sheet 1'!$AN$7</f>
        <v>0.879</v>
      </c>
      <c r="J11" s="6">
        <f>'[5]Sheet 1'!$AQ$7</f>
        <v>0.43951761899963049</v>
      </c>
      <c r="K11" s="6">
        <f>'[5]Sheet 1'!$AP$13</f>
        <v>0.2916336603497654</v>
      </c>
      <c r="L11" s="8">
        <f>'[5]Sheet 1'!$AP$101</f>
        <v>87559817452</v>
      </c>
      <c r="M11" s="16" t="str" cm="1">
        <f t="array" ref="M11">_FV(A11,"Industry")</f>
        <v>Biotechnology &amp; Medical Research</v>
      </c>
      <c r="N11" s="25" cm="1">
        <f t="array" ref="N11">_FV(A11,"Year incorporated",TRUE)</f>
        <v>1989</v>
      </c>
      <c r="O11" s="14" t="str" cm="1">
        <f t="array" ref="O11">_FV(A11,"Description")</f>
        <v>Vertex Pharmaceuticals Incorporated is a global biotechnology company. The Company is focused on developing medicines that treat the underlying cause of cystic fibrosis (CF). Its pipeline includes mid- and late-stage clinical programs in sickle cell disease, beta thalassemia, acute and neuropathic pain, APOL1-mediated kidney disease, type 1 diabetes, and alpha-1 antitrypsin deficiency, and earlier-stage programs in diseases such as muscular dystrophies. Its marketed medicines are TRIKAFTA/KAFTRIO (elexacaftor/tezacaftor/ivacaftor and ivacaftor), SYMDEKO/SYMKEVI (tezacaftor/ivacaftor and ivacaftor), ORKAMBI (lumacaftor/ivacaftor) and KALYDECO (ivacaftor). The Company has a pipeline of investigational small molecule, cell and genetic therapies in other serious diseases where it has deep insight into causal human biology, including sickle cell disease, beta thalassemia, APOL1-mediated kidney disease, pain, type 1 diabetes, alpha-1 antitrypsin deficiency and Duchenne muscular dystrophy.</v>
      </c>
      <c r="P11" s="14"/>
      <c r="Q11" s="14"/>
      <c r="R11" s="14"/>
    </row>
    <row r="12" spans="1:18" ht="50" customHeight="1">
      <c r="A12" s="2" t="e" vm="16">
        <v>#VALUE!</v>
      </c>
      <c r="B12" s="19">
        <f>[16]Model!$Z$115</f>
        <v>111.6613940257061</v>
      </c>
      <c r="C12" s="6" cm="1">
        <f t="array" ref="C12">(B12/_FV(A12,"Price"))-1</f>
        <v>-9.3289532880989845E-2</v>
      </c>
      <c r="D12" s="6">
        <f>[16]Model!$X$4</f>
        <v>9.7808156437157789E-2</v>
      </c>
      <c r="E12" s="6">
        <f>[16]Model!$Y$4</f>
        <v>5.7856849905952634E-2</v>
      </c>
      <c r="F12" s="6">
        <f>[16]Model!$X$20</f>
        <v>-0.15366930381275301</v>
      </c>
      <c r="G12" s="7">
        <f>[16]Model!$AE$16</f>
        <v>5.5613005416566494</v>
      </c>
      <c r="H12" s="7">
        <f>[16]Model!$AF$16</f>
        <v>26.227839658507303</v>
      </c>
      <c r="I12" s="6">
        <f>[16]Model!$AD$7</f>
        <v>0.55379999999999996</v>
      </c>
      <c r="J12" s="6">
        <f>[16]Model!$AG$7</f>
        <v>0.21217242500954617</v>
      </c>
      <c r="K12" s="6">
        <f>[16]Model!$AF$13</f>
        <v>0.26184736707682726</v>
      </c>
      <c r="L12" s="8">
        <f>[16]Model!$AF$101</f>
        <v>1572936000000</v>
      </c>
      <c r="M12" s="16" t="str" cm="1">
        <f t="array" ref="M12">_FV(A12,"Industry")</f>
        <v>Software &amp; IT Services</v>
      </c>
      <c r="N12" s="25" cm="1">
        <f t="array" ref="N12">_FV(A12,"Year incorporated",TRUE)</f>
        <v>2015</v>
      </c>
      <c r="O12" s="14" t="str" cm="1">
        <f t="array" ref="O12">_FV(A12,"Description")</f>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c>
      <c r="P12" s="10"/>
      <c r="Q12" s="10"/>
      <c r="R12" s="10"/>
    </row>
    <row r="13" spans="1:18" ht="50" customHeight="1">
      <c r="A13" s="22" t="e" vm="6">
        <v>#VALUE!</v>
      </c>
      <c r="B13" s="19">
        <f>'[6]Sheet 1'!$L$115</f>
        <v>1001.1657056179213</v>
      </c>
      <c r="C13" s="6" cm="1">
        <f t="array" ref="C13">(B13/_FV(A13,"Price"))-1</f>
        <v>-0.3559978736537236</v>
      </c>
      <c r="D13" s="6">
        <f>'[6]Sheet 1'!$J$4</f>
        <v>0.49041476500641568</v>
      </c>
      <c r="E13" s="6">
        <f>'[6]Sheet 1'!$K$4</f>
        <v>0.29816921210417457</v>
      </c>
      <c r="F13" s="6">
        <f>'[6]Sheet 1'!$J$20</f>
        <v>0.10236921892448203</v>
      </c>
      <c r="G13" s="7">
        <f>'[6]Sheet 1'!$Q$16</f>
        <v>5.6175888946547996</v>
      </c>
      <c r="H13" s="7">
        <f>'[6]Sheet 1'!$R$16</f>
        <v>88.979613180439571</v>
      </c>
      <c r="I13" s="6">
        <f>'[6]Sheet 1'!$P$7</f>
        <v>0.14886598764210057</v>
      </c>
      <c r="J13" s="6">
        <f>'[6]Sheet 1'!$S$7</f>
        <v>0.2237103668100211</v>
      </c>
      <c r="K13" s="6">
        <f>'[6]Sheet 1'!$R$13</f>
        <v>0.25415925643671916</v>
      </c>
      <c r="L13" s="8">
        <f>'[6]Sheet 1'!$R$101</f>
        <v>50196870000</v>
      </c>
      <c r="M13" s="16" t="str" cm="1">
        <f t="array" ref="M13">_FV(A13,"Industry")</f>
        <v>Financial Technology (Fintech) &amp; Infrastructure</v>
      </c>
      <c r="N13" s="25" cm="1">
        <f t="array" ref="N13">_FV(A13,"Year incorporated",TRUE)</f>
        <v>2006</v>
      </c>
      <c r="O13" s="14" t="str" cm="1">
        <f t="array" ref="O13">_FV(A13,"Description")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c r="P13" s="14"/>
      <c r="Q13" s="14"/>
      <c r="R13" s="14"/>
    </row>
    <row r="14" spans="1:18" ht="50" customHeight="1">
      <c r="A14" s="2" t="e" vm="11">
        <v>#VALUE!</v>
      </c>
      <c r="B14" s="19">
        <f>'[11]Sheet 1'!$X$115</f>
        <v>146.25862569866152</v>
      </c>
      <c r="C14" s="6" cm="1">
        <f t="array" ref="C14">(B14/_FV(A14,"Price"))-1</f>
        <v>0.36613698578985154</v>
      </c>
      <c r="D14" s="6">
        <f>'[11]Sheet 1'!$V$4</f>
        <v>0.53668211856406289</v>
      </c>
      <c r="E14" s="6">
        <f>'[11]Sheet 1'!$W$4</f>
        <v>0.12461796603923792</v>
      </c>
      <c r="F14" s="6">
        <f>'[11]Sheet 1'!$V$20</f>
        <v>0.24589531020025879</v>
      </c>
      <c r="G14" s="7">
        <f>'[11]Sheet 1'!$AC$16</f>
        <v>1.9017737064994649</v>
      </c>
      <c r="H14" s="7">
        <f>'[11]Sheet 1'!$AD$16</f>
        <v>12.516272060633998</v>
      </c>
      <c r="I14" s="6">
        <f>'[11]Sheet 1'!$AB$7</f>
        <v>0.52329999999999999</v>
      </c>
      <c r="J14" s="6">
        <f>'[11]Sheet 1'!$AE$7</f>
        <v>0.1403527722339194</v>
      </c>
      <c r="K14" s="6">
        <f>'[11]Sheet 1'!$AD$13</f>
        <v>0.24927693351245789</v>
      </c>
      <c r="L14" s="8">
        <f>'[11]Sheet 1'!$AD$101</f>
        <v>6760777000</v>
      </c>
      <c r="M14" s="16" t="str" cm="1">
        <f t="array" ref="M14">_FV(A14,"Industry")</f>
        <v>Textiles &amp; Apparel</v>
      </c>
      <c r="N14" s="25" cm="1">
        <f t="array" ref="N14">_FV(A14,"Year incorporated",TRUE)</f>
        <v>2005</v>
      </c>
      <c r="O14" s="14" t="str" cm="1">
        <f t="array" ref="O14">_FV(A14,"Description")</f>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c>
      <c r="P14" s="14"/>
      <c r="Q14" s="14"/>
      <c r="R14" s="14"/>
    </row>
    <row r="15" spans="1:18" ht="50" customHeight="1">
      <c r="A15" s="2" t="e" vm="18">
        <v>#VALUE!</v>
      </c>
      <c r="B15" s="19">
        <f>'[18]Sheet 1'!$Y$115</f>
        <v>794.4327137089939</v>
      </c>
      <c r="C15" s="6" cm="1">
        <f t="array" ref="C15">(B15/_FV(A15,"Price"))-1</f>
        <v>-4.8127589612995569E-2</v>
      </c>
      <c r="D15" s="6">
        <f>'[18]Sheet 1'!$W$4</f>
        <v>0.23310752939344392</v>
      </c>
      <c r="E15" s="6">
        <f>'[18]Sheet 1'!$X$4</f>
        <v>0.11333097595473829</v>
      </c>
      <c r="F15" s="6">
        <f>'[18]Sheet 1'!$W$20</f>
        <v>0.15191440445662741</v>
      </c>
      <c r="G15" s="7">
        <f>'[18]Sheet 1'!$AD$16</f>
        <v>5.3492915235401091</v>
      </c>
      <c r="H15" s="7">
        <f>'[18]Sheet 1'!$AE$16</f>
        <v>30.075142005112184</v>
      </c>
      <c r="I15" s="6">
        <f>'[18]Sheet 1'!$AC$7</f>
        <v>0.68440000000000001</v>
      </c>
      <c r="J15" s="6">
        <f>'[18]Sheet 1'!$AF$7</f>
        <v>0.16105526368963427</v>
      </c>
      <c r="K15" s="6">
        <f>'[18]Sheet 1'!$AE$13</f>
        <v>0.2326800137385466</v>
      </c>
      <c r="L15" s="8">
        <f>'[18]Sheet 1'!$AE$101</f>
        <v>423578300000</v>
      </c>
      <c r="M15" s="16" t="str" cm="1">
        <f t="array" ref="M15">_FV(A15,"Industry")</f>
        <v>Textiles &amp; Apparel</v>
      </c>
      <c r="N15" s="25" cm="1">
        <f t="array" ref="N15">_FV(A15,"Year incorporated",TRUE)</f>
        <v>1971</v>
      </c>
      <c r="O15" s="14" t="str" cm="1">
        <f t="array" ref="O15">_FV(A15,"Description")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P15" s="10"/>
      <c r="Q15" s="10"/>
      <c r="R15" s="10"/>
    </row>
    <row r="16" spans="1:18" ht="50" customHeight="1">
      <c r="A16" s="2" t="e" vm="14">
        <v>#VALUE!</v>
      </c>
      <c r="B16" s="19">
        <f>'[14]Sheet 1'!$O$115</f>
        <v>161.34969446246163</v>
      </c>
      <c r="C16" s="6" cm="1">
        <f t="array" ref="C16">(B16/_FV(A16,"Price"))-1</f>
        <v>-0.42965820267776023</v>
      </c>
      <c r="D16" s="6">
        <f>'[14]Sheet 1'!$M$4</f>
        <v>0.19301813624969388</v>
      </c>
      <c r="E16" s="6">
        <f>'[14]Sheet 1'!$N$4</f>
        <v>0.13792168162764806</v>
      </c>
      <c r="F16" s="6">
        <f>'[14]Sheet 1'!$M$20</f>
        <v>0.15464188318967986</v>
      </c>
      <c r="G16" s="7">
        <f>'[14]Sheet 1'!$T$16</f>
        <v>10.276100072734353</v>
      </c>
      <c r="H16" s="7">
        <f>'[14]Sheet 1'!$U$16</f>
        <v>56.142562732277234</v>
      </c>
      <c r="I16" s="6">
        <f>'[14]Sheet 1'!$S$7</f>
        <v>0.48010000000000003</v>
      </c>
      <c r="J16" s="6">
        <f>'[14]Sheet 1'!$V$7</f>
        <v>0.11750562386094981</v>
      </c>
      <c r="K16" s="6">
        <f>'[14]Sheet 1'!$U$13</f>
        <v>0.22994240500192797</v>
      </c>
      <c r="L16" s="8">
        <f>'[14]Sheet 1'!$U$101</f>
        <v>52359340000</v>
      </c>
      <c r="M16" s="16" t="str" cm="1">
        <f t="array" ref="M16">_FV(A16,"Industry")</f>
        <v>Automobiles &amp; Auto Parts</v>
      </c>
      <c r="N16" s="25" cm="1">
        <f t="array" ref="N16">_FV(A16,"Year incorporated",TRUE)</f>
        <v>2015</v>
      </c>
      <c r="O16" s="14" t="str" cm="1">
        <f t="array" ref="O16">_FV(A16,"Description")</f>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c>
      <c r="P16" s="10" t="s">
        <v>9</v>
      </c>
      <c r="Q16" s="10"/>
      <c r="R16" s="10"/>
    </row>
    <row r="17" spans="1:18" ht="50" customHeight="1">
      <c r="A17" s="2" t="e" vm="15">
        <v>#VALUE!</v>
      </c>
      <c r="B17" s="19">
        <f>'[15]Sheet 1'!$AK$115</f>
        <v>52.869384649916299</v>
      </c>
      <c r="C17" s="6" cm="1">
        <f t="array" ref="C17">(B17/_FV(A17,"Price"))-1</f>
        <v>-0.11426730356983916</v>
      </c>
      <c r="D17" s="6">
        <f>'[15]Sheet 1'!$AI$4</f>
        <v>0.13890075923709588</v>
      </c>
      <c r="E17" s="6">
        <f>'[15]Sheet 1'!$AJ$4</f>
        <v>0.12596160702260328</v>
      </c>
      <c r="F17" s="6">
        <f>'[15]Sheet 1'!$AI$20</f>
        <v>-0.11793695526076731</v>
      </c>
      <c r="G17" s="7">
        <f>'[15]Sheet 1'!$AP$16</f>
        <v>9.8052801736636539</v>
      </c>
      <c r="H17" s="7">
        <f>'[15]Sheet 1'!$AQ$16</f>
        <v>51.930485992225734</v>
      </c>
      <c r="I17" s="6">
        <f>'[15]Sheet 1'!$AO$7</f>
        <v>0.503</v>
      </c>
      <c r="J17" s="6">
        <f>'[15]Sheet 1'!$AR$7</f>
        <v>0.14062858003026438</v>
      </c>
      <c r="K17" s="6">
        <f>'[15]Sheet 1'!$AQ$13</f>
        <v>0.22558174393572936</v>
      </c>
      <c r="L17" s="8">
        <f>'[15]Sheet 1'!$AQ$101</f>
        <v>61881613440</v>
      </c>
      <c r="M17" s="16" t="str" cm="1">
        <f t="array" ref="M17">_FV(A17,"Industry")</f>
        <v>Beverages</v>
      </c>
      <c r="N17" s="25" cm="1">
        <f t="array" ref="N17">_FV(A17,"Year incorporated",TRUE)</f>
        <v>2014</v>
      </c>
      <c r="O17" s="14" t="str" cm="1">
        <f t="array" ref="O17">_FV(A17,"Description")</f>
        <v>Monster Beverage Corporation is a holding company. The Company, through its subsidiaries, develops, markets, sells and distributes energy drink beverages and concentrates on energy drink beverages under various brand names. The Company’s segments include Monster Energy Drinks, which is comprised of its Monster Energy drinks, Reign Total Body Fuel high performance energy drinks, Monster Tour Water and True North Pure Energy Seltzers; Strategic Brands segment, which is comprised of the various energy drink brands; Alcohol Brands segment, which is comprised of the various craft beers and hard seltzers, as well as The Beast Unleashed FMBs, and Other segment, which is comprised of certain products sold by American Fruits and Flavors LLC, a wholly owned subsidiary of the Company, to independent third-party customers. Its brands include Monster Energy Ultra, Java Monster, Juice Monster, Monster Hydro Super Sport, Monster Dragon Tea, Reign Total Body Fuel, True North, Mother, and Predator.</v>
      </c>
      <c r="P17" s="10"/>
      <c r="Q17" s="10"/>
      <c r="R17" s="10"/>
    </row>
    <row r="18" spans="1:18" ht="50" customHeight="1">
      <c r="A18" s="2" t="e" vm="9">
        <v>#VALUE!</v>
      </c>
      <c r="B18" s="19">
        <f>'[9]Sheet 1'!$AE$116</f>
        <v>393.36089074028121</v>
      </c>
      <c r="C18" s="6" cm="1">
        <f t="array" ref="C18">(B18/_FV(A18,"Price"))-1</f>
        <v>-0.45169304757351969</v>
      </c>
      <c r="D18" s="6">
        <f>'[9]Sheet 1'!$AC$5</f>
        <v>0.137682016012036</v>
      </c>
      <c r="E18" s="6">
        <f>'[9]Sheet 1'!$AD$5</f>
        <v>0.25473471431135297</v>
      </c>
      <c r="F18" s="6">
        <f>'[9]Sheet 1'!$AC$21</f>
        <v>-5.8558316061478877E-2</v>
      </c>
      <c r="G18" s="7">
        <f>'[9]Sheet 1'!$AJ$17</f>
        <v>12.412073639566627</v>
      </c>
      <c r="H18" s="7">
        <f>'[9]Sheet 1'!$AK$17</f>
        <v>40.706587568346215</v>
      </c>
      <c r="I18" s="6">
        <f>'[9]Sheet 1'!$AI$8</f>
        <v>0.50539999999999996</v>
      </c>
      <c r="J18" s="6">
        <f>'[9]Sheet 1'!$AL$8</f>
        <v>0.33851436236032001</v>
      </c>
      <c r="K18" s="6">
        <f>'[9]Sheet 1'!$AK$14</f>
        <v>0.2216504501327809</v>
      </c>
      <c r="L18" s="8">
        <f>'[9]Sheet 1'!$AK$101</f>
        <v>262805800000</v>
      </c>
      <c r="M18" s="16" t="str" cm="1">
        <f t="array" ref="M18">_FV(A18,"Industry")</f>
        <v>Semiconductors &amp; Semiconductor Equipment</v>
      </c>
      <c r="N18" s="25" cm="1">
        <f t="array" ref="N18">_FV(A18,"Year incorporated",TRUE)</f>
        <v>1994</v>
      </c>
      <c r="O18" s="14" t="str" cm="1">
        <f t="array" ref="O18">_FV(A18,"Description")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P18" s="10"/>
      <c r="Q18" s="10"/>
      <c r="R18" s="10"/>
    </row>
    <row r="19" spans="1:18" ht="50" customHeight="1">
      <c r="A19" s="2" t="e" vm="1">
        <v>#VALUE!</v>
      </c>
      <c r="B19" s="19">
        <f>'[1]Sheet 1'!$K$115</f>
        <v>18.757460274993445</v>
      </c>
      <c r="C19" s="6" cm="1">
        <f t="array" ref="C19">(B19/_FV(A19,"Price"))-1</f>
        <v>-0.28678858269986907</v>
      </c>
      <c r="D19" s="6">
        <f>'[1]Sheet 1'!$I$4</f>
        <v>0.93434823977164605</v>
      </c>
      <c r="E19" s="6">
        <f>'[1]Sheet 1'!$J$4</f>
        <v>0.32931628135759961</v>
      </c>
      <c r="F19" s="6">
        <f>'[1]Sheet 1'!$I$20</f>
        <v>7.4345616264294794</v>
      </c>
      <c r="G19" s="7">
        <f>'[1]Sheet 1'!$P$16</f>
        <v>5.8113523979340878</v>
      </c>
      <c r="H19" s="7">
        <f>'[1]Sheet 1'!$Q$16</f>
        <v>17.278946142595977</v>
      </c>
      <c r="I19" s="6">
        <f>'[1]Sheet 1'!$O$7</f>
        <v>0.48659999999999998</v>
      </c>
      <c r="J19" s="6">
        <f>'[1]Sheet 1'!$R$7</f>
        <v>0.55914904082636496</v>
      </c>
      <c r="K19" s="6">
        <f>'[1]Sheet 1'!$Q$13</f>
        <v>0.19607140724819391</v>
      </c>
      <c r="L19" s="8">
        <f>'[1]Sheet 1'!$Q$101</f>
        <v>4725791770</v>
      </c>
      <c r="M19" s="16" t="str" cm="1">
        <f t="array" ref="M19">_FV(A19,"Industry")</f>
        <v>Chemicals</v>
      </c>
      <c r="N19" s="25" cm="1">
        <f t="array" ref="N19">_FV(A19,"Year incorporated",TRUE)</f>
        <v>2018</v>
      </c>
      <c r="O19" s="14" t="str" cm="1">
        <f t="array" ref="O19">_FV(A19,"Description")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c r="P19" s="10"/>
      <c r="Q19" s="10"/>
      <c r="R19" s="10"/>
    </row>
    <row r="20" spans="1:18" ht="50" customHeight="1">
      <c r="A20" s="22" t="e" vm="13">
        <v>#VALUE!</v>
      </c>
      <c r="B20" s="19">
        <f>'[13]Sheet 1'!$J$116</f>
        <v>107.99580449986897</v>
      </c>
      <c r="C20" s="6" cm="1">
        <f t="array" ref="C20">(B20/_FV(A20,"Price"))-1</f>
        <v>-0.15601903329267763</v>
      </c>
      <c r="D20" s="6">
        <f>'[13]Sheet 1'!$H$5</f>
        <v>0.13263483748065252</v>
      </c>
      <c r="E20" s="6">
        <f>'[13]Sheet 1'!$I$5</f>
        <v>0.13076842215915074</v>
      </c>
      <c r="F20" s="6">
        <f>'[13]Sheet 1'!$H$21</f>
        <v>0.55444126074498556</v>
      </c>
      <c r="G20" s="7">
        <f>'[13]Sheet 1'!$O$17</f>
        <v>8.4117916190476194</v>
      </c>
      <c r="H20" s="7">
        <f>'[13]Sheet 1'!$P$17</f>
        <v>35.143334945981557</v>
      </c>
      <c r="I20" s="6">
        <f>'[13]Sheet 1'!$N$8</f>
        <v>0.82150000000000001</v>
      </c>
      <c r="J20" s="6">
        <f>'[13]Sheet 1'!$Q$8</f>
        <v>0.35235992851886894</v>
      </c>
      <c r="K20" s="6">
        <f>'[13]Sheet 1'!$P$14</f>
        <v>0.11803217358772915</v>
      </c>
      <c r="L20" s="8">
        <f>'[13]Sheet 1'!$P$101</f>
        <v>80021373672</v>
      </c>
      <c r="M20" s="16" t="str" cm="1">
        <f t="array" ref="M20">_FV(A20,"Industry")</f>
        <v>Software &amp; IT Services</v>
      </c>
      <c r="N20" s="25" cm="1">
        <f t="array" ref="N20">_FV(A20,"Year incorporated",TRUE)</f>
        <v>2008</v>
      </c>
      <c r="O20" s="14" t="str" cm="1">
        <f t="array" ref="O20">_FV(A20,"Description")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c r="P20" s="10"/>
      <c r="Q20" s="10"/>
      <c r="R20" s="10"/>
    </row>
    <row r="21" spans="1:18" ht="50" customHeight="1">
      <c r="A21" s="2" t="e" vm="20">
        <v>#VALUE!</v>
      </c>
      <c r="B21" s="19">
        <f>'[20]Sheet 1'!$AL$115</f>
        <v>333.07905657385965</v>
      </c>
      <c r="C21" s="6" cm="1">
        <f t="array" ref="C21">(B21/_FV(A21,"Price"))-1</f>
        <v>-1.1517519664471565E-2</v>
      </c>
      <c r="D21" s="6">
        <f>'[20]Sheet 1'!$AJ$4</f>
        <v>-0.14817164642055514</v>
      </c>
      <c r="E21" s="6">
        <f>'[20]Sheet 1'!$AK$4</f>
        <v>0.17779859577806545</v>
      </c>
      <c r="F21" s="6">
        <f>'[20]Sheet 1'!$AJ$20</f>
        <v>-1.0176404064859355</v>
      </c>
      <c r="G21" s="7">
        <f>'[20]Sheet 1'!$AQ$16</f>
        <v>2.4009318445888463</v>
      </c>
      <c r="H21" s="7">
        <f>'[20]Sheet 1'!$AR$16</f>
        <v>-31.784701345370085</v>
      </c>
      <c r="I21" s="6">
        <f>'[20]Sheet 1'!$AQ$7</f>
        <v>-7.3000000000000001E-3</v>
      </c>
      <c r="J21" s="6">
        <f>'[20]Sheet 1'!$AS$7</f>
        <v>7.2031752231958138E-2</v>
      </c>
      <c r="K21" s="6">
        <f>'[20]Sheet 1'!$AR$13</f>
        <v>-5.3649750927818686E-2</v>
      </c>
      <c r="L21" s="8">
        <f>'[20]Sheet 1'!$AR$101</f>
        <v>725295100000</v>
      </c>
      <c r="M21" s="16" t="str" cm="1">
        <f t="array" ref="M21">_FV(A21,"Industry")</f>
        <v>Consumer Goods Conglomerates</v>
      </c>
      <c r="N21" s="25" cm="1">
        <f t="array" ref="N21">_FV(A21,"Year incorporated",TRUE)</f>
        <v>1998</v>
      </c>
      <c r="O21" s="14" t="str" cm="1">
        <f t="array" ref="O21">_FV(A21,"Description")</f>
        <v>Berkshire Hathaway Inc. (Berkshire) is a holding company owning subsidiaries engaged in various business activities. Berkshire’s various business activities include insurance businesses conducted on both a primary basis and a reinsurance basis. Its segments include Insurance, which consists of GEICO, Berkshire Hathaway Primary Group and Berkshire Hathaway Reinsurance Group; Railroad (BNSF), which includes operations of railroad systems in North America through Burlington Northern Santa Fe LLC; Berkshire Hathaway Energy, which includes regulated electric and gas utility; Manufacturing, which include manufacture of various products, including industrial, consumer and building products; McLane Company, which include wholesale distribution of groceries and non-food items; Service and retailing, which provide shared aircraft ownership programs, aviation pilot training, electronic components distribution and various retailing businesses, and Pilot Travel Centers (Pilot).</v>
      </c>
      <c r="P21" s="14"/>
      <c r="Q21" s="14"/>
      <c r="R21" s="14"/>
    </row>
    <row r="22" spans="1:18" ht="50" customHeight="1">
      <c r="A22" s="23"/>
      <c r="B22" s="5"/>
      <c r="C22" s="6"/>
      <c r="D22" s="6"/>
      <c r="E22" s="6"/>
      <c r="F22" s="6"/>
      <c r="G22" s="7"/>
      <c r="H22" s="7"/>
      <c r="I22" s="6"/>
      <c r="J22" s="6"/>
      <c r="K22" s="6"/>
      <c r="L22" s="8"/>
      <c r="M22" s="13"/>
      <c r="N22" s="10"/>
      <c r="O22" s="9"/>
      <c r="P22" s="10"/>
      <c r="Q22" s="10"/>
      <c r="R22" s="10"/>
    </row>
  </sheetData>
  <autoFilter ref="A1:L1" xr:uid="{FAB1ACF9-D4B9-FB4D-8299-9FC1FBDA430F}">
    <sortState xmlns:xlrd2="http://schemas.microsoft.com/office/spreadsheetml/2017/richdata2" ref="A2:L21">
      <sortCondition descending="1" ref="K1:K21"/>
    </sortState>
  </autoFilter>
  <conditionalFormatting sqref="C2:C21">
    <cfRule type="colorScale" priority="112">
      <colorScale>
        <cfvo type="min"/>
        <cfvo type="percentile" val="50"/>
        <cfvo type="max"/>
        <color rgb="FFF8696B"/>
        <color rgb="FFFCFCFF"/>
        <color rgb="FF63BE7B"/>
      </colorScale>
    </cfRule>
  </conditionalFormatting>
  <conditionalFormatting sqref="C22">
    <cfRule type="colorScale" priority="335">
      <colorScale>
        <cfvo type="min"/>
        <cfvo type="percentile" val="50"/>
        <cfvo type="max"/>
        <color rgb="FFF8696B"/>
        <color rgb="FFFFEB84"/>
        <color rgb="FF63BE7B"/>
      </colorScale>
    </cfRule>
    <cfRule type="colorScale" priority="340">
      <colorScale>
        <cfvo type="min"/>
        <cfvo type="percentile" val="50"/>
        <cfvo type="max"/>
        <color rgb="FFF8696B"/>
        <color rgb="FFFFEB84"/>
        <color rgb="FF63BE7B"/>
      </colorScale>
    </cfRule>
    <cfRule type="colorScale" priority="341">
      <colorScale>
        <cfvo type="min"/>
        <cfvo type="max"/>
        <color rgb="FFFFEF9C"/>
        <color rgb="FF63BE7B"/>
      </colorScale>
    </cfRule>
  </conditionalFormatting>
  <conditionalFormatting sqref="D2:D21">
    <cfRule type="colorScale" priority="111">
      <colorScale>
        <cfvo type="min"/>
        <cfvo type="max"/>
        <color rgb="FFFCFCFF"/>
        <color rgb="FF63BE7B"/>
      </colorScale>
    </cfRule>
  </conditionalFormatting>
  <conditionalFormatting sqref="E2:E21">
    <cfRule type="colorScale" priority="110">
      <colorScale>
        <cfvo type="min"/>
        <cfvo type="max"/>
        <color rgb="FFFCFCFF"/>
        <color rgb="FF63BE7B"/>
      </colorScale>
    </cfRule>
  </conditionalFormatting>
  <conditionalFormatting sqref="F2:F21">
    <cfRule type="colorScale" priority="2874">
      <colorScale>
        <cfvo type="min"/>
        <cfvo type="max"/>
        <color rgb="FFFCFCFF"/>
        <color rgb="FF63BE7B"/>
      </colorScale>
    </cfRule>
    <cfRule type="colorScale" priority="109">
      <colorScale>
        <cfvo type="min"/>
        <cfvo type="percentile" val="50"/>
        <cfvo type="max"/>
        <color rgb="FFF8696B"/>
        <color rgb="FFFCFCFF"/>
        <color rgb="FF63BE7B"/>
      </colorScale>
    </cfRule>
  </conditionalFormatting>
  <conditionalFormatting sqref="F24:F1048576 F1">
    <cfRule type="colorScale" priority="317">
      <colorScale>
        <cfvo type="min"/>
        <cfvo type="percentile" val="50"/>
        <cfvo type="max"/>
        <color rgb="FFF8696B"/>
        <color rgb="FFFCFCFF"/>
        <color rgb="FF63BE7B"/>
      </colorScale>
    </cfRule>
  </conditionalFormatting>
  <conditionalFormatting sqref="G2:G21">
    <cfRule type="colorScale" priority="108">
      <colorScale>
        <cfvo type="min"/>
        <cfvo type="percentile" val="50"/>
        <cfvo type="max"/>
        <color rgb="FF63BE7B"/>
        <color rgb="FFFCFCFF"/>
        <color rgb="FFF8696B"/>
      </colorScale>
    </cfRule>
  </conditionalFormatting>
  <conditionalFormatting sqref="H2:H21">
    <cfRule type="colorScale" priority="107">
      <colorScale>
        <cfvo type="min"/>
        <cfvo type="percentile" val="50"/>
        <cfvo type="max"/>
        <color rgb="FF63BE7B"/>
        <color rgb="FFFCFCFF"/>
        <color rgb="FFF8696B"/>
      </colorScale>
    </cfRule>
  </conditionalFormatting>
  <conditionalFormatting sqref="I2:I21">
    <cfRule type="colorScale" priority="115">
      <colorScale>
        <cfvo type="min"/>
        <cfvo type="max"/>
        <color rgb="FFFFEF9C"/>
        <color rgb="FF63BE7B"/>
      </colorScale>
    </cfRule>
    <cfRule type="colorScale" priority="2881">
      <colorScale>
        <cfvo type="min"/>
        <cfvo type="percentile" val="50"/>
        <cfvo type="max"/>
        <color rgb="FFF8696B"/>
        <color rgb="FFFFEB84"/>
        <color rgb="FF63BE7B"/>
      </colorScale>
    </cfRule>
  </conditionalFormatting>
  <conditionalFormatting sqref="J2:J21">
    <cfRule type="colorScale" priority="114">
      <colorScale>
        <cfvo type="min"/>
        <cfvo type="max"/>
        <color rgb="FFFFEF9C"/>
        <color rgb="FF63BE7B"/>
      </colorScale>
    </cfRule>
    <cfRule type="colorScale" priority="2883">
      <colorScale>
        <cfvo type="min"/>
        <cfvo type="percentile" val="50"/>
        <cfvo type="max"/>
        <color rgb="FFF8696B"/>
        <color rgb="FFFFEB84"/>
        <color rgb="FF63BE7B"/>
      </colorScale>
    </cfRule>
  </conditionalFormatting>
  <conditionalFormatting sqref="K2:K21">
    <cfRule type="colorScale" priority="113">
      <colorScale>
        <cfvo type="min"/>
        <cfvo type="max"/>
        <color rgb="FFFFEF9C"/>
        <color rgb="FF63BE7B"/>
      </colorScale>
    </cfRule>
    <cfRule type="colorScale" priority="2885">
      <colorScale>
        <cfvo type="min"/>
        <cfvo type="percentile" val="50"/>
        <cfvo type="max"/>
        <color rgb="FFF8696B"/>
        <color rgb="FFFFEB84"/>
        <color rgb="FF63BE7B"/>
      </colorScale>
    </cfRule>
  </conditionalFormatting>
  <hyperlinks>
    <hyperlink ref="A15" r:id="rId1" display="Consumer/Louis Vuitton Moet Hennessy.xlsx" xr:uid="{DE125620-68EC-2E47-88B5-CBCB95183432}"/>
    <hyperlink ref="A3" r:id="rId2" display="Technology/Software/Constellation Software.xlsx" xr:uid="{CAB2B5D1-B87E-EA4A-9963-88D39F964125}"/>
    <hyperlink ref="A18" r:id="rId3" display="Technology/Hardware/ASML.xlsx" xr:uid="{81D646CF-B166-2E40-9582-A92042EF78AF}"/>
    <hyperlink ref="A9" r:id="rId4" display="Consumer/Hermes International.xlsx" xr:uid="{41021E74-512B-CA4A-8145-71B8F258A4A6}"/>
    <hyperlink ref="A6" r:id="rId5" display="Technology/Software/MercadoLibre.xlsx" xr:uid="{1D8F74A8-7282-0244-A10A-B6DAE5E58E7D}"/>
    <hyperlink ref="A13" r:id="rId6" display="Technology/Software/Adyen.xlsx" xr:uid="{CF9D5279-5E2A-A34A-B1D4-21F895BF0A8F}"/>
    <hyperlink ref="A20" r:id="rId7" display="Technology/Software/Airbnb.xlsx" xr:uid="{D94BA18C-3BD1-3A4D-A258-091797BB2CBB}"/>
    <hyperlink ref="A2" r:id="rId8" display="Healthcare/Novo Nordisk.xlsx" xr:uid="{022EE477-AB75-7B4F-B4C1-8165600F79EE}"/>
    <hyperlink ref="A4" r:id="rId9" display="Consumer/AutoZone.xlsx" xr:uid="{FF4B78C8-D857-4D48-9302-8ECE4ADB4E97}"/>
    <hyperlink ref="A19" r:id="rId10" display="Technology/Hardware/Livent.xlsx" xr:uid="{D4890F7F-1D3D-364B-8115-0D55644AB94A}"/>
    <hyperlink ref="A17" r:id="rId11" display="Consumer/Monster Beverage Corporation.xlsx" xr:uid="{636C8890-D3CE-5046-8DD3-D80AD3400FBE}"/>
    <hyperlink ref="A10" r:id="rId12" display="Financial Services/Visa.xlsx" xr:uid="{51F83DB0-5A4A-EE40-9607-DB1252E74FC0}"/>
    <hyperlink ref="A5" r:id="rId13" display="Consumer/Ulta Beauty.xlsx" xr:uid="{CD401519-86C0-8249-B5E6-8FB96F4BF0AB}"/>
    <hyperlink ref="A14" r:id="rId14" display="Consumer/Crocs.xlsx" xr:uid="{B3DA646B-0C4F-6145-8AD2-805882BB191E}"/>
    <hyperlink ref="A7" r:id="rId15" display="Technology/Software/Microsoft.xlsx" xr:uid="{583E9A2A-CE97-5B4F-BA82-A3C2B8F24215}"/>
    <hyperlink ref="A11" r:id="rId16" display="Healthcare/Vertex Pharmaceuticals.xlsx" xr:uid="{835D6D46-D83C-E242-B9D6-19FA51471788}"/>
    <hyperlink ref="A12" r:id="rId17" display="Technology/Software/Alphabet.xlsx" xr:uid="{CFE02D64-8737-AD40-A315-B748F2976546}"/>
    <hyperlink ref="A16" r:id="rId18" display="Consumer/Ferrari.xlsx" xr:uid="{454310DF-4883-304F-BA3E-6824709344AF}"/>
    <hyperlink ref="A21" r:id="rId19" display="Financial Services/Berkshire Hathaway.xlsx" xr:uid="{D973E720-50A0-C14F-8C7A-304B02EAA6B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1ACF9-D4B9-FB4D-8299-9FC1FBDA430F}">
  <dimension ref="A1:R53"/>
  <sheetViews>
    <sheetView zoomScale="80" zoomScaleNormal="80" workbookViewId="0">
      <pane ySplit="1" topLeftCell="A2" activePane="bottomLeft" state="frozen"/>
      <selection pane="bottomLeft" activeCell="D4" sqref="D4"/>
    </sheetView>
  </sheetViews>
  <sheetFormatPr baseColWidth="10" defaultRowHeight="16"/>
  <cols>
    <col min="1" max="1" width="30.7109375" style="12" customWidth="1"/>
    <col min="2" max="2" width="10.7109375" style="1" customWidth="1"/>
    <col min="3" max="3" width="10.7109375" style="18" customWidth="1"/>
    <col min="4" max="11" width="10.7109375" customWidth="1"/>
    <col min="12" max="12" width="13.85546875" customWidth="1"/>
    <col min="13" max="13" width="24.7109375" style="17" customWidth="1"/>
    <col min="14" max="14" width="13.5703125" customWidth="1"/>
    <col min="15" max="15" width="109.5703125" customWidth="1"/>
  </cols>
  <sheetData>
    <row r="1" spans="1:18" s="15" customFormat="1" ht="50" customHeight="1">
      <c r="A1" s="3" t="s">
        <v>12</v>
      </c>
      <c r="B1" s="3" t="s">
        <v>8</v>
      </c>
      <c r="C1" s="3" t="s">
        <v>2</v>
      </c>
      <c r="D1" s="3" t="s">
        <v>16</v>
      </c>
      <c r="E1" s="21" t="s">
        <v>14</v>
      </c>
      <c r="F1" s="3" t="s">
        <v>7</v>
      </c>
      <c r="G1" s="3" t="s">
        <v>0</v>
      </c>
      <c r="H1" s="3" t="s">
        <v>1</v>
      </c>
      <c r="I1" s="3" t="s">
        <v>5</v>
      </c>
      <c r="J1" s="3" t="s">
        <v>4</v>
      </c>
      <c r="K1" s="3" t="s">
        <v>6</v>
      </c>
      <c r="L1" s="3" t="s">
        <v>3</v>
      </c>
      <c r="M1" s="3" t="s">
        <v>11</v>
      </c>
      <c r="N1" s="20" t="s">
        <v>19</v>
      </c>
      <c r="O1" s="3" t="s">
        <v>10</v>
      </c>
      <c r="P1" s="3"/>
      <c r="Q1" s="3"/>
      <c r="R1" s="3"/>
    </row>
    <row r="2" spans="1:18" ht="50" customHeight="1">
      <c r="A2" s="2" t="e" vm="21">
        <v>#VALUE!</v>
      </c>
      <c r="B2" s="19">
        <f>'[39]Sheet 1'!$X$115</f>
        <v>497.63157700296392</v>
      </c>
      <c r="C2" s="6" cm="1">
        <f t="array" ref="C2">(B2/_FV(A2,"Price"))-1</f>
        <v>1.197436973430027</v>
      </c>
      <c r="D2" s="6">
        <f>'[39]Sheet 1'!$V$4</f>
        <v>0.46063610108668573</v>
      </c>
      <c r="E2" s="6">
        <f>'[39]Sheet 1'!$W$4</f>
        <v>0.29712694080693991</v>
      </c>
      <c r="F2" s="6">
        <f>'[39]Sheet 1'!$V$20</f>
        <v>1.5217132420335719</v>
      </c>
      <c r="G2" s="7">
        <f>'[39]Sheet 1'!$AC$16</f>
        <v>2.221426112166069</v>
      </c>
      <c r="H2" s="7">
        <f>'[39]Sheet 1'!$AD$16</f>
        <v>40.477726773810069</v>
      </c>
      <c r="I2" s="6">
        <f>'[39]Sheet 1'!$AB$7</f>
        <v>0.154</v>
      </c>
      <c r="J2" s="6">
        <f>'[39]Sheet 1'!$AE$7</f>
        <v>-9.3528433542163072E-2</v>
      </c>
      <c r="K2" s="6">
        <f>'[39]Sheet 1'!$AD$13</f>
        <v>0.16380460955976109</v>
      </c>
      <c r="L2" s="8">
        <f>'[39]Sheet 1'!$AD$101</f>
        <v>11542750000</v>
      </c>
      <c r="M2" s="16" t="str" cm="1">
        <f t="array" ref="M2">_FV(A2,"Industry")</f>
        <v>Computers, Phones &amp; Household Electronics</v>
      </c>
      <c r="N2" s="25" cm="1">
        <f t="array" ref="N2">_FV(A2,"Year incorporated",TRUE)</f>
        <v>2006</v>
      </c>
      <c r="O2" s="14" t="str" cm="1">
        <f t="array" ref="O2">_FV(A2,"Description")</f>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c>
      <c r="P2" s="10"/>
      <c r="Q2" s="10"/>
      <c r="R2" s="10"/>
    </row>
    <row r="3" spans="1:18" ht="50" customHeight="1">
      <c r="A3" s="2" t="e" vm="22">
        <v>#VALUE!</v>
      </c>
      <c r="B3" s="19">
        <f>'[48]Sheet 1'!$G$115</f>
        <v>52.600042979808975</v>
      </c>
      <c r="C3" s="6" cm="1">
        <f t="array" ref="C3">(B3/_FV(A3,"Price"))-1</f>
        <v>0.40604231434934457</v>
      </c>
      <c r="D3" s="6">
        <f>'[48]Sheet 1'!$E$4</f>
        <v>0.3484848484848484</v>
      </c>
      <c r="E3" s="6">
        <f>'[48]Sheet 1'!$F$4</f>
        <v>0.12359550561797761</v>
      </c>
      <c r="F3" s="6">
        <f>'[48]Sheet 1'!$E$20</f>
        <v>0.18432203389830515</v>
      </c>
      <c r="G3" s="7">
        <f>'[48]Sheet 1'!$L$16</f>
        <v>16.126173975387907</v>
      </c>
      <c r="H3" s="7">
        <f>'[48]Sheet 1'!$M$16</f>
        <v>-367.55877024390242</v>
      </c>
      <c r="I3" s="6">
        <f>'[48]Sheet 1'!$K$7</f>
        <v>0.49330000000000002</v>
      </c>
      <c r="J3" s="6">
        <f>'[48]Sheet 1'!$N$7</f>
        <v>0.23274478330658105</v>
      </c>
      <c r="K3" s="6">
        <f>'[48]Sheet 1'!$M$13</f>
        <v>-2.5010139245640124E-3</v>
      </c>
      <c r="L3" s="8">
        <f>'[48]Sheet 1'!$M$101</f>
        <v>30139819160</v>
      </c>
      <c r="M3" s="16" t="str" cm="1">
        <f t="array" ref="M3">_FV(A3,"Industry")</f>
        <v>Integrated Hardware &amp; Software</v>
      </c>
      <c r="N3" s="25" cm="1">
        <f t="array" ref="N3">_FV(A3,"Year incorporated",TRUE)</f>
        <v>2022</v>
      </c>
      <c r="O3" s="14" t="str" cm="1">
        <f t="array" ref="O3">_FV(A3,"Description")</f>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c>
      <c r="P3" s="10" t="s">
        <v>9</v>
      </c>
      <c r="Q3" s="10"/>
      <c r="R3" s="10"/>
    </row>
    <row r="4" spans="1:18" ht="50" customHeight="1">
      <c r="A4" s="2" t="e" vm="23">
        <v>#VALUE!</v>
      </c>
      <c r="B4" s="19">
        <f>'[32]Sheet 1'!$AL$115</f>
        <v>67.870545854725876</v>
      </c>
      <c r="C4" s="6">
        <f>'[32]Sheet 1'!$AL$117</f>
        <v>0.3276710847951072</v>
      </c>
      <c r="D4" s="6">
        <f>'[32]Sheet 1'!$AJ$4</f>
        <v>3.490706170460478E-2</v>
      </c>
      <c r="E4" s="6">
        <f>'[32]Sheet 1'!$AK$4</f>
        <v>0.10258548790658883</v>
      </c>
      <c r="F4" s="6">
        <f>'[32]Sheet 1'!$AJ$20</f>
        <v>7.9444658696490533E-2</v>
      </c>
      <c r="G4" s="7">
        <f>'[32]Sheet 1'!$AQ$16</f>
        <v>4.0405175817056849</v>
      </c>
      <c r="H4" s="7">
        <f>'[32]Sheet 1'!$AR$16</f>
        <v>17.636045120216728</v>
      </c>
      <c r="I4" s="6">
        <f>'[32]Sheet 1'!$AP$7</f>
        <v>0.62549999999999994</v>
      </c>
      <c r="J4" s="6">
        <f>'[32]Sheet 1'!$AS$7</f>
        <v>0.24727970983571582</v>
      </c>
      <c r="K4" s="6">
        <f>'[32]Sheet 1'!$AR$13</f>
        <v>0.28341584158415839</v>
      </c>
      <c r="L4" s="8" cm="1">
        <f t="array" ref="L4">_FV(A4,"Market cap",TRUE)</f>
        <v>208316964960</v>
      </c>
      <c r="M4" s="16" t="str" cm="1">
        <f t="array" ref="M4">_FV(A4,"Industry")</f>
        <v>Communications &amp; Networking</v>
      </c>
      <c r="N4" s="25" cm="1">
        <f t="array" ref="N4">_FV(A4,"Year incorporated",TRUE)</f>
        <v>2021</v>
      </c>
      <c r="O4" s="14" t="str" cm="1">
        <f t="array" ref="O4">_FV(A4,"Description")</f>
        <v>Cisco Systems, Inc. is engaged in designing and selling a range of technologies that power the Internet. The Company is integrating its platforms across networking, security, collaboration, applications and the cloud. The Company operates through three geographic segments: the Americas; Europe, Middle East, and Africa (EMEA), and Asia Pacific, Japan, and China (APJC). The Company's products categories include Secure, Agile Networks; Internet for the Future; Collaboration; End-to-End Security; Optimized Application Experiences; Other Products, and Services. Secure, Agile Networks consists of its core networking technologies of switching, enterprise routing, wireless, and compute products. Internet for the Future consists of its routed optical networking, public fifth generation (5G), silicon, and optics offerings. Collaboration consists of its Collaboration Devices, Meetings, Calling and contact center offerings. End-to-End Security consists of its overall security offerings.</v>
      </c>
      <c r="P4" s="10"/>
      <c r="Q4" s="10"/>
      <c r="R4" s="10"/>
    </row>
    <row r="5" spans="1:18" ht="50" customHeight="1">
      <c r="A5" s="2" t="e" vm="24">
        <v>#VALUE!</v>
      </c>
      <c r="B5" s="19">
        <f>'[45]Sheet 1'!$M$115</f>
        <v>39.162450876083014</v>
      </c>
      <c r="C5" s="6" cm="1">
        <f t="array" ref="C5">(B5/_FV(A5,"Price"))-1</f>
        <v>6.8552547778526929E-2</v>
      </c>
      <c r="D5" s="6">
        <f>'[45]Sheet 1'!$K$4</f>
        <v>0.26255199812183161</v>
      </c>
      <c r="E5" s="6">
        <f>'[45]Sheet 1'!$L$4</f>
        <v>6.412574261812698E-2</v>
      </c>
      <c r="F5" s="6">
        <f>'[45]Sheet 1'!$K$20</f>
        <v>-23.178126442085834</v>
      </c>
      <c r="G5" s="7">
        <f>'[45]Sheet 1'!$R$16</f>
        <v>4.0320341798641257</v>
      </c>
      <c r="H5" s="7">
        <f>'[45]Sheet 1'!$S$16</f>
        <v>151.93359882853662</v>
      </c>
      <c r="I5" s="6">
        <f>'[45]Sheet 1'!$Q$7</f>
        <v>0.68920000000000003</v>
      </c>
      <c r="J5" s="6">
        <f>'[45]Sheet 1'!$T$7</f>
        <v>0.2212128563822485</v>
      </c>
      <c r="K5" s="6">
        <f>'[45]Sheet 1'!$S$13</f>
        <v>4.9359927987096312E-2</v>
      </c>
      <c r="L5" s="8">
        <f>'[45]Sheet 1'!$S$101</f>
        <v>11101940000</v>
      </c>
      <c r="M5" s="16" t="str" cm="1">
        <f t="array" ref="M5">_FV(A5,"Industry")</f>
        <v>Computers, Phones &amp; Household Electronics</v>
      </c>
      <c r="N5" s="25" cm="1">
        <f t="array" ref="N5">_FV(A5,"Year incorporated",TRUE)</f>
        <v>2009</v>
      </c>
      <c r="O5" s="14" t="str" cm="1">
        <f t="array" ref="O5">_FV(A5,"Description")</f>
        <v>Pure Storage, Inc. is focused on delivering disruptive data storage, products and services. The Company’s products and subscription services support a range of structured and unstructured data, at scale and across any data workload in hybrid and public cloud environments and include production, test and development, analytics, disaster recovery (DR), and backup and recovery. Its products and subscription services include FlashArray Platform, Cloud Block Store, FlashBlade Platform, Evergreen Subscription, Evergreen//Flex, Evergreen//One, Pure Fusion, Portworx by Pure Storage and Portworx Data Services (PDS). It sells its products and subscription services using a direct sales force and its channel partners. It also sells to service providers that deploy its products and offer cloud-based storage services to their customers. FlashArray Platform provides solutions for block-oriented storage, addressing databases, applications, virtual machines and other traditional workloads.</v>
      </c>
      <c r="P5" s="10"/>
      <c r="Q5" s="10"/>
      <c r="R5" s="10"/>
    </row>
    <row r="6" spans="1:18" ht="50" customHeight="1">
      <c r="A6" s="2" t="e" vm="25">
        <v>#VALUE!</v>
      </c>
      <c r="B6" s="19">
        <f>'[36]Sheet 1'!$R$115</f>
        <v>204.2735246335526</v>
      </c>
      <c r="C6" s="6" cm="1">
        <f t="array" ref="C6">(B6/_FV(A6,"Price"))-1</f>
        <v>4.94401471027619E-2</v>
      </c>
      <c r="D6" s="6">
        <f>'[36]Sheet 1'!$P$4</f>
        <v>0.19361836753141093</v>
      </c>
      <c r="E6" s="6">
        <f>'[36]Sheet 1'!$Q$4</f>
        <v>-5.8084059068534644E-2</v>
      </c>
      <c r="F6" s="6">
        <f>'[36]Sheet 1'!$P$20</f>
        <v>0.20985691573926868</v>
      </c>
      <c r="G6" s="7">
        <f>'[36]Sheet 1'!$W$16</f>
        <v>3.8287691851571375</v>
      </c>
      <c r="H6" s="7">
        <f>'[36]Sheet 1'!$X$16</f>
        <v>18.140974915679944</v>
      </c>
      <c r="I6" s="6">
        <f>'[36]Sheet 1'!$V$7</f>
        <v>0.56930000000000003</v>
      </c>
      <c r="J6" s="6">
        <f>'[36]Sheet 1'!$Y$7</f>
        <v>0.21446421809920485</v>
      </c>
      <c r="K6" s="6">
        <f>'[36]Sheet 1'!$X$13</f>
        <v>0.20398624691092726</v>
      </c>
      <c r="L6" s="8">
        <f>'[36]Sheet 1'!$X$101</f>
        <v>50558897090</v>
      </c>
      <c r="M6" s="16" t="str" cm="1">
        <f t="array" ref="M6">_FV(A6,"Industry")</f>
        <v>Semiconductors &amp; Semiconductor Equipment</v>
      </c>
      <c r="N6" s="25" cm="1">
        <f t="array" ref="N6">_FV(A6,"Year incorporated",TRUE)</f>
        <v>2010</v>
      </c>
      <c r="O6" s="14" t="str" cm="1">
        <f t="array" ref="O6">_FV(A6,"Description")</f>
        <v>NXP Semiconductors NV (NXP) is The Netherlands-based holding company. The Company operates as a semiconductor company. The Company provides high performance mixed signal analog-digital (mixed A/D) and standard product solutions. Its product solutions are used in a range of end-market applications, including automotive, personal security and identification, industrial &amp; Internet of Things (IoT), wireless and wireline infrastructure, mobile communications, multi-market industrial, consumer and computing. It engages with global original equipment manufacturers (OEMs). The Company sells products in all geographic regions and countries: China, USA, Japan, Malaysia, South Korea, Germany, The Netherlands, and others.</v>
      </c>
      <c r="P6" s="10"/>
      <c r="Q6" s="10"/>
      <c r="R6" s="10"/>
    </row>
    <row r="7" spans="1:18" ht="50" customHeight="1">
      <c r="A7" s="2" t="e" vm="26">
        <v>#VALUE!</v>
      </c>
      <c r="B7" s="19">
        <f>'[23]Sheet 1'!$AJ$115</f>
        <v>120.18801197440091</v>
      </c>
      <c r="C7" s="6" cm="1">
        <f t="array" ref="C7">(B7/_FV(A7,"Price"))-1</f>
        <v>3.2543058199320463E-2</v>
      </c>
      <c r="D7" s="6">
        <f>'[23]Sheet 1'!$AH$4</f>
        <v>0.31680867544539115</v>
      </c>
      <c r="E7" s="6">
        <f>'[23]Sheet 1'!$AI$4</f>
        <v>-0.1423981900452489</v>
      </c>
      <c r="F7" s="6">
        <f>'[23]Sheet 1'!$AH$20</f>
        <v>0.3854208618606525</v>
      </c>
      <c r="G7" s="7">
        <f>'[23]Sheet 1'!$AO$16</f>
        <v>2.9337013574660635</v>
      </c>
      <c r="H7" s="7">
        <f>'[23]Sheet 1'!$AP$16</f>
        <v>10.023933209647495</v>
      </c>
      <c r="I7" s="6">
        <f>'[23]Sheet 1'!$AN$7</f>
        <v>0.57840000000000003</v>
      </c>
      <c r="J7" s="6">
        <f>'[23]Sheet 1'!$AQ$7</f>
        <v>0.15461538461538463</v>
      </c>
      <c r="K7" s="6">
        <f>'[23]Sheet 1'!$AP$13</f>
        <v>0.47350350798626661</v>
      </c>
      <c r="L7" s="8">
        <f>'[23]Sheet 1'!$AP$101</f>
        <v>129669600000</v>
      </c>
      <c r="M7" s="16" t="str" cm="1">
        <f t="array" ref="M7">_FV(A7,"Industry")</f>
        <v>Semiconductors &amp; Semiconductor Equipment</v>
      </c>
      <c r="N7" s="25" cm="1">
        <f t="array" ref="N7">_FV(A7,"Year incorporated",TRUE)</f>
        <v>1991</v>
      </c>
      <c r="O7" s="14" t="str" cm="1">
        <f t="array" ref="O7">_FV(A7,"Description")</f>
        <v>Qualcomm Incorporated is engaged in the development and commercialization of foundational technologies for the wireless industry. The Company’s segments Qualcomm CDMA Technologies (QCT), Qualcomm Technology Licensing (QTL) and Qualcomm Strategic Initiatives (QSI). QCT segment develops and supplies integrated circuits and system software based on third generation/fourth generation/fifth generation (3G/4G/5G) and other technologies for use in wireless voice and data communications, networking, computing, multimedia and global positioning system (GPS) products. QTL Segment grants licenses or otherwise provides rights to use portions of its intellectual property portfolio, which, among other rights, includes certain patent rights essential to and/or useful in the manufacture, sale and/or use of certain wireless products, including, without limitation, products implementing CDMA2000, WCDMA, LTE and/or OFDMA-based 5G standards and their derivatives. QSI Segment makes strategic investments.</v>
      </c>
      <c r="P7" s="10"/>
      <c r="Q7" s="10"/>
      <c r="R7" s="10"/>
    </row>
    <row r="8" spans="1:18" ht="50" customHeight="1">
      <c r="A8" s="2" t="e" vm="27">
        <v>#VALUE!</v>
      </c>
      <c r="B8" s="19">
        <f>'[38]Sheet 1'!AO115</f>
        <v>66.655943372373656</v>
      </c>
      <c r="C8" s="6" cm="1">
        <f t="array" ref="C8">(B8/_FV(A8,"Price"))-1</f>
        <v>6.1274471301684397E-3</v>
      </c>
      <c r="D8" s="6">
        <f>'[38]Sheet 1'!$AM$4</f>
        <v>0.11019671539433307</v>
      </c>
      <c r="E8" s="6">
        <f>'[38]Sheet 1'!$AN$4</f>
        <v>-0.49414786397034915</v>
      </c>
      <c r="F8" s="6">
        <f>'[38]Sheet 1'!$AM$20</f>
        <v>0.33417641479607973</v>
      </c>
      <c r="G8" s="7">
        <f>'[38]Sheet 1'!$AT$16</f>
        <v>2.3572274692762858</v>
      </c>
      <c r="H8" s="7">
        <f>'[38]Sheet 1'!$AU$16</f>
        <v>8.3462187751813062</v>
      </c>
      <c r="I8" s="6">
        <f>'[38]Sheet 1'!$AS$7</f>
        <v>0.45179999999999998</v>
      </c>
      <c r="J8" s="6">
        <f>'[38]Sheet 1'!$AV$7</f>
        <v>0.10124195331295922</v>
      </c>
      <c r="K8" s="6">
        <f>'[38]Sheet 1'!$AU$13</f>
        <v>0.16895668982811765</v>
      </c>
      <c r="L8" s="8">
        <f>'[38]Sheet 1'!$AU$101</f>
        <v>72503602500</v>
      </c>
      <c r="M8" s="16" t="str" cm="1">
        <f t="array" ref="M8">_FV(A8,"Industry")</f>
        <v>Semiconductors &amp; Semiconductor Equipment</v>
      </c>
      <c r="N8" s="25" cm="1">
        <f t="array" ref="N8">_FV(A8,"Year incorporated",TRUE)</f>
        <v>1984</v>
      </c>
      <c r="O8" s="14" t="str" cm="1">
        <f t="array" ref="O8">_FV(A8,"Description")</f>
        <v>Micron Technology, Inc. is a provider of memory and storage solutions. The Company's product portfolio includes dynamic random-access memory (DRAM), negative-AND (NAND), three-dimensional (3D) XPoint memory, and NOR, solid-state drives, graphics and high bandwidth memory (HBM), managed NAND and multichip packages. Its brands include Micron and Crucial. The Company's segments include Compute and Networking Business Unit (CNBU) includes memory products sold into client, cloud server, enterprise, graphics, and networking markets; Mobile Business Unit (MBU) includes memory and storage products sold into smartphone and other mobile-device markets; Storage Business Unit (SBU) includes solid state drives (SSDs) and component-level solutions sold into enterprise and cloud, client, and consumer storage markets and other discrete storage products; Embedded Business Unit (EBU) includes memory and storage products sold into automotive, industrial, and consumer markets.</v>
      </c>
      <c r="P8" s="10"/>
      <c r="Q8" s="10"/>
      <c r="R8" s="10"/>
    </row>
    <row r="9" spans="1:18" ht="50" customHeight="1">
      <c r="A9" s="2" t="e" vm="28">
        <v>#VALUE!</v>
      </c>
      <c r="B9" s="19">
        <f>'[42]Sheet 1'!$AH$115</f>
        <v>51.769575076809403</v>
      </c>
      <c r="C9" s="6" cm="1">
        <f t="array" ref="C9">(B9/_FV(A9,"Price"))-1</f>
        <v>-0.15131844136378025</v>
      </c>
      <c r="D9" s="6">
        <f>'[42]Sheet 1'!$AF$4</f>
        <v>0.38528010624299425</v>
      </c>
      <c r="E9" s="6">
        <f>'[42]Sheet 1'!$AG$4</f>
        <v>0.31224535118174646</v>
      </c>
      <c r="F9" s="6">
        <f>'[42]Sheet 1'!$AF$20</f>
        <v>-1.0546448785598386</v>
      </c>
      <c r="G9" s="7">
        <f>'[42]Sheet 1'!$AM$16</f>
        <v>14.599075183654982</v>
      </c>
      <c r="H9" s="7">
        <f>'[42]Sheet 1'!$AN$16</f>
        <v>-463.98023759608662</v>
      </c>
      <c r="I9" s="6">
        <f>'[42]Sheet 1'!$AL$7</f>
        <v>0.76349999999999996</v>
      </c>
      <c r="J9" s="6">
        <f>'[42]Sheet 1'!$AO$7</f>
        <v>0.50658651298502833</v>
      </c>
      <c r="K9" s="6">
        <f>'[42]Sheet 1'!$AN$13</f>
        <v>9.7177880448373222E-2</v>
      </c>
      <c r="L9" s="8">
        <f>'[42]Sheet 1'!$AN$101</f>
        <v>6639557200</v>
      </c>
      <c r="M9" s="16" t="str" cm="1">
        <f t="array" ref="M9">_FV(A9,"Industry")</f>
        <v>Semiconductors &amp; Semiconductor Equipment</v>
      </c>
      <c r="N9" s="25" cm="1">
        <f t="array" ref="N9">_FV(A9,"Year incorporated",TRUE)</f>
        <v>1997</v>
      </c>
      <c r="O9" s="14" t="str" cm="1">
        <f t="array" ref="O9">_FV(A9,"Description")</f>
        <v>Rambus Inc. is a provider of chips and intellectual property (IP) that enable performance improvements for data centers and other markets. The Company's memory subsystems provide chips and IP, which provide security in data-intensive systems. It offers a balanced and diverse portfolio of solutions across chips, silicon IP and patent licensing. Its Rambus Double Data Rate (DDR) memory interface chips for server memory modules enable increased bandwidth and expanded capacity in enterprise and cloud servers. Its portfolio includes DDR5 and DDR4 memory interface chipsets. Its DDR5 chipset solution includes the Registering Clock Driver (RCD), Serial Presence Detect Hubs (SPD Hub) and Temperature Sensors (TS). Rambus Silicon IP includes interface and security IP solutions that move and protect data in advanced data center, government and automotive applications. It sells memory interface chips directly and indirectly to memory module manufacturers and original equipment manufacturers (OEMs).</v>
      </c>
      <c r="P9" s="10"/>
      <c r="Q9" s="10"/>
      <c r="R9" s="10"/>
    </row>
    <row r="10" spans="1:18" ht="50" customHeight="1">
      <c r="A10" s="2" t="e" vm="29">
        <v>#VALUE!</v>
      </c>
      <c r="B10" s="19">
        <f>'[34]Sheet 1'!$S$115</f>
        <v>702.23702837440374</v>
      </c>
      <c r="C10" s="6" cm="1">
        <f t="array" ref="C10">(B10/_FV(A10,"Price"))-1</f>
        <v>-0.1664149800287219</v>
      </c>
      <c r="D10" s="6">
        <f>'[34]Sheet 1'!$Q$4</f>
        <v>0.20958105646630232</v>
      </c>
      <c r="E10" s="6">
        <f>'[34]Sheet 1'!$R$4</f>
        <v>6.8758847092130315E-2</v>
      </c>
      <c r="F10" s="6">
        <f>'[34]Sheet 1'!$Q$20</f>
        <v>0.30385950581988963</v>
      </c>
      <c r="G10" s="7">
        <f>'[34]Sheet 1'!$X$16</f>
        <v>10.470697271993494</v>
      </c>
      <c r="H10" s="7">
        <f>'[34]Sheet 1'!$Y$16</f>
        <v>30.244328971030882</v>
      </c>
      <c r="I10" s="6">
        <f>'[34]Sheet 1'!$W$7</f>
        <v>0.66549999999999998</v>
      </c>
      <c r="J10" s="6">
        <f>'[34]Sheet 1'!$Z$7</f>
        <v>0.49128090835165494</v>
      </c>
      <c r="K10" s="6">
        <f>'[34]Sheet 1'!$Y$13</f>
        <v>0.22860953972743636</v>
      </c>
      <c r="L10" s="8">
        <f>'[34]Sheet 1'!$Y$101</f>
        <v>347658561522</v>
      </c>
      <c r="M10" s="16" t="str" cm="1">
        <f t="array" ref="M10">_FV(A10,"Industry")</f>
        <v>Semiconductors &amp; Semiconductor Equipment</v>
      </c>
      <c r="N10" s="25" cm="1">
        <f t="array" ref="N10">_FV(A10,"Year incorporated",TRUE)</f>
        <v>2018</v>
      </c>
      <c r="O10" s="14" t="str" cm="1">
        <f t="array" ref="O10">_FV(A10,"Description")</f>
        <v>Broadcom Inc. is a technology company. The Company designs, develops and supplies a range of semiconductor and infrastructure software solutions. The Company operates through two segments: semiconductor solutions and infrastructure software. Its semiconductor solutions segment includes all of its product lines and intellectual property (IP) licensing. It provides semiconductor solutions for managing the movement of data in data center, telecom, enterprise and embedded networking applications. It also provides a variety of radio frequency (RF) semiconductor devices, wireless connectivity solutions and custom touch controllers for the wireless market. Its infrastructure software segment includes its mainframe, distributed and cyber security solutions, and its fiber channel storage area networking (FC SAN) business. The Company's mainframe software provides DevOps, AIOps, Security and Data Management Systems solutions.</v>
      </c>
      <c r="P10" s="10"/>
      <c r="Q10" s="10"/>
      <c r="R10" s="10"/>
    </row>
    <row r="11" spans="1:18" ht="50" customHeight="1">
      <c r="A11" s="2" t="e" vm="30">
        <v>#VALUE!</v>
      </c>
      <c r="B11" s="19">
        <f>'[26]Sheet 1'!$AO$115</f>
        <v>143.832846115509</v>
      </c>
      <c r="C11" s="6" cm="1">
        <f t="array" ref="C11">(B11/_FV(A11,"Price"))-1</f>
        <v>-0.16681430738858249</v>
      </c>
      <c r="D11" s="6">
        <f>'[26]Sheet 1'!$AM$4</f>
        <v>9.1801133885739183E-2</v>
      </c>
      <c r="E11" s="6">
        <f>'[26]Sheet 1'!$AN$4</f>
        <v>-9.0373477132015156E-2</v>
      </c>
      <c r="F11" s="6">
        <f>'[26]Sheet 1'!$AM$20</f>
        <v>0.11613801332405282</v>
      </c>
      <c r="G11" s="7">
        <f>'[26]Sheet 1'!$AT$16</f>
        <v>7.8234617913421207</v>
      </c>
      <c r="H11" s="7">
        <f>'[26]Sheet 1'!$AU$16</f>
        <v>17.90928023282661</v>
      </c>
      <c r="I11" s="6">
        <f>'[26]Sheet 1'!$AS$7</f>
        <v>0.68759999999999999</v>
      </c>
      <c r="J11" s="6">
        <f>'[26]Sheet 1'!$AV$7</f>
        <v>0.29573596964250048</v>
      </c>
      <c r="K11" s="6">
        <f>'[26]Sheet 1'!$AU$13</f>
        <v>0.43950794724382819</v>
      </c>
      <c r="L11" s="8">
        <f>'[26]Sheet 1'!$AU$101</f>
        <v>156688292757</v>
      </c>
      <c r="M11" s="16" t="str" cm="1">
        <f t="array" ref="M11">_FV(A11,"Industry")</f>
        <v>Semiconductors &amp; Semiconductor Equipment</v>
      </c>
      <c r="N11" s="25" cm="1">
        <f t="array" ref="N11">_FV(A11,"Year incorporated",TRUE)</f>
        <v>1938</v>
      </c>
      <c r="O11" s="14" t="str" cm="1">
        <f t="array" ref="O11">_FV(A11,"Description")</f>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c>
      <c r="P11" s="10"/>
      <c r="Q11" s="10"/>
      <c r="R11" s="10"/>
    </row>
    <row r="12" spans="1:18" ht="50" customHeight="1">
      <c r="A12" s="2" t="e" vm="31">
        <v>#VALUE!</v>
      </c>
      <c r="B12" s="19">
        <f>'[24]Sheet 1'!$AN$115</f>
        <v>387.2869884285322</v>
      </c>
      <c r="C12" s="6" cm="1">
        <f t="array" ref="C12">(B12/_FV(A12,"Price"))-1</f>
        <v>-0.17136593686393897</v>
      </c>
      <c r="D12" s="6">
        <f>'[24]Sheet 1'!$AL$4</f>
        <v>0.33144054967281589</v>
      </c>
      <c r="E12" s="6">
        <f>'[24]Sheet 1'!$AM$4</f>
        <v>0.11301891263707975</v>
      </c>
      <c r="F12" s="6">
        <f>'[24]Sheet 1'!$AL$20</f>
        <v>0.40693836306159481</v>
      </c>
      <c r="G12" s="7">
        <f>'[24]Sheet 1'!$AS$16</f>
        <v>6.9610113243948062</v>
      </c>
      <c r="H12" s="7">
        <f>'[24]Sheet 1'!$AT$16</f>
        <v>19.303957719999989</v>
      </c>
      <c r="I12" s="6">
        <f>'[24]Sheet 1'!$AR$7</f>
        <v>0.61</v>
      </c>
      <c r="J12" s="6">
        <f>'[24]Sheet 1'!$AU$7</f>
        <v>0.32625056136731218</v>
      </c>
      <c r="K12" s="6">
        <f>'[24]Sheet 1'!$AT$13</f>
        <v>0.4469587516891611</v>
      </c>
      <c r="L12" s="8">
        <f>'[24]Sheet 1'!$AT$101</f>
        <v>64124021882</v>
      </c>
      <c r="M12" s="16" t="str" cm="1">
        <f t="array" ref="M12">_FV(A12,"Industry")</f>
        <v>Semiconductors &amp; Semiconductor Equipment</v>
      </c>
      <c r="N12" s="25" cm="1">
        <f t="array" ref="N12">_FV(A12,"Year incorporated",TRUE)</f>
        <v>1975</v>
      </c>
      <c r="O12" s="14" t="str" cm="1">
        <f t="array" ref="O12">_FV(A12,"Description")</f>
        <v>KLA Corporation (KLA) is a supplier of process control and yield management solutions and services for the semiconductor and related electronics industries. The Company offers a portfolio of device manufacturing, inspection and metrology products and related service, software and other offerings support research and development (R&amp;D) and manufacturing of integrated circuits (IC), wafers and reticles. It also offers technologically advanced, yield-enhancing and process-enabling solutions to address various manufacturing stages of Printed Circuit Boards (PCB), Flat Panel Displays (FPD), Specialty Semiconductor Devices (SD) and other electronic components. Its segment includes Semiconductor Process Control; Specialty Semiconductor Process; PCB, Display and Component Inspection, and Other. The Semiconductor Process Control segment provides a portfolio of inspection, metrology and data analytics products as well as related service offerings.</v>
      </c>
      <c r="P12" s="10"/>
      <c r="Q12" s="10"/>
      <c r="R12" s="10"/>
    </row>
    <row r="13" spans="1:18" ht="50" customHeight="1">
      <c r="A13" s="2" t="e" vm="32">
        <v>#VALUE!</v>
      </c>
      <c r="B13" s="19">
        <f>'[21]Sheet 1'!$AO$115</f>
        <v>147.60752732323795</v>
      </c>
      <c r="C13" s="6" cm="1">
        <f t="array" ref="C13">(B13/_FV(A13,"Price"))-1</f>
        <v>-0.21065493410033187</v>
      </c>
      <c r="D13" s="6">
        <f>'[21]Sheet 1'!$AM$4</f>
        <v>7.7937876041846099E-2</v>
      </c>
      <c r="E13" s="6">
        <f>'[21]Sheet 1'!$AN$4</f>
        <v>-1.6047554320261281E-2</v>
      </c>
      <c r="F13" s="6">
        <f>'[21]Sheet 1'!$AM$20</f>
        <v>8.1227260914760846E-2</v>
      </c>
      <c r="G13" s="7">
        <f>'[21]Sheet 1'!$AT$16</f>
        <v>7.4589349475563491</v>
      </c>
      <c r="H13" s="7">
        <f>'[21]Sheet 1'!$AU$16</f>
        <v>29.470726330871816</v>
      </c>
      <c r="I13" s="6">
        <f>'[21]Sheet 1'!$AS$7</f>
        <v>0.43309999999999998</v>
      </c>
      <c r="J13" s="6">
        <f>'[21]Sheet 1'!$AV$7</f>
        <v>0.28261498042238947</v>
      </c>
      <c r="K13" s="6">
        <f>'[21]Sheet 1'!$AU$13</f>
        <v>0.69952149747278036</v>
      </c>
      <c r="L13" s="8">
        <f>'[21]Sheet 1'!$AU$101</f>
        <v>2941266900000</v>
      </c>
      <c r="M13" s="16" t="str" cm="1">
        <f t="array" ref="M13">_FV(A13,"Industry")</f>
        <v>Computers, Phones &amp; Household Electronics</v>
      </c>
      <c r="N13" s="25" cm="1">
        <f t="array" ref="N13">_FV(A13,"Year incorporated",TRUE)</f>
        <v>1977</v>
      </c>
      <c r="O13" s="14" t="str" cm="1">
        <f t="array" ref="O13">_FV(A13,"Description")</f>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c>
      <c r="P13" s="10"/>
      <c r="Q13" s="10"/>
      <c r="R13" s="10"/>
    </row>
    <row r="14" spans="1:18" ht="50" customHeight="1">
      <c r="A14" s="2" t="e" vm="33">
        <v>#VALUE!</v>
      </c>
      <c r="B14" s="19">
        <f>'[29]Sheet 1'!$AC$115</f>
        <v>79.817854451768753</v>
      </c>
      <c r="C14" s="6" cm="1">
        <f t="array" ref="C14">(B14/_FV(A14,"Price"))-1</f>
        <v>-0.22604620913634488</v>
      </c>
      <c r="D14" s="6">
        <f>'[29]Sheet 1'!$AA$4</f>
        <v>0.42614961556996755</v>
      </c>
      <c r="E14" s="6">
        <f>'[29]Sheet 1'!$AB$4</f>
        <v>-3.7506788554757198E-2</v>
      </c>
      <c r="F14" s="6">
        <f>'[29]Sheet 1'!$AA$20</f>
        <v>0.4608732333342842</v>
      </c>
      <c r="G14" s="7">
        <f>'[29]Sheet 1'!$AH$16</f>
        <v>6.6551472914097856</v>
      </c>
      <c r="H14" s="7">
        <f>'[29]Sheet 1'!$AI$16</f>
        <v>14.821526476778754</v>
      </c>
      <c r="I14" s="6">
        <f>'[29]Sheet 1'!$AG$7</f>
        <v>0.59560000000000002</v>
      </c>
      <c r="J14" s="6">
        <f>'[29]Sheet 1'!$AJ$7</f>
        <v>0.23012268028989794</v>
      </c>
      <c r="K14" s="6">
        <f>'[29]Sheet 1'!$AI$13</f>
        <v>0.2924698104329268</v>
      </c>
      <c r="L14" s="8">
        <f>'[29]Sheet 1'!$AJ$102</f>
        <v>497195490000</v>
      </c>
      <c r="M14" s="16" t="str" cm="1">
        <f t="array" ref="M14">_FV(A14,"Industry")</f>
        <v>Semiconductors &amp; Semiconductor Equipment</v>
      </c>
      <c r="N14" s="25" cm="1">
        <f t="array" ref="N14">_FV(A14,"Year incorporated",TRUE)</f>
        <v>1987</v>
      </c>
      <c r="O14" s="14" t="str" cm="1">
        <f t="array" ref="O14">_FV(A14,"Description")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c r="P14" s="10"/>
      <c r="Q14" s="10"/>
      <c r="R14" s="10"/>
    </row>
    <row r="15" spans="1:18" ht="50" customHeight="1">
      <c r="A15" s="2" t="e" vm="34">
        <v>#VALUE!</v>
      </c>
      <c r="B15" s="19">
        <f>'[49]Sheet 1'!$Q$115</f>
        <v>185.73573961099765</v>
      </c>
      <c r="C15" s="6" cm="1">
        <f t="array" ref="C15">(B15/_FV(A15,"Price"))-1</f>
        <v>-0.25452241777644935</v>
      </c>
      <c r="D15" s="6">
        <f>'[49]Sheet 1'!$O$4</f>
        <v>0.29261530509151568</v>
      </c>
      <c r="E15" s="6">
        <f>'[49]Sheet 1'!$P$4</f>
        <v>0.25111333272743797</v>
      </c>
      <c r="F15" s="6">
        <f>'[49]Sheet 1'!$O$29</f>
        <v>-0.46482260974143119</v>
      </c>
      <c r="G15" s="7">
        <f>'[49]Sheet 1'!$V$16</f>
        <v>13.85144477324366</v>
      </c>
      <c r="H15" s="7">
        <f>'[49]Sheet 1'!$W$16</f>
        <v>-285.40720382022471</v>
      </c>
      <c r="I15" s="6">
        <f>'[49]Sheet 1'!$U$7</f>
        <v>0.68759999999999999</v>
      </c>
      <c r="J15" s="6">
        <f>'[49]Sheet 1'!$X$7</f>
        <v>0.32571116968099612</v>
      </c>
      <c r="K15" s="6">
        <f>'[49]Sheet 1'!$W$13</f>
        <v>-4.5352999111196522E-2</v>
      </c>
      <c r="L15" s="8">
        <f>'[49]Sheet 1'!$W$101</f>
        <v>76203723420</v>
      </c>
      <c r="M15" s="16" t="str" cm="1">
        <f t="array" ref="M15">_FV(A15,"Industry")</f>
        <v>Software &amp; IT Services</v>
      </c>
      <c r="N15" s="25" cm="1">
        <f t="array" ref="N15">_FV(A15,"Year incorporated",TRUE)</f>
        <v>2005</v>
      </c>
      <c r="O15" s="14" t="str" cm="1">
        <f t="array" ref="O15">_FV(A15,"Description")</f>
        <v>Palo Alto Networks, Inc. is a global cybersecurity provider. The Company enables enterprises, service providers, and government entities to secure all users, applications, data, networks, clouds and devices with visibility and context, continuously across all locations. It delivers cybersecurity products covering a range of use cases, enabling its end-customers to secure their networks, remote and hybrid workforces, branch locations, and public and private clouds, and to advance their security operations centers (SOC). Its products are available in the form of the product, subscription, and support offerings, such as Firewall Appliances and Software, Panorama, Virtual System Upgrades, URL Filtering, Advanced URL Filtering, DNS Security, and IoT Security, among others. Its solutions are focused on five areas, which includes Network Security, Secure Access Service Edge, Cloud Security, Security Analytics and Automation, and Threat Intelligence and Security Consulting (Unit 42).</v>
      </c>
      <c r="P15" s="10"/>
      <c r="Q15" s="10"/>
      <c r="R15" s="10"/>
    </row>
    <row r="16" spans="1:18" ht="50" customHeight="1">
      <c r="A16" s="2" t="e" vm="1">
        <v>#VALUE!</v>
      </c>
      <c r="B16" s="19">
        <f>'[1]Sheet 1'!$K$115</f>
        <v>18.757460274993445</v>
      </c>
      <c r="C16" s="6" cm="1">
        <f t="array" ref="C16">(B16/_FV(A16,"Price"))-1</f>
        <v>-0.28678858269986907</v>
      </c>
      <c r="D16" s="6">
        <f>'[1]Sheet 1'!$I$4</f>
        <v>0.93434823977164605</v>
      </c>
      <c r="E16" s="6">
        <f>'[1]Sheet 1'!$J$4</f>
        <v>0.32931628135759961</v>
      </c>
      <c r="F16" s="6">
        <f>'[1]Sheet 1'!$I$20</f>
        <v>7.4345616264294794</v>
      </c>
      <c r="G16" s="7">
        <f>'[1]Sheet 1'!$P$16</f>
        <v>5.8113523979340878</v>
      </c>
      <c r="H16" s="7">
        <f>'[1]Sheet 1'!$Q$16</f>
        <v>17.278946142595977</v>
      </c>
      <c r="I16" s="6">
        <f>'[1]Sheet 1'!$O$7</f>
        <v>0.48659999999999998</v>
      </c>
      <c r="J16" s="6">
        <f>'[1]Sheet 1'!$R$7</f>
        <v>0.55914904082636496</v>
      </c>
      <c r="K16" s="6">
        <f>'[1]Sheet 1'!$Q$13</f>
        <v>0.19607140724819391</v>
      </c>
      <c r="L16" s="8">
        <f>'[1]Sheet 1'!$Q$101</f>
        <v>4725791770</v>
      </c>
      <c r="M16" s="16" t="str" cm="1">
        <f t="array" ref="M16">_FV(A16,"Industry")</f>
        <v>Chemicals</v>
      </c>
      <c r="N16" s="25" cm="1">
        <f t="array" ref="N16">_FV(A16,"Year incorporated",TRUE)</f>
        <v>2018</v>
      </c>
      <c r="O16" s="14" t="str" cm="1">
        <f t="array" ref="O16">_FV(A16,"Description")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c r="P16" s="10"/>
      <c r="Q16" s="10"/>
      <c r="R16" s="10"/>
    </row>
    <row r="17" spans="1:18" ht="50" customHeight="1">
      <c r="A17" s="2" t="e" vm="35">
        <v>#VALUE!</v>
      </c>
      <c r="B17" s="19">
        <f>'[28]Sheet 1'!$O$115</f>
        <v>104.93928307008822</v>
      </c>
      <c r="C17" s="6" cm="1">
        <f t="array" ref="C17">(B17/_FV(A17,"Price"))-1</f>
        <v>-0.3151965343899229</v>
      </c>
      <c r="D17" s="6">
        <f>'[28]Sheet 1'!$M$4</f>
        <v>0.48617876912671032</v>
      </c>
      <c r="E17" s="6">
        <f>'[28]Sheet 1'!$N$4</f>
        <v>0.2626360609041587</v>
      </c>
      <c r="F17" s="6">
        <f>'[28]Sheet 1'!$M$20</f>
        <v>0.67666537168109353</v>
      </c>
      <c r="G17" s="7">
        <f>'[28]Sheet 1'!$T$16</f>
        <v>10.782450059913588</v>
      </c>
      <c r="H17" s="7">
        <f>'[28]Sheet 1'!$U$16</f>
        <v>34.930234753919933</v>
      </c>
      <c r="I17" s="6">
        <f>'[28]Sheet 1'!$S$7</f>
        <v>0.61070000000000002</v>
      </c>
      <c r="J17" s="6">
        <f>'[28]Sheet 1'!$V$7</f>
        <v>0.10229109558556687</v>
      </c>
      <c r="K17" s="6">
        <f>'[28]Sheet 1'!$U$13</f>
        <v>0.30977138146417776</v>
      </c>
      <c r="L17" s="8">
        <f>'[28]Sheet 1'!$U$101</f>
        <v>47241256272</v>
      </c>
      <c r="M17" s="16" t="str" cm="1">
        <f t="array" ref="M17">_FV(A17,"Industry")</f>
        <v>Communications &amp; Networking</v>
      </c>
      <c r="N17" s="25" cm="1">
        <f t="array" ref="N17">_FV(A17,"Year incorporated",TRUE)</f>
        <v>2011</v>
      </c>
      <c r="O17" s="14" t="str" cm="1">
        <f t="array" ref="O17">_FV(A17,"Description")</f>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c>
      <c r="P17" s="10"/>
      <c r="Q17" s="10"/>
      <c r="R17" s="10"/>
    </row>
    <row r="18" spans="1:18" ht="50" customHeight="1">
      <c r="A18" s="2" t="e" vm="36">
        <v>#VALUE!</v>
      </c>
      <c r="B18" s="19">
        <f>'[22]Sheet 1'!$AN$115</f>
        <v>408.80894122816568</v>
      </c>
      <c r="C18" s="6" cm="1">
        <f t="array" ref="C18">(B18/_FV(A18,"Price"))-1</f>
        <v>-0.34049245611472456</v>
      </c>
      <c r="D18" s="6">
        <f>'[22]Sheet 1'!$AL$4</f>
        <v>0.17782458131497347</v>
      </c>
      <c r="E18" s="6">
        <f>'[22]Sheet 1'!$AM$4</f>
        <v>2.2404372568030961E-2</v>
      </c>
      <c r="F18" s="6">
        <f>'[22]Sheet 1'!$AL$20</f>
        <v>0.16884297967155582</v>
      </c>
      <c r="G18" s="7">
        <f>'[22]Sheet 1'!$AS$16</f>
        <v>4.8338919842812222</v>
      </c>
      <c r="H18" s="7">
        <f>'[22]Sheet 1'!$AT$16</f>
        <v>18.082187671949146</v>
      </c>
      <c r="I18" s="6">
        <f>'[22]Sheet 1'!$AR$7</f>
        <v>0.45689999999999997</v>
      </c>
      <c r="J18" s="6">
        <f>'[22]Sheet 1'!$AU$7</f>
        <v>0.14823441219352901</v>
      </c>
      <c r="K18" s="6">
        <f>'[22]Sheet 1'!$AT$13</f>
        <v>0.47713890884421556</v>
      </c>
      <c r="L18" s="8">
        <f>'[22]Sheet 1'!$AT$101</f>
        <v>83273645735</v>
      </c>
      <c r="M18" s="16" t="str" cm="1">
        <f t="array" ref="M18">_FV(A18,"Industry")</f>
        <v>Semiconductors &amp; Semiconductor Equipment</v>
      </c>
      <c r="N18" s="25" cm="1">
        <f t="array" ref="N18">_FV(A18,"Year incorporated",TRUE)</f>
        <v>1989</v>
      </c>
      <c r="O18" s="14" t="str" cm="1">
        <f t="array" ref="O18">_FV(A18,"Description")</f>
        <v>Lam Research Corporation is a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SOLA, SPEED, Striker, VECTOR, Flex, Kiyo, Syndion, Versys Metal, Coronus, DV-Prime , Da Vinci , EOS , and SP Series. Its customer base includes semiconductor memory, foundry, and integrated device manufacturers (IDMs) that make products, such as non-volatile memory (NVM), dynamic random-access memory (DRAM) and logic devices. It offers services in areas, such as nanoscale applications enablement, chemistry, plasma and fluidics, and others.</v>
      </c>
      <c r="P18" s="10"/>
      <c r="Q18" s="10"/>
      <c r="R18" s="10"/>
    </row>
    <row r="19" spans="1:18" ht="50" customHeight="1">
      <c r="A19" s="2" t="e" vm="37">
        <v>#VALUE!</v>
      </c>
      <c r="B19" s="19">
        <f>'[40]Sheet 1'!$AG$115</f>
        <v>54.703116548680008</v>
      </c>
      <c r="C19" s="6" cm="1">
        <f t="array" ref="C19">(B19/_FV(A19,"Price"))-1</f>
        <v>-0.34187780860587103</v>
      </c>
      <c r="D19" s="6">
        <f>'[40]Sheet 1'!$AE$4</f>
        <v>0.25421079729332163</v>
      </c>
      <c r="E19" s="6">
        <f>'[40]Sheet 1'!$AF$4</f>
        <v>0.2359072849623951</v>
      </c>
      <c r="F19" s="6">
        <f>'[40]Sheet 1'!$AE$20</f>
        <v>0.55241390495756071</v>
      </c>
      <c r="G19" s="7">
        <f>'[40]Sheet 1'!$AL$16</f>
        <v>6.6460904103564049</v>
      </c>
      <c r="H19" s="7">
        <f>'[40]Sheet 1'!$AM$16</f>
        <v>35.264347008945933</v>
      </c>
      <c r="I19" s="6">
        <f>'[40]Sheet 1'!$AK$7</f>
        <v>0.65229999999999999</v>
      </c>
      <c r="J19" s="6">
        <f>'[40]Sheet 1'!$AN$7</f>
        <v>0.36250348194519783</v>
      </c>
      <c r="K19" s="6">
        <f>'[40]Sheet 1'!$AM$13</f>
        <v>0.13456627549127312</v>
      </c>
      <c r="L19" s="8">
        <f>'[40]Sheet 1'!$AM$101</f>
        <v>45332318080</v>
      </c>
      <c r="M19" s="16" t="str" cm="1">
        <f t="array" ref="M19">_FV(A19,"Industry")</f>
        <v>Semiconductors &amp; Semiconductor Equipment</v>
      </c>
      <c r="N19" s="25" cm="1">
        <f t="array" ref="N19">_FV(A19,"Year incorporated",TRUE)</f>
        <v>1989</v>
      </c>
      <c r="O19" s="14" t="str" cm="1">
        <f t="array" ref="O19">_FV(A19,"Description")</f>
        <v>Microchip Technology Inc is a provider of smart, connected, and secure embedded control solutions. It is engaged in selling its semiconductor products to distributors and non-distributor customers (direct customers). It operates through two segments: semiconductor products and technology licensing. The semiconductor products segment designs, develops, manufactures and markets mixed-signal microcontrollers, development tools and analog, interface, mixed-signal, timing, wired and wireless connectivity devices, and memory products. The technology licensing segment includes sales and licensing of the Company's intellectual property. It offers a range of general purpose mixed-signal microcontroller products. The Company’s analog product line consists of several families, including power management, linear, mixed-signal, high voltage, thermal management, discrete diodes and drivers, safety, security, timing, Universal Serial Bus (USB), ethernet, wireless and other interface products.</v>
      </c>
      <c r="P19" s="10"/>
      <c r="Q19" s="10"/>
      <c r="R19" s="10"/>
    </row>
    <row r="20" spans="1:18" ht="50" customHeight="1">
      <c r="A20" s="2" t="e" vm="38">
        <v>#VALUE!</v>
      </c>
      <c r="B20" s="19">
        <f>'[25]Sheet 1'!$AO$115</f>
        <v>89.766863431565866</v>
      </c>
      <c r="C20" s="6" cm="1">
        <f t="array" ref="C20">(B20/_FV(A20,"Price"))-1</f>
        <v>-0.35382332686750739</v>
      </c>
      <c r="D20" s="6">
        <f>'[25]Sheet 1'!$AM$4</f>
        <v>0.11802454147335562</v>
      </c>
      <c r="E20" s="6">
        <f>'[25]Sheet 1'!$AN$4</f>
        <v>-4.2544114795423749E-2</v>
      </c>
      <c r="F20" s="6">
        <f>'[25]Sheet 1'!$AM$20</f>
        <v>0.11755168220510748</v>
      </c>
      <c r="G20" s="7">
        <f>'[25]Sheet 1'!$AT$16</f>
        <v>4.5242469965871628</v>
      </c>
      <c r="H20" s="7">
        <f>'[25]Sheet 1'!$AU$16</f>
        <v>17.87857606237548</v>
      </c>
      <c r="I20" s="6">
        <f>'[25]Sheet 1'!$AS$7</f>
        <v>0.46510000000000001</v>
      </c>
      <c r="J20" s="6">
        <f>'[25]Sheet 1'!$AV$7</f>
        <v>0.17886368043436107</v>
      </c>
      <c r="K20" s="6">
        <f>'[25]Sheet 1'!$AU$13</f>
        <v>0.44122146054047928</v>
      </c>
      <c r="L20" s="8">
        <f>'[25]Sheet 1'!$AU$101</f>
        <v>116657708807</v>
      </c>
      <c r="M20" s="16" t="str" cm="1">
        <f t="array" ref="M20">_FV(A20,"Industry")</f>
        <v>Semiconductors &amp; Semiconductor Equipment</v>
      </c>
      <c r="N20" s="25" cm="1">
        <f t="array" ref="N20">_FV(A20,"Year incorporated",TRUE)</f>
        <v>1987</v>
      </c>
      <c r="O20" s="14" t="str" cm="1">
        <f t="array" ref="O20">_FV(A20,"Description")</f>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c>
      <c r="P20" s="10"/>
      <c r="Q20" s="10"/>
      <c r="R20" s="10"/>
    </row>
    <row r="21" spans="1:18" ht="50" customHeight="1">
      <c r="A21" s="2" t="e" vm="39">
        <v>#VALUE!</v>
      </c>
      <c r="B21" s="19">
        <f>'[9]Sheet 1'!$AE$116</f>
        <v>393.36089074028121</v>
      </c>
      <c r="C21" s="6" cm="1">
        <f t="array" ref="C21">(B21/_FV(A21,"Price"))-1</f>
        <v>-0.39032719972058094</v>
      </c>
      <c r="D21" s="6">
        <f>'[9]Sheet 1'!$AC$5</f>
        <v>0.137682016012036</v>
      </c>
      <c r="E21" s="6">
        <f>'[9]Sheet 1'!$AD$5</f>
        <v>0.25473471431135297</v>
      </c>
      <c r="F21" s="6">
        <f>'[9]Sheet 1'!$AC$21</f>
        <v>-5.8558316061478877E-2</v>
      </c>
      <c r="G21" s="7">
        <f>'[9]Sheet 1'!$AJ$17</f>
        <v>12.412073639566627</v>
      </c>
      <c r="H21" s="7">
        <f>'[9]Sheet 1'!$AK$17</f>
        <v>40.706587568346215</v>
      </c>
      <c r="I21" s="6">
        <f>'[9]Sheet 1'!$AI$8</f>
        <v>0.50539999999999996</v>
      </c>
      <c r="J21" s="6">
        <f>'[9]Sheet 1'!$AL$8</f>
        <v>0.33851436236032001</v>
      </c>
      <c r="K21" s="6">
        <f>'[9]Sheet 1'!$AK$14</f>
        <v>0.2216504501327809</v>
      </c>
      <c r="L21" s="8">
        <f>'[9]Sheet 1'!$AK$101</f>
        <v>262805800000</v>
      </c>
      <c r="M21" s="16" t="str" cm="1">
        <f t="array" ref="M21">_FV(A21,"Industry")</f>
        <v>Semiconductors &amp; Semiconductor Equipment</v>
      </c>
      <c r="N21" s="25" cm="1">
        <f t="array" ref="N21">_FV(A21,"Year incorporated",TRUE)</f>
        <v>1994</v>
      </c>
      <c r="O21" s="14" t="str" cm="1">
        <f t="array" ref="O21">_FV(A21,"Description")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P21" s="10"/>
      <c r="Q21" s="10"/>
      <c r="R21" s="10"/>
    </row>
    <row r="22" spans="1:18" ht="50" customHeight="1">
      <c r="A22" s="2" t="e" vm="40">
        <v>#VALUE!</v>
      </c>
      <c r="B22" s="19">
        <f>'[44]Sheet 1'!$P$115</f>
        <v>134.06867878277851</v>
      </c>
      <c r="C22" s="6" cm="1">
        <f t="array" ref="C22">(B22/_FV(A22,"Price"))-1</f>
        <v>-0.45181878896521033</v>
      </c>
      <c r="D22" s="6">
        <f>'[44]Sheet 1'!$N$4</f>
        <v>0.58375397494226955</v>
      </c>
      <c r="E22" s="6">
        <f>'[44]Sheet 1'!$O$4</f>
        <v>0.32367546448405426</v>
      </c>
      <c r="F22" s="6">
        <f>'[44]Sheet 1'!$N$20</f>
        <v>-2.4957845770596232E-2</v>
      </c>
      <c r="G22" s="7">
        <f>'[44]Sheet 1'!$U$16</f>
        <v>4.4305448533716749</v>
      </c>
      <c r="H22" s="7">
        <f>'[44]Sheet 1'!$V$16</f>
        <v>146.94367199479629</v>
      </c>
      <c r="I22" s="6">
        <f>'[44]Sheet 1'!$T$7</f>
        <v>0.27160000000000001</v>
      </c>
      <c r="J22" s="6">
        <f>'[44]Sheet 1'!$W$7</f>
        <v>-4.4387336312915977E-2</v>
      </c>
      <c r="K22" s="6">
        <f>'[44]Sheet 1'!$V$13</f>
        <v>5.7432121745588011E-2</v>
      </c>
      <c r="L22" s="8">
        <f>'[44]Sheet 1'!$V$101</f>
        <v>13780230616</v>
      </c>
      <c r="M22" s="16" t="str" cm="1">
        <f t="array" ref="M22">_FV(A22,"Industry")</f>
        <v>Renewable Energy</v>
      </c>
      <c r="N22" s="25" cm="1">
        <f t="array" ref="N22">_FV(A22,"Year incorporated",TRUE)</f>
        <v>2006</v>
      </c>
      <c r="O22" s="14" t="str" cm="1">
        <f t="array" ref="O22">_FV(A22,"Description")</f>
        <v>SolarEdge Technologies, Inc. offers an inverter solution for a solar photovoltaic (PV) system. The Company's products include SolarEdge Power Optimizer, SolarEdge Inverter, StorEdge Solutions and SolarEdge Monitoring Software. Its product roadmap consists of categories, including power optimizers, inverters, monitoring services, energy storage and smart energy management. The Company's power optimizers provide module-level maximum power point (MPP) tracking and real-time adjustments of current and voltage to the optimal working point of each individual PV module. The Company's solution consists of a direct current (DC) power optimizer, an inverter and a cloud-based monitoring platform that operates as a single integrated system.</v>
      </c>
      <c r="P22" s="10"/>
      <c r="Q22" s="10"/>
      <c r="R22" s="10"/>
    </row>
    <row r="23" spans="1:18" ht="50" customHeight="1">
      <c r="A23" s="2" t="e" vm="41">
        <v>#VALUE!</v>
      </c>
      <c r="B23" s="19">
        <f>'[33]Sheet 1'!$AA$115</f>
        <v>45.263339059513441</v>
      </c>
      <c r="C23" s="6" cm="1">
        <f t="array" ref="C23">(B23/_FV(A23,"Price"))-1</f>
        <v>-0.49113727870136659</v>
      </c>
      <c r="D23" s="6">
        <f>'[33]Sheet 1'!$Y$4</f>
        <v>0.2353779043888542</v>
      </c>
      <c r="E23" s="6">
        <f>'[33]Sheet 1'!$Z$4</f>
        <v>-1.6598208066104569E-2</v>
      </c>
      <c r="F23" s="6">
        <f>'[33]Sheet 1'!$Y$20</f>
        <v>0.59682472256146135</v>
      </c>
      <c r="G23" s="7">
        <f>'[33]Sheet 1'!$AF$16</f>
        <v>4.6137596454565104</v>
      </c>
      <c r="H23" s="7">
        <f>'[33]Sheet 1'!$AG$16</f>
        <v>20.19508230469982</v>
      </c>
      <c r="I23" s="6">
        <f>'[33]Sheet 1'!$AE$7</f>
        <v>0.48970000000000002</v>
      </c>
      <c r="J23" s="6">
        <f>'[33]Sheet 1'!$AH$7</f>
        <v>0.19553938171074439</v>
      </c>
      <c r="K23" s="6">
        <f>'[33]Sheet 1'!$AG$13</f>
        <v>0.25055206386954304</v>
      </c>
      <c r="L23" s="8">
        <f>'[33]Sheet 1'!$AG$100</f>
        <v>38415085560</v>
      </c>
      <c r="M23" s="16" t="str" cm="1">
        <f t="array" ref="M23">_FV(A23,"Industry")</f>
        <v>Semiconductors &amp; Semiconductor Equipment</v>
      </c>
      <c r="N23" s="25" cm="1">
        <f t="array" ref="N23">_FV(A23,"Year incorporated",TRUE)</f>
        <v>2000</v>
      </c>
      <c r="O23" s="14" t="str" cm="1">
        <f t="array" ref="O23">_FV(A23,"Description")</f>
        <v>ON Semiconductor Corporation provides intelligent sensing and power solutions. The Company's segments include the Power Solutions Group (PSG), the Advanced Solutions Group (ASG) and the Intelligent Sensing Group (ISG). The PSG segment offers a range of analog, discrete, module and integrated semiconductor products. The ASG segment designs and develops analog, mixed-signal, advanced logic, application specific standard products (ASSPs) and application specific integrated circuits (ASICs), radio frequency (RF) and integrated power solutions for a base of end-users in different end-markets. The Company's ISG segment designs and develops complementary metal oxide semiconductor (CMOS) image sensors, image signal processors, single photon detectors, including Silicon photomultipliers (SiPM) and Single photon avalanche diode (SPAD) arrays, as well as actuator drivers for autofocus and image stabilization for a base of end-users in the different end-markets.</v>
      </c>
      <c r="P23" s="10"/>
      <c r="Q23" s="10"/>
      <c r="R23" s="10"/>
    </row>
    <row r="24" spans="1:18" ht="50" customHeight="1">
      <c r="A24" s="2" t="e" vm="42">
        <v>#VALUE!</v>
      </c>
      <c r="B24" s="19">
        <f>'[35]Sheet 1'!$R$115</f>
        <v>82.078135925501428</v>
      </c>
      <c r="C24" s="6" cm="1">
        <f t="array" ref="C24">(B24/_FV(A24,"Price"))-1</f>
        <v>-0.49499701024117748</v>
      </c>
      <c r="D24" s="6">
        <f>'[35]Sheet 1'!$P$4</f>
        <v>0.68651979777851579</v>
      </c>
      <c r="E24" s="6">
        <f>'[35]Sheet 1'!$Q$4</f>
        <v>0.31110799351138829</v>
      </c>
      <c r="F24" s="6">
        <f>'[35]Sheet 1'!$P$20</f>
        <v>1.6074531908784548</v>
      </c>
      <c r="G24" s="7">
        <f>'[35]Sheet 1'!$W$16</f>
        <v>9.5560348769313208</v>
      </c>
      <c r="H24" s="7">
        <f>'[35]Sheet 1'!$X$16</f>
        <v>56.053957250567493</v>
      </c>
      <c r="I24" s="6">
        <f>'[35]Sheet 1'!$V$7</f>
        <v>0.41810000000000003</v>
      </c>
      <c r="J24" s="6">
        <f>'[35]Sheet 1'!$Y$7</f>
        <v>0.2996216406611657</v>
      </c>
      <c r="K24" s="6">
        <f>'[35]Sheet 1'!$X$13</f>
        <v>0.21185058106837182</v>
      </c>
      <c r="L24" s="8">
        <f>'[35]Sheet 1'!$X$101</f>
        <v>22273712561</v>
      </c>
      <c r="M24" s="16" t="str" cm="1">
        <f t="array" ref="M24">_FV(A24,"Industry")</f>
        <v>Renewable Energy</v>
      </c>
      <c r="N24" s="25" cm="1">
        <f t="array" ref="N24">_FV(A24,"Year incorporated",TRUE)</f>
        <v>2006</v>
      </c>
      <c r="O24" s="14" t="str" cm="1">
        <f t="array" ref="O24">_FV(A24,"Description")</f>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c>
      <c r="P24" s="10"/>
      <c r="Q24" s="10"/>
      <c r="R24" s="10"/>
    </row>
    <row r="25" spans="1:18" ht="50" customHeight="1">
      <c r="A25" s="2" t="e" vm="43">
        <v>#VALUE!</v>
      </c>
      <c r="B25" s="19">
        <f>'[43]Sheet 1'!$AO$115</f>
        <v>87.182377154650368</v>
      </c>
      <c r="C25" s="6" cm="1">
        <f t="array" ref="C25">(B25/_FV(A25,"Price"))-1</f>
        <v>-0.53155457979339982</v>
      </c>
      <c r="D25" s="6">
        <f>'[43]Sheet 1'!$AM$4</f>
        <v>0.64163480355919411</v>
      </c>
      <c r="E25" s="6">
        <f>'[43]Sheet 1'!$AN$4</f>
        <v>5.7187421991745868E-2</v>
      </c>
      <c r="F25" s="6">
        <f>'[43]Sheet 1'!$AM$20</f>
        <v>1.1623964085862886</v>
      </c>
      <c r="G25" s="7">
        <f>'[43]Sheet 1'!$AT$16</f>
        <v>7.7675482676684355</v>
      </c>
      <c r="H25" s="7">
        <f>'[43]Sheet 1'!$AU$16</f>
        <v>33.951933325474677</v>
      </c>
      <c r="I25" s="6">
        <f>'[43]Sheet 1'!$AS$7</f>
        <v>0.627</v>
      </c>
      <c r="J25" s="6">
        <f>'[43]Sheet 1'!$AV$7</f>
        <v>0.31430903716703401</v>
      </c>
      <c r="K25" s="6">
        <f>'[43]Sheet 1'!$AU$13</f>
        <v>7.6129197519730393E-2</v>
      </c>
      <c r="L25" s="8">
        <f>'[43]Sheet 1'!$AU$101</f>
        <v>93318959813</v>
      </c>
      <c r="M25" s="16" t="str" cm="1">
        <f t="array" ref="M25">_FV(A25,"Industry")</f>
        <v>Semiconductors &amp; Semiconductor Equipment</v>
      </c>
      <c r="N25" s="25" cm="1">
        <f t="array" ref="N25">_FV(A25,"Year incorporated",TRUE)</f>
        <v>1965</v>
      </c>
      <c r="O25" s="14" t="str" cm="1">
        <f t="array" ref="O25">_FV(A25,"Description")</f>
        <v>Analog Devices, Inc. is a semiconductor company. The Company designs, manufactures, tests and markets a portfolio of solutions, including integrated circuits (ICs), software and subsystems that leverage analog, mixed-signal and digital signal processing technologies. Its products include data converters, amplifiers, power management, radio frequency (RF) ICs, edge processors and other sensors. The Company's ICs are designed to address a range of real-world signal-processing applications. Its IC product portfolio includes both general-purpose products used by a range of customers and applications, as well as application-specific products designed for specific target markets. The Company's product offerings include more than 75,000 stock-keeping units (SKUs) that can be aggregated into various general categories, such as analog and mixed-signal, power management and reference, amplifiers/RF and microwave, sensors and actuators, and digital signal processing and system products (DSPs).</v>
      </c>
      <c r="P25" s="10"/>
      <c r="Q25" s="10"/>
      <c r="R25" s="10"/>
    </row>
    <row r="26" spans="1:18" ht="50" customHeight="1">
      <c r="A26" s="2" t="e" vm="44">
        <v>#VALUE!</v>
      </c>
      <c r="B26" s="19">
        <f>'[27]Sheet 1'!$AA$115</f>
        <v>238.70055422313544</v>
      </c>
      <c r="C26" s="6" cm="1">
        <f t="array" ref="C26">(B26/_FV(A26,"Price"))-1</f>
        <v>-0.5340064145261294</v>
      </c>
      <c r="D26" s="6">
        <f>'[27]Sheet 1'!$Y$4</f>
        <v>0.48547025247599351</v>
      </c>
      <c r="E26" s="6">
        <f>'[27]Sheet 1'!$Z$4</f>
        <v>2.109747913773008E-2</v>
      </c>
      <c r="F26" s="6">
        <f>'[27]Sheet 1'!$Y$20</f>
        <v>0.67950280750587888</v>
      </c>
      <c r="G26" s="7">
        <f>'[27]Sheet 1'!$AF$16</f>
        <v>13.539550538751541</v>
      </c>
      <c r="H26" s="7">
        <f>'[27]Sheet 1'!$AG$16</f>
        <v>55.502653859511234</v>
      </c>
      <c r="I26" s="6">
        <f>'[27]Sheet 1'!$AE$7</f>
        <v>0.58440000000000003</v>
      </c>
      <c r="J26" s="6">
        <f>'[27]Sheet 1'!$AH$7</f>
        <v>0.10469091736021778</v>
      </c>
      <c r="K26" s="6">
        <f>'[27]Sheet 1'!$AG$13</f>
        <v>0.32049943605485309</v>
      </c>
      <c r="L26" s="8">
        <f>'[27]Sheet 1'!$AG$101</f>
        <v>24291957520</v>
      </c>
      <c r="M26" s="16" t="str" cm="1">
        <f t="array" ref="M26">_FV(A26,"Industry")</f>
        <v>Semiconductors &amp; Semiconductor Equipment</v>
      </c>
      <c r="N26" s="25" cm="1">
        <f t="array" ref="N26">_FV(A26,"Year incorporated",TRUE)</f>
        <v>2004</v>
      </c>
      <c r="O26" s="14" t="str" cm="1">
        <f t="array" ref="O26">_FV(A26,"Description")</f>
        <v>Monolithic Power Systems, Inc. is a fabless company that provides semiconductor-based power electronics solutions. The Company operates through one segment that includes the design, development, marketing and sale of semiconductor-based power electronic solutions for the storage and computing, enterprise data, automotive, industrial, communications and consumer markets. Its product families include Direct Current (DC) to DC Products and Lighting Control Products. Its DC to DC integrated circuits (ICs) are used to convert and control voltages within a range of electronic systems, such as portable electronic devices, wireless LAN access points, computers and notebooks, monitors, infotainment applications and medical equipment. Lighting control ICs are used in backlighting and general illumination products. Lighting control ICs for backlighting are used in systems that provide the light source for liquid crystal display (LCD) panels found in computers, monitors, and others.</v>
      </c>
      <c r="P26" s="10"/>
      <c r="Q26" s="10"/>
      <c r="R26" s="10"/>
    </row>
    <row r="27" spans="1:18" ht="50" customHeight="1">
      <c r="A27" s="2" t="e" vm="45">
        <v>#VALUE!</v>
      </c>
      <c r="B27" s="19">
        <f>'[41]Sheet 1'!$AB$115</f>
        <v>168.91941438586917</v>
      </c>
      <c r="C27" s="6" cm="1">
        <f t="array" ref="C27">(B27/_FV(A27,"Price"))-1</f>
        <v>-0.60739241281610878</v>
      </c>
      <c r="D27" s="6">
        <f>'[41]Sheet 1'!$Z$4</f>
        <v>2.2293230289069932E-3</v>
      </c>
      <c r="E27" s="6">
        <f>'[41]Sheet 1'!$AA$4</f>
        <v>0.57611032846444732</v>
      </c>
      <c r="F27" s="6">
        <f>'[41]Sheet 1'!$Z$20</f>
        <v>-0.43960884503567965</v>
      </c>
      <c r="G27" s="7">
        <f>'[41]Sheet 1'!$AG$16</f>
        <v>39.416178542299996</v>
      </c>
      <c r="H27" s="7">
        <f>'[41]Sheet 1'!$AH$16</f>
        <v>243.40934065934067</v>
      </c>
      <c r="I27" s="6">
        <f>'[41]Sheet 1'!$AF$7</f>
        <v>0.56930000000000003</v>
      </c>
      <c r="J27" s="6">
        <f>'[41]Sheet 1'!$AI$7</f>
        <v>0.14117298138948617</v>
      </c>
      <c r="K27" s="6">
        <f>'[41]Sheet 1'!$AH$13</f>
        <v>0.12439627753563436</v>
      </c>
      <c r="L27" s="8">
        <f>'[41]Sheet 1'!$AH$101</f>
        <v>1063212000000</v>
      </c>
      <c r="M27" s="16" t="str" cm="1">
        <f t="array" ref="M27">_FV(A27,"Industry")</f>
        <v>Semiconductors &amp; Semiconductor Equipment</v>
      </c>
      <c r="N27" s="25" cm="1">
        <f t="array" ref="N27">_FV(A27,"Year incorporated",TRUE)</f>
        <v>1998</v>
      </c>
      <c r="O27" s="14" t="str" cm="1">
        <f t="array" ref="O27">_FV(A27,"Description")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c r="P27" s="10"/>
      <c r="Q27" s="10"/>
      <c r="R27" s="10"/>
    </row>
    <row r="28" spans="1:18" ht="50" customHeight="1">
      <c r="A28" s="2" t="e" vm="46">
        <v>#VALUE!</v>
      </c>
      <c r="B28" s="19">
        <f>'[47]Sheet 1'!$AO$115</f>
        <v>38.900349973596995</v>
      </c>
      <c r="C28" s="6" cm="1">
        <f t="array" ref="C28">(B28/_FV(A28,"Price"))-1</f>
        <v>-0.64859665787175258</v>
      </c>
      <c r="D28" s="6">
        <f>'[47]Sheet 1'!$AM$4</f>
        <v>0.43610806863818907</v>
      </c>
      <c r="E28" s="6">
        <f>'[47]Sheet 1'!$AN$4</f>
        <v>9.745349773315759E-4</v>
      </c>
      <c r="F28" s="6">
        <f>'[47]Sheet 1'!$AM$20</f>
        <v>-0.18839884947267493</v>
      </c>
      <c r="G28" s="7">
        <f>'[47]Sheet 1'!$AT$16</f>
        <v>7.553369492818101</v>
      </c>
      <c r="H28" s="7">
        <f>'[47]Sheet 1'!$AU$16</f>
        <v>135.05081318181817</v>
      </c>
      <c r="I28" s="6">
        <f>'[47]Sheet 1'!$AS$7</f>
        <v>0.44929999999999998</v>
      </c>
      <c r="J28" s="6">
        <f>'[47]Sheet 1'!$AV$7</f>
        <v>0.15105292148637769</v>
      </c>
      <c r="K28" s="6">
        <f>'[47]Sheet 1'!$AU$13</f>
        <v>2.1939492822800409E-2</v>
      </c>
      <c r="L28" s="8">
        <f>'[47]Sheet 1'!$AU$101</f>
        <v>178267073400</v>
      </c>
      <c r="M28" s="16" t="str" cm="1">
        <f t="array" ref="M28">_FV(A28,"Industry")</f>
        <v>Semiconductors &amp; Semiconductor Equipment</v>
      </c>
      <c r="N28" s="25" cm="1">
        <f t="array" ref="N28">_FV(A28,"Year incorporated",TRUE)</f>
        <v>1969</v>
      </c>
      <c r="O28" s="14" t="str" cm="1">
        <f t="array" ref="O28">_FV(A28,"Description")</f>
        <v>Advanced Micro Devices, Inc. is a global semiconductor company. The Company operates through four segments: Data Center, Client, Gaming, and Embedded. The Data Center segment includes server central processing units (CPUs) and graphics processing units (GPUs), data processing units (DPUs), field programmable gate arrays (FPGAs) and adaptive system-on-a-chip (SoC) products for data centers. The Client segment includes CPUs, accelerated processing units (APUs) that integrate microprocessors and GPUs (APUs), and chipsets for desktop and notebook personal computers. The Gaming segment includes discrete GPUs, semi-custom SoC products and development services. The Embedded segment, which primarily includes embedded CPUs and GPUs, FPGAs, and adaptive SoC products. The Company’s CPUs for desktop platforms include the AMD Ryzen and AMD Athlon series processors. Its mobile APUs include AMD Ryzen and AMD Athlon mobile processors for the commercial and consumer markets.</v>
      </c>
      <c r="P28" s="10"/>
      <c r="Q28" s="10"/>
      <c r="R28" s="10"/>
    </row>
    <row r="29" spans="1:18" ht="50" customHeight="1">
      <c r="A29" s="2" t="e" vm="47">
        <v>#VALUE!</v>
      </c>
      <c r="B29" s="19">
        <f>'[46]Sheet 1'!$AA$115</f>
        <v>57.829458649163811</v>
      </c>
      <c r="C29" s="6" cm="1">
        <f t="array" ref="C29">(B29/_FV(A29,"Price"))-1</f>
        <v>-0.70633019170646039</v>
      </c>
      <c r="D29" s="6">
        <f>'[46]Sheet 1'!$Y$4</f>
        <v>0.37822699364475243</v>
      </c>
      <c r="E29" s="6">
        <f>'[46]Sheet 1'!$Z$4</f>
        <v>0.20426745998731022</v>
      </c>
      <c r="F29" s="6">
        <f>'[46]Sheet 1'!$Y$20</f>
        <v>-3.3026382996466284</v>
      </c>
      <c r="G29" s="7">
        <f>'[46]Sheet 1'!$AF$16</f>
        <v>12.227134461126028</v>
      </c>
      <c r="H29" s="7">
        <f>'[46]Sheet 1'!$AG$16</f>
        <v>98.882656841490018</v>
      </c>
      <c r="I29" s="6">
        <f>'[46]Sheet 1'!$AE$7</f>
        <v>0.61229999999999996</v>
      </c>
      <c r="J29" s="6">
        <f>'[46]Sheet 1'!$AH$7</f>
        <v>0.15089815830276443</v>
      </c>
      <c r="K29" s="6">
        <f>'[46]Sheet 1'!$AG$13</f>
        <v>4.7106967515170989E-2</v>
      </c>
      <c r="L29" s="8">
        <f>'[46]Sheet 1'!$AG$101</f>
        <v>14549495245</v>
      </c>
      <c r="M29" s="16" t="str" cm="1">
        <f t="array" ref="M29">_FV(A29,"Industry")</f>
        <v>Aerospace &amp; Defense</v>
      </c>
      <c r="N29" s="25" cm="1">
        <f t="array" ref="N29">_FV(A29,"Year incorporated",TRUE)</f>
        <v>2001</v>
      </c>
      <c r="O29" s="14" t="str" cm="1">
        <f t="array" ref="O29">_FV(A29,"Description")</f>
        <v>Axon Enterprise, Inc. integrates a suite of hardware devices and cloud software solutions. The Company's three product categories include TASER, sensors and software. It develops smart devices tools, TASER, which is a device, virtual reality training services and consumer devices. Its sensor products include Axon body cameras, Axon Fleet in-car systems, and other devices that work with its software. It builds a suite of cloud-based, software-as-a-service solutions that integrate with its sensors and TASER devices. The Company operates through two segments: Software and Sensors, and TASER. Software segment develops, manufactures and sells fully integrated hardware and cloud-based software solutions that enable law enforcement to capture, securely store, manage, share and analyze video and other digital evidence. TASER segment is engaged in the development, manufacturing and selling of conducted energy devices (CEDs), which the Company sells under its brand name, TASER.</v>
      </c>
      <c r="P29" s="10"/>
      <c r="Q29" s="10"/>
      <c r="R29" s="10"/>
    </row>
    <row r="30" spans="1:18" ht="50" customHeight="1">
      <c r="A30" s="2" t="e" vm="48">
        <v>#VALUE!</v>
      </c>
      <c r="B30" s="19">
        <f>'[30]Sheet 1'!$AE$115</f>
        <v>11.573335407200307</v>
      </c>
      <c r="C30" s="6" cm="1">
        <f t="array" ref="C30">(B30/_FV(A30,"Price"))-1</f>
        <v>-0.75883860372576983</v>
      </c>
      <c r="D30" s="6">
        <f>'[30]Sheet 1'!$AC$4</f>
        <v>0.26385079539221068</v>
      </c>
      <c r="E30" s="6">
        <f>'[30]Sheet 1'!$AD$4</f>
        <v>7.595486111111116E-2</v>
      </c>
      <c r="F30" s="6">
        <f>'[30]Sheet 1'!$AC$20</f>
        <v>0.42451726155646585</v>
      </c>
      <c r="G30" s="7">
        <f>'[30]Sheet 1'!$AJ$16</f>
        <v>2.6857917906746032</v>
      </c>
      <c r="H30" s="7">
        <f>'[30]Sheet 1'!$AK$16</f>
        <v>10.938497474747475</v>
      </c>
      <c r="I30" s="6">
        <f>'[30]Sheet 1'!$AI$7</f>
        <v>0.47339999999999999</v>
      </c>
      <c r="J30" s="6">
        <f>'[30]Sheet 1'!$AL$7</f>
        <v>3.90625E-2</v>
      </c>
      <c r="K30" s="6">
        <f>'[30]Sheet 1'!$AK$13</f>
        <v>0.28805970149253729</v>
      </c>
      <c r="L30" s="8">
        <f>'[30]Sheet 1'!$AK$101</f>
        <v>43316450000</v>
      </c>
      <c r="M30" s="16" t="str" cm="1">
        <f t="array" ref="M30">_FV(A30,"Industry")</f>
        <v>Semiconductors &amp; Semiconductor Equipment</v>
      </c>
      <c r="N30" s="25" cm="1">
        <f t="array" ref="N30">_FV(A30,"Year incorporated",TRUE)</f>
        <v>1987</v>
      </c>
      <c r="O30" s="14" t="str" cm="1">
        <f t="array" ref="O30">_FV(A30,"Description")</f>
        <v>STMicroelectronics N.V. is a Switzerland-based semiconductor company. It designs, develops, manufactures and markets a range of products, including discrete and standard commodity components, and application-specific integrated circuits (ASICs) for analog, digital and mixed-signal applications. The Company's segments include Automotive and Discrete Group (ADG), Analog, MEMS and Sensors Group (AMS), and Microcontrollers and Digital ICs Group (MDG). The ADG segment comprises all dedicated automotive Integrated Circuits (ICs), and discrete and power transistor products. The AMS segment includes low-power analog ICs for all markets, smart power products; Touch Screen Controllers, Low Power Connectivity solutions for Internet of Things (IoT), and power conversion products, among others. The AMS segment comprises general purpose and secure microcontrollers, and Electrically Erasable Programmable Read-Only Memory memories.</v>
      </c>
      <c r="P30" s="10"/>
      <c r="Q30" s="10"/>
      <c r="R30" s="10"/>
    </row>
    <row r="31" spans="1:18" ht="50" customHeight="1">
      <c r="A31" s="2" t="e" vm="49">
        <v>#VALUE!</v>
      </c>
      <c r="B31" s="19">
        <f>'[37]Sheet 1'!$G$115</f>
        <v>9.5523141567941305</v>
      </c>
      <c r="C31" s="6" cm="1">
        <f t="array" ref="C31">(B31/_FV(A31,"Price"))-1</f>
        <v>-0.77326574515086333</v>
      </c>
      <c r="D31" s="6">
        <f>'[37]Sheet 1'!$E$4</f>
        <v>0.30017743362307958</v>
      </c>
      <c r="E31" s="6">
        <f>'[37]Sheet 1'!$F$4</f>
        <v>0.26087261960206787</v>
      </c>
      <c r="F31" s="6">
        <f>'[37]Sheet 1'!$E$20</f>
        <v>2.8567865182210865</v>
      </c>
      <c r="G31" s="7">
        <f>'[37]Sheet 1'!$L$16</f>
        <v>10.509946232082781</v>
      </c>
      <c r="H31" s="7">
        <f>'[37]Sheet 1'!$M$16</f>
        <v>67.657025216277106</v>
      </c>
      <c r="I31" s="6">
        <f>'[37]Sheet 1'!$K$7</f>
        <v>0.53010000000000002</v>
      </c>
      <c r="J31" s="6">
        <f>'[37]Sheet 1'!$N$7</f>
        <v>0.11212555647777861</v>
      </c>
      <c r="K31" s="6">
        <f>'[37]Sheet 1'!$M$13</f>
        <v>0.17617232270283023</v>
      </c>
      <c r="L31" s="8">
        <f>'[37]Sheet 1'!$M$101</f>
        <v>8078722410</v>
      </c>
      <c r="M31" s="16" t="str" cm="1">
        <f t="array" ref="M31">_FV(A31,"Industry")</f>
        <v>Semiconductors &amp; Semiconductor Equipment</v>
      </c>
      <c r="N31" s="25" cm="1">
        <f t="array" ref="N31">_FV(A31,"Year incorporated",TRUE)</f>
        <v>2013</v>
      </c>
      <c r="O31" s="14" t="str" cm="1">
        <f t="array" ref="O31">_FV(A31,"Description")</f>
        <v>Allegro MicroSystems, Inc. is a global designer, developer, manufacturer and marketer of sensor integrated circuits (ICs) and application-specific analog power ICs enabling emerging technologies in the automotive and industrial markets. Its product portfolio provides solutions for the electrification of vehicles, automotive advanced driver assistance systems (ADAS) safety features, automation for Industry 4.0 and power saving technologies for data centers and green energy applications. Its sensor ICs enable its customers to measure motion, speed, position and current, while its power ICs include high-temperature and high-voltage capable motor drivers, power management ICs, light emitting diode (LED) driver ICs and isolated gate drivers. Its portfolio includes more than 1,000 products, and it ships over 1.5 billion units annually to more than 10,000 customers around the world. It supports customers through design and application centers located in North America, South America and other.</v>
      </c>
      <c r="P31" s="10"/>
      <c r="Q31" s="10"/>
      <c r="R31" s="10"/>
    </row>
    <row r="32" spans="1:18" ht="50" customHeight="1">
      <c r="A32" s="2" t="e" vm="50">
        <v>#VALUE!</v>
      </c>
      <c r="B32" s="19">
        <f>'[31]Sheet 1'!$S$117</f>
        <v>51.789660384219843</v>
      </c>
      <c r="C32" s="6" cm="1">
        <f t="array" ref="C32">(B32/_FV(A32,"Price"))-1</f>
        <v>-0.80427927748679251</v>
      </c>
      <c r="D32" s="6">
        <f>'[31]Sheet 1'!$Q$6</f>
        <v>0.51351652639206291</v>
      </c>
      <c r="E32" s="6">
        <f>'[31]Sheet 1'!$R$6</f>
        <v>0.22447276030541841</v>
      </c>
      <c r="F32" s="6">
        <f>'[31]Sheet 1'!$Q$22</f>
        <v>0.85536842105263156</v>
      </c>
      <c r="G32" s="7">
        <f>'[31]Sheet 1'!$X$18</f>
        <v>10.295382551864673</v>
      </c>
      <c r="H32" s="7">
        <f>'[31]Sheet 1'!$Y$18</f>
        <v>66.795353093341831</v>
      </c>
      <c r="I32" s="6">
        <f>'[31]Sheet 1'!$W$9</f>
        <v>0.25600000000000001</v>
      </c>
      <c r="J32" s="6">
        <f>'[31]Sheet 1'!$Z$9</f>
        <v>9.281628243843755E-2</v>
      </c>
      <c r="K32" s="6">
        <f>'[31]Sheet 1'!$Y$15</f>
        <v>0.28567244733594127</v>
      </c>
      <c r="L32" s="8">
        <f>'[31]Sheet 1'!$Y$102</f>
        <v>838682453440</v>
      </c>
      <c r="M32" s="16" t="str" cm="1">
        <f t="array" ref="M32">_FV(A32,"Industry")</f>
        <v>Automobiles &amp; Auto Parts</v>
      </c>
      <c r="N32" s="25" cm="1">
        <f t="array" ref="N32">_FV(A32,"Year incorporated",TRUE)</f>
        <v>2003</v>
      </c>
      <c r="O32" s="14" t="str" cm="1">
        <f t="array" ref="O32">_FV(A32,"Description")</f>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c>
      <c r="P32" s="10"/>
      <c r="Q32" s="10"/>
      <c r="R32" s="10"/>
    </row>
    <row r="33" spans="1:18" ht="50" customHeight="1">
      <c r="A33" s="11"/>
      <c r="B33" s="19"/>
      <c r="C33" s="6"/>
      <c r="D33" s="6"/>
      <c r="E33" s="6"/>
      <c r="F33" s="6"/>
      <c r="G33" s="7"/>
      <c r="H33" s="7"/>
      <c r="I33" s="6"/>
      <c r="J33" s="6"/>
      <c r="K33" s="6"/>
      <c r="L33" s="8"/>
      <c r="M33" s="13"/>
      <c r="N33" s="25"/>
      <c r="O33" s="9"/>
      <c r="P33" s="10"/>
      <c r="Q33" s="10"/>
      <c r="R33" s="10"/>
    </row>
    <row r="34" spans="1:18" ht="50" customHeight="1">
      <c r="A34" s="11"/>
      <c r="B34" s="19"/>
      <c r="C34" s="6"/>
      <c r="D34" s="6"/>
      <c r="E34" s="6"/>
      <c r="F34" s="6"/>
      <c r="G34" s="7"/>
      <c r="H34" s="7"/>
      <c r="I34" s="6"/>
      <c r="J34" s="6"/>
      <c r="K34" s="6"/>
      <c r="L34" s="8"/>
      <c r="M34" s="13"/>
      <c r="N34" s="25"/>
      <c r="O34" s="9"/>
      <c r="P34" s="10"/>
      <c r="Q34" s="10"/>
      <c r="R34" s="10"/>
    </row>
    <row r="35" spans="1:18" ht="50" customHeight="1">
      <c r="A35" s="4"/>
      <c r="B35" s="19"/>
      <c r="C35" s="6"/>
      <c r="D35" s="6"/>
      <c r="E35" s="6"/>
      <c r="F35" s="6"/>
      <c r="G35" s="7"/>
      <c r="H35" s="7"/>
      <c r="I35" s="6"/>
      <c r="J35" s="6"/>
      <c r="K35" s="6"/>
      <c r="L35" s="8"/>
      <c r="M35" s="13"/>
      <c r="N35" s="25"/>
      <c r="O35" s="9"/>
      <c r="P35" s="10"/>
      <c r="Q35" s="10"/>
      <c r="R35" s="10"/>
    </row>
    <row r="36" spans="1:18" ht="50" customHeight="1">
      <c r="A36" s="4"/>
      <c r="B36" s="19"/>
      <c r="C36" s="6"/>
      <c r="D36" s="6"/>
      <c r="E36" s="6"/>
      <c r="F36" s="6"/>
      <c r="G36" s="7"/>
      <c r="H36" s="7"/>
      <c r="I36" s="6"/>
      <c r="J36" s="6"/>
      <c r="K36" s="6"/>
      <c r="L36" s="8"/>
      <c r="M36" s="13"/>
      <c r="N36" s="25"/>
      <c r="O36" s="9"/>
      <c r="P36" s="10"/>
      <c r="Q36" s="10"/>
      <c r="R36" s="10"/>
    </row>
    <row r="37" spans="1:18" ht="50" customHeight="1">
      <c r="A37" s="4"/>
      <c r="B37" s="19"/>
      <c r="C37" s="6"/>
      <c r="D37" s="6"/>
      <c r="E37" s="6"/>
      <c r="F37" s="6"/>
      <c r="G37" s="7"/>
      <c r="H37" s="7"/>
      <c r="I37" s="6"/>
      <c r="J37" s="6"/>
      <c r="K37" s="6"/>
      <c r="L37" s="8"/>
      <c r="M37" s="13"/>
      <c r="N37" s="25"/>
      <c r="O37" s="9"/>
      <c r="P37" s="10"/>
      <c r="Q37" s="10"/>
      <c r="R37" s="10"/>
    </row>
    <row r="38" spans="1:18" ht="50" customHeight="1">
      <c r="A38" s="11"/>
      <c r="B38" s="19"/>
      <c r="C38" s="6"/>
      <c r="D38" s="6"/>
      <c r="E38" s="6"/>
      <c r="F38" s="6"/>
      <c r="G38" s="7"/>
      <c r="H38" s="7"/>
      <c r="I38" s="6"/>
      <c r="J38" s="6"/>
      <c r="K38" s="6"/>
      <c r="L38" s="8"/>
      <c r="M38" s="13"/>
      <c r="N38" s="25"/>
      <c r="O38" s="9"/>
      <c r="P38" s="10"/>
      <c r="Q38" s="10"/>
      <c r="R38" s="10"/>
    </row>
    <row r="39" spans="1:18" ht="50" customHeight="1">
      <c r="A39" s="4"/>
      <c r="B39" s="19"/>
      <c r="C39" s="6"/>
      <c r="D39" s="6"/>
      <c r="E39" s="6"/>
      <c r="F39" s="6"/>
      <c r="G39" s="7"/>
      <c r="H39" s="7"/>
      <c r="I39" s="6"/>
      <c r="J39" s="6"/>
      <c r="K39" s="6"/>
      <c r="L39" s="8"/>
      <c r="M39" s="13"/>
      <c r="N39" s="25"/>
      <c r="O39" s="9"/>
      <c r="P39" s="10"/>
      <c r="Q39" s="10"/>
      <c r="R39" s="10"/>
    </row>
    <row r="40" spans="1:18" ht="50" customHeight="1">
      <c r="A40" s="11"/>
      <c r="B40" s="19"/>
      <c r="C40" s="6"/>
      <c r="D40" s="6"/>
      <c r="E40" s="6"/>
      <c r="F40" s="6"/>
      <c r="G40" s="7"/>
      <c r="H40" s="7"/>
      <c r="I40" s="6"/>
      <c r="J40" s="6"/>
      <c r="K40" s="6"/>
      <c r="L40" s="8"/>
      <c r="M40" s="13"/>
      <c r="N40" s="25"/>
      <c r="O40" s="9"/>
      <c r="P40" s="10"/>
      <c r="Q40" s="10"/>
      <c r="R40" s="10"/>
    </row>
    <row r="41" spans="1:18" ht="50" customHeight="1">
      <c r="A41" s="11"/>
      <c r="B41" s="19"/>
      <c r="C41" s="6"/>
      <c r="D41" s="6"/>
      <c r="E41" s="6"/>
      <c r="F41" s="6"/>
      <c r="G41" s="7"/>
      <c r="H41" s="7"/>
      <c r="I41" s="6"/>
      <c r="J41" s="6"/>
      <c r="K41" s="6"/>
      <c r="L41" s="8"/>
      <c r="M41" s="13"/>
      <c r="N41" s="25"/>
      <c r="O41" s="9"/>
      <c r="P41" s="10"/>
      <c r="Q41" s="10"/>
      <c r="R41" s="10"/>
    </row>
    <row r="42" spans="1:18" ht="50" customHeight="1">
      <c r="A42" s="4"/>
      <c r="B42" s="19"/>
      <c r="C42" s="6"/>
      <c r="D42" s="6"/>
      <c r="E42" s="6"/>
      <c r="F42" s="6"/>
      <c r="G42" s="7"/>
      <c r="H42" s="7"/>
      <c r="I42" s="6"/>
      <c r="J42" s="6"/>
      <c r="K42" s="6"/>
      <c r="L42" s="8"/>
      <c r="M42" s="13"/>
      <c r="N42" s="25"/>
      <c r="O42" s="9"/>
      <c r="P42" s="10"/>
      <c r="Q42" s="10"/>
      <c r="R42" s="10"/>
    </row>
    <row r="43" spans="1:18" ht="50" customHeight="1">
      <c r="A43" s="11"/>
      <c r="B43" s="19"/>
      <c r="C43" s="6"/>
      <c r="D43" s="6"/>
      <c r="E43" s="6"/>
      <c r="F43" s="6"/>
      <c r="G43" s="7"/>
      <c r="H43" s="7"/>
      <c r="I43" s="6"/>
      <c r="J43" s="6"/>
      <c r="K43" s="6"/>
      <c r="L43" s="8"/>
      <c r="M43" s="13"/>
      <c r="N43" s="25"/>
      <c r="O43" s="9"/>
      <c r="P43" s="10"/>
      <c r="Q43" s="10"/>
      <c r="R43" s="10"/>
    </row>
    <row r="44" spans="1:18" ht="50" customHeight="1">
      <c r="A44" s="4"/>
      <c r="B44" s="19"/>
      <c r="C44" s="6"/>
      <c r="D44" s="6"/>
      <c r="E44" s="6"/>
      <c r="F44" s="6"/>
      <c r="G44" s="7"/>
      <c r="H44" s="7"/>
      <c r="I44" s="6"/>
      <c r="J44" s="6"/>
      <c r="K44" s="6"/>
      <c r="L44" s="8"/>
      <c r="M44" s="13"/>
      <c r="N44" s="25"/>
      <c r="O44" s="9"/>
      <c r="P44" s="10"/>
      <c r="Q44" s="10"/>
      <c r="R44" s="10"/>
    </row>
    <row r="45" spans="1:18" ht="50" customHeight="1">
      <c r="A45" s="4"/>
      <c r="B45" s="19"/>
      <c r="C45" s="6"/>
      <c r="D45" s="6"/>
      <c r="E45" s="6"/>
      <c r="F45" s="6"/>
      <c r="G45" s="7"/>
      <c r="H45" s="7"/>
      <c r="I45" s="6"/>
      <c r="J45" s="6"/>
      <c r="K45" s="6"/>
      <c r="L45" s="8"/>
      <c r="M45" s="13"/>
      <c r="N45" s="25"/>
      <c r="O45" s="9"/>
      <c r="P45" s="10"/>
      <c r="Q45" s="10"/>
      <c r="R45" s="10"/>
    </row>
    <row r="46" spans="1:18" ht="50" customHeight="1">
      <c r="A46" s="4"/>
      <c r="B46" s="19"/>
      <c r="C46" s="6"/>
      <c r="D46" s="6"/>
      <c r="E46" s="6"/>
      <c r="F46" s="6"/>
      <c r="G46" s="7"/>
      <c r="H46" s="7"/>
      <c r="I46" s="6"/>
      <c r="J46" s="6"/>
      <c r="K46" s="6"/>
      <c r="L46" s="8"/>
      <c r="M46" s="13"/>
      <c r="N46" s="25"/>
      <c r="O46" s="9"/>
      <c r="P46" s="10"/>
      <c r="Q46" s="10"/>
      <c r="R46" s="10"/>
    </row>
    <row r="47" spans="1:18" ht="50" customHeight="1">
      <c r="A47" s="11"/>
      <c r="B47" s="19"/>
      <c r="C47" s="6"/>
      <c r="D47" s="6"/>
      <c r="E47" s="6"/>
      <c r="F47" s="6"/>
      <c r="G47" s="7"/>
      <c r="H47" s="7"/>
      <c r="I47" s="6"/>
      <c r="J47" s="6"/>
      <c r="K47" s="6"/>
      <c r="L47" s="8"/>
      <c r="M47" s="13"/>
      <c r="N47" s="10"/>
      <c r="O47" s="9"/>
      <c r="P47" s="10"/>
      <c r="Q47" s="10"/>
      <c r="R47" s="10"/>
    </row>
    <row r="48" spans="1:18" ht="50" customHeight="1">
      <c r="A48" s="4"/>
      <c r="B48" s="19"/>
      <c r="C48" s="6"/>
      <c r="D48" s="6"/>
      <c r="E48" s="6"/>
      <c r="F48" s="6"/>
      <c r="G48" s="7"/>
      <c r="H48" s="7"/>
      <c r="I48" s="6"/>
      <c r="J48" s="6"/>
      <c r="K48" s="6"/>
      <c r="L48" s="8"/>
      <c r="M48" s="13"/>
      <c r="N48" s="10"/>
      <c r="O48" s="9"/>
      <c r="P48" s="10"/>
      <c r="Q48" s="10"/>
      <c r="R48" s="10"/>
    </row>
    <row r="49" spans="1:18" ht="50" customHeight="1">
      <c r="A49" s="11"/>
      <c r="B49" s="19"/>
      <c r="C49" s="6"/>
      <c r="D49" s="6"/>
      <c r="E49" s="6"/>
      <c r="F49" s="6"/>
      <c r="G49" s="7"/>
      <c r="H49" s="7"/>
      <c r="I49" s="6"/>
      <c r="J49" s="6"/>
      <c r="K49" s="6"/>
      <c r="L49" s="8"/>
      <c r="M49" s="13"/>
      <c r="N49" s="10"/>
      <c r="O49" s="9"/>
      <c r="P49" s="10"/>
      <c r="Q49" s="10"/>
      <c r="R49" s="10"/>
    </row>
    <row r="50" spans="1:18" ht="50" customHeight="1">
      <c r="A50" s="11"/>
      <c r="B50" s="19"/>
      <c r="C50" s="6"/>
      <c r="D50" s="6"/>
      <c r="E50" s="6"/>
      <c r="F50" s="6"/>
      <c r="G50" s="7"/>
      <c r="H50" s="7"/>
      <c r="I50" s="6"/>
      <c r="J50" s="6"/>
      <c r="K50" s="6"/>
      <c r="L50" s="8"/>
      <c r="M50" s="13"/>
      <c r="N50" s="10"/>
      <c r="O50" s="9"/>
      <c r="P50" s="10"/>
      <c r="Q50" s="10"/>
      <c r="R50" s="10"/>
    </row>
    <row r="51" spans="1:18" ht="50" customHeight="1">
      <c r="A51" s="4"/>
      <c r="B51" s="19"/>
      <c r="C51" s="6"/>
      <c r="D51" s="6"/>
      <c r="E51" s="6"/>
      <c r="F51" s="6"/>
      <c r="G51" s="7"/>
      <c r="H51" s="7"/>
      <c r="I51" s="6"/>
      <c r="J51" s="6"/>
      <c r="K51" s="6"/>
      <c r="L51" s="8"/>
      <c r="M51" s="13"/>
      <c r="N51" s="10"/>
      <c r="O51" s="9"/>
      <c r="P51" s="10"/>
      <c r="Q51" s="10"/>
      <c r="R51" s="10"/>
    </row>
    <row r="52" spans="1:18" ht="50" customHeight="1">
      <c r="A52" s="11"/>
      <c r="B52" s="19"/>
      <c r="C52" s="6"/>
      <c r="D52" s="6"/>
      <c r="E52" s="6"/>
      <c r="F52" s="6"/>
      <c r="G52" s="7"/>
      <c r="H52" s="7"/>
      <c r="I52" s="6"/>
      <c r="J52" s="6"/>
      <c r="K52" s="6"/>
      <c r="L52" s="8"/>
      <c r="M52" s="13"/>
      <c r="N52" s="10"/>
      <c r="O52" s="9"/>
      <c r="P52" s="10"/>
      <c r="Q52" s="10"/>
      <c r="R52" s="10"/>
    </row>
    <row r="53" spans="1:18" ht="50" customHeight="1">
      <c r="A53" s="4"/>
      <c r="B53" s="19"/>
      <c r="C53" s="6"/>
      <c r="D53" s="6"/>
      <c r="E53" s="6"/>
      <c r="F53" s="6"/>
      <c r="G53" s="7"/>
      <c r="H53" s="7"/>
      <c r="I53" s="6"/>
      <c r="J53" s="6"/>
      <c r="K53" s="6"/>
      <c r="L53" s="8"/>
      <c r="M53" s="13"/>
      <c r="O53" s="9"/>
      <c r="P53" s="10"/>
      <c r="Q53" s="10"/>
      <c r="R53" s="10"/>
    </row>
  </sheetData>
  <autoFilter ref="A1:L1" xr:uid="{FAB1ACF9-D4B9-FB4D-8299-9FC1FBDA430F}">
    <sortState xmlns:xlrd2="http://schemas.microsoft.com/office/spreadsheetml/2017/richdata2" ref="A2:L32">
      <sortCondition descending="1" ref="C1:C32"/>
    </sortState>
  </autoFilter>
  <sortState xmlns:xlrd2="http://schemas.microsoft.com/office/spreadsheetml/2017/richdata2" ref="A2:L53">
    <sortCondition descending="1" ref="C1:C53"/>
  </sortState>
  <conditionalFormatting sqref="C2:C32">
    <cfRule type="colorScale" priority="32">
      <colorScale>
        <cfvo type="min"/>
        <cfvo type="percentile" val="50"/>
        <cfvo type="max"/>
        <color rgb="FFF8696B"/>
        <color rgb="FFFCFCFF"/>
        <color rgb="FF63BE7B"/>
      </colorScale>
    </cfRule>
  </conditionalFormatting>
  <conditionalFormatting sqref="C33:C53">
    <cfRule type="colorScale" priority="219">
      <colorScale>
        <cfvo type="min"/>
        <cfvo type="max"/>
        <color rgb="FFFFEF9C"/>
        <color rgb="FF63BE7B"/>
      </colorScale>
    </cfRule>
    <cfRule type="colorScale" priority="199">
      <colorScale>
        <cfvo type="min"/>
        <cfvo type="percentile" val="50"/>
        <cfvo type="max"/>
        <color rgb="FFF8696B"/>
        <color rgb="FFFFEB84"/>
        <color rgb="FF63BE7B"/>
      </colorScale>
    </cfRule>
    <cfRule type="colorScale" priority="204">
      <colorScale>
        <cfvo type="min"/>
        <cfvo type="percentile" val="50"/>
        <cfvo type="max"/>
        <color rgb="FFF8696B"/>
        <color rgb="FFFFEB84"/>
        <color rgb="FF63BE7B"/>
      </colorScale>
    </cfRule>
  </conditionalFormatting>
  <conditionalFormatting sqref="D2">
    <cfRule type="colorScale" priority="216">
      <colorScale>
        <cfvo type="min"/>
        <cfvo type="percentile" val="50"/>
        <cfvo type="max"/>
        <color rgb="FFF8696B"/>
        <color rgb="FFFFEB84"/>
        <color rgb="FF63BE7B"/>
      </colorScale>
    </cfRule>
    <cfRule type="colorScale" priority="215">
      <colorScale>
        <cfvo type="min"/>
        <cfvo type="max"/>
        <color rgb="FFFCFCFF"/>
        <color rgb="FF63BE7B"/>
      </colorScale>
    </cfRule>
  </conditionalFormatting>
  <conditionalFormatting sqref="D2:D28">
    <cfRule type="colorScale" priority="37">
      <colorScale>
        <cfvo type="min"/>
        <cfvo type="max"/>
        <color rgb="FFFCFCFF"/>
        <color rgb="FF63BE7B"/>
      </colorScale>
    </cfRule>
  </conditionalFormatting>
  <conditionalFormatting sqref="D2:D53">
    <cfRule type="colorScale" priority="200">
      <colorScale>
        <cfvo type="min"/>
        <cfvo type="max"/>
        <color rgb="FFFFEF9C"/>
        <color rgb="FF63BE7B"/>
      </colorScale>
    </cfRule>
  </conditionalFormatting>
  <conditionalFormatting sqref="D3:D5">
    <cfRule type="colorScale" priority="217">
      <colorScale>
        <cfvo type="min"/>
        <cfvo type="max"/>
        <color rgb="FFFCFCFF"/>
        <color rgb="FF63BE7B"/>
      </colorScale>
    </cfRule>
    <cfRule type="colorScale" priority="218">
      <colorScale>
        <cfvo type="min"/>
        <cfvo type="percentile" val="50"/>
        <cfvo type="max"/>
        <color rgb="FFF8696B"/>
        <color rgb="FFFFEB84"/>
        <color rgb="FF63BE7B"/>
      </colorScale>
    </cfRule>
  </conditionalFormatting>
  <conditionalFormatting sqref="D6">
    <cfRule type="colorScale" priority="213">
      <colorScale>
        <cfvo type="min"/>
        <cfvo type="max"/>
        <color rgb="FFFCFCFF"/>
        <color rgb="FF63BE7B"/>
      </colorScale>
    </cfRule>
    <cfRule type="colorScale" priority="214">
      <colorScale>
        <cfvo type="min"/>
        <cfvo type="percentile" val="50"/>
        <cfvo type="max"/>
        <color rgb="FFF8696B"/>
        <color rgb="FFFFEB84"/>
        <color rgb="FF63BE7B"/>
      </colorScale>
    </cfRule>
  </conditionalFormatting>
  <conditionalFormatting sqref="D7">
    <cfRule type="colorScale" priority="211">
      <colorScale>
        <cfvo type="min"/>
        <cfvo type="max"/>
        <color rgb="FFFCFCFF"/>
        <color rgb="FF63BE7B"/>
      </colorScale>
    </cfRule>
    <cfRule type="colorScale" priority="212">
      <colorScale>
        <cfvo type="min"/>
        <cfvo type="percentile" val="50"/>
        <cfvo type="max"/>
        <color rgb="FFF8696B"/>
        <color rgb="FFFFEB84"/>
        <color rgb="FF63BE7B"/>
      </colorScale>
    </cfRule>
  </conditionalFormatting>
  <conditionalFormatting sqref="D8">
    <cfRule type="colorScale" priority="210">
      <colorScale>
        <cfvo type="min"/>
        <cfvo type="percentile" val="50"/>
        <cfvo type="max"/>
        <color rgb="FFF8696B"/>
        <color rgb="FFFFEB84"/>
        <color rgb="FF63BE7B"/>
      </colorScale>
    </cfRule>
    <cfRule type="colorScale" priority="209">
      <colorScale>
        <cfvo type="min"/>
        <cfvo type="max"/>
        <color rgb="FFFCFCFF"/>
        <color rgb="FF63BE7B"/>
      </colorScale>
    </cfRule>
  </conditionalFormatting>
  <conditionalFormatting sqref="D9">
    <cfRule type="colorScale" priority="207">
      <colorScale>
        <cfvo type="min"/>
        <cfvo type="max"/>
        <color rgb="FFFCFCFF"/>
        <color rgb="FF63BE7B"/>
      </colorScale>
    </cfRule>
    <cfRule type="colorScale" priority="208">
      <colorScale>
        <cfvo type="min"/>
        <cfvo type="percentile" val="50"/>
        <cfvo type="max"/>
        <color rgb="FFF8696B"/>
        <color rgb="FFFFEB84"/>
        <color rgb="FF63BE7B"/>
      </colorScale>
    </cfRule>
  </conditionalFormatting>
  <conditionalFormatting sqref="D10">
    <cfRule type="colorScale" priority="205">
      <colorScale>
        <cfvo type="min"/>
        <cfvo type="max"/>
        <color rgb="FFFCFCFF"/>
        <color rgb="FF63BE7B"/>
      </colorScale>
    </cfRule>
    <cfRule type="colorScale" priority="206">
      <colorScale>
        <cfvo type="min"/>
        <cfvo type="percentile" val="50"/>
        <cfvo type="max"/>
        <color rgb="FFF8696B"/>
        <color rgb="FFFFEB84"/>
        <color rgb="FF63BE7B"/>
      </colorScale>
    </cfRule>
  </conditionalFormatting>
  <conditionalFormatting sqref="D11">
    <cfRule type="colorScale" priority="195">
      <colorScale>
        <cfvo type="min"/>
        <cfvo type="percentile" val="50"/>
        <cfvo type="max"/>
        <color rgb="FFF8696B"/>
        <color rgb="FFFFEB84"/>
        <color rgb="FF63BE7B"/>
      </colorScale>
    </cfRule>
    <cfRule type="colorScale" priority="194">
      <colorScale>
        <cfvo type="min"/>
        <cfvo type="max"/>
        <color rgb="FFFCFCFF"/>
        <color rgb="FF63BE7B"/>
      </colorScale>
    </cfRule>
  </conditionalFormatting>
  <conditionalFormatting sqref="D12:D14">
    <cfRule type="colorScale" priority="197">
      <colorScale>
        <cfvo type="min"/>
        <cfvo type="percentile" val="50"/>
        <cfvo type="max"/>
        <color rgb="FFF8696B"/>
        <color rgb="FFFFEB84"/>
        <color rgb="FF63BE7B"/>
      </colorScale>
    </cfRule>
    <cfRule type="colorScale" priority="196">
      <colorScale>
        <cfvo type="min"/>
        <cfvo type="max"/>
        <color rgb="FFFCFCFF"/>
        <color rgb="FF63BE7B"/>
      </colorScale>
    </cfRule>
  </conditionalFormatting>
  <conditionalFormatting sqref="D15">
    <cfRule type="colorScale" priority="192">
      <colorScale>
        <cfvo type="min"/>
        <cfvo type="max"/>
        <color rgb="FFFCFCFF"/>
        <color rgb="FF63BE7B"/>
      </colorScale>
    </cfRule>
    <cfRule type="colorScale" priority="193">
      <colorScale>
        <cfvo type="min"/>
        <cfvo type="percentile" val="50"/>
        <cfvo type="max"/>
        <color rgb="FFF8696B"/>
        <color rgb="FFFFEB84"/>
        <color rgb="FF63BE7B"/>
      </colorScale>
    </cfRule>
  </conditionalFormatting>
  <conditionalFormatting sqref="D16">
    <cfRule type="colorScale" priority="191">
      <colorScale>
        <cfvo type="min"/>
        <cfvo type="percentile" val="50"/>
        <cfvo type="max"/>
        <color rgb="FFF8696B"/>
        <color rgb="FFFFEB84"/>
        <color rgb="FF63BE7B"/>
      </colorScale>
    </cfRule>
    <cfRule type="colorScale" priority="190">
      <colorScale>
        <cfvo type="min"/>
        <cfvo type="max"/>
        <color rgb="FFFCFCFF"/>
        <color rgb="FF63BE7B"/>
      </colorScale>
    </cfRule>
  </conditionalFormatting>
  <conditionalFormatting sqref="D17">
    <cfRule type="colorScale" priority="189">
      <colorScale>
        <cfvo type="min"/>
        <cfvo type="percentile" val="50"/>
        <cfvo type="max"/>
        <color rgb="FFF8696B"/>
        <color rgb="FFFFEB84"/>
        <color rgb="FF63BE7B"/>
      </colorScale>
    </cfRule>
    <cfRule type="colorScale" priority="188">
      <colorScale>
        <cfvo type="min"/>
        <cfvo type="max"/>
        <color rgb="FFFCFCFF"/>
        <color rgb="FF63BE7B"/>
      </colorScale>
    </cfRule>
  </conditionalFormatting>
  <conditionalFormatting sqref="D18">
    <cfRule type="colorScale" priority="186">
      <colorScale>
        <cfvo type="min"/>
        <cfvo type="max"/>
        <color rgb="FFFCFCFF"/>
        <color rgb="FF63BE7B"/>
      </colorScale>
    </cfRule>
    <cfRule type="colorScale" priority="187">
      <colorScale>
        <cfvo type="min"/>
        <cfvo type="percentile" val="50"/>
        <cfvo type="max"/>
        <color rgb="FFF8696B"/>
        <color rgb="FFFFEB84"/>
        <color rgb="FF63BE7B"/>
      </colorScale>
    </cfRule>
  </conditionalFormatting>
  <conditionalFormatting sqref="D19">
    <cfRule type="colorScale" priority="185">
      <colorScale>
        <cfvo type="min"/>
        <cfvo type="percentile" val="50"/>
        <cfvo type="max"/>
        <color rgb="FFF8696B"/>
        <color rgb="FFFFEB84"/>
        <color rgb="FF63BE7B"/>
      </colorScale>
    </cfRule>
    <cfRule type="colorScale" priority="184">
      <colorScale>
        <cfvo type="min"/>
        <cfvo type="max"/>
        <color rgb="FFFCFCFF"/>
        <color rgb="FF63BE7B"/>
      </colorScale>
    </cfRule>
  </conditionalFormatting>
  <conditionalFormatting sqref="D20">
    <cfRule type="colorScale" priority="181">
      <colorScale>
        <cfvo type="min"/>
        <cfvo type="percentile" val="50"/>
        <cfvo type="max"/>
        <color rgb="FFF8696B"/>
        <color rgb="FFFFEB84"/>
        <color rgb="FF63BE7B"/>
      </colorScale>
    </cfRule>
    <cfRule type="colorScale" priority="180">
      <colorScale>
        <cfvo type="min"/>
        <cfvo type="max"/>
        <color rgb="FFFCFCFF"/>
        <color rgb="FF63BE7B"/>
      </colorScale>
    </cfRule>
  </conditionalFormatting>
  <conditionalFormatting sqref="D21:D23">
    <cfRule type="colorScale" priority="183">
      <colorScale>
        <cfvo type="min"/>
        <cfvo type="percentile" val="50"/>
        <cfvo type="max"/>
        <color rgb="FFF8696B"/>
        <color rgb="FFFFEB84"/>
        <color rgb="FF63BE7B"/>
      </colorScale>
    </cfRule>
    <cfRule type="colorScale" priority="182">
      <colorScale>
        <cfvo type="min"/>
        <cfvo type="max"/>
        <color rgb="FFFCFCFF"/>
        <color rgb="FF63BE7B"/>
      </colorScale>
    </cfRule>
  </conditionalFormatting>
  <conditionalFormatting sqref="D24">
    <cfRule type="colorScale" priority="179">
      <colorScale>
        <cfvo type="min"/>
        <cfvo type="percentile" val="50"/>
        <cfvo type="max"/>
        <color rgb="FFF8696B"/>
        <color rgb="FFFFEB84"/>
        <color rgb="FF63BE7B"/>
      </colorScale>
    </cfRule>
    <cfRule type="colorScale" priority="178">
      <colorScale>
        <cfvo type="min"/>
        <cfvo type="max"/>
        <color rgb="FFFCFCFF"/>
        <color rgb="FF63BE7B"/>
      </colorScale>
    </cfRule>
  </conditionalFormatting>
  <conditionalFormatting sqref="D25">
    <cfRule type="colorScale" priority="176">
      <colorScale>
        <cfvo type="min"/>
        <cfvo type="max"/>
        <color rgb="FFFCFCFF"/>
        <color rgb="FF63BE7B"/>
      </colorScale>
    </cfRule>
    <cfRule type="colorScale" priority="177">
      <colorScale>
        <cfvo type="min"/>
        <cfvo type="percentile" val="50"/>
        <cfvo type="max"/>
        <color rgb="FFF8696B"/>
        <color rgb="FFFFEB84"/>
        <color rgb="FF63BE7B"/>
      </colorScale>
    </cfRule>
  </conditionalFormatting>
  <conditionalFormatting sqref="D26:D28">
    <cfRule type="colorScale" priority="175">
      <colorScale>
        <cfvo type="min"/>
        <cfvo type="percentile" val="50"/>
        <cfvo type="max"/>
        <color rgb="FFF8696B"/>
        <color rgb="FFFFEB84"/>
        <color rgb="FF63BE7B"/>
      </colorScale>
    </cfRule>
    <cfRule type="colorScale" priority="174">
      <colorScale>
        <cfvo type="min"/>
        <cfvo type="max"/>
        <color rgb="FFFCFCFF"/>
        <color rgb="FF63BE7B"/>
      </colorScale>
    </cfRule>
  </conditionalFormatting>
  <conditionalFormatting sqref="D29">
    <cfRule type="colorScale" priority="167">
      <colorScale>
        <cfvo type="min"/>
        <cfvo type="percentile" val="50"/>
        <cfvo type="max"/>
        <color rgb="FFF8696B"/>
        <color rgb="FFFFEB84"/>
        <color rgb="FF63BE7B"/>
      </colorScale>
    </cfRule>
    <cfRule type="colorScale" priority="166">
      <colorScale>
        <cfvo type="min"/>
        <cfvo type="max"/>
        <color rgb="FFFCFCFF"/>
        <color rgb="FF63BE7B"/>
      </colorScale>
    </cfRule>
  </conditionalFormatting>
  <conditionalFormatting sqref="D30:D32">
    <cfRule type="colorScale" priority="168">
      <colorScale>
        <cfvo type="min"/>
        <cfvo type="max"/>
        <color rgb="FFFCFCFF"/>
        <color rgb="FF63BE7B"/>
      </colorScale>
    </cfRule>
    <cfRule type="colorScale" priority="169">
      <colorScale>
        <cfvo type="min"/>
        <cfvo type="percentile" val="50"/>
        <cfvo type="max"/>
        <color rgb="FFF8696B"/>
        <color rgb="FFFFEB84"/>
        <color rgb="FF63BE7B"/>
      </colorScale>
    </cfRule>
  </conditionalFormatting>
  <conditionalFormatting sqref="D33">
    <cfRule type="colorScale" priority="163">
      <colorScale>
        <cfvo type="min"/>
        <cfvo type="percentile" val="50"/>
        <cfvo type="max"/>
        <color rgb="FFF8696B"/>
        <color rgb="FFFFEB84"/>
        <color rgb="FF63BE7B"/>
      </colorScale>
    </cfRule>
    <cfRule type="colorScale" priority="162">
      <colorScale>
        <cfvo type="min"/>
        <cfvo type="max"/>
        <color rgb="FFFCFCFF"/>
        <color rgb="FF63BE7B"/>
      </colorScale>
    </cfRule>
  </conditionalFormatting>
  <conditionalFormatting sqref="D34">
    <cfRule type="colorScale" priority="159">
      <colorScale>
        <cfvo type="min"/>
        <cfvo type="percentile" val="50"/>
        <cfvo type="max"/>
        <color rgb="FFF8696B"/>
        <color rgb="FFFFEB84"/>
        <color rgb="FF63BE7B"/>
      </colorScale>
    </cfRule>
    <cfRule type="colorScale" priority="158">
      <colorScale>
        <cfvo type="min"/>
        <cfvo type="max"/>
        <color rgb="FFFCFCFF"/>
        <color rgb="FF63BE7B"/>
      </colorScale>
    </cfRule>
  </conditionalFormatting>
  <conditionalFormatting sqref="D35">
    <cfRule type="colorScale" priority="156">
      <colorScale>
        <cfvo type="min"/>
        <cfvo type="max"/>
        <color rgb="FFFCFCFF"/>
        <color rgb="FF63BE7B"/>
      </colorScale>
    </cfRule>
    <cfRule type="colorScale" priority="157">
      <colorScale>
        <cfvo type="min"/>
        <cfvo type="percentile" val="50"/>
        <cfvo type="max"/>
        <color rgb="FFF8696B"/>
        <color rgb="FFFFEB84"/>
        <color rgb="FF63BE7B"/>
      </colorScale>
    </cfRule>
  </conditionalFormatting>
  <conditionalFormatting sqref="D36">
    <cfRule type="colorScale" priority="153">
      <colorScale>
        <cfvo type="min"/>
        <cfvo type="percentile" val="50"/>
        <cfvo type="max"/>
        <color rgb="FFF8696B"/>
        <color rgb="FFFFEB84"/>
        <color rgb="FF63BE7B"/>
      </colorScale>
    </cfRule>
    <cfRule type="colorScale" priority="152">
      <colorScale>
        <cfvo type="min"/>
        <cfvo type="max"/>
        <color rgb="FFFCFCFF"/>
        <color rgb="FF63BE7B"/>
      </colorScale>
    </cfRule>
  </conditionalFormatting>
  <conditionalFormatting sqref="D37:D39">
    <cfRule type="colorScale" priority="155">
      <colorScale>
        <cfvo type="min"/>
        <cfvo type="percentile" val="50"/>
        <cfvo type="max"/>
        <color rgb="FFF8696B"/>
        <color rgb="FFFFEB84"/>
        <color rgb="FF63BE7B"/>
      </colorScale>
    </cfRule>
    <cfRule type="colorScale" priority="154">
      <colorScale>
        <cfvo type="min"/>
        <cfvo type="max"/>
        <color rgb="FFFCFCFF"/>
        <color rgb="FF63BE7B"/>
      </colorScale>
    </cfRule>
  </conditionalFormatting>
  <conditionalFormatting sqref="D40">
    <cfRule type="colorScale" priority="151">
      <colorScale>
        <cfvo type="min"/>
        <cfvo type="percentile" val="50"/>
        <cfvo type="max"/>
        <color rgb="FFF8696B"/>
        <color rgb="FFFFEB84"/>
        <color rgb="FF63BE7B"/>
      </colorScale>
    </cfRule>
    <cfRule type="colorScale" priority="150">
      <colorScale>
        <cfvo type="min"/>
        <cfvo type="max"/>
        <color rgb="FFFCFCFF"/>
        <color rgb="FF63BE7B"/>
      </colorScale>
    </cfRule>
  </conditionalFormatting>
  <conditionalFormatting sqref="D41">
    <cfRule type="colorScale" priority="149">
      <colorScale>
        <cfvo type="min"/>
        <cfvo type="percentile" val="50"/>
        <cfvo type="max"/>
        <color rgb="FFF8696B"/>
        <color rgb="FFFFEB84"/>
        <color rgb="FF63BE7B"/>
      </colorScale>
    </cfRule>
    <cfRule type="colorScale" priority="148">
      <colorScale>
        <cfvo type="min"/>
        <cfvo type="max"/>
        <color rgb="FFFCFCFF"/>
        <color rgb="FF63BE7B"/>
      </colorScale>
    </cfRule>
  </conditionalFormatting>
  <conditionalFormatting sqref="D42">
    <cfRule type="colorScale" priority="146">
      <colorScale>
        <cfvo type="min"/>
        <cfvo type="max"/>
        <color rgb="FFFCFCFF"/>
        <color rgb="FF63BE7B"/>
      </colorScale>
    </cfRule>
    <cfRule type="colorScale" priority="147">
      <colorScale>
        <cfvo type="min"/>
        <cfvo type="percentile" val="50"/>
        <cfvo type="max"/>
        <color rgb="FFF8696B"/>
        <color rgb="FFFFEB84"/>
        <color rgb="FF63BE7B"/>
      </colorScale>
    </cfRule>
  </conditionalFormatting>
  <conditionalFormatting sqref="D43">
    <cfRule type="colorScale" priority="145">
      <colorScale>
        <cfvo type="min"/>
        <cfvo type="percentile" val="50"/>
        <cfvo type="max"/>
        <color rgb="FFF8696B"/>
        <color rgb="FFFFEB84"/>
        <color rgb="FF63BE7B"/>
      </colorScale>
    </cfRule>
    <cfRule type="colorScale" priority="144">
      <colorScale>
        <cfvo type="min"/>
        <cfvo type="max"/>
        <color rgb="FFFCFCFF"/>
        <color rgb="FF63BE7B"/>
      </colorScale>
    </cfRule>
  </conditionalFormatting>
  <conditionalFormatting sqref="D44">
    <cfRule type="colorScale" priority="143">
      <colorScale>
        <cfvo type="min"/>
        <cfvo type="percentile" val="50"/>
        <cfvo type="max"/>
        <color rgb="FFF8696B"/>
        <color rgb="FFFFEB84"/>
        <color rgb="FF63BE7B"/>
      </colorScale>
    </cfRule>
    <cfRule type="colorScale" priority="142">
      <colorScale>
        <cfvo type="min"/>
        <cfvo type="max"/>
        <color rgb="FFFCFCFF"/>
        <color rgb="FF63BE7B"/>
      </colorScale>
    </cfRule>
  </conditionalFormatting>
  <conditionalFormatting sqref="D45">
    <cfRule type="colorScale" priority="138">
      <colorScale>
        <cfvo type="min"/>
        <cfvo type="max"/>
        <color rgb="FFFCFCFF"/>
        <color rgb="FF63BE7B"/>
      </colorScale>
    </cfRule>
    <cfRule type="colorScale" priority="139">
      <colorScale>
        <cfvo type="min"/>
        <cfvo type="percentile" val="50"/>
        <cfvo type="max"/>
        <color rgb="FFF8696B"/>
        <color rgb="FFFFEB84"/>
        <color rgb="FF63BE7B"/>
      </colorScale>
    </cfRule>
  </conditionalFormatting>
  <conditionalFormatting sqref="D46:D48">
    <cfRule type="colorScale" priority="141">
      <colorScale>
        <cfvo type="min"/>
        <cfvo type="percentile" val="50"/>
        <cfvo type="max"/>
        <color rgb="FFF8696B"/>
        <color rgb="FFFFEB84"/>
        <color rgb="FF63BE7B"/>
      </colorScale>
    </cfRule>
    <cfRule type="colorScale" priority="140">
      <colorScale>
        <cfvo type="min"/>
        <cfvo type="max"/>
        <color rgb="FFFCFCFF"/>
        <color rgb="FF63BE7B"/>
      </colorScale>
    </cfRule>
  </conditionalFormatting>
  <conditionalFormatting sqref="D49">
    <cfRule type="colorScale" priority="136">
      <colorScale>
        <cfvo type="min"/>
        <cfvo type="max"/>
        <color rgb="FFFCFCFF"/>
        <color rgb="FF63BE7B"/>
      </colorScale>
    </cfRule>
    <cfRule type="colorScale" priority="137">
      <colorScale>
        <cfvo type="min"/>
        <cfvo type="percentile" val="50"/>
        <cfvo type="max"/>
        <color rgb="FFF8696B"/>
        <color rgb="FFFFEB84"/>
        <color rgb="FF63BE7B"/>
      </colorScale>
    </cfRule>
  </conditionalFormatting>
  <conditionalFormatting sqref="D50">
    <cfRule type="colorScale" priority="134">
      <colorScale>
        <cfvo type="min"/>
        <cfvo type="max"/>
        <color rgb="FFFCFCFF"/>
        <color rgb="FF63BE7B"/>
      </colorScale>
    </cfRule>
    <cfRule type="colorScale" priority="135">
      <colorScale>
        <cfvo type="min"/>
        <cfvo type="percentile" val="50"/>
        <cfvo type="max"/>
        <color rgb="FFF8696B"/>
        <color rgb="FFFFEB84"/>
        <color rgb="FF63BE7B"/>
      </colorScale>
    </cfRule>
  </conditionalFormatting>
  <conditionalFormatting sqref="D51">
    <cfRule type="colorScale" priority="132">
      <colorScale>
        <cfvo type="min"/>
        <cfvo type="max"/>
        <color rgb="FFFCFCFF"/>
        <color rgb="FF63BE7B"/>
      </colorScale>
    </cfRule>
    <cfRule type="colorScale" priority="133">
      <colorScale>
        <cfvo type="min"/>
        <cfvo type="percentile" val="50"/>
        <cfvo type="max"/>
        <color rgb="FFF8696B"/>
        <color rgb="FFFFEB84"/>
        <color rgb="FF63BE7B"/>
      </colorScale>
    </cfRule>
  </conditionalFormatting>
  <conditionalFormatting sqref="D52">
    <cfRule type="colorScale" priority="130">
      <colorScale>
        <cfvo type="min"/>
        <cfvo type="max"/>
        <color rgb="FFFCFCFF"/>
        <color rgb="FF63BE7B"/>
      </colorScale>
    </cfRule>
    <cfRule type="colorScale" priority="131">
      <colorScale>
        <cfvo type="min"/>
        <cfvo type="percentile" val="50"/>
        <cfvo type="max"/>
        <color rgb="FFF8696B"/>
        <color rgb="FFFFEB84"/>
        <color rgb="FF63BE7B"/>
      </colorScale>
    </cfRule>
  </conditionalFormatting>
  <conditionalFormatting sqref="D53">
    <cfRule type="colorScale" priority="129">
      <colorScale>
        <cfvo type="min"/>
        <cfvo type="percentile" val="50"/>
        <cfvo type="max"/>
        <color rgb="FFF8696B"/>
        <color rgb="FFFFEB84"/>
        <color rgb="FF63BE7B"/>
      </colorScale>
    </cfRule>
    <cfRule type="colorScale" priority="128">
      <colorScale>
        <cfvo type="min"/>
        <cfvo type="max"/>
        <color rgb="FFFCFCFF"/>
        <color rgb="FF63BE7B"/>
      </colorScale>
    </cfRule>
  </conditionalFormatting>
  <conditionalFormatting sqref="E2">
    <cfRule type="colorScale" priority="116">
      <colorScale>
        <cfvo type="min"/>
        <cfvo type="max"/>
        <color rgb="FFFCFCFF"/>
        <color rgb="FF63BE7B"/>
      </colorScale>
    </cfRule>
    <cfRule type="colorScale" priority="117">
      <colorScale>
        <cfvo type="min"/>
        <cfvo type="percentile" val="50"/>
        <cfvo type="max"/>
        <color rgb="FFF8696B"/>
        <color rgb="FFFFEB84"/>
        <color rgb="FF63BE7B"/>
      </colorScale>
    </cfRule>
  </conditionalFormatting>
  <conditionalFormatting sqref="E2:E28">
    <cfRule type="colorScale" priority="38">
      <colorScale>
        <cfvo type="min"/>
        <cfvo type="max"/>
        <color rgb="FFFCFCFF"/>
        <color rgb="FF63BE7B"/>
      </colorScale>
    </cfRule>
  </conditionalFormatting>
  <conditionalFormatting sqref="E2:E53">
    <cfRule type="colorScale" priority="105">
      <colorScale>
        <cfvo type="min"/>
        <cfvo type="max"/>
        <color rgb="FFFFEF9C"/>
        <color rgb="FF63BE7B"/>
      </colorScale>
    </cfRule>
  </conditionalFormatting>
  <conditionalFormatting sqref="E3:E5">
    <cfRule type="colorScale" priority="119">
      <colorScale>
        <cfvo type="min"/>
        <cfvo type="percentile" val="50"/>
        <cfvo type="max"/>
        <color rgb="FFF8696B"/>
        <color rgb="FFFFEB84"/>
        <color rgb="FF63BE7B"/>
      </colorScale>
    </cfRule>
    <cfRule type="colorScale" priority="118">
      <colorScale>
        <cfvo type="min"/>
        <cfvo type="max"/>
        <color rgb="FFFCFCFF"/>
        <color rgb="FF63BE7B"/>
      </colorScale>
    </cfRule>
  </conditionalFormatting>
  <conditionalFormatting sqref="E6">
    <cfRule type="colorScale" priority="114">
      <colorScale>
        <cfvo type="min"/>
        <cfvo type="max"/>
        <color rgb="FFFCFCFF"/>
        <color rgb="FF63BE7B"/>
      </colorScale>
    </cfRule>
    <cfRule type="colorScale" priority="115">
      <colorScale>
        <cfvo type="min"/>
        <cfvo type="percentile" val="50"/>
        <cfvo type="max"/>
        <color rgb="FFF8696B"/>
        <color rgb="FFFFEB84"/>
        <color rgb="FF63BE7B"/>
      </colorScale>
    </cfRule>
  </conditionalFormatting>
  <conditionalFormatting sqref="E7">
    <cfRule type="colorScale" priority="112">
      <colorScale>
        <cfvo type="min"/>
        <cfvo type="max"/>
        <color rgb="FFFCFCFF"/>
        <color rgb="FF63BE7B"/>
      </colorScale>
    </cfRule>
    <cfRule type="colorScale" priority="113">
      <colorScale>
        <cfvo type="min"/>
        <cfvo type="percentile" val="50"/>
        <cfvo type="max"/>
        <color rgb="FFF8696B"/>
        <color rgb="FFFFEB84"/>
        <color rgb="FF63BE7B"/>
      </colorScale>
    </cfRule>
  </conditionalFormatting>
  <conditionalFormatting sqref="E8">
    <cfRule type="colorScale" priority="110">
      <colorScale>
        <cfvo type="min"/>
        <cfvo type="max"/>
        <color rgb="FFFCFCFF"/>
        <color rgb="FF63BE7B"/>
      </colorScale>
    </cfRule>
    <cfRule type="colorScale" priority="111">
      <colorScale>
        <cfvo type="min"/>
        <cfvo type="percentile" val="50"/>
        <cfvo type="max"/>
        <color rgb="FFF8696B"/>
        <color rgb="FFFFEB84"/>
        <color rgb="FF63BE7B"/>
      </colorScale>
    </cfRule>
  </conditionalFormatting>
  <conditionalFormatting sqref="E9">
    <cfRule type="colorScale" priority="109">
      <colorScale>
        <cfvo type="min"/>
        <cfvo type="percentile" val="50"/>
        <cfvo type="max"/>
        <color rgb="FFF8696B"/>
        <color rgb="FFFFEB84"/>
        <color rgb="FF63BE7B"/>
      </colorScale>
    </cfRule>
    <cfRule type="colorScale" priority="108">
      <colorScale>
        <cfvo type="min"/>
        <cfvo type="max"/>
        <color rgb="FFFCFCFF"/>
        <color rgb="FF63BE7B"/>
      </colorScale>
    </cfRule>
  </conditionalFormatting>
  <conditionalFormatting sqref="E10">
    <cfRule type="colorScale" priority="106">
      <colorScale>
        <cfvo type="min"/>
        <cfvo type="max"/>
        <color rgb="FFFCFCFF"/>
        <color rgb="FF63BE7B"/>
      </colorScale>
    </cfRule>
    <cfRule type="colorScale" priority="107">
      <colorScale>
        <cfvo type="min"/>
        <cfvo type="percentile" val="50"/>
        <cfvo type="max"/>
        <color rgb="FFF8696B"/>
        <color rgb="FFFFEB84"/>
        <color rgb="FF63BE7B"/>
      </colorScale>
    </cfRule>
  </conditionalFormatting>
  <conditionalFormatting sqref="E11">
    <cfRule type="colorScale" priority="101">
      <colorScale>
        <cfvo type="min"/>
        <cfvo type="max"/>
        <color rgb="FFFCFCFF"/>
        <color rgb="FF63BE7B"/>
      </colorScale>
    </cfRule>
    <cfRule type="colorScale" priority="102">
      <colorScale>
        <cfvo type="min"/>
        <cfvo type="percentile" val="50"/>
        <cfvo type="max"/>
        <color rgb="FFF8696B"/>
        <color rgb="FFFFEB84"/>
        <color rgb="FF63BE7B"/>
      </colorScale>
    </cfRule>
  </conditionalFormatting>
  <conditionalFormatting sqref="E12:E14">
    <cfRule type="colorScale" priority="104">
      <colorScale>
        <cfvo type="min"/>
        <cfvo type="percentile" val="50"/>
        <cfvo type="max"/>
        <color rgb="FFF8696B"/>
        <color rgb="FFFFEB84"/>
        <color rgb="FF63BE7B"/>
      </colorScale>
    </cfRule>
    <cfRule type="colorScale" priority="103">
      <colorScale>
        <cfvo type="min"/>
        <cfvo type="max"/>
        <color rgb="FFFCFCFF"/>
        <color rgb="FF63BE7B"/>
      </colorScale>
    </cfRule>
  </conditionalFormatting>
  <conditionalFormatting sqref="E15">
    <cfRule type="colorScale" priority="99">
      <colorScale>
        <cfvo type="min"/>
        <cfvo type="max"/>
        <color rgb="FFFCFCFF"/>
        <color rgb="FF63BE7B"/>
      </colorScale>
    </cfRule>
    <cfRule type="colorScale" priority="100">
      <colorScale>
        <cfvo type="min"/>
        <cfvo type="percentile" val="50"/>
        <cfvo type="max"/>
        <color rgb="FFF8696B"/>
        <color rgb="FFFFEB84"/>
        <color rgb="FF63BE7B"/>
      </colorScale>
    </cfRule>
  </conditionalFormatting>
  <conditionalFormatting sqref="E16">
    <cfRule type="colorScale" priority="98">
      <colorScale>
        <cfvo type="min"/>
        <cfvo type="percentile" val="50"/>
        <cfvo type="max"/>
        <color rgb="FFF8696B"/>
        <color rgb="FFFFEB84"/>
        <color rgb="FF63BE7B"/>
      </colorScale>
    </cfRule>
    <cfRule type="colorScale" priority="97">
      <colorScale>
        <cfvo type="min"/>
        <cfvo type="max"/>
        <color rgb="FFFCFCFF"/>
        <color rgb="FF63BE7B"/>
      </colorScale>
    </cfRule>
  </conditionalFormatting>
  <conditionalFormatting sqref="E17">
    <cfRule type="colorScale" priority="96">
      <colorScale>
        <cfvo type="min"/>
        <cfvo type="percentile" val="50"/>
        <cfvo type="max"/>
        <color rgb="FFF8696B"/>
        <color rgb="FFFFEB84"/>
        <color rgb="FF63BE7B"/>
      </colorScale>
    </cfRule>
    <cfRule type="colorScale" priority="95">
      <colorScale>
        <cfvo type="min"/>
        <cfvo type="max"/>
        <color rgb="FFFCFCFF"/>
        <color rgb="FF63BE7B"/>
      </colorScale>
    </cfRule>
  </conditionalFormatting>
  <conditionalFormatting sqref="E18">
    <cfRule type="colorScale" priority="94">
      <colorScale>
        <cfvo type="min"/>
        <cfvo type="percentile" val="50"/>
        <cfvo type="max"/>
        <color rgb="FFF8696B"/>
        <color rgb="FFFFEB84"/>
        <color rgb="FF63BE7B"/>
      </colorScale>
    </cfRule>
    <cfRule type="colorScale" priority="93">
      <colorScale>
        <cfvo type="min"/>
        <cfvo type="max"/>
        <color rgb="FFFCFCFF"/>
        <color rgb="FF63BE7B"/>
      </colorScale>
    </cfRule>
  </conditionalFormatting>
  <conditionalFormatting sqref="E19">
    <cfRule type="colorScale" priority="91">
      <colorScale>
        <cfvo type="min"/>
        <cfvo type="max"/>
        <color rgb="FFFCFCFF"/>
        <color rgb="FF63BE7B"/>
      </colorScale>
    </cfRule>
    <cfRule type="colorScale" priority="92">
      <colorScale>
        <cfvo type="min"/>
        <cfvo type="percentile" val="50"/>
        <cfvo type="max"/>
        <color rgb="FFF8696B"/>
        <color rgb="FFFFEB84"/>
        <color rgb="FF63BE7B"/>
      </colorScale>
    </cfRule>
  </conditionalFormatting>
  <conditionalFormatting sqref="E20">
    <cfRule type="colorScale" priority="87">
      <colorScale>
        <cfvo type="min"/>
        <cfvo type="max"/>
        <color rgb="FFFCFCFF"/>
        <color rgb="FF63BE7B"/>
      </colorScale>
    </cfRule>
    <cfRule type="colorScale" priority="88">
      <colorScale>
        <cfvo type="min"/>
        <cfvo type="percentile" val="50"/>
        <cfvo type="max"/>
        <color rgb="FFF8696B"/>
        <color rgb="FFFFEB84"/>
        <color rgb="FF63BE7B"/>
      </colorScale>
    </cfRule>
  </conditionalFormatting>
  <conditionalFormatting sqref="E21:E23">
    <cfRule type="colorScale" priority="89">
      <colorScale>
        <cfvo type="min"/>
        <cfvo type="max"/>
        <color rgb="FFFCFCFF"/>
        <color rgb="FF63BE7B"/>
      </colorScale>
    </cfRule>
    <cfRule type="colorScale" priority="90">
      <colorScale>
        <cfvo type="min"/>
        <cfvo type="percentile" val="50"/>
        <cfvo type="max"/>
        <color rgb="FFF8696B"/>
        <color rgb="FFFFEB84"/>
        <color rgb="FF63BE7B"/>
      </colorScale>
    </cfRule>
  </conditionalFormatting>
  <conditionalFormatting sqref="E24">
    <cfRule type="colorScale" priority="86">
      <colorScale>
        <cfvo type="min"/>
        <cfvo type="percentile" val="50"/>
        <cfvo type="max"/>
        <color rgb="FFF8696B"/>
        <color rgb="FFFFEB84"/>
        <color rgb="FF63BE7B"/>
      </colorScale>
    </cfRule>
    <cfRule type="colorScale" priority="85">
      <colorScale>
        <cfvo type="min"/>
        <cfvo type="max"/>
        <color rgb="FFFCFCFF"/>
        <color rgb="FF63BE7B"/>
      </colorScale>
    </cfRule>
  </conditionalFormatting>
  <conditionalFormatting sqref="E25">
    <cfRule type="colorScale" priority="83">
      <colorScale>
        <cfvo type="min"/>
        <cfvo type="max"/>
        <color rgb="FFFCFCFF"/>
        <color rgb="FF63BE7B"/>
      </colorScale>
    </cfRule>
    <cfRule type="colorScale" priority="84">
      <colorScale>
        <cfvo type="min"/>
        <cfvo type="percentile" val="50"/>
        <cfvo type="max"/>
        <color rgb="FFF8696B"/>
        <color rgb="FFFFEB84"/>
        <color rgb="FF63BE7B"/>
      </colorScale>
    </cfRule>
  </conditionalFormatting>
  <conditionalFormatting sqref="E26:E28">
    <cfRule type="colorScale" priority="81">
      <colorScale>
        <cfvo type="min"/>
        <cfvo type="max"/>
        <color rgb="FFFCFCFF"/>
        <color rgb="FF63BE7B"/>
      </colorScale>
    </cfRule>
    <cfRule type="colorScale" priority="82">
      <colorScale>
        <cfvo type="min"/>
        <cfvo type="percentile" val="50"/>
        <cfvo type="max"/>
        <color rgb="FFF8696B"/>
        <color rgb="FFFFEB84"/>
        <color rgb="FF63BE7B"/>
      </colorScale>
    </cfRule>
  </conditionalFormatting>
  <conditionalFormatting sqref="E29">
    <cfRule type="colorScale" priority="77">
      <colorScale>
        <cfvo type="min"/>
        <cfvo type="max"/>
        <color rgb="FFFCFCFF"/>
        <color rgb="FF63BE7B"/>
      </colorScale>
    </cfRule>
    <cfRule type="colorScale" priority="78">
      <colorScale>
        <cfvo type="min"/>
        <cfvo type="percentile" val="50"/>
        <cfvo type="max"/>
        <color rgb="FFF8696B"/>
        <color rgb="FFFFEB84"/>
        <color rgb="FF63BE7B"/>
      </colorScale>
    </cfRule>
  </conditionalFormatting>
  <conditionalFormatting sqref="E30:E32">
    <cfRule type="colorScale" priority="80">
      <colorScale>
        <cfvo type="min"/>
        <cfvo type="percentile" val="50"/>
        <cfvo type="max"/>
        <color rgb="FFF8696B"/>
        <color rgb="FFFFEB84"/>
        <color rgb="FF63BE7B"/>
      </colorScale>
    </cfRule>
    <cfRule type="colorScale" priority="79">
      <colorScale>
        <cfvo type="min"/>
        <cfvo type="max"/>
        <color rgb="FFFCFCFF"/>
        <color rgb="FF63BE7B"/>
      </colorScale>
    </cfRule>
  </conditionalFormatting>
  <conditionalFormatting sqref="E33">
    <cfRule type="colorScale" priority="74">
      <colorScale>
        <cfvo type="min"/>
        <cfvo type="percentile" val="50"/>
        <cfvo type="max"/>
        <color rgb="FFF8696B"/>
        <color rgb="FFFFEB84"/>
        <color rgb="FF63BE7B"/>
      </colorScale>
    </cfRule>
    <cfRule type="colorScale" priority="73">
      <colorScale>
        <cfvo type="min"/>
        <cfvo type="max"/>
        <color rgb="FFFCFCFF"/>
        <color rgb="FF63BE7B"/>
      </colorScale>
    </cfRule>
  </conditionalFormatting>
  <conditionalFormatting sqref="E34">
    <cfRule type="colorScale" priority="69">
      <colorScale>
        <cfvo type="min"/>
        <cfvo type="max"/>
        <color rgb="FFFCFCFF"/>
        <color rgb="FF63BE7B"/>
      </colorScale>
    </cfRule>
    <cfRule type="colorScale" priority="70">
      <colorScale>
        <cfvo type="min"/>
        <cfvo type="percentile" val="50"/>
        <cfvo type="max"/>
        <color rgb="FFF8696B"/>
        <color rgb="FFFFEB84"/>
        <color rgb="FF63BE7B"/>
      </colorScale>
    </cfRule>
  </conditionalFormatting>
  <conditionalFormatting sqref="E35">
    <cfRule type="colorScale" priority="67">
      <colorScale>
        <cfvo type="min"/>
        <cfvo type="max"/>
        <color rgb="FFFCFCFF"/>
        <color rgb="FF63BE7B"/>
      </colorScale>
    </cfRule>
    <cfRule type="colorScale" priority="68">
      <colorScale>
        <cfvo type="min"/>
        <cfvo type="percentile" val="50"/>
        <cfvo type="max"/>
        <color rgb="FFF8696B"/>
        <color rgb="FFFFEB84"/>
        <color rgb="FF63BE7B"/>
      </colorScale>
    </cfRule>
  </conditionalFormatting>
  <conditionalFormatting sqref="E36">
    <cfRule type="colorScale" priority="63">
      <colorScale>
        <cfvo type="min"/>
        <cfvo type="max"/>
        <color rgb="FFFCFCFF"/>
        <color rgb="FF63BE7B"/>
      </colorScale>
    </cfRule>
    <cfRule type="colorScale" priority="64">
      <colorScale>
        <cfvo type="min"/>
        <cfvo type="percentile" val="50"/>
        <cfvo type="max"/>
        <color rgb="FFF8696B"/>
        <color rgb="FFFFEB84"/>
        <color rgb="FF63BE7B"/>
      </colorScale>
    </cfRule>
  </conditionalFormatting>
  <conditionalFormatting sqref="E37:E39">
    <cfRule type="colorScale" priority="65">
      <colorScale>
        <cfvo type="min"/>
        <cfvo type="max"/>
        <color rgb="FFFCFCFF"/>
        <color rgb="FF63BE7B"/>
      </colorScale>
    </cfRule>
    <cfRule type="colorScale" priority="66">
      <colorScale>
        <cfvo type="min"/>
        <cfvo type="percentile" val="50"/>
        <cfvo type="max"/>
        <color rgb="FFF8696B"/>
        <color rgb="FFFFEB84"/>
        <color rgb="FF63BE7B"/>
      </colorScale>
    </cfRule>
  </conditionalFormatting>
  <conditionalFormatting sqref="E40">
    <cfRule type="colorScale" priority="61">
      <colorScale>
        <cfvo type="min"/>
        <cfvo type="max"/>
        <color rgb="FFFCFCFF"/>
        <color rgb="FF63BE7B"/>
      </colorScale>
    </cfRule>
    <cfRule type="colorScale" priority="62">
      <colorScale>
        <cfvo type="min"/>
        <cfvo type="percentile" val="50"/>
        <cfvo type="max"/>
        <color rgb="FFF8696B"/>
        <color rgb="FFFFEB84"/>
        <color rgb="FF63BE7B"/>
      </colorScale>
    </cfRule>
  </conditionalFormatting>
  <conditionalFormatting sqref="E41">
    <cfRule type="colorScale" priority="59">
      <colorScale>
        <cfvo type="min"/>
        <cfvo type="max"/>
        <color rgb="FFFCFCFF"/>
        <color rgb="FF63BE7B"/>
      </colorScale>
    </cfRule>
    <cfRule type="colorScale" priority="60">
      <colorScale>
        <cfvo type="min"/>
        <cfvo type="percentile" val="50"/>
        <cfvo type="max"/>
        <color rgb="FFF8696B"/>
        <color rgb="FFFFEB84"/>
        <color rgb="FF63BE7B"/>
      </colorScale>
    </cfRule>
  </conditionalFormatting>
  <conditionalFormatting sqref="E42">
    <cfRule type="colorScale" priority="57">
      <colorScale>
        <cfvo type="min"/>
        <cfvo type="max"/>
        <color rgb="FFFCFCFF"/>
        <color rgb="FF63BE7B"/>
      </colorScale>
    </cfRule>
    <cfRule type="colorScale" priority="58">
      <colorScale>
        <cfvo type="min"/>
        <cfvo type="percentile" val="50"/>
        <cfvo type="max"/>
        <color rgb="FFF8696B"/>
        <color rgb="FFFFEB84"/>
        <color rgb="FF63BE7B"/>
      </colorScale>
    </cfRule>
  </conditionalFormatting>
  <conditionalFormatting sqref="E43">
    <cfRule type="colorScale" priority="56">
      <colorScale>
        <cfvo type="min"/>
        <cfvo type="percentile" val="50"/>
        <cfvo type="max"/>
        <color rgb="FFF8696B"/>
        <color rgb="FFFFEB84"/>
        <color rgb="FF63BE7B"/>
      </colorScale>
    </cfRule>
    <cfRule type="colorScale" priority="55">
      <colorScale>
        <cfvo type="min"/>
        <cfvo type="max"/>
        <color rgb="FFFCFCFF"/>
        <color rgb="FF63BE7B"/>
      </colorScale>
    </cfRule>
  </conditionalFormatting>
  <conditionalFormatting sqref="E44">
    <cfRule type="colorScale" priority="53">
      <colorScale>
        <cfvo type="min"/>
        <cfvo type="max"/>
        <color rgb="FFFCFCFF"/>
        <color rgb="FF63BE7B"/>
      </colorScale>
    </cfRule>
    <cfRule type="colorScale" priority="54">
      <colorScale>
        <cfvo type="min"/>
        <cfvo type="percentile" val="50"/>
        <cfvo type="max"/>
        <color rgb="FFF8696B"/>
        <color rgb="FFFFEB84"/>
        <color rgb="FF63BE7B"/>
      </colorScale>
    </cfRule>
  </conditionalFormatting>
  <conditionalFormatting sqref="E45">
    <cfRule type="colorScale" priority="50">
      <colorScale>
        <cfvo type="min"/>
        <cfvo type="percentile" val="50"/>
        <cfvo type="max"/>
        <color rgb="FFF8696B"/>
        <color rgb="FFFFEB84"/>
        <color rgb="FF63BE7B"/>
      </colorScale>
    </cfRule>
    <cfRule type="colorScale" priority="49">
      <colorScale>
        <cfvo type="min"/>
        <cfvo type="max"/>
        <color rgb="FFFCFCFF"/>
        <color rgb="FF63BE7B"/>
      </colorScale>
    </cfRule>
  </conditionalFormatting>
  <conditionalFormatting sqref="E46:E48">
    <cfRule type="colorScale" priority="52">
      <colorScale>
        <cfvo type="min"/>
        <cfvo type="percentile" val="50"/>
        <cfvo type="max"/>
        <color rgb="FFF8696B"/>
        <color rgb="FFFFEB84"/>
        <color rgb="FF63BE7B"/>
      </colorScale>
    </cfRule>
    <cfRule type="colorScale" priority="51">
      <colorScale>
        <cfvo type="min"/>
        <cfvo type="max"/>
        <color rgb="FFFCFCFF"/>
        <color rgb="FF63BE7B"/>
      </colorScale>
    </cfRule>
  </conditionalFormatting>
  <conditionalFormatting sqref="E49">
    <cfRule type="colorScale" priority="47">
      <colorScale>
        <cfvo type="min"/>
        <cfvo type="max"/>
        <color rgb="FFFCFCFF"/>
        <color rgb="FF63BE7B"/>
      </colorScale>
    </cfRule>
    <cfRule type="colorScale" priority="48">
      <colorScale>
        <cfvo type="min"/>
        <cfvo type="percentile" val="50"/>
        <cfvo type="max"/>
        <color rgb="FFF8696B"/>
        <color rgb="FFFFEB84"/>
        <color rgb="FF63BE7B"/>
      </colorScale>
    </cfRule>
  </conditionalFormatting>
  <conditionalFormatting sqref="E50">
    <cfRule type="colorScale" priority="45">
      <colorScale>
        <cfvo type="min"/>
        <cfvo type="max"/>
        <color rgb="FFFCFCFF"/>
        <color rgb="FF63BE7B"/>
      </colorScale>
    </cfRule>
    <cfRule type="colorScale" priority="46">
      <colorScale>
        <cfvo type="min"/>
        <cfvo type="percentile" val="50"/>
        <cfvo type="max"/>
        <color rgb="FFF8696B"/>
        <color rgb="FFFFEB84"/>
        <color rgb="FF63BE7B"/>
      </colorScale>
    </cfRule>
  </conditionalFormatting>
  <conditionalFormatting sqref="E51">
    <cfRule type="colorScale" priority="44">
      <colorScale>
        <cfvo type="min"/>
        <cfvo type="percentile" val="50"/>
        <cfvo type="max"/>
        <color rgb="FFF8696B"/>
        <color rgb="FFFFEB84"/>
        <color rgb="FF63BE7B"/>
      </colorScale>
    </cfRule>
    <cfRule type="colorScale" priority="43">
      <colorScale>
        <cfvo type="min"/>
        <cfvo type="max"/>
        <color rgb="FFFCFCFF"/>
        <color rgb="FF63BE7B"/>
      </colorScale>
    </cfRule>
  </conditionalFormatting>
  <conditionalFormatting sqref="E52">
    <cfRule type="colorScale" priority="41">
      <colorScale>
        <cfvo type="min"/>
        <cfvo type="max"/>
        <color rgb="FFFCFCFF"/>
        <color rgb="FF63BE7B"/>
      </colorScale>
    </cfRule>
    <cfRule type="colorScale" priority="42">
      <colorScale>
        <cfvo type="min"/>
        <cfvo type="percentile" val="50"/>
        <cfvo type="max"/>
        <color rgb="FFF8696B"/>
        <color rgb="FFFFEB84"/>
        <color rgb="FF63BE7B"/>
      </colorScale>
    </cfRule>
  </conditionalFormatting>
  <conditionalFormatting sqref="E53">
    <cfRule type="colorScale" priority="39">
      <colorScale>
        <cfvo type="min"/>
        <cfvo type="max"/>
        <color rgb="FFFCFCFF"/>
        <color rgb="FF63BE7B"/>
      </colorScale>
    </cfRule>
    <cfRule type="colorScale" priority="40">
      <colorScale>
        <cfvo type="min"/>
        <cfvo type="percentile" val="50"/>
        <cfvo type="max"/>
        <color rgb="FFF8696B"/>
        <color rgb="FFFFEB84"/>
        <color rgb="FF63BE7B"/>
      </colorScale>
    </cfRule>
  </conditionalFormatting>
  <conditionalFormatting sqref="F1:F1048576">
    <cfRule type="colorScale" priority="120">
      <colorScale>
        <cfvo type="min"/>
        <cfvo type="percentile" val="50"/>
        <cfvo type="max"/>
        <color rgb="FFF8696B"/>
        <color rgb="FFFCFCFF"/>
        <color rgb="FF63BE7B"/>
      </colorScale>
    </cfRule>
  </conditionalFormatting>
  <conditionalFormatting sqref="F2:F28">
    <cfRule type="colorScale" priority="124">
      <colorScale>
        <cfvo type="min"/>
        <cfvo type="max"/>
        <color rgb="FFFCFCFF"/>
        <color rgb="FF63BE7B"/>
      </colorScale>
    </cfRule>
  </conditionalFormatting>
  <conditionalFormatting sqref="G2:G28">
    <cfRule type="colorScale" priority="123">
      <colorScale>
        <cfvo type="min"/>
        <cfvo type="percentile" val="50"/>
        <cfvo type="max"/>
        <color rgb="FF63BE7B"/>
        <color rgb="FFFCFCFF"/>
        <color rgb="FFF8696B"/>
      </colorScale>
    </cfRule>
  </conditionalFormatting>
  <conditionalFormatting sqref="G2:G53">
    <cfRule type="colorScale" priority="198">
      <colorScale>
        <cfvo type="min"/>
        <cfvo type="percentile" val="50"/>
        <cfvo type="max"/>
        <color rgb="FF63BE7B"/>
        <color rgb="FFFCFCFF"/>
        <color rgb="FFF8696B"/>
      </colorScale>
    </cfRule>
  </conditionalFormatting>
  <conditionalFormatting sqref="H2:H28">
    <cfRule type="colorScale" priority="122">
      <colorScale>
        <cfvo type="min"/>
        <cfvo type="percentile" val="50"/>
        <cfvo type="max"/>
        <color rgb="FF63BE7B"/>
        <color rgb="FFFCFCFF"/>
        <color rgb="FFF8696B"/>
      </colorScale>
    </cfRule>
  </conditionalFormatting>
  <conditionalFormatting sqref="I2:I28">
    <cfRule type="colorScale" priority="121">
      <colorScale>
        <cfvo type="min"/>
        <cfvo type="max"/>
        <color rgb="FFFFEF9C"/>
        <color rgb="FF63BE7B"/>
      </colorScale>
    </cfRule>
  </conditionalFormatting>
  <conditionalFormatting sqref="I2:I32">
    <cfRule type="colorScale" priority="35">
      <colorScale>
        <cfvo type="min"/>
        <cfvo type="max"/>
        <color rgb="FFFFEF9C"/>
        <color rgb="FF63BE7B"/>
      </colorScale>
    </cfRule>
  </conditionalFormatting>
  <conditionalFormatting sqref="I2:I53">
    <cfRule type="colorScale" priority="201">
      <colorScale>
        <cfvo type="min"/>
        <cfvo type="max"/>
        <color rgb="FFFFEF9C"/>
        <color rgb="FF63BE7B"/>
      </colorScale>
    </cfRule>
  </conditionalFormatting>
  <conditionalFormatting sqref="J2:J32">
    <cfRule type="colorScale" priority="34">
      <colorScale>
        <cfvo type="min"/>
        <cfvo type="max"/>
        <color rgb="FFFFEF9C"/>
        <color rgb="FF63BE7B"/>
      </colorScale>
    </cfRule>
  </conditionalFormatting>
  <conditionalFormatting sqref="J2:J53">
    <cfRule type="colorScale" priority="202">
      <colorScale>
        <cfvo type="min"/>
        <cfvo type="max"/>
        <color rgb="FFFFEF9C"/>
        <color rgb="FF63BE7B"/>
      </colorScale>
    </cfRule>
  </conditionalFormatting>
  <conditionalFormatting sqref="K2:K32">
    <cfRule type="colorScale" priority="33">
      <colorScale>
        <cfvo type="min"/>
        <cfvo type="max"/>
        <color rgb="FFFFEF9C"/>
        <color rgb="FF63BE7B"/>
      </colorScale>
    </cfRule>
  </conditionalFormatting>
  <conditionalFormatting sqref="K2:K53">
    <cfRule type="colorScale" priority="203">
      <colorScale>
        <cfvo type="min"/>
        <cfvo type="percentile" val="50"/>
        <cfvo type="max"/>
        <color rgb="FFF8696B"/>
        <color rgb="FFFFEB84"/>
        <color rgb="FF63BE7B"/>
      </colorScale>
    </cfRule>
  </conditionalFormatting>
  <hyperlinks>
    <hyperlink ref="A31" r:id="rId1" display="Technology/Hardware/Allegro Microsystems.xlsx" xr:uid="{6FF79B7C-2348-3A49-B011-64B3038056A7}"/>
    <hyperlink ref="A28" r:id="rId2" display="Technology/Hardware/AMD.xlsx" xr:uid="{E7A16D0F-B6B7-144C-97C2-CC04B99D6C54}"/>
    <hyperlink ref="A25" r:id="rId3" display="Technology/Hardware/Analog Devices.xlsx" xr:uid="{5738D6FB-4C0D-744C-96BB-535D3FCFA19B}"/>
    <hyperlink ref="A13" r:id="rId4" display="Technology/Hardware/Apple.xlsx" xr:uid="{35343E66-C971-7F42-9B7E-9C074514A9CA}"/>
    <hyperlink ref="A20" r:id="rId5" display="Technology/Hardware/Applied Materials.xlsx" xr:uid="{A380160E-CB80-0D42-880D-D7644CEEA1CD}"/>
    <hyperlink ref="A17" r:id="rId6" display="Technology/Hardware/Arista Networks.xlsx" xr:uid="{EE2214C7-0AF5-CE46-B776-35F95D2E8596}"/>
    <hyperlink ref="A21" r:id="rId7" display="Technology/Hardware/ASML.xlsx" xr:uid="{456A6208-F5FA-B94B-AFBC-EDBB1A4125F9}"/>
    <hyperlink ref="A29" r:id="rId8" display="Technology/Hardware/Axon Enterprise.xlsx" xr:uid="{F5A70D05-4144-8344-8921-BA5F80D94222}"/>
    <hyperlink ref="A10" r:id="rId9" display="Technology/Hardware/Broadcom.xlsx" xr:uid="{06FEB492-8DB6-0F43-860D-5C23AAB36109}"/>
    <hyperlink ref="A24" r:id="rId10" display="Technology/Hardware/Enphase Energy.xlsx" xr:uid="{DB69F97D-7320-914D-8A6D-160476ED6DA8}"/>
    <hyperlink ref="A12" r:id="rId11" display="Technology/Hardware/KLA Corporation.xlsx" xr:uid="{0143A77E-EB61-3B49-8AFD-2FD7224A2F93}"/>
    <hyperlink ref="A18" r:id="rId12" display="Technology/Hardware/Lam Research.xlsx" xr:uid="{706E6BEF-0C4E-6744-9B00-7DDAA8D66477}"/>
    <hyperlink ref="A16" r:id="rId13" display="Technology/Hardware/Livent.xlsx" xr:uid="{E649DE9B-7B74-9A4D-84DF-AE9BC48B9C08}"/>
    <hyperlink ref="A19" r:id="rId14" display="Technology/Hardware/Microchip Technology.xlsx" xr:uid="{9F0E5CDD-5FC2-1D4A-B7B3-E1882F8C6651}"/>
    <hyperlink ref="A3" r:id="rId15" display="Technology/Hardware/Mobileye.xlsx" xr:uid="{809BE7D6-9C0F-A14E-A02B-18576D6D4ED5}"/>
    <hyperlink ref="A26" r:id="rId16" display="Technology/Hardware/Monolithic Power Systems.xlsx" xr:uid="{C0FA6DAA-8E86-0C44-9C6F-DD286A7E7381}"/>
    <hyperlink ref="A27" r:id="rId17" display="Technology/Hardware/Nvidia.xlsx" xr:uid="{BCDCC30E-EBB7-D040-80D8-CA944E7725A5}"/>
    <hyperlink ref="A23" r:id="rId18" display="Technology/Hardware/ON Semiconductor.xlsx" xr:uid="{0624DD06-35B0-4C4D-B2E9-011DB55AD406}"/>
    <hyperlink ref="A15" r:id="rId19" display="Technology/Hardware/Palo Alto Networks.xlsx" xr:uid="{0C0102D3-8E92-374F-AF41-DC7C3E86790A}"/>
    <hyperlink ref="A5" r:id="rId20" display="Technology/Hardware/Pure Storage.xlsx" xr:uid="{E71F3991-3AB3-4846-8F6B-B41D321352ED}"/>
    <hyperlink ref="A9" r:id="rId21" display="Technology/Hardware/Rambus.xlsx" xr:uid="{1D18762D-A04B-ED43-99A7-0D004131B06D}"/>
    <hyperlink ref="A22" r:id="rId22" display="Technology/Hardware/SolarEdge.xlsx" xr:uid="{AE891F8E-3D0C-054A-9FE3-7DEB800CDD44}"/>
    <hyperlink ref="A2" r:id="rId23" display="Technology/Hardware/Super Micro Computer.xlsx" xr:uid="{3EA9F40D-823B-564B-B224-ED5294F73CC0}"/>
    <hyperlink ref="A32" r:id="rId24" display="Technology/Hardware/Tesla.xlsx" xr:uid="{1F2CC891-7CCD-9B46-950C-AF8A297C24AF}"/>
    <hyperlink ref="A11" r:id="rId25" display="Technology/Hardware/Texas Instruments.xlsx" xr:uid="{DA02810C-1F81-994A-8333-CA1CA59DE653}"/>
    <hyperlink ref="A8" r:id="rId26" display="Technology/Hardware/Micron Technology.xlsx" xr:uid="{050B4F10-2AD1-E94D-84BF-486B98738064}"/>
    <hyperlink ref="A6" r:id="rId27" display="Technology/Hardware/NXP Semiconductors.xlsx" xr:uid="{10E83EAA-FCD7-9148-A16A-66E93EC29D7B}"/>
    <hyperlink ref="A14" r:id="rId28" display="Technology/Hardware/Taiwan Semiconductor.xlsx" xr:uid="{BC809C37-88FD-A845-BA8C-9DD85B659F00}"/>
    <hyperlink ref="A7" r:id="rId29" display="Technology/Hardware/Qualcomm.xlsx" xr:uid="{7556B47D-86D7-E94F-B1EA-3C631EC58BEF}"/>
    <hyperlink ref="A30" r:id="rId30" display="Technology/Hardware/STMicroelectronics.xlsx" xr:uid="{F180C522-17CD-2A42-9161-1BFEE56DA34D}"/>
    <hyperlink ref="A4" r:id="rId31" display="Technology/Hardware/Cisco Systems.xlsx" xr:uid="{2AFB99F6-174B-3B40-B78B-CAB85561712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059B8-9403-2145-9BF3-0B1626082726}">
  <dimension ref="A1:R54"/>
  <sheetViews>
    <sheetView tabSelected="1" zoomScale="80" zoomScaleNormal="80" workbookViewId="0">
      <pane ySplit="1" topLeftCell="A2" activePane="bottomLeft" state="frozen"/>
      <selection pane="bottomLeft" activeCell="F5" sqref="F5"/>
    </sheetView>
  </sheetViews>
  <sheetFormatPr baseColWidth="10" defaultRowHeight="16"/>
  <cols>
    <col min="1" max="1" width="30.7109375" style="12" customWidth="1"/>
    <col min="2" max="2" width="10.7109375" style="1" customWidth="1"/>
    <col min="3" max="3" width="10.7109375" style="18" customWidth="1"/>
    <col min="4" max="7" width="10.7109375" customWidth="1"/>
    <col min="8" max="8" width="10.7109375" hidden="1" customWidth="1"/>
    <col min="9"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13</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2" t="e" vm="51">
        <v>#VALUE!</v>
      </c>
      <c r="B2" s="19">
        <f>'[50]Sheet 1'!$N$115</f>
        <v>47.808810652676492</v>
      </c>
      <c r="C2" s="6" cm="1">
        <f t="array" ref="C2">(B2/_FV(A2,"Price"))-1</f>
        <v>0.65314006406211922</v>
      </c>
      <c r="D2" s="6">
        <f>'[50]Sheet 1'!$L$4</f>
        <v>0.13329261653468016</v>
      </c>
      <c r="E2" s="6">
        <f>'[50]Sheet 1'!$M$4</f>
        <v>6.5725813776524644E-2</v>
      </c>
      <c r="F2" s="6">
        <f>'[50]Sheet 1'!$L$20</f>
        <v>1.7354196301564722</v>
      </c>
      <c r="G2" s="7">
        <f>'[50]Sheet 1'!$S$16</f>
        <v>4.1503077081445268</v>
      </c>
      <c r="H2" s="7">
        <f>'[50]Sheet 1'!$T$16</f>
        <v>480.03174973736429</v>
      </c>
      <c r="I2" s="6">
        <f>'[50]Sheet 1'!$R$7</f>
        <v>0.74509999999999998</v>
      </c>
      <c r="J2" s="6">
        <f>'[50]Sheet 1'!$U$7</f>
        <v>0.28855131934029959</v>
      </c>
      <c r="K2" s="6">
        <f>'[50]Sheet 1'!$T$13</f>
        <v>0.90803776096226374</v>
      </c>
      <c r="L2" s="8">
        <f>'[50]Sheet 1'!$T$101</f>
        <v>4112432000</v>
      </c>
      <c r="M2" s="16" t="str" cm="1">
        <f t="array" ref="M2">_FV(A2,"Industry")</f>
        <v>Software &amp; IT Services</v>
      </c>
      <c r="N2" s="25" cm="1">
        <f t="array" ref="N2">_FV(A2,"Year incorporated",TRUE)</f>
        <v>2008</v>
      </c>
      <c r="O2" s="14" t="str" cm="1">
        <f t="array" ref="O2">_FV(A2,"Description")</f>
        <v>Box, Inc. provides a cloud content management platform that enables organizations of all sizes to securely manage cloud content while allowing easy, secure access and sharing of this content from anywhere, on any device. The Company’s Software-as-a-Service platform, users can collaborate on content both internally and with external parties, automate content-driven business processes, develop custom applications, and implement data protection, security and compliance features to comply with legal and regulatory requirements, internal policies and industry standards and regulations. Its platform integrates with enterprise business applications, and is compatible with multiple application environments, operating systems and devices, ensuring that workers can securely access their critical business content. Its box solution offers Web, mobile and desktop applications for cloud content management on a platform for developing custom applications, as well as industry-specific capabilities.</v>
      </c>
      <c r="P2" s="10"/>
      <c r="Q2" s="10"/>
      <c r="R2" s="10"/>
    </row>
    <row r="3" spans="1:18" ht="50" customHeight="1">
      <c r="A3" s="22" t="e" vm="7">
        <v>#VALUE!</v>
      </c>
      <c r="B3" s="19">
        <f>'[7]Sheet 1'!$H$115</f>
        <v>1731.9772504516318</v>
      </c>
      <c r="C3" s="6" cm="1">
        <f t="array" ref="C3">(B3/_FV(A3,"Price"))-1</f>
        <v>-0.34647793373696079</v>
      </c>
      <c r="D3" s="6">
        <f>'[7]Sheet 1'!$F$4</f>
        <v>0.29690560125342724</v>
      </c>
      <c r="E3" s="6">
        <f>'[7]Sheet 1'!$G$4</f>
        <v>0.24388402295379041</v>
      </c>
      <c r="F3" s="6">
        <f>'[7]Sheet 1'!$F$20</f>
        <v>0.10344827586206895</v>
      </c>
      <c r="G3" s="7">
        <f>'[7]Sheet 1'!$M$16</f>
        <v>8.4811562422228928</v>
      </c>
      <c r="H3" s="7">
        <f>'[7]Sheet 1'!$N$16</f>
        <v>36.659410336814624</v>
      </c>
      <c r="I3" s="6">
        <f>'[7]Sheet 1'!$L$7</f>
        <v>0.57762005436424047</v>
      </c>
      <c r="J3" s="6">
        <f>'[7]Sheet 1'!$O$7</f>
        <v>0.20084566596194503</v>
      </c>
      <c r="K3" s="6">
        <f>'[7]Sheet 1'!$N$13</f>
        <v>0.61547310900201324</v>
      </c>
      <c r="L3" s="8">
        <f>'[7]Sheet 1'!$N$101</f>
        <v>56162216636</v>
      </c>
      <c r="M3" s="16" t="str" cm="1">
        <f t="array" ref="M3">_FV(A3,"Industry")</f>
        <v>Software &amp; IT Services</v>
      </c>
      <c r="N3" s="25" cm="1">
        <f t="array" ref="N3">_FV(A3,"Year incorporated",TRUE)</f>
        <v>2002</v>
      </c>
      <c r="O3" s="14" t="str" cm="1">
        <f t="array" ref="O3">_FV(A3,"Description")</f>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c>
      <c r="P3" s="10"/>
      <c r="Q3" s="10"/>
      <c r="R3" s="10"/>
    </row>
    <row r="4" spans="1:18" ht="50" customHeight="1">
      <c r="A4" s="2" t="e" vm="52">
        <v>#VALUE!</v>
      </c>
      <c r="B4" s="19">
        <f>'[51]Sheet 1'!$AN$115</f>
        <v>239.7435751150752</v>
      </c>
      <c r="C4" s="6">
        <f>'[51]Sheet 1'!$AN$117</f>
        <v>8.7765767309778475E-2</v>
      </c>
      <c r="D4" s="6">
        <f>'[51]Sheet 1'!$AL$4</f>
        <v>6.9381689258533497E-2</v>
      </c>
      <c r="E4" s="6">
        <f>'[51]Sheet 1'!$AM$4</f>
        <v>0.11719066463091643</v>
      </c>
      <c r="F4" s="6">
        <f>'[51]Sheet 1'!$AL$20</f>
        <v>0.11941703123410319</v>
      </c>
      <c r="G4" s="7">
        <f>'[51]Sheet 1'!$AS$16</f>
        <v>5.674275706228773</v>
      </c>
      <c r="H4" s="7">
        <f>'[51]Sheet 1'!$AT$16</f>
        <v>30.876687958221709</v>
      </c>
      <c r="I4" s="6">
        <f>'[51]Sheet 1'!$AR$7</f>
        <v>0.4103</v>
      </c>
      <c r="J4" s="6">
        <f>'[51]Sheet 1'!$AU$7</f>
        <v>0.15867011497834418</v>
      </c>
      <c r="K4" s="6">
        <f>'[51]Sheet 1'!$AT$13</f>
        <v>0.4987425033855678</v>
      </c>
      <c r="L4" s="8" cm="1">
        <f t="array" ref="L4">_FV(A4,"Market cap",TRUE)</f>
        <v>91052265120</v>
      </c>
      <c r="M4" s="16" t="str" cm="1">
        <f t="array" ref="M4">_FV(A4,"Industry")</f>
        <v>Software &amp; IT Services</v>
      </c>
      <c r="N4" s="25" cm="1">
        <f t="array" ref="N4">_FV(A4,"Year incorporated",TRUE)</f>
        <v>1961</v>
      </c>
      <c r="O4" s="14" t="str" cm="1">
        <f t="array" ref="O4">_FV(A4,"Description")</f>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It serves over 990,000 clients in 140 countries and territories.</v>
      </c>
      <c r="P4" s="10"/>
      <c r="Q4" s="10"/>
      <c r="R4" s="10"/>
    </row>
    <row r="5" spans="1:18" ht="50" customHeight="1">
      <c r="A5" s="22" t="e" vm="53">
        <v>#VALUE!</v>
      </c>
      <c r="B5" s="19">
        <f>'[52]Sheet 1'!$AC$115</f>
        <v>176.60545860973116</v>
      </c>
      <c r="C5" s="6" cm="1">
        <f t="array" ref="C5">(B5/_FV(A5,"Price"))-1</f>
        <v>-0.19823190352870956</v>
      </c>
      <c r="D5" s="6">
        <f>'[52]Sheet 1'!$AA$4</f>
        <v>7.3309550639662158E-2</v>
      </c>
      <c r="E5" s="6">
        <f>'[52]Sheet 1'!$AB$4</f>
        <v>5.2003649378903782E-2</v>
      </c>
      <c r="F5" s="6">
        <f>'[52]Sheet 1'!$AA$20</f>
        <v>9.7421322642306851E-2</v>
      </c>
      <c r="G5" s="7">
        <f>'[52]Sheet 1'!$AH$16</f>
        <v>16.509755070531266</v>
      </c>
      <c r="H5" s="7">
        <f>'[52]Sheet 1'!$AI$16</f>
        <v>34.913550014841199</v>
      </c>
      <c r="I5" s="6">
        <f>'[52]Sheet 1'!$AG$7</f>
        <v>0.85909999999999997</v>
      </c>
      <c r="J5" s="6">
        <f>'[52]Sheet 1'!$AJ$7</f>
        <v>0.56403958172503332</v>
      </c>
      <c r="K5" s="6">
        <f>'[52]Sheet 1'!$AH$13</f>
        <v>0.38871581862236065</v>
      </c>
      <c r="L5" s="8">
        <f>'[52]Sheet 1'!$AI$101</f>
        <v>23524750000</v>
      </c>
      <c r="M5" s="16" t="str" cm="1">
        <f t="array" ref="M5">_FV(A5,"Industry")</f>
        <v>Software &amp; IT Services</v>
      </c>
      <c r="N5" s="25" cm="1">
        <f t="array" ref="N5">_FV(A5,"Year incorporated",TRUE)</f>
        <v>1995</v>
      </c>
      <c r="O5" s="14" t="str" cm="1">
        <f t="array" ref="O5">_FV(A5,"Description")</f>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c>
      <c r="P5" s="10"/>
      <c r="Q5" s="10"/>
      <c r="R5" s="10"/>
    </row>
    <row r="6" spans="1:18" ht="50" customHeight="1">
      <c r="A6" s="22" t="e" vm="54">
        <v>#VALUE!</v>
      </c>
      <c r="B6" s="19">
        <f>'[53]Sheet 1'!$Y$115</f>
        <v>254.26921589031022</v>
      </c>
      <c r="C6" s="6" cm="1">
        <f t="array" ref="C6">(B6/_FV(A6,"Price"))-1</f>
        <v>-0.17243542427889269</v>
      </c>
      <c r="D6" s="6">
        <f>'[53]Sheet 1'!$W$4</f>
        <v>0.21888332088710705</v>
      </c>
      <c r="E6" s="6">
        <f>'[53]Sheet 1'!$X$4</f>
        <v>4.4609562523678203E-2</v>
      </c>
      <c r="F6" s="6">
        <f>'[53]Sheet 1'!$W$20</f>
        <v>0.17053291550722505</v>
      </c>
      <c r="G6" s="7">
        <f>'[53]Sheet 1'!$AD$16</f>
        <v>3.1128398360854952</v>
      </c>
      <c r="H6" s="7">
        <f>'[53]Sheet 1'!$AE$16</f>
        <v>27.879670585381863</v>
      </c>
      <c r="I6" s="6">
        <f>'[53]Sheet 1'!$AC$7</f>
        <v>0.31990000000000002</v>
      </c>
      <c r="J6" s="6">
        <f>'[53]Sheet 1'!$AF$7</f>
        <v>0.14324588937240221</v>
      </c>
      <c r="K6" s="6">
        <f>'[53]Sheet 1'!$AE$13</f>
        <v>0.36832475400042614</v>
      </c>
      <c r="L6" s="8">
        <f>'[53]Sheet 1'!$AE$101</f>
        <v>191733206280</v>
      </c>
      <c r="M6" s="16" t="str" cm="1">
        <f t="array" ref="M6">_FV(A6,"Industry")</f>
        <v>Software &amp; IT Services</v>
      </c>
      <c r="N6" s="25" cm="1">
        <f t="array" ref="N6">_FV(A6,"Year incorporated",TRUE)</f>
        <v>2009</v>
      </c>
      <c r="O6" s="14" t="str" cm="1">
        <f t="array" ref="O6">_FV(A6,"Description")</f>
        <v>Accenture plc is a global professional services company. The Company is engaged in providing a range of services and solutions across strategy and consulting, technology, operations, Industry X and Song. The Company serves clients in three geographic markets: North America, Europe, and Growth Markets (Asia Pacific, Latin America, Africa, and the Middle East). It provides a range of services, including application services, artificial intelligence, automation, business process outsourcing, business strategy, change management, cloud, customer experience, data and analytics, ecosystem partners, finance consulting, Industry X, infrastructure, marketing, operating models, security, supply chain management, technology consulting, technology innovation, and zero-based budgeting (ZBB). The Company also specializes in the SAP business technology platform that designs digital products and experiences for enterprise customers, including custom portals and Web solutions, and mobile applications.</v>
      </c>
      <c r="P6" s="10"/>
      <c r="Q6" s="10"/>
      <c r="R6" s="10"/>
    </row>
    <row r="7" spans="1:18" ht="50" customHeight="1">
      <c r="A7" s="22" t="e" vm="55">
        <v>#VALUE!</v>
      </c>
      <c r="B7" s="19">
        <f>'[54]Sheet 1'!$S$115</f>
        <v>57.427538060388329</v>
      </c>
      <c r="C7" s="6" cm="1">
        <f t="array" ref="C7">(B7/_FV(A7,"Price"))-1</f>
        <v>-0.20084138518802774</v>
      </c>
      <c r="D7" s="6">
        <f>'[54]Sheet 1'!$Q$4</f>
        <v>0.28823620104841186</v>
      </c>
      <c r="E7" s="6">
        <f>'[54]Sheet 1'!$R$4</f>
        <v>0.22613847166537004</v>
      </c>
      <c r="F7" s="6">
        <f>'[54]Sheet 1'!$Q$20</f>
        <v>0.14645017510347014</v>
      </c>
      <c r="G7" s="7">
        <f>'[54]Sheet 1'!$X$16</f>
        <v>15.921472824486864</v>
      </c>
      <c r="H7" s="7">
        <f>'[54]Sheet 1'!$Y$16</f>
        <v>87.694044947264331</v>
      </c>
      <c r="I7" s="6">
        <f>'[54]Sheet 1'!$W$7</f>
        <v>0.76570000000000005</v>
      </c>
      <c r="J7" s="6">
        <f>'[54]Sheet 1'!$Z$7</f>
        <v>0.36018191610316558</v>
      </c>
      <c r="K7" s="6">
        <f>'[54]Sheet 1'!$Y$13</f>
        <v>0.36743686797356084</v>
      </c>
      <c r="L7" s="8">
        <f>'[54]Sheet 1'!$Y$101</f>
        <v>53212746474</v>
      </c>
      <c r="M7" s="16" t="str" cm="1">
        <f t="array" ref="M7">_FV(A7,"Industry")</f>
        <v>Software &amp; IT Services</v>
      </c>
      <c r="N7" s="25" cm="1">
        <f t="array" ref="N7">_FV(A7,"Year incorporated",TRUE)</f>
        <v>2000</v>
      </c>
      <c r="O7" s="14" t="str" cm="1">
        <f t="array" ref="O7">_FV(A7,"Description")</f>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c>
      <c r="P7" s="10"/>
      <c r="Q7" s="10"/>
      <c r="R7" s="10"/>
    </row>
    <row r="8" spans="1:18" ht="50" customHeight="1">
      <c r="A8" s="22" t="e" vm="12">
        <v>#VALUE!</v>
      </c>
      <c r="B8" s="19">
        <f>'[12]Sheet 1'!$AN$115</f>
        <v>241.99236149131318</v>
      </c>
      <c r="C8" s="6" cm="1">
        <f t="array" ref="C8">(B8/_FV(A8,"Price"))-1</f>
        <v>-0.28765016781574526</v>
      </c>
      <c r="D8" s="6">
        <f>'[12]Sheet 1'!$AL$4</f>
        <v>0.17956070629670173</v>
      </c>
      <c r="E8" s="6">
        <f>'[12]Sheet 1'!$AM$4</f>
        <v>6.4709739244464659E-2</v>
      </c>
      <c r="F8" s="6">
        <f>'[12]Sheet 1'!$AL$20</f>
        <v>0.17742617520614568</v>
      </c>
      <c r="G8" s="7">
        <f>'[12]Sheet 1'!$AS$16</f>
        <v>12.48398446724164</v>
      </c>
      <c r="H8" s="7">
        <f>'[12]Sheet 1'!$AT$16</f>
        <v>34.028975230553492</v>
      </c>
      <c r="I8" s="6">
        <f>'[12]Sheet 1'!$AR$7</f>
        <v>0.68400000000000005</v>
      </c>
      <c r="J8" s="6">
        <f>'[12]Sheet 1'!$AU$7</f>
        <v>0.32858727997175569</v>
      </c>
      <c r="K8" s="6">
        <f>'[12]Sheet 1'!$AT$13</f>
        <v>0.36601671553737292</v>
      </c>
      <c r="L8" s="8">
        <f>'[12]Sheet 1'!$AT$101</f>
        <v>2475199600320</v>
      </c>
      <c r="M8" s="16" t="str" cm="1">
        <f t="array" ref="M8">_FV(A8,"Industry")</f>
        <v>Software &amp; IT Services</v>
      </c>
      <c r="N8" s="25" cm="1">
        <f t="array" ref="N8">_FV(A8,"Year incorporated",TRUE)</f>
        <v>1993</v>
      </c>
      <c r="O8" s="14" t="str" cm="1">
        <f t="array" ref="O8">_FV(A8,"Description")</f>
        <v>Microsoft Corporation is a technology company. The Company develops and supports software, services, devices and solutions. It operates through three segments. The Productivity and Business Processes segment consists of products and services in its portfolio of productivity, communication, and information services, spanning a variety of devices and platforms. This segment includes Office Commercial comprising Office (including Office 365 subscriptions), Exchange, SharePoint, Microsoft Teams, Office 365 Security and Compliance, and Microsoft Viva; Office Consumer, LinkedIn, and Dynamics business solutions. Intelligent Cloud segment consists of the Company’s public, private, and hybrid server products and cloud services, including Azure and other cloud services; SQL Server, Windows Server, Visual Studio, System Center, and related Client Access Licenses, and Nuance and GitHub. More Personal Computing segment primarily comprises Windows, Devices, Gaming, and search and news advertising.</v>
      </c>
      <c r="P8" s="10"/>
      <c r="Q8" s="10"/>
      <c r="R8" s="10"/>
    </row>
    <row r="9" spans="1:18" ht="50" customHeight="1">
      <c r="A9" s="22" t="e" vm="56">
        <v>#VALUE!</v>
      </c>
      <c r="B9" s="19">
        <f>'[55]Sheet 1'!$AN$115</f>
        <v>349.92193143968694</v>
      </c>
      <c r="C9" s="6" cm="1">
        <f t="array" ref="C9">(B9/_FV(A9,"Price"))-1</f>
        <v>-0.26730195686652092</v>
      </c>
      <c r="D9" s="6">
        <f>'[55]Sheet 1'!$AL$4</f>
        <v>0.11536268609439349</v>
      </c>
      <c r="E9" s="6">
        <f>'[55]Sheet 1'!$AM$4</f>
        <v>9.2638873111439368E-2</v>
      </c>
      <c r="F9" s="6">
        <f>'[55]Sheet 1'!$AL$20</f>
        <v>5.6009688162276694E-2</v>
      </c>
      <c r="G9" s="7">
        <f>'[55]Sheet 1'!$AS$16</f>
        <v>10.822412416221743</v>
      </c>
      <c r="H9" s="7">
        <f>'[55]Sheet 1'!$AT$16</f>
        <v>40.062950588730025</v>
      </c>
      <c r="I9" s="6">
        <f>'[55]Sheet 1'!$AR$7</f>
        <v>0.877</v>
      </c>
      <c r="J9" s="6">
        <f>'[55]Sheet 1'!$AU$7</f>
        <v>0.42008406225150519</v>
      </c>
      <c r="K9" s="6">
        <f>'[55]Sheet 1'!$AT$13</f>
        <v>0.32637550845643332</v>
      </c>
      <c r="L9" s="8">
        <f>'[55]Sheet 1'!$AT$101</f>
        <v>190539393000</v>
      </c>
      <c r="M9" s="16" t="str" cm="1">
        <f t="array" ref="M9">_FV(A9,"Industry")</f>
        <v>Software &amp; IT Services</v>
      </c>
      <c r="N9" s="25" cm="1">
        <f t="array" ref="N9">_FV(A9,"Year incorporated",TRUE)</f>
        <v>1997</v>
      </c>
      <c r="O9" s="14" t="str" cm="1">
        <f t="array" ref="O9">_FV(A9,"Description")</f>
        <v>Adobe Inc. is a software company that offers a line of products and services used by professionals, communicators, businesses, and consumers for creating, managing, delivering, measuring, optimizing, engaging and transacting with content and experiences across various digital media formats. The Company’s segments include Digital Media, Digital Experience and Publishing and Advertising. Digital Media segment provides products, services and solutions that enable individuals, teams and enterprises to create, publish and promote their content anywhere. Digital Media segment is centered around Adobe Creative Cloud and Adobe Document Cloud. Digital Experience segment provides an integrated platform and set of applications and services through Adobe Experience Cloud that enable brands and businesses to create, manage, execute, measure, monetize and optimize customer experiences. The Publishing and Advertising segment consists of products and services that address diverse market opportunities.</v>
      </c>
      <c r="P9" s="10"/>
      <c r="Q9" s="10"/>
      <c r="R9" s="10"/>
    </row>
    <row r="10" spans="1:18" ht="50" customHeight="1">
      <c r="A10" s="22" t="e" vm="57">
        <v>#VALUE!</v>
      </c>
      <c r="B10" s="19">
        <f>'[56]Sheet 1'!$G$115</f>
        <v>18.01420539880521</v>
      </c>
      <c r="C10" s="6">
        <f>'[56]Sheet 1'!$G$117</f>
        <v>0.42856505938185641</v>
      </c>
      <c r="D10" s="6">
        <f>'[56]Sheet 1'!$E$4</f>
        <v>0.71606177289857453</v>
      </c>
      <c r="E10" s="6">
        <f>'[56]Sheet 1'!$F$4</f>
        <v>0.51339738616697494</v>
      </c>
      <c r="F10" s="6">
        <f>'[56]Sheet 1'!$E$20</f>
        <v>0.66443613679600055</v>
      </c>
      <c r="G10" s="7">
        <f>'[56]Sheet 1'!$L$16</f>
        <v>8.8435133281613663</v>
      </c>
      <c r="H10" s="7">
        <f>'[56]Sheet 1'!$M$16</f>
        <v>34.087840977889826</v>
      </c>
      <c r="I10" s="6">
        <f>'[56]Sheet 1'!$K$7</f>
        <v>0.48259999999999997</v>
      </c>
      <c r="J10" s="6">
        <f>'[56]Sheet 1'!$N$7</f>
        <v>0.33919914065763562</v>
      </c>
      <c r="K10" s="6">
        <f>'[56]Sheet 1'!$M$13</f>
        <v>0.31683791255065541</v>
      </c>
      <c r="L10" s="8" cm="1">
        <f t="array" ref="L10">_FV(A10,"Market cap",TRUE)</f>
        <v>3644540620</v>
      </c>
      <c r="M10" s="16" t="str" cm="1">
        <f t="array" ref="M10">_FV(A10,"Industry")</f>
        <v>Professional &amp; Commercial Services</v>
      </c>
      <c r="N10" s="25" cm="1">
        <f t="array" ref="N10">_FV(A10,"Year incorporated",TRUE)</f>
        <v>2021</v>
      </c>
      <c r="O10" s="14" t="str" cm="1">
        <f t="array" ref="O10">_FV(A10,"Description")</f>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c>
      <c r="P10" s="10"/>
      <c r="Q10" s="10"/>
      <c r="R10" s="10"/>
    </row>
    <row r="11" spans="1:18" ht="50" customHeight="1">
      <c r="A11" s="22" t="e" vm="58">
        <v>#VALUE!</v>
      </c>
      <c r="B11" s="19">
        <f>'[57]Sheet 1'!$AM$115</f>
        <v>138.65303977325496</v>
      </c>
      <c r="C11" s="6">
        <f>'[57]Sheet 1'!$AM$117</f>
        <v>-0.39275154481121644</v>
      </c>
      <c r="D11" s="6">
        <f>'[57]Sheet 1'!$AK$4</f>
        <v>0.327567165419691</v>
      </c>
      <c r="E11" s="6">
        <f>'[57]Sheet 1'!$AL$4</f>
        <v>0.13793399702053888</v>
      </c>
      <c r="F11" s="6">
        <f>'[57]Sheet 1'!$AK$20</f>
        <v>0.49785660867585069</v>
      </c>
      <c r="G11" s="7">
        <f>'[57]Sheet 1'!$AR$16</f>
        <v>17.480872994436954</v>
      </c>
      <c r="H11" s="7">
        <f>'[57]Sheet 1'!$AS$16</f>
        <v>73.339764792355751</v>
      </c>
      <c r="I11" s="6">
        <f>'[57]Sheet 1'!$AQ$7</f>
        <v>0.89566832635261973</v>
      </c>
      <c r="J11" s="6">
        <f>'[57]Sheet 1'!$AT$7</f>
        <v>0.31408410211027377</v>
      </c>
      <c r="K11" s="6">
        <f>'[57]Sheet 1'!$AS$13</f>
        <v>0.30736538597517282</v>
      </c>
      <c r="L11" s="8">
        <f>'[57]Sheet 1'!$AS$101</f>
        <v>62261940000</v>
      </c>
      <c r="M11" s="16" t="str" cm="1">
        <f t="array" ref="M11">_FV(A11,"Industry")</f>
        <v>Software &amp; IT Services</v>
      </c>
      <c r="N11" s="25" cm="1">
        <f t="array" ref="N11">_FV(A11,"Year incorporated",TRUE)</f>
        <v>1987</v>
      </c>
      <c r="O11" s="14" t="str" cm="1">
        <f t="array" ref="O11">_FV(A11,"Description")</f>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c>
      <c r="P11" s="10"/>
      <c r="Q11" s="10"/>
      <c r="R11" s="10"/>
    </row>
    <row r="12" spans="1:18" ht="50" customHeight="1">
      <c r="A12" s="2" t="e" vm="58">
        <v>#VALUE!</v>
      </c>
      <c r="B12" s="19">
        <f>'[58]Sheet 1'!$AM$115</f>
        <v>134.23093250558625</v>
      </c>
      <c r="C12" s="6">
        <f>'[58]Sheet 1'!$AM$117</f>
        <v>-0.42444501969991311</v>
      </c>
      <c r="D12" s="6">
        <f>'[58]Sheet 1'!$AK$4</f>
        <v>0.327567165419691</v>
      </c>
      <c r="E12" s="6">
        <f>'[58]Sheet 1'!$AL$4</f>
        <v>0.13793399702053888</v>
      </c>
      <c r="F12" s="6">
        <f>'[58]Sheet 1'!$AK$20</f>
        <v>0.49785660867585069</v>
      </c>
      <c r="G12" s="7">
        <f>'[58]Sheet 1'!$AR$16</f>
        <v>17.85524920277237</v>
      </c>
      <c r="H12" s="7">
        <f>'[58]Sheet 1'!$AS$16</f>
        <v>74.910433664094086</v>
      </c>
      <c r="I12" s="6">
        <f>'[58]Sheet 1'!$AQ$7</f>
        <v>0.89566832635261973</v>
      </c>
      <c r="J12" s="6">
        <f>'[58]Sheet 1'!$AT$7</f>
        <v>0.31408410211027377</v>
      </c>
      <c r="K12" s="6">
        <f>'[58]Sheet 1'!$AS$13</f>
        <v>0.30736538597517282</v>
      </c>
      <c r="L12" s="8" cm="1">
        <f t="array" ref="L12">_FV(A12,"Market cap",TRUE)</f>
        <v>61899268000</v>
      </c>
      <c r="M12" s="16" t="str" cm="1">
        <f t="array" ref="M12">_FV(A12,"Industry")</f>
        <v>Software &amp; IT Services</v>
      </c>
      <c r="N12" s="25" cm="1">
        <f t="array" ref="N12">_FV(A12,"Year incorporated",TRUE)</f>
        <v>1987</v>
      </c>
      <c r="O12" s="14" t="str" cm="1">
        <f t="array" ref="O12">_FV(A12,"Description")</f>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c>
      <c r="P12" s="10"/>
      <c r="Q12" s="10"/>
      <c r="R12" s="10"/>
    </row>
    <row r="13" spans="1:18" ht="50" customHeight="1">
      <c r="A13" s="22" t="e" vm="16">
        <v>#VALUE!</v>
      </c>
      <c r="B13" s="19">
        <f>[16]Model!$Z$115</f>
        <v>111.6613940257061</v>
      </c>
      <c r="C13" s="6" cm="1">
        <f t="array" ref="C13">(B13/_FV(A13,"Price"))-1</f>
        <v>-9.3289532880989845E-2</v>
      </c>
      <c r="D13" s="6">
        <f>[16]Model!$X$4</f>
        <v>9.7808156437157789E-2</v>
      </c>
      <c r="E13" s="6">
        <f>[16]Model!$Y$4</f>
        <v>5.7856849905952634E-2</v>
      </c>
      <c r="F13" s="6">
        <f>[16]Model!$X$20</f>
        <v>-0.15366930381275301</v>
      </c>
      <c r="G13" s="7">
        <f>[16]Model!$AE$16</f>
        <v>5.5613005416566494</v>
      </c>
      <c r="H13" s="7">
        <f>[16]Model!$AF$16</f>
        <v>26.227839658507303</v>
      </c>
      <c r="I13" s="6">
        <f>[16]Model!$AD$7</f>
        <v>0.55379999999999996</v>
      </c>
      <c r="J13" s="6">
        <f>[16]Model!$AG$7</f>
        <v>0.21217242500954617</v>
      </c>
      <c r="K13" s="6">
        <f>[16]Model!$AF$13</f>
        <v>0.26184736707682726</v>
      </c>
      <c r="L13" s="8">
        <f>[16]Model!$AF$101</f>
        <v>1572936000000</v>
      </c>
      <c r="M13" s="16" t="str" cm="1">
        <f t="array" ref="M13">_FV(A13,"Industry")</f>
        <v>Software &amp; IT Services</v>
      </c>
      <c r="N13" s="25" cm="1">
        <f t="array" ref="N13">_FV(A13,"Year incorporated",TRUE)</f>
        <v>2015</v>
      </c>
      <c r="O13" s="14" t="str" cm="1">
        <f t="array" ref="O13">_FV(A13,"Description")</f>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c>
      <c r="P13" s="10"/>
      <c r="Q13" s="10"/>
      <c r="R13" s="10"/>
    </row>
    <row r="14" spans="1:18" ht="50" customHeight="1">
      <c r="A14" s="22" t="e" vm="59">
        <v>#VALUE!</v>
      </c>
      <c r="B14" s="19">
        <f>'[59]Sheet 1'!$AO$115</f>
        <v>175.25138351424255</v>
      </c>
      <c r="C14" s="6" cm="1">
        <f t="array" ref="C14">(B14/_FV(A14,"Price"))-1</f>
        <v>-0.1521461852237902</v>
      </c>
      <c r="D14" s="6">
        <f>'[59]Sheet 1'!$AM$4</f>
        <v>0.14102681014043417</v>
      </c>
      <c r="E14" s="6">
        <f>'[59]Sheet 1'!$AN$4</f>
        <v>8.2717282717282625E-2</v>
      </c>
      <c r="F14" s="6">
        <f>'[59]Sheet 1'!$AM$20</f>
        <v>0.59792368125701456</v>
      </c>
      <c r="G14" s="7">
        <f>'[59]Sheet 1'!$AT$16</f>
        <v>8.5104759740259741</v>
      </c>
      <c r="H14" s="7">
        <f>'[59]Sheet 1'!$AU$16</f>
        <v>51.755689246658569</v>
      </c>
      <c r="I14" s="6">
        <f>'[59]Sheet 1'!$AS$7</f>
        <v>0.90410000000000001</v>
      </c>
      <c r="J14" s="6">
        <f>'[59]Sheet 1'!$AV$7</f>
        <v>0.40579420579420578</v>
      </c>
      <c r="K14" s="6">
        <f>'[59]Sheet 1'!$AU$13</f>
        <v>0.25951193912358961</v>
      </c>
      <c r="L14" s="8">
        <f>'[59]Sheet 1'!$AU$101</f>
        <v>42594932250</v>
      </c>
      <c r="M14" s="16" t="str" cm="1">
        <f t="array" ref="M14">_FV(A14,"Industry")</f>
        <v>Software &amp; IT Services</v>
      </c>
      <c r="N14" s="25" cm="1">
        <f t="array" ref="N14">_FV(A14,"Year incorporated",TRUE)</f>
        <v>1994</v>
      </c>
      <c r="O14" s="14" t="str" cm="1">
        <f t="array" ref="O14">_FV(A14,"Description")</f>
        <v>Autodesk, Inc. is engaged in three-dimensional (3D) design, engineering and entertainment technology solutions, spanning architecture, engineering, construction, product design, manufacturing, media and entertainment. Its product offerings are focused on four primary product families: Architecture, Engineering and Construction, AutoCAD and AutoCAD LT, Manufacturing, and Media and Entertainment. Its products include AutoCAD Civil 3D; Building Connected; Architecture, Engineering and Construction Collection; Autodesk Build; Revit; AutoCAD; AutoCAD LT; Computer-Aided Manufacturing (CAM) Solutions; Fusion 360; Product Design and Manufacturing Collection; Inventor; Vault; Media and Entertainment Collection; Maya; ShotGrid, and 3ds Max. Its product development and manufacturing software provides manufacturers in automotive, transportation, industrial machinery, consumer products, and building product industries with digital design, engineering, manufacturing, and production solutions.</v>
      </c>
      <c r="P14" s="10"/>
      <c r="Q14" s="10"/>
      <c r="R14" s="10"/>
    </row>
    <row r="15" spans="1:18" ht="50" customHeight="1">
      <c r="A15" s="22" t="e" vm="60">
        <v>#VALUE!</v>
      </c>
      <c r="B15" s="19">
        <f>'[60]Sheet 1'!$P$115</f>
        <v>167.3563265430362</v>
      </c>
      <c r="C15" s="6" cm="1">
        <f t="array" ref="C15">(B15/_FV(A15,"Price"))-1</f>
        <v>-0.41253746650155787</v>
      </c>
      <c r="D15" s="6">
        <f>'[60]Sheet 1'!$N$4</f>
        <v>-1.1193175554782941E-2</v>
      </c>
      <c r="E15" s="6">
        <f>'[60]Sheet 1'!$O$4</f>
        <v>4.9661689921018048E-2</v>
      </c>
      <c r="F15" s="6">
        <f>'[60]Sheet 1'!$N$20</f>
        <v>-0.32185166570936241</v>
      </c>
      <c r="G15" s="7">
        <f>'[60]Sheet 1'!$U$16</f>
        <v>5.7588890504163484</v>
      </c>
      <c r="H15" s="7">
        <f>'[60]Sheet 1'!$V$16</f>
        <v>28.945616089655172</v>
      </c>
      <c r="I15" s="6">
        <f>'[60]Sheet 1'!$T$7</f>
        <v>0.78349999999999997</v>
      </c>
      <c r="J15" s="6">
        <f>'[60]Sheet 1'!$W$7</f>
        <v>0.16331500999065252</v>
      </c>
      <c r="K15" s="6">
        <f>'[60]Sheet 1'!$V$13</f>
        <v>0.19004097069019854</v>
      </c>
      <c r="L15" s="8">
        <f>'[60]Sheet 1'!$V$101</f>
        <v>671538293280</v>
      </c>
      <c r="M15" s="16" t="str" cm="1">
        <f t="array" ref="M15">_FV(A15,"Industry")</f>
        <v>Software &amp; IT Services</v>
      </c>
      <c r="N15" s="25" cm="1">
        <f t="array" ref="N15">_FV(A15,"Year incorporated",TRUE)</f>
        <v>2004</v>
      </c>
      <c r="O15" s="14" t="str" cm="1">
        <f t="array" ref="O15">_FV(A15,"Description")</f>
        <v>Meta Platforms, Inc. builds technologies that help people connect, find communities, and grow businesses. The Company's products enable people to connect and share with friends and family through mobile devices, personal computers, virtual reality (VR) headsets, and wearables. The Company operates through two segments: Family of Apps (FoA) and Reality Labs (RL). FoA segment includes Facebook, Instagram, Messenger, WhatsApp, and other services. RL segment includes augmented and VR-related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Its RL products include Meta Quest virtual reality devices, as well as software and content available through the Meta Quest Store, which enable a range of social experiences.</v>
      </c>
      <c r="P15" s="10"/>
      <c r="Q15" s="10"/>
      <c r="R15" s="10"/>
    </row>
    <row r="16" spans="1:18" ht="50" customHeight="1">
      <c r="A16" s="22" t="e" vm="61">
        <v>#VALUE!</v>
      </c>
      <c r="B16" s="19">
        <f>'[61]Sheet 1'!$AJ$115</f>
        <v>248.80711772721779</v>
      </c>
      <c r="C16" s="6" cm="1">
        <f t="array" ref="C16">(B16/_FV(A16,"Price"))-1</f>
        <v>-0.41612391118386927</v>
      </c>
      <c r="D16" s="6">
        <f>'[61]Sheet 1'!$AH$4</f>
        <v>0.20868428257218441</v>
      </c>
      <c r="E16" s="6">
        <f>'[61]Sheet 1'!$AI$4</f>
        <v>0.14138582343705908</v>
      </c>
      <c r="F16" s="6">
        <f>'[61]Sheet 1'!$AH$20</f>
        <v>0.33349018261596974</v>
      </c>
      <c r="G16" s="7">
        <f>'[61]Sheet 1'!$AO$16</f>
        <v>13.316811886628114</v>
      </c>
      <c r="H16" s="7">
        <f>'[61]Sheet 1'!$AP$16</f>
        <v>68.728774406506645</v>
      </c>
      <c r="I16" s="6">
        <f>'[61]Sheet 1'!$AN$7</f>
        <v>0.79069999999999996</v>
      </c>
      <c r="J16" s="6">
        <f>'[61]Sheet 1'!$AQ$7</f>
        <v>0.31482923884128083</v>
      </c>
      <c r="K16" s="6">
        <f>'[61]Sheet 1'!$AP$13</f>
        <v>0.18827283308619958</v>
      </c>
      <c r="L16" s="8">
        <f>'[61]Sheet 1'!$AP$101</f>
        <v>67669938908</v>
      </c>
      <c r="M16" s="16" t="str" cm="1">
        <f t="array" ref="M16">_FV(A16,"Industry")</f>
        <v>Software &amp; IT Services</v>
      </c>
      <c r="N16" s="25" cm="1">
        <f t="array" ref="N16">_FV(A16,"Year incorporated",TRUE)</f>
        <v>1987</v>
      </c>
      <c r="O16" s="14" t="str" cm="1">
        <f t="array" ref="O16">_FV(A16,"Description")</f>
        <v>Synopsys, Inc. offers electronic design automation (EDA) software that it uses to design and test integrated circuits (ICs). The Company provides software and hardware used to validate the electronic systems that incorporate chips and the software that runs on them. It provides technical services and support to help its customers develop advanced chips and electronic systems. These products and services are part of its Design Automation segment. It offers semiconductor intellectual property (IP) products, which are pre-designed circuits that engineers use as components of larger chip designs rather than designing those circuits themselves. These products and services are part of its Design IP segment. It is a provider of software tools and services that improve the security, quality and compliance of software in various industries, such as electronics, financial services, automotive, medicine, energy and industrials. These tools and services are part of its Software Integrity segment.</v>
      </c>
      <c r="P16" s="10"/>
      <c r="Q16" s="10"/>
      <c r="R16" s="10"/>
    </row>
    <row r="17" spans="1:18" ht="50" customHeight="1">
      <c r="A17" s="22" t="e" vm="62">
        <v>#VALUE!</v>
      </c>
      <c r="B17" s="19">
        <f>'[62]Sheet 1'!$Z$115</f>
        <v>299.77963992365466</v>
      </c>
      <c r="C17" s="6" cm="1">
        <f t="array" ref="C17">(B17/_FV(A17,"Price"))-1</f>
        <v>-0.29042880154408579</v>
      </c>
      <c r="D17" s="6">
        <f>'[62]Sheet 1'!$X$4</f>
        <v>6.45739131769969E-2</v>
      </c>
      <c r="E17" s="6">
        <f>'[62]Sheet 1'!$Y$4</f>
        <v>8.6933486844290142E-2</v>
      </c>
      <c r="F17" s="6">
        <f>'[62]Sheet 1'!$X$20</f>
        <v>6.7654853878562848E-2</v>
      </c>
      <c r="G17" s="7">
        <f>'[62]Sheet 1'!$AE$16</f>
        <v>5.5572646673235164</v>
      </c>
      <c r="H17" s="7">
        <f>'[62]Sheet 1'!$AF$16</f>
        <v>39.113747016423254</v>
      </c>
      <c r="I17" s="6">
        <f>'[62]Sheet 1'!$AD$7</f>
        <v>0.39369999999999999</v>
      </c>
      <c r="J17" s="6">
        <f>'[62]Sheet 1'!$AG$7</f>
        <v>5.1194048498286446E-2</v>
      </c>
      <c r="K17" s="6">
        <f>'[62]Sheet 1'!$AF$13</f>
        <v>0.16034029369996883</v>
      </c>
      <c r="L17" s="8">
        <f>'[62]Sheet 1'!$AF$101</f>
        <v>175695978953</v>
      </c>
      <c r="M17" s="16" t="str" cm="1">
        <f t="array" ref="M17">_FV(A17,"Industry")</f>
        <v>Software &amp; IT Services</v>
      </c>
      <c r="N17" s="25" cm="1">
        <f t="array" ref="N17">_FV(A17,"Year incorporated",TRUE)</f>
        <v>1997</v>
      </c>
      <c r="O17" s="14" t="str" cm="1">
        <f t="array" ref="O17">_FV(A17,"Description")</f>
        <v>Netflix, Inc. is an entertainment services company. The Company has paid memberships in over 190 countries with television (TV) series, films and games across a variety of genres and languages. Its members can play, pause and resume to watch, as much as they want, anytime, anywhere, and can change their plans at any time. It offers a variety of streaming membership plans, the price of which varies by country, and the features of the plan. The pricing of its plans ranges from United States dollar equivalent of approximately $1 to $26 per month. It offers members the ability to receive streaming content through a host of Internet-connected devices, including TVs, digital video players, TV set-top boxes, and mobile devices. The Company has agreements with various cable, satellite and telecommunications operators to make its service available through the TV set-top boxes of these service providers. The Company acquires, licenses, and produces content, including original programming.</v>
      </c>
      <c r="P17" s="10"/>
      <c r="Q17" s="10"/>
      <c r="R17" s="10"/>
    </row>
    <row r="18" spans="1:18" ht="50" customHeight="1">
      <c r="A18" s="2" t="e" vm="63">
        <v>#VALUE!</v>
      </c>
      <c r="B18" s="19">
        <f>'[63]Sheet 1'!$P$115</f>
        <v>151.05650991528563</v>
      </c>
      <c r="C18" s="6">
        <f>'[63]Sheet 1'!$P$117</f>
        <v>-0.19714849898864939</v>
      </c>
      <c r="D18" s="6">
        <f>'[63]Sheet 1'!$N$4</f>
        <v>0.16440824583404701</v>
      </c>
      <c r="E18" s="6">
        <f>'[63]Sheet 1'!$O$4</f>
        <v>9.2776999248280756E-2</v>
      </c>
      <c r="F18" s="6">
        <f>'[63]Sheet 1'!$N$20</f>
        <v>-2.9344134870123662E-2</v>
      </c>
      <c r="G18" s="7">
        <f>'[63]Sheet 1'!$U$16</f>
        <v>13.98853247009364</v>
      </c>
      <c r="H18" s="7">
        <f>'[63]Sheet 1'!$V$16</f>
        <v>61.812089219734837</v>
      </c>
      <c r="I18" s="6">
        <f>'[63]Sheet 1'!$T$7</f>
        <v>0.71719999999999995</v>
      </c>
      <c r="J18" s="6">
        <f>'[63]Sheet 1'!$W$7</f>
        <v>0.36215697010756082</v>
      </c>
      <c r="K18" s="6">
        <f>'[63]Sheet 1'!$V$13</f>
        <v>0.12154177613848038</v>
      </c>
      <c r="L18" s="8" cm="1">
        <f t="array" ref="L18">_FV(A18,"Market cap",TRUE)</f>
        <v>32035166566</v>
      </c>
      <c r="M18" s="16" t="str" cm="1">
        <f t="array" ref="M18">_FV(A18,"Industry")</f>
        <v>Healthcare Equipment &amp; Supplies</v>
      </c>
      <c r="N18" s="25" cm="1">
        <f t="array" ref="N18">_FV(A18,"Year incorporated",TRUE)</f>
        <v>2007</v>
      </c>
      <c r="O18" s="14" t="str" cm="1">
        <f t="array" ref="O18">_FV(A18,"Description")</f>
        <v>Veeva Systems Inc. is a provider of industry cloud solutions for the global life sciences industry. The Company's offerings span cloud software, data, and business consulting and are designed to meet the needs of its customers and their most strategic business functions from research and development (R&amp;D) to commercialization. The Company's industry cloud solutions for the life sciences industry are grouped into two major product families: Veeva Development Cloud and Veeva Commercial Cloud. Veeva Development Cloud includes application suites for the clinical, regulatory, and safety functions of life sciences companies, all built on its proprietary Veeva Vault platform. Veeva Commercial Cloud includes solutions for the sales, medical affairs, and marketing functions of a life sciences company. Its software offerings include Veeva CRM, Veeva Vault PromoMats, Veeva Vault Medical, and Veeva Crossix. Its data offerings include Veeva OpenData, Veeva Link, and Veeva Compass.</v>
      </c>
      <c r="P18" s="10"/>
      <c r="Q18" s="10"/>
      <c r="R18" s="10"/>
    </row>
    <row r="19" spans="1:18" ht="50" customHeight="1">
      <c r="A19" s="22" t="e" vm="13">
        <v>#VALUE!</v>
      </c>
      <c r="B19" s="19">
        <f>'[13]Sheet 1'!$J$116</f>
        <v>107.99580449986897</v>
      </c>
      <c r="C19" s="6" cm="1">
        <f t="array" ref="C19">(B19/_FV(A19,"Price"))-1</f>
        <v>-0.15601903329267763</v>
      </c>
      <c r="D19" s="6">
        <f>'[13]Sheet 1'!$H$5</f>
        <v>0.13263483748065252</v>
      </c>
      <c r="E19" s="6">
        <f>'[13]Sheet 1'!$I$5</f>
        <v>0.13076842215915074</v>
      </c>
      <c r="F19" s="6">
        <f>'[13]Sheet 1'!$H$21</f>
        <v>0.55444126074498556</v>
      </c>
      <c r="G19" s="7">
        <f>'[13]Sheet 1'!$O$17</f>
        <v>8.4117916190476194</v>
      </c>
      <c r="H19" s="7">
        <f>'[13]Sheet 1'!$P$17</f>
        <v>35.143334945981557</v>
      </c>
      <c r="I19" s="6">
        <f>'[13]Sheet 1'!$N$8</f>
        <v>0.82150000000000001</v>
      </c>
      <c r="J19" s="6">
        <f>'[13]Sheet 1'!$Q$8</f>
        <v>0.35235992851886894</v>
      </c>
      <c r="K19" s="6">
        <f>'[13]Sheet 1'!$P$14</f>
        <v>0.11803217358772915</v>
      </c>
      <c r="L19" s="8">
        <f>'[13]Sheet 1'!$P$101</f>
        <v>80021373672</v>
      </c>
      <c r="M19" s="16" t="str" cm="1">
        <f t="array" ref="M19">_FV(A19,"Industry")</f>
        <v>Software &amp; IT Services</v>
      </c>
      <c r="N19" s="25" cm="1">
        <f t="array" ref="N19">_FV(A19,"Year incorporated",TRUE)</f>
        <v>2008</v>
      </c>
      <c r="O19" s="14" t="str" cm="1">
        <f t="array" ref="O19">_FV(A19,"Description")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c r="P19" s="10"/>
      <c r="Q19" s="10"/>
      <c r="R19" s="10"/>
    </row>
    <row r="20" spans="1:18" ht="50" customHeight="1">
      <c r="A20" s="22" t="e" vm="64">
        <v>#VALUE!</v>
      </c>
      <c r="B20" s="19">
        <f>'[64]Sheet 1'!$AG$115</f>
        <v>298.01489390048556</v>
      </c>
      <c r="C20" s="6" cm="1">
        <f t="array" ref="C20">(B20/_FV(A20,"Price"))-1</f>
        <v>-0.33897858685900639</v>
      </c>
      <c r="D20" s="6">
        <f>'[64]Sheet 1'!$AE$4</f>
        <v>0.32108377452507009</v>
      </c>
      <c r="E20" s="6">
        <f>'[64]Sheet 1'!$AF$4</f>
        <v>0.11370422756561371</v>
      </c>
      <c r="F20" s="6">
        <f>'[64]Sheet 1'!$AE$20</f>
        <v>0.14280868385345991</v>
      </c>
      <c r="G20" s="7">
        <f>'[64]Sheet 1'!$AL$16</f>
        <v>9.2083435699355647</v>
      </c>
      <c r="H20" s="7">
        <f>'[64]Sheet 1'!$AM$16</f>
        <v>56.720900421587608</v>
      </c>
      <c r="I20" s="6">
        <f>'[64]Sheet 1'!$AK$7</f>
        <v>0.81089999999999995</v>
      </c>
      <c r="J20" s="6">
        <f>'[64]Sheet 1'!$AN$7</f>
        <v>0.28760018859028758</v>
      </c>
      <c r="K20" s="6">
        <f>'[64]Sheet 1'!$AM$13</f>
        <v>0.10720987448396647</v>
      </c>
      <c r="L20" s="8">
        <f>'[64]Sheet 1'!$AM$101</f>
        <v>117185380271</v>
      </c>
      <c r="M20" s="16" t="str" cm="1">
        <f t="array" ref="M20">_FV(A20,"Industry")</f>
        <v>Financial Technology (Fintech) &amp; Infrastructure</v>
      </c>
      <c r="N20" s="25" cm="1">
        <f t="array" ref="N20">_FV(A20,"Year incorporated",TRUE)</f>
        <v>1993</v>
      </c>
      <c r="O20" s="14" t="str" cm="1">
        <f t="array" ref="O20">_FV(A20,"Description")</f>
        <v>Intuit Inc. is a global technology platform that helps consumers, small businesses, and the self-employed prosper by delivering financial management and compliance products and services. The Company operates through four segments: Small Business &amp; Self-Employed, Consumer, Credit Karma and ProConnect.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c>
      <c r="P20" s="10"/>
      <c r="Q20" s="10"/>
      <c r="R20" s="10"/>
    </row>
    <row r="21" spans="1:18" ht="50" customHeight="1">
      <c r="A21" s="22" t="e" vm="65">
        <v>#VALUE!</v>
      </c>
      <c r="B21" s="19">
        <f>'[65]Sheet 1'!$AD$115</f>
        <v>144.03553841063083</v>
      </c>
      <c r="C21" s="6" cm="1">
        <f t="array" ref="C21">(B21/_FV(A21,"Price"))-1</f>
        <v>-0.55773907390496547</v>
      </c>
      <c r="D21" s="6">
        <f>'[65]Sheet 1'!$AB$4</f>
        <v>8.3304531615894462E-2</v>
      </c>
      <c r="E21" s="6">
        <f>'[65]Sheet 1'!$AC$4</f>
        <v>0.10624128260083388</v>
      </c>
      <c r="F21" s="6">
        <f>'[65]Sheet 1'!$AB$20</f>
        <v>0.12287236892279862</v>
      </c>
      <c r="G21" s="7">
        <f>'[65]Sheet 1'!$AI$16</f>
        <v>12.853072038819628</v>
      </c>
      <c r="H21" s="7">
        <f>'[65]Sheet 1'!$AJ$16</f>
        <v>50.693516467128752</v>
      </c>
      <c r="I21" s="6">
        <f>'[65]Sheet 1'!$AH$7</f>
        <v>0.87870000000000004</v>
      </c>
      <c r="J21" s="6">
        <f>'[65]Sheet 1'!$AK$7</f>
        <v>0.29144737510971636</v>
      </c>
      <c r="K21" s="6">
        <f>'[65]Sheet 1'!$AJ$13</f>
        <v>0.10546595069780271</v>
      </c>
      <c r="L21" s="8">
        <f>'[65]Sheet 1'!$AJ$101</f>
        <v>26548701509</v>
      </c>
      <c r="M21" s="16" t="str" cm="1">
        <f t="array" ref="M21">_FV(A21,"Industry")</f>
        <v>Software &amp; IT Services</v>
      </c>
      <c r="N21" s="25" cm="1">
        <f t="array" ref="N21">_FV(A21,"Year incorporated",TRUE)</f>
        <v>1994</v>
      </c>
      <c r="O21" s="14" t="str" cm="1">
        <f t="array" ref="O21">_FV(A21,"Description")</f>
        <v>ANSYS, Inc. develops and globally markets engineering simulation software and services used by engineers, designers, researchers and students. The Company caters to a range of industries and academia, including high-tech, aerospace and defense, automotive, energy, industrial equipment, materials and chemicals, consumer products, healthcare, and construction. The Company’s solutions enable users to analyze designs on-premises and/or via the cloud, providing a common platform for product development, from design concept to final-stage testing, validation and deployment. The Company distributes its suite of simulation technologies through direct sales offices and a network of independent resellers and distributors. Its product portfolio consists of ANSYS Workbench, Structures, Fluids, Electronics, Semiconductors, Multiphysics, Embedded Software, Systems, Three-Dimensional (3D) Design, and Optical. Its structural analysis product offers simulation tools for product design and optimization.</v>
      </c>
      <c r="P21" s="10"/>
      <c r="Q21" s="10"/>
      <c r="R21" s="10"/>
    </row>
    <row r="22" spans="1:18" ht="50" customHeight="1">
      <c r="A22" s="22" t="e" vm="66">
        <v>#VALUE!</v>
      </c>
      <c r="B22" s="19">
        <f>'[66]Sheet 1'!$AD$115</f>
        <v>78.598940807314065</v>
      </c>
      <c r="C22" s="6" cm="1">
        <f t="array" ref="C22">(B22/_FV(A22,"Price"))-1</f>
        <v>-0.41825963431785906</v>
      </c>
      <c r="D22" s="6">
        <f>'[66]Sheet 1'!$AB$4</f>
        <v>0.10882838876517487</v>
      </c>
      <c r="E22" s="6">
        <f>'[66]Sheet 1'!$AC$4</f>
        <v>0.11537963202902302</v>
      </c>
      <c r="F22" s="6">
        <f>'[66]Sheet 1'!$AB$20</f>
        <v>-0.17797058512326736</v>
      </c>
      <c r="G22" s="7">
        <f>'[66]Sheet 1'!$AI$16</f>
        <v>5.3344227779217412</v>
      </c>
      <c r="H22" s="7">
        <f>'[66]Sheet 1'!$AJ$16</f>
        <v>71.914541484716153</v>
      </c>
      <c r="I22" s="6">
        <f>'[66]Sheet 1'!$AH$7</f>
        <v>0.71050000000000002</v>
      </c>
      <c r="J22" s="6">
        <f>'[66]Sheet 1'!$AK$7</f>
        <v>0.15457372376263281</v>
      </c>
      <c r="K22" s="6">
        <f>'[66]Sheet 1'!$AJ$13</f>
        <v>8.5715334091659628E-2</v>
      </c>
      <c r="L22" s="8">
        <f>'[66]Sheet 1'!$AJ$101</f>
        <v>164684300000</v>
      </c>
      <c r="M22" s="16" t="str" cm="1">
        <f t="array" ref="M22">_FV(A22,"Industry")</f>
        <v>Software &amp; IT Services</v>
      </c>
      <c r="N22" s="25" cm="1">
        <f t="array" ref="N22">_FV(A22,"Year incorporated",TRUE)</f>
        <v>2014</v>
      </c>
      <c r="O22" s="14" t="str" cm="1">
        <f t="array" ref="O22">_FV(A22,"Description")</f>
        <v>SAP SE (SAP) is a Germany-based company that offers enterprise application software. The Company operates through three segments: Applications, Technology &amp; Services segment, which is engaged in the sale of software licenses, subscriptions to its cloud applications, and related services, primarily support services and various professional services, and support services, as well as implementation services of its software products and education services on the use of its products; the SAP Business Network segment, which includes its cloud-based collaborative business networks and services relating to the SAP Business Network, including cloud applications, professional services and education services, as well as the Company markets and sells the cloud offerings developed by SAP Ariba, SAP Fieldglass and Concur, and the Customer Experience segment, which comprises on-premise and cloud-based products that run front office functions across the customer experience.</v>
      </c>
      <c r="P22" s="10"/>
      <c r="Q22" s="10"/>
      <c r="R22" s="10"/>
    </row>
    <row r="23" spans="1:18" ht="50" customHeight="1">
      <c r="A23" s="22" t="e" vm="67">
        <v>#VALUE!</v>
      </c>
      <c r="B23" s="19">
        <f>'[67]Sheet 1'!$AL$115</f>
        <v>190.25381750834256</v>
      </c>
      <c r="C23" s="6" cm="1">
        <f t="array" ref="C23">(B23/_FV(A23,"Price"))-1</f>
        <v>-0.52347196616570435</v>
      </c>
      <c r="D23" s="6">
        <f>'[67]Sheet 1'!$AJ$4</f>
        <v>0.16197896484741747</v>
      </c>
      <c r="E23" s="6">
        <f>'[67]Sheet 1'!$AK$4</f>
        <v>5.7180721693391723E-2</v>
      </c>
      <c r="F23" s="6">
        <f>'[67]Sheet 1'!$AJ$20</f>
        <v>0.17974350666712802</v>
      </c>
      <c r="G23" s="7">
        <f>'[67]Sheet 1'!$AQ$16</f>
        <v>8.9189084014519473</v>
      </c>
      <c r="H23" s="7">
        <f>'[67]Sheet 1'!$AR$16</f>
        <v>100.47369702873843</v>
      </c>
      <c r="I23" s="6">
        <f>'[67]Sheet 1'!$AP$7</f>
        <v>0.42370000000000002</v>
      </c>
      <c r="J23" s="6">
        <f>'[67]Sheet 1'!$AS$7</f>
        <v>0.19399266243073737</v>
      </c>
      <c r="K23" s="6">
        <f>'[67]Sheet 1'!$AR$13</f>
        <v>6.4773625326439432E-2</v>
      </c>
      <c r="L23" s="8">
        <f>'[67]Sheet 1'!$AR$101</f>
        <v>16501800000</v>
      </c>
      <c r="M23" s="16" t="str" cm="1">
        <f t="array" ref="M23">_FV(A23,"Industry")</f>
        <v>Software &amp; IT Services</v>
      </c>
      <c r="N23" s="25" cm="1">
        <f t="array" ref="N23">_FV(A23,"Year incorporated",TRUE)</f>
        <v>1989</v>
      </c>
      <c r="O23" s="14" t="str" cm="1">
        <f t="array" ref="O23">_FV(A23,"Description")</f>
        <v>Tyler Technologies, Inc. is a provider of information management solutions and services for the public sector. Its segments include Enterprise Software (ES) segment, which provides public sector entities with software systems and services to meet their information technology and automation needs for mission-critical back-office functions, such as financial management and education; planning, regulatory and maintenance; courts and justice; public safety; data and insights; appraisal and tax software solutions; land and vital records management software solutions; and property appraisal services, and Platform Technologies (PT) segment, which provides public sector entities with software solutions to perform transaction processing, streamline data processing, and improve operations and workflows such as digital government and payments solutions and development platform solutions. It provides systems and software that automate the appraisal and assessment of real and personal property.</v>
      </c>
      <c r="P23" s="10"/>
      <c r="Q23" s="10"/>
      <c r="R23" s="10"/>
    </row>
    <row r="24" spans="1:18" ht="50" customHeight="1">
      <c r="A24" s="22" t="e" vm="68">
        <v>#VALUE!</v>
      </c>
      <c r="B24" s="19">
        <f>'[68]Sheet 1'!$H$115</f>
        <v>17.707932042562408</v>
      </c>
      <c r="C24" s="6" cm="1">
        <f t="array" ref="C24">(B24/_FV(A24,"Price"))-1</f>
        <v>-0.27037774855531893</v>
      </c>
      <c r="D24" s="6">
        <f>'[68]Sheet 1'!$F$4</f>
        <v>0.46948608137044978</v>
      </c>
      <c r="E24" s="6">
        <f>'[68]Sheet 1'!$G$4</f>
        <v>0.16575591985428062</v>
      </c>
      <c r="F24" s="6">
        <f>'[68]Sheet 1'!$F$20</f>
        <v>0.39771283354510811</v>
      </c>
      <c r="G24" s="7">
        <f>'[68]Sheet 1'!$M$16</f>
        <v>8.6035318761384332</v>
      </c>
      <c r="H24" s="7">
        <f>'[68]Sheet 1'!$N$16</f>
        <v>149.47275316455696</v>
      </c>
      <c r="I24" s="6">
        <f>'[68]Sheet 1'!$L$7</f>
        <v>0.82840000000000003</v>
      </c>
      <c r="J24" s="6">
        <f>'[68]Sheet 1'!$O$7</f>
        <v>0.35346083788706739</v>
      </c>
      <c r="K24" s="6">
        <f>'[68]Sheet 1'!$N$13</f>
        <v>4.9028083777226207E-2</v>
      </c>
      <c r="L24" s="8">
        <f>'[68]Sheet 1'!$N$101</f>
        <v>9446678000</v>
      </c>
      <c r="M24" s="16" t="str" cm="1">
        <f t="array" ref="M24">_FV(A24,"Industry")</f>
        <v>Software &amp; IT Services</v>
      </c>
      <c r="N24" s="25" cm="1">
        <f t="array" ref="N24">_FV(A24,"Year incorporated",TRUE)</f>
        <v>2019</v>
      </c>
      <c r="O24" s="14" t="str" cm="1">
        <f t="array" ref="O24">_FV(A24,"Description")</f>
        <v>ZoomInfo Technologies Inc., through its subsidiaries, provides a go-to-market intelligence and engagement platform for sales and marketing teams. The Company’s cloud-based platform delivers intelligence and analytics to provide sales, marketing, operations, and recruiting professionals' information and insights on the organizations and professionals they target. It delivers an artificial intelligence (AI) and machine learning (ML) powered engine that gathers data from millions of sources and standardizes, matches to entities, verifies, cleans, and applies the processed data to companies and people at scale. It aggregates and extracts distinct types of data, such as revenue, locations, technologies, keywords, contact information, including email addresses, titles, and phone numbers, and many others, from various public and proprietary sources. The Company serves various industry verticals, including software, business services, manufacturing, telecommunications, real estate and others.</v>
      </c>
      <c r="P24" s="10"/>
      <c r="Q24" s="10"/>
      <c r="R24" s="10"/>
    </row>
    <row r="25" spans="1:18" ht="50" customHeight="1">
      <c r="A25" s="22" t="e" vm="69">
        <v>#VALUE!</v>
      </c>
      <c r="B25" s="19">
        <f>'[69]Sheet 1'!$S$115</f>
        <v>421.87828620958396</v>
      </c>
      <c r="C25" s="6" cm="1">
        <f t="array" ref="C25">(B25/_FV(A25,"Price"))-1</f>
        <v>-0.23276722459929811</v>
      </c>
      <c r="D25" s="6">
        <f>'[69]Sheet 1'!$Q$4</f>
        <v>0.22879918588873815</v>
      </c>
      <c r="E25" s="6">
        <f>'[69]Sheet 1'!$R$4</f>
        <v>0.21987577639751543</v>
      </c>
      <c r="F25" s="6">
        <f>'[69]Sheet 1'!$Q$20</f>
        <v>0.14686248331108143</v>
      </c>
      <c r="G25" s="7">
        <f>'[69]Sheet 1'!$X$16</f>
        <v>15.62992408557626</v>
      </c>
      <c r="H25" s="7">
        <f>'[69]Sheet 1'!$Y$16</f>
        <v>348.42707692307692</v>
      </c>
      <c r="I25" s="6">
        <f>'[69]Sheet 1'!$W$7</f>
        <v>0.78290000000000004</v>
      </c>
      <c r="J25" s="6">
        <f>'[69]Sheet 1'!$Z$7</f>
        <v>0.29993098688750863</v>
      </c>
      <c r="K25" s="6">
        <f>'[69]Sheet 1'!$Y$13</f>
        <v>4.8871145374449337E-2</v>
      </c>
      <c r="L25" s="8">
        <f>'[69]Sheet 1'!$Y$101</f>
        <v>113238800000</v>
      </c>
      <c r="M25" s="16" t="str" cm="1">
        <f t="array" ref="M25">_FV(A25,"Industry")</f>
        <v>Software &amp; IT Services</v>
      </c>
      <c r="N25" s="25" cm="1">
        <f t="array" ref="N25">_FV(A25,"Year incorporated",TRUE)</f>
        <v>2012</v>
      </c>
      <c r="O25" s="14" t="str" cm="1">
        <f t="array" ref="O25">_FV(A25,"Description")</f>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c>
      <c r="P25" s="10"/>
      <c r="Q25" s="10"/>
      <c r="R25" s="10"/>
    </row>
    <row r="26" spans="1:18" ht="50" customHeight="1">
      <c r="A26" s="22" t="e" vm="70">
        <v>#VALUE!</v>
      </c>
      <c r="B26" s="19">
        <f>'[70]Sheet 1'!$L$115</f>
        <v>22.645194691909026</v>
      </c>
      <c r="C26" s="6" cm="1">
        <f t="array" ref="C26">(B26/_FV(A26,"Price"))-1</f>
        <v>-0.70514069411576785</v>
      </c>
      <c r="D26" s="6">
        <f>'[70]Sheet 1'!$J$4</f>
        <v>0.31871167361908026</v>
      </c>
      <c r="E26" s="6">
        <f>'[70]Sheet 1'!$K$4</f>
        <v>0.21942330911176677</v>
      </c>
      <c r="F26" s="6">
        <f>'[70]Sheet 1'!$J$20</f>
        <v>0.18443882986819271</v>
      </c>
      <c r="G26" s="7">
        <f>'[70]Sheet 1'!$Q$16</f>
        <v>20.966253537373358</v>
      </c>
      <c r="H26" s="7">
        <f>'[70]Sheet 1'!$R$16</f>
        <v>619.65814367331643</v>
      </c>
      <c r="I26" s="6">
        <f>'[70]Sheet 1'!$P$7</f>
        <v>0.82179999999999997</v>
      </c>
      <c r="J26" s="6">
        <f>'[70]Sheet 1'!$S$7</f>
        <v>0.28954902252827525</v>
      </c>
      <c r="K26" s="6">
        <f>'[70]Sheet 1'!$R$13</f>
        <v>4.782821668681006E-2</v>
      </c>
      <c r="L26" s="8">
        <f>'[70]Sheet 1'!$R$101</f>
        <v>33080450000</v>
      </c>
      <c r="M26" s="16" t="str" cm="1">
        <f t="array" ref="M26">_FV(A26,"Industry")</f>
        <v>Software &amp; IT Services</v>
      </c>
      <c r="N26" s="25" cm="1">
        <f t="array" ref="N26">_FV(A26,"Year incorporated",TRUE)</f>
        <v>2009</v>
      </c>
      <c r="O26" s="14" t="str" cm="1">
        <f t="array" ref="O26">_FV(A26,"Description")</f>
        <v>The Trade Desk, Inc. is a technology company. The Company through its self-service, cloud-based platform and ad buyers creates, manages, and optimizes data-driven digital advertising campaigns across ad formats and channels, including display, video, audio, in-app, native and social, on a multitude of devices, such as computers, mobile devices, and connected television. It offers a self-service omnichannel software platform that enables its clients to purchase and manage data-driven digital advertising campaigns. The Company's platform allows clients to manage integrated advertising campaigns across various advertising channels and formats. Its platform’s integrations with inventory, data partners, and publishers provide ad buyers with reach and decisioning capabilities, and its enterprise application programming interfaces (APIs) enable its clients to customize and expand platform functionality. It offers solutions to advertising agencies and other service providers for advertisers.</v>
      </c>
      <c r="P26" s="10"/>
      <c r="Q26" s="10"/>
      <c r="R26" s="10"/>
    </row>
    <row r="27" spans="1:18" ht="50" customHeight="1">
      <c r="A27" s="22" t="e" vm="71">
        <v>#VALUE!</v>
      </c>
      <c r="B27" s="19">
        <f>'[71]Sheet 1'!$AD$115</f>
        <v>65.440947542682935</v>
      </c>
      <c r="C27" s="6" cm="1">
        <f t="array" ref="C27">(B27/_FV(A27,"Price"))-1</f>
        <v>-0.49718826321411502</v>
      </c>
      <c r="D27" s="6">
        <f>'[71]Sheet 1'!$AB$4</f>
        <v>9.399517263985091E-2</v>
      </c>
      <c r="E27" s="6">
        <f>'[71]Sheet 1'!$AC$4</f>
        <v>8.9530198469599087E-2</v>
      </c>
      <c r="F27" s="6">
        <f>'[71]Sheet 1'!$AB$20</f>
        <v>-0.48358470239698359</v>
      </c>
      <c r="G27" s="7">
        <f>'[71]Sheet 1'!$AI$16</f>
        <v>2.2956809855578881</v>
      </c>
      <c r="H27" s="7">
        <f>'[71]Sheet 1'!$AJ$16</f>
        <v>-433.48310066127846</v>
      </c>
      <c r="I27" s="6">
        <f>'[71]Sheet 1'!$AH$7</f>
        <v>0.13159999999999999</v>
      </c>
      <c r="J27" s="6">
        <f>'[71]Sheet 1'!$AK$7</f>
        <v>-3.2866845790619534E-2</v>
      </c>
      <c r="K27" s="6">
        <f>'[71]Sheet 1'!$AJ$13</f>
        <v>4.280108051062164E-2</v>
      </c>
      <c r="L27" s="8">
        <f>'[71]Sheet 1'!$AJ$101</f>
        <v>1179941000000</v>
      </c>
      <c r="M27" s="16" t="str" cm="1">
        <f t="array" ref="M27">_FV(A27,"Industry")</f>
        <v>Diversified Retail</v>
      </c>
      <c r="N27" s="25" cm="1">
        <f t="array" ref="N27">_FV(A27,"Year incorporated",TRUE)</f>
        <v>1996</v>
      </c>
      <c r="O27" s="14" t="str" cm="1">
        <f t="array" ref="O27">_FV(A27,"Description")</f>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c>
      <c r="P27" s="10"/>
      <c r="Q27" s="10"/>
      <c r="R27" s="10"/>
    </row>
    <row r="28" spans="1:18" ht="50" customHeight="1">
      <c r="A28" s="2" t="e" vm="72">
        <v>#VALUE!</v>
      </c>
      <c r="B28" s="19">
        <f>'[72]Sheet 1'!$J$115</f>
        <v>194.11602402491533</v>
      </c>
      <c r="C28" s="6">
        <f>'[72]Sheet 1'!$J$117</f>
        <v>1.9085409653118872</v>
      </c>
      <c r="D28" s="6">
        <f>'[72]Sheet 1'!$H$4</f>
        <v>7.1489200617386395E-2</v>
      </c>
      <c r="E28" s="6">
        <f>'[72]Sheet 1'!$I$4</f>
        <v>1.8902972027972087E-2</v>
      </c>
      <c r="F28" s="6">
        <f>'[72]Sheet 1'!$H$20</f>
        <v>-0.71056687133638308</v>
      </c>
      <c r="G28" s="7">
        <f>'[72]Sheet 1'!$O$16</f>
        <v>4.5204433010999416</v>
      </c>
      <c r="H28" s="7">
        <f>'[72]Sheet 1'!$P$16</f>
        <v>191.48853085705468</v>
      </c>
      <c r="I28" s="6">
        <f>'[72]Sheet 1'!$N$7</f>
        <v>0.74950000000000006</v>
      </c>
      <c r="J28" s="6">
        <f>'[72]Sheet 1'!$Q$7</f>
        <v>0.27007666812354314</v>
      </c>
      <c r="K28" s="6">
        <f>'[72]Sheet 1'!$P$13</f>
        <v>3.9079221450460756E-2</v>
      </c>
      <c r="L28" s="8" cm="1">
        <f t="array" ref="L28">_FV(A28,"Market cap",TRUE)</f>
        <v>20069383270</v>
      </c>
      <c r="M28" s="16" t="str" cm="1">
        <f t="array" ref="M28">_FV(A28,"Industry")</f>
        <v>Software &amp; IT Services</v>
      </c>
      <c r="N28" s="25" cm="1">
        <f t="array" ref="N28">_FV(A28,"Year incorporated",TRUE)</f>
        <v>2011</v>
      </c>
      <c r="O28" s="14" t="str" cm="1">
        <f t="array" ref="O28">_FV(A28,"Description")</f>
        <v>Zoom Video Communications, Inc. is a provider of video communication platforms. The Company provides a unified communications and collaboration platform that delivers fundamental changes how people interact, connecting them through frictionless and secure meetings, phone, chat, content sharing and more. The Company’s core products are grouped under various categories: Zoom One, including Zoom Meetings, Zoom Phone, Zoom Team Chat, Zoom Mail and Calendar and Zoom Whiteboard, and Zoom Spaces, including Zoom Rooms and Workspace Reservation. The Company’s core products categories also include Zoom Events, including Zoom Sessions and Zoom Webinars; Zoom Contact Center, including Zoom Virtual Agent; Zoom AI, including Zoom IQ for Sales, and Zoom Developers, including Zoom Developer Platform, Zoom App Marketplace and Zoom Apps. It serves various industries, including education, entertainment/media, enterprise infrastructure, finance, government, healthcare, manufacturing, and others.</v>
      </c>
      <c r="P28" s="10"/>
      <c r="Q28" s="10"/>
      <c r="R28" s="10"/>
    </row>
    <row r="29" spans="1:18" ht="50" customHeight="1">
      <c r="A29" s="22" t="e" vm="73">
        <v>#VALUE!</v>
      </c>
      <c r="B29" s="19">
        <f>'[73]Sheet 1'!$Z$115</f>
        <v>136.41507920181979</v>
      </c>
      <c r="C29" s="6" cm="1">
        <f t="array" ref="C29">(B29/_FV(A29,"Price"))-1</f>
        <v>-0.36042440244821694</v>
      </c>
      <c r="D29" s="6">
        <f>'[73]Sheet 1'!$X$4</f>
        <v>0.18345160803261362</v>
      </c>
      <c r="E29" s="6">
        <f>'[73]Sheet 1'!$Y$4</f>
        <v>0.10500127583567243</v>
      </c>
      <c r="F29" s="6">
        <f>'[73]Sheet 1'!$X$20</f>
        <v>-7.9503105590062129E-2</v>
      </c>
      <c r="G29" s="7">
        <f>'[73]Sheet 1'!$AE$16</f>
        <v>6.6261948201071705</v>
      </c>
      <c r="H29" s="7">
        <f>'[73]Sheet 1'!$AF$16</f>
        <v>998.77144230769227</v>
      </c>
      <c r="I29" s="6">
        <f>'[73]Sheet 1'!$AD$7</f>
        <v>0.73340000000000005</v>
      </c>
      <c r="J29" s="6">
        <f>'[73]Sheet 1'!$AG$7</f>
        <v>0.20135876499106914</v>
      </c>
      <c r="K29" s="6">
        <f>'[73]Sheet 1'!$AF$13</f>
        <v>1.4217289880878435E-2</v>
      </c>
      <c r="L29" s="8" cm="1">
        <f t="array" ref="L29">_FV(A29,"Market cap",TRUE)</f>
        <v>207744460000</v>
      </c>
      <c r="M29" s="16" t="str" cm="1">
        <f t="array" ref="M29">_FV(A29,"Industry")</f>
        <v>Software &amp; IT Services</v>
      </c>
      <c r="N29" s="25" cm="1">
        <f t="array" ref="N29">_FV(A29,"Year incorporated",TRUE)</f>
        <v>1999</v>
      </c>
      <c r="O29" s="14" t="str" cm="1">
        <f t="array" ref="O29">_FV(A29,"Description")</f>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It sells to businesses worldwide, primarily on a subscription basis.</v>
      </c>
      <c r="P29" s="10"/>
      <c r="Q29" s="10"/>
      <c r="R29" s="10"/>
    </row>
    <row r="30" spans="1:18" ht="50" customHeight="1">
      <c r="A30" s="22" t="e" vm="74">
        <v>#VALUE!</v>
      </c>
      <c r="B30" s="19">
        <f>'[74]Sheet 1'!$H$115</f>
        <v>26.258669278023184</v>
      </c>
      <c r="C30" s="6" cm="1">
        <f t="array" ref="C30">(B30/_FV(A30,"Price"))-1</f>
        <v>-0.32739064349325864</v>
      </c>
      <c r="D30" s="6">
        <f>'[74]Sheet 1'!$F$4</f>
        <v>0.34478405641203946</v>
      </c>
      <c r="E30" s="6">
        <f>'[74]Sheet 1'!$G$4</f>
        <v>0.22934748283077866</v>
      </c>
      <c r="F30" s="6">
        <f>'[74]Sheet 1'!$F$20</f>
        <v>0.1664885341270379</v>
      </c>
      <c r="G30" s="7">
        <f>'[74]Sheet 1'!$M$16</f>
        <v>6.580166302865412</v>
      </c>
      <c r="H30" s="7">
        <f>'[74]Sheet 1'!$N$16</f>
        <v>-156.17076160276736</v>
      </c>
      <c r="I30" s="6">
        <f>'[74]Sheet 1'!$L$7</f>
        <v>0.63229999999999997</v>
      </c>
      <c r="J30" s="6">
        <f>'[74]Sheet 1'!$O$7</f>
        <v>0.13002279975430403</v>
      </c>
      <c r="K30" s="6">
        <f>'[74]Sheet 1'!$N$13</f>
        <v>-1.5539164989909825E-2</v>
      </c>
      <c r="L30" s="8">
        <f>'[74]Sheet 1'!$N$101</f>
        <v>3792294604</v>
      </c>
      <c r="M30" s="16" t="str" cm="1">
        <f t="array" ref="M30">_FV(A30,"Industry")</f>
        <v>Software &amp; IT Services</v>
      </c>
      <c r="N30" s="25" cm="1">
        <f t="array" ref="N30">_FV(A30,"Year incorporated",TRUE)</f>
        <v>2016</v>
      </c>
      <c r="O30" s="14" t="str" cm="1">
        <f t="array" ref="O30">_FV(A30,"Description")</f>
        <v>DigitalOcean Holdings, Inc. is a cloud computing platform offering on-demand infrastructure, platform and software tools for startups and small and medium-sized businesses (SMBs). The Company helps developers at startups and SMBs build, deploy, and scale, whether creating a digital presence or building digital products. It offers mission-critical solutions across Infrastructure-as-a-Service (IaaS), including its Droplet virtual machines, storage, and networking offerings; Platform-as-a-Service (PaaS), including its Managed Database and Managed Kubernetes offerings; and Software-as-a-Service (SaaS), including its Managed Hosting and Marketplace offerings. Its users include software engineers, researchers, data scientists, system administrators, students, and hobbyists. Its customers use its platform across numerous industry verticals and for a range of use cases, such as Web and mobile applications, Website hosting, media and gaming, personal Web projects, managed services, and others.</v>
      </c>
      <c r="P30" s="10"/>
      <c r="Q30" s="10"/>
      <c r="R30" s="10"/>
    </row>
    <row r="31" spans="1:18" ht="50" customHeight="1">
      <c r="A31" s="22" t="e" vm="75">
        <v>#VALUE!</v>
      </c>
      <c r="B31" s="19">
        <f>'[75]Sheet 1'!$R$115</f>
        <v>130.78253024325957</v>
      </c>
      <c r="C31" s="6" cm="1">
        <f t="array" ref="C31">(B31/_FV(A31,"Price"))-1</f>
        <v>-0.40822384505312415</v>
      </c>
      <c r="D31" s="6">
        <f>'[75]Sheet 1'!$P$4</f>
        <v>0.20958597710982207</v>
      </c>
      <c r="E31" s="6">
        <f>'[75]Sheet 1'!$Q$4</f>
        <v>0.15769155403198742</v>
      </c>
      <c r="F31" s="6">
        <f>'[75]Sheet 1'!$P$20</f>
        <v>-0.72269572677267613</v>
      </c>
      <c r="G31" s="7">
        <f>'[75]Sheet 1'!$W$16</f>
        <v>9.0521033463334994</v>
      </c>
      <c r="H31" s="7">
        <f>'[75]Sheet 1'!$X$16</f>
        <v>-153.41889662412169</v>
      </c>
      <c r="I31" s="6">
        <f>'[75]Sheet 1'!$V$7</f>
        <v>0.72409999999999997</v>
      </c>
      <c r="J31" s="6">
        <f>'[75]Sheet 1'!$Y$7</f>
        <v>0.20876463886169125</v>
      </c>
      <c r="K31" s="6">
        <f>'[75]Sheet 1'!$X$13</f>
        <v>-2.5150985144392915E-2</v>
      </c>
      <c r="L31" s="8">
        <f>'[75]Sheet 1'!$X$101</f>
        <v>56266226918</v>
      </c>
      <c r="M31" s="16" t="str" cm="1">
        <f t="array" ref="M31">_FV(A31,"Industry")</f>
        <v>Software &amp; IT Services</v>
      </c>
      <c r="N31" s="25" cm="1">
        <f t="array" ref="N31">_FV(A31,"Year incorporated",TRUE)</f>
        <v>2012</v>
      </c>
      <c r="O31" s="14" t="str" cm="1">
        <f t="array" ref="O31">_FV(A31,"Description")</f>
        <v>Workday, Inc. is a provider of enterprise cloud applications for finance and human resources. The Company provides approximately 10,000 organizations with software-as-a-service solutions to help solve business challenges, including supporting and empowering their workforce, managing their finances and spending in an ever-changing environment, and planning for the unexpected. The Company provides organizations with a unified system that can help them plan, execute, analyze, and extend to other applications and environments, thereby helping them continuously adapt how they manage their business and operations. It embeds artificial intelligence (AI) and machine learning (ML) into its platform, enabling its applications to natively leverage AI and ML as part of the workflow. The Company sells its solutions worldwide primarily through direct sales. The Company also offers professional services, both directly and through its Workday Services Partners to help customers deploy its solutions.</v>
      </c>
      <c r="P31" s="10"/>
      <c r="Q31" s="10"/>
      <c r="R31" s="10"/>
    </row>
    <row r="32" spans="1:18" ht="50" customHeight="1">
      <c r="A32" s="22" t="e" vm="76">
        <v>#VALUE!</v>
      </c>
      <c r="B32" s="19">
        <f>'[76]Sheet 1'!$I$115</f>
        <v>49.394435815438634</v>
      </c>
      <c r="C32" s="6" cm="1">
        <f t="array" ref="C32">(B32/_FV(A32,"Price"))-1</f>
        <v>-0.47730755750858589</v>
      </c>
      <c r="D32" s="6">
        <f>'[76]Sheet 1'!$G$4</f>
        <v>0.62823294296956411</v>
      </c>
      <c r="E32" s="6">
        <f>'[76]Sheet 1'!$H$4</f>
        <v>0.2482836845561458</v>
      </c>
      <c r="F32" s="6">
        <f>'[76]Sheet 1'!$G$20</f>
        <v>-0.61964173967459324</v>
      </c>
      <c r="G32" s="7">
        <f>'[76]Sheet 1'!$N$16</f>
        <v>18.500468406662289</v>
      </c>
      <c r="H32" s="7">
        <f>'[76]Sheet 1'!$O$16</f>
        <v>-617.8256504784689</v>
      </c>
      <c r="I32" s="6">
        <f>'[76]Sheet 1'!$M$7</f>
        <v>0.79300000000000004</v>
      </c>
      <c r="J32" s="6">
        <f>'[76]Sheet 1'!$P$7</f>
        <v>0.21104292281057846</v>
      </c>
      <c r="K32" s="6">
        <f>'[76]Sheet 1'!$O$13</f>
        <v>-2.6109573465787319E-2</v>
      </c>
      <c r="L32" s="8">
        <f>'[76]Sheet 1'!$O$101</f>
        <v>30990134628</v>
      </c>
      <c r="M32" s="16" t="str" cm="1">
        <f t="array" ref="M32">_FV(A32,"Industry")</f>
        <v>Software &amp; IT Services</v>
      </c>
      <c r="N32" s="25" cm="1">
        <f t="array" ref="N32">_FV(A32,"Year incorporated",TRUE)</f>
        <v>2010</v>
      </c>
      <c r="O32" s="14" t="str" cm="1">
        <f t="array" ref="O32">_FV(A32,"Description")</f>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c>
      <c r="P32" s="10"/>
      <c r="Q32" s="10"/>
      <c r="R32" s="10"/>
    </row>
    <row r="33" spans="1:18" ht="50" customHeight="1">
      <c r="A33" s="22" t="e" vm="77">
        <v>#VALUE!</v>
      </c>
      <c r="B33" s="19">
        <f>'[77]Sheet 1'!$J$115</f>
        <v>108.94941783012078</v>
      </c>
      <c r="C33" s="6" cm="1">
        <f t="array" ref="C33">(B33/_FV(A33,"Price"))-1</f>
        <v>-0.2527474771596655</v>
      </c>
      <c r="D33" s="6">
        <f>'[77]Sheet 1'!$H$4</f>
        <v>0.54398268386339432</v>
      </c>
      <c r="E33" s="6">
        <f>'[77]Sheet 1'!$I$4</f>
        <v>0.57757609910209062</v>
      </c>
      <c r="F33" s="6">
        <f>'[77]Sheet 1'!$H$20</f>
        <v>-0.64176771667067434</v>
      </c>
      <c r="G33" s="7">
        <f>'[77]Sheet 1'!$O$16</f>
        <v>16.19805639566739</v>
      </c>
      <c r="H33" s="7">
        <f>'[77]Sheet 1'!$P$16</f>
        <v>-227.06396004578349</v>
      </c>
      <c r="I33" s="6">
        <f>'[77]Sheet 1'!$N$7</f>
        <v>0.73170000000000002</v>
      </c>
      <c r="J33" s="6">
        <f>'[77]Sheet 1'!$Q$7</f>
        <v>0.3020177259333689</v>
      </c>
      <c r="K33" s="6">
        <f>'[77]Sheet 1'!$P$13</f>
        <v>-3.6628876095473148E-2</v>
      </c>
      <c r="L33" s="8">
        <f>'[77]Sheet 1'!$P$101</f>
        <v>36303667124</v>
      </c>
      <c r="M33" s="16" t="str" cm="1">
        <f t="array" ref="M33">_FV(A33,"Industry")</f>
        <v>Software &amp; IT Services</v>
      </c>
      <c r="N33" s="25" cm="1">
        <f t="array" ref="N33">_FV(A33,"Year incorporated",TRUE)</f>
        <v>2011</v>
      </c>
      <c r="O33" s="14" t="str" cm="1">
        <f t="array" ref="O33">_FV(A33,"Description")</f>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c>
      <c r="P33" s="10"/>
      <c r="Q33" s="10"/>
      <c r="R33" s="10"/>
    </row>
    <row r="34" spans="1:18" ht="50" customHeight="1">
      <c r="A34" s="22" t="e" vm="78">
        <v>#VALUE!</v>
      </c>
      <c r="B34" s="19">
        <f>'[78]Sheet 1'!$H$115</f>
        <v>30.569807703107799</v>
      </c>
      <c r="C34" s="6" cm="1">
        <f t="array" ref="C34">(B34/_FV(A34,"Price"))-1</f>
        <v>-0.72171317521067091</v>
      </c>
      <c r="D34" s="6">
        <f>'[78]Sheet 1'!$F$4</f>
        <v>1.6943067592806331</v>
      </c>
      <c r="E34" s="6">
        <f>'[78]Sheet 1'!$G$4</f>
        <v>0.56240507571355813</v>
      </c>
      <c r="F34" s="6">
        <f>'[78]Sheet 1'!$F$20</f>
        <v>1.4564839772386944</v>
      </c>
      <c r="G34" s="7">
        <f>'[78]Sheet 1'!$M$16</f>
        <v>16.267658838025483</v>
      </c>
      <c r="H34" s="7">
        <f>'[78]Sheet 1'!$N$16</f>
        <v>-31.998829517007241</v>
      </c>
      <c r="I34" s="6">
        <f>'[78]Sheet 1'!$L$7</f>
        <v>0.77410000000000001</v>
      </c>
      <c r="J34" s="6">
        <f>'[78]Sheet 1'!$O$7</f>
        <v>-3.2874373597067727E-2</v>
      </c>
      <c r="K34" s="6">
        <f>'[78]Sheet 1'!$N$13</f>
        <v>-5.4394893763433774E-2</v>
      </c>
      <c r="L34" s="8">
        <f>'[78]Sheet 1'!$N$101</f>
        <v>10443170000</v>
      </c>
      <c r="M34" s="16" t="str" cm="1">
        <f t="array" ref="M34">_FV(A34,"Industry")</f>
        <v>Software &amp; IT Services</v>
      </c>
      <c r="N34" s="25" cm="1">
        <f t="array" ref="N34">_FV(A34,"Year incorporated",TRUE)</f>
        <v>2018</v>
      </c>
      <c r="O34" s="14" t="str" cm="1">
        <f t="array" ref="O34">_FV(A34,"Description")</f>
        <v>BILL Holdings, Inc. is a provider of software-as-a-service, cloud-based payments, and spending and expense management products. It enables users to automate accounts payable and accounts receivable transactions, enable businesses to connect with their suppliers and/or customers to do business, eliminate expense reports, manage cash flows, and improve back-office efficiency. It offers financial automation software for small and midsize businesses (SMBs). Through its automated solutions, it helps SMBs simplify and control their finances. It is a partner of the United States financial institutions, accounting firms, and accounting software providers. Its artificial-intelligence (AI)-enabled financial software platform creates connections between its customers, their suppliers, and their clients. Businesses on its platform generate and process invoices, streamline approvals, make, and receive payments, manage employee expenses, sync with their accounting system, and manage their cash.</v>
      </c>
      <c r="P34" s="10"/>
      <c r="Q34" s="10"/>
      <c r="R34" s="10"/>
    </row>
    <row r="35" spans="1:18" ht="50" customHeight="1">
      <c r="A35" s="22" t="e" vm="79">
        <v>#VALUE!</v>
      </c>
      <c r="B35" s="19">
        <f>'[79]Sheet 1'!$T$115</f>
        <v>63.225849787415804</v>
      </c>
      <c r="C35" s="6" cm="1">
        <f t="array" ref="C35">(B35/_FV(A35,"Price"))-1</f>
        <v>-0.39473626471935852</v>
      </c>
      <c r="D35" s="6">
        <f>'[79]Sheet 1'!$R$4</f>
        <v>0.36655466057066266</v>
      </c>
      <c r="E35" s="6">
        <f>'[79]Sheet 1'!$S$4</f>
        <v>6.056641636386928E-2</v>
      </c>
      <c r="F35" s="6">
        <f>'[79]Sheet 1'!$R$20</f>
        <v>-0.91075505860040851</v>
      </c>
      <c r="G35" s="7">
        <f>'[79]Sheet 1'!$Y$16</f>
        <v>4.4598637876918463</v>
      </c>
      <c r="H35" s="7">
        <f>'[79]Sheet 1'!$Z$16</f>
        <v>-58.644363029129565</v>
      </c>
      <c r="I35" s="6">
        <f>'[79]Sheet 1'!$X$7</f>
        <v>0.77669999999999995</v>
      </c>
      <c r="J35" s="6">
        <f>'[79]Sheet 1'!$AA$7</f>
        <v>0.11692997907878791</v>
      </c>
      <c r="K35" s="6">
        <f>'[79]Sheet 1'!$Z$13</f>
        <v>-5.9370761590238741E-2</v>
      </c>
      <c r="L35" s="8">
        <f>'[79]Sheet 1'!$Z$101</f>
        <v>16295040000</v>
      </c>
      <c r="M35" s="16" t="str" cm="1">
        <f t="array" ref="M35">_FV(A35,"Industry")</f>
        <v>Software &amp; IT Services</v>
      </c>
      <c r="N35" s="25" cm="1">
        <f t="array" ref="N35">_FV(A35,"Year incorporated",TRUE)</f>
        <v>2006</v>
      </c>
      <c r="O35" s="14" t="str" cm="1">
        <f t="array" ref="O35">_FV(A35,"Description")</f>
        <v>Splunk Inc. (Splunk) is engaged in the development and marketing of cloud services and licensed software solutions. It offers the Unified Security and Observability Platform, which is comprised of Splunk Security and Splunk Security. Splunk Security includes Splunk Enterprise Security, Splunk Security Orchestration, Automation and Response, Splunk User Behavior Analytics, Splunk Attack Analyzer, and Splunk Mission Control. Splunk Observability includes Splunk Information Technology Service Intelligence, and Splunk Observability Cloud, which provides fully integrated capabilities for Splunk Application Performance Monitoring, Splunk Infrastructure Monitoring, Splunk Real User Monitoring, and Splunk Synthetic Monitoring. It provides application programming interfaces, software development kits, and other interfaces that enable its network of third-party developers, partners, and customers to build content that configures and extends its solutions to accommodate specific use cases.</v>
      </c>
      <c r="P35" s="10"/>
      <c r="Q35" s="10"/>
      <c r="R35" s="10"/>
    </row>
    <row r="36" spans="1:18" ht="50" customHeight="1">
      <c r="A36" s="22" t="e" vm="80">
        <v>#VALUE!</v>
      </c>
      <c r="B36" s="19">
        <f>'[80]Sheet 1'!$O$115</f>
        <v>129.15853343433673</v>
      </c>
      <c r="C36" s="6" cm="1">
        <f t="array" ref="C36">(B36/_FV(A36,"Price"))-1</f>
        <v>-0.75082756161987707</v>
      </c>
      <c r="D36" s="6">
        <f>'[80]Sheet 1'!$M$4</f>
        <v>0.33084100509126912</v>
      </c>
      <c r="E36" s="6">
        <f>'[80]Sheet 1'!$N$4</f>
        <v>0.18835172669181244</v>
      </c>
      <c r="F36" s="6">
        <f>'[80]Sheet 1'!$M$29</f>
        <v>0.44852705011755334</v>
      </c>
      <c r="G36" s="7">
        <f>'[80]Sheet 1'!$T$16</f>
        <v>14.229723351486943</v>
      </c>
      <c r="H36" s="7">
        <f>'[80]Sheet 1'!$U$16</f>
        <v>-218.46056284312942</v>
      </c>
      <c r="I36" s="6">
        <f>'[80]Sheet 1'!$S$7</f>
        <v>0.81840000000000002</v>
      </c>
      <c r="J36" s="6">
        <f>'[80]Sheet 1'!$V$7</f>
        <v>0.11057563711424064</v>
      </c>
      <c r="K36" s="6">
        <f>'[80]Sheet 1'!$U$13</f>
        <v>-6.0660093641423739E-2</v>
      </c>
      <c r="L36" s="8">
        <f>'[80]Sheet 1'!$U$101</f>
        <v>24631210000</v>
      </c>
      <c r="M36" s="16" t="str" cm="1">
        <f t="array" ref="M36">_FV(A36,"Industry")</f>
        <v>Software &amp; IT Services</v>
      </c>
      <c r="N36" s="25" cm="1">
        <f t="array" ref="N36">_FV(A36,"Year incorporated",TRUE)</f>
        <v>2005</v>
      </c>
      <c r="O36" s="14" t="str" cm="1">
        <f t="array" ref="O36">_FV(A36,"Description")</f>
        <v>HubSpot, Inc. provides a cloud-based customer relationship management (CRM) platform. The Company’s CRM platform is comprised of a marketing hub, sales hub, service hub, content management system (CMS) Hub, and operations hub as well as other tools, integrations, and a payment solution that enables companies to attract, engage, and delight customers throughout the customer experience. Its CRM platform features integrated applications that create a cohesive and adaptable customer experience. These integrated applications include blogging, Website content management, messaging, chatbots, social media, marketing automation, email, predictive lead scoring, sales productivity, ticketing and helpdesk tools, analytics, and reporting. The Company also provides professional services, which consist of customer on-boarding, training, and consulting services. It focuses on selling its CRM platform to mid-market business-to-business (B2B) companies on a subscription basis.</v>
      </c>
      <c r="P36" s="10"/>
      <c r="Q36" s="10"/>
      <c r="R36" s="10"/>
    </row>
    <row r="37" spans="1:18" ht="50" customHeight="1">
      <c r="A37" s="22" t="e" vm="81">
        <v>#VALUE!</v>
      </c>
      <c r="B37" s="19">
        <f>'[81]Sheet 1'!$M$115</f>
        <v>143.14537110013001</v>
      </c>
      <c r="C37" s="6" cm="1">
        <f t="array" ref="C37">(B37/_FV(A37,"Price"))-1</f>
        <v>-0.15752238773391791</v>
      </c>
      <c r="D37" s="6">
        <f>'[81]Sheet 1'!$K$4</f>
        <v>0.34164906765106284</v>
      </c>
      <c r="E37" s="6">
        <f>'[81]Sheet 1'!$L$4</f>
        <v>0.24764438888258589</v>
      </c>
      <c r="F37" s="6">
        <f>'[81]Sheet 1'!$K$20</f>
        <v>6.1290422640735143E-2</v>
      </c>
      <c r="G37" s="7">
        <f>'[81]Sheet 1'!$R$16</f>
        <v>15.234943889896185</v>
      </c>
      <c r="H37" s="7">
        <f>'[81]Sheet 1'!$S$16</f>
        <v>-69.532781653216617</v>
      </c>
      <c r="I37" s="6">
        <f>'[81]Sheet 1'!$Q$7</f>
        <v>0.83379999999999999</v>
      </c>
      <c r="J37" s="6">
        <f>'[81]Sheet 1'!$T$7</f>
        <v>0.28859402572066895</v>
      </c>
      <c r="K37" s="6">
        <f>'[81]Sheet 1'!$S$13</f>
        <v>-6.45157184984613E-2</v>
      </c>
      <c r="L37" s="8">
        <f>'[81]Sheet 1'!$S$101</f>
        <v>42701750000</v>
      </c>
      <c r="M37" s="16" t="str" cm="1">
        <f t="array" ref="M37">_FV(A37,"Industry")</f>
        <v>Software &amp; IT Services</v>
      </c>
      <c r="N37" s="25" cm="1">
        <f t="array" ref="N37">_FV(A37,"Year incorporated",TRUE)</f>
        <v>2022</v>
      </c>
      <c r="O37" s="14" t="str" cm="1">
        <f t="array" ref="O37">_FV(A37,"Description")</f>
        <v>Atlassian Corporation is a global software company that designs, develops, licenses, and maintains software and provisions software hosting services. Its products include Jira Software, Jira Align, Jira Service Management, Confluence, Trello, Atlassian Access and Bitbucket. Jira Software and Jira Work Management provide a flexible workflow management system that helps plan, organize, track and manage work and projects. Confluence is a social and flexible content collaboration platform used to create, share, organize, and discuss projects. Trello is a collaboration and organization product. Jira Service Management is an intuitive and flexible service desk product for creating and managing services for information technology, legal, and human resources teams. Bitbucket is a code management and collaboration product for teams using distributed version control systems. It also offers additional products, including Atlassian cloud apps and Crowd.</v>
      </c>
      <c r="P37" s="10"/>
      <c r="Q37" s="10"/>
      <c r="R37" s="10"/>
    </row>
    <row r="38" spans="1:18" ht="50" customHeight="1">
      <c r="A38" s="22" t="e" vm="82">
        <v>#VALUE!</v>
      </c>
      <c r="B38" s="19">
        <f>'[82]Sheet 1'!$J$115</f>
        <v>16.568715229920031</v>
      </c>
      <c r="C38" s="6" cm="1">
        <f t="array" ref="C38">(B38/_FV(A38,"Price"))-1</f>
        <v>-0.74509668877046109</v>
      </c>
      <c r="D38" s="6">
        <f>'[82]Sheet 1'!$H$4</f>
        <v>0.48568307775743191</v>
      </c>
      <c r="E38" s="6">
        <f>'[82]Sheet 1'!$I$4</f>
        <v>0.31454686585162017</v>
      </c>
      <c r="F38" s="6">
        <f>'[82]Sheet 1'!$H$20</f>
        <v>-0.36673099481590798</v>
      </c>
      <c r="G38" s="7">
        <f>'[82]Sheet 1'!$O$16</f>
        <v>23.520775375522565</v>
      </c>
      <c r="H38" s="7">
        <f>'[82]Sheet 1'!$P$16</f>
        <v>-118.61777784787543</v>
      </c>
      <c r="I38" s="6">
        <f>'[82]Sheet 1'!$N$7</f>
        <v>0.76149999999999995</v>
      </c>
      <c r="J38" s="6">
        <f>'[82]Sheet 1'!$Q$7</f>
        <v>-4.0778638305813637E-2</v>
      </c>
      <c r="K38" s="6">
        <f>'[82]Sheet 1'!$P$13</f>
        <v>-9.1412072846884795E-2</v>
      </c>
      <c r="L38" s="8">
        <f>'[82]Sheet 1'!$P$101</f>
        <v>22938424498</v>
      </c>
      <c r="M38" s="16" t="str" cm="1">
        <f t="array" ref="M38">_FV(A38,"Industry")</f>
        <v>Software &amp; IT Services</v>
      </c>
      <c r="N38" s="25" cm="1">
        <f t="array" ref="N38">_FV(A38,"Year incorporated",TRUE)</f>
        <v>2009</v>
      </c>
      <c r="O38" s="14" t="str" cm="1">
        <f t="array" ref="O38">_FV(A38,"Description")</f>
        <v>Cloudflare, Inc. is a global cloud services provider that delivers a range of services to businesses of all sizes and in all geographies. The Company's network serves as a scalable, unified control plane to deliver security, performance, and reliability across on-premise, hybrid, cloud, and software-as-a-service (SaaS) applications. Its integrated suite of products consists of solutions for an organization's external-facing infrastructure, such as Websites, applications, and application programming interfaces (APIs) to deliver security, performance, and reliability; solutions to serve an organization's internal resources, such as Internal networks and devices; developer-based solutions, and consumer offerings. Its security products include Web Application Firewall, Bot Management, Distributed Denial of Service (DDoS), API Gateway, SSL/TLS Encryption, and Secure Origin Connection. Its performance products include Content Delivery, Intelligent Routing, Content Optimization, and Others.</v>
      </c>
      <c r="P38" s="10"/>
      <c r="Q38" s="10"/>
      <c r="R38" s="10"/>
    </row>
    <row r="39" spans="1:18" ht="50" customHeight="1">
      <c r="A39" s="22" t="e" vm="83">
        <v>#VALUE!</v>
      </c>
      <c r="B39" s="19">
        <f>'[83]Sheet 1'!$N$115</f>
        <v>64.267449649311573</v>
      </c>
      <c r="C39" s="6" cm="1">
        <f t="array" ref="C39">(B39/_FV(A39,"Price"))-1</f>
        <v>-1.8517873406970531E-2</v>
      </c>
      <c r="D39" s="6">
        <f>'[83]Sheet 1'!$L$4</f>
        <v>6.7605148653236302E-2</v>
      </c>
      <c r="E39" s="6">
        <f>'[83]Sheet 1'!$M$4</f>
        <v>9.7429620563035391E-2</v>
      </c>
      <c r="F39" s="6">
        <f>'[83]Sheet 1'!$L$20</f>
        <v>-1.6582987952842141</v>
      </c>
      <c r="G39" s="7">
        <f>'[83]Sheet 1'!$S$16</f>
        <v>2.9847798687882499</v>
      </c>
      <c r="H39" s="7">
        <f>'[83]Sheet 1'!$T$16</f>
        <v>-9.7065432446095006</v>
      </c>
      <c r="I39" s="6">
        <f>'[83]Sheet 1'!$R$7</f>
        <v>0.47399999999999998</v>
      </c>
      <c r="J39" s="6">
        <f>'[83]Sheet 1'!$U$7</f>
        <v>0.12998776009791921</v>
      </c>
      <c r="K39" s="6">
        <f>'[83]Sheet 1'!$T$13</f>
        <v>-0.10226185291681907</v>
      </c>
      <c r="L39" s="8">
        <f>'[83]Sheet 1'!$T$101</f>
        <v>12192825764</v>
      </c>
      <c r="M39" s="16" t="str" cm="1">
        <f t="array" ref="M39">_FV(A39,"Industry")</f>
        <v>Software &amp; IT Services</v>
      </c>
      <c r="N39" s="25" cm="1">
        <f t="array" ref="N39">_FV(A39,"Year incorporated",TRUE)</f>
        <v>2008</v>
      </c>
      <c r="O39" s="14" t="str" cm="1">
        <f t="array" ref="O39">_FV(A39,"Description")</f>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c>
      <c r="P39" s="10"/>
      <c r="Q39" s="10"/>
      <c r="R39" s="10"/>
    </row>
    <row r="40" spans="1:18" ht="50" customHeight="1">
      <c r="A40" s="22" t="e" vm="84">
        <v>#VALUE!</v>
      </c>
      <c r="B40" s="19">
        <f>'[84]Sheet 1'!$L$115</f>
        <v>74.63312220319834</v>
      </c>
      <c r="C40" s="6" cm="1">
        <f t="array" ref="C40">(B40/_FV(A40,"Price"))-1</f>
        <v>5.1318808327910137E-2</v>
      </c>
      <c r="D40" s="6">
        <f>'[84]Sheet 1'!$J$4</f>
        <v>0.42900982232747098</v>
      </c>
      <c r="E40" s="6">
        <f>'[84]Sheet 1'!$K$4</f>
        <v>0.16576964477933265</v>
      </c>
      <c r="F40" s="6">
        <f>'[84]Sheet 1'!$J$20</f>
        <v>4.0156823644180273E-2</v>
      </c>
      <c r="G40" s="7">
        <f>'[84]Sheet 1'!$Q$16</f>
        <v>7.9423850538213134</v>
      </c>
      <c r="H40" s="7">
        <f>'[84]Sheet 1'!$R$16</f>
        <v>-18.106688871165645</v>
      </c>
      <c r="I40" s="6">
        <f>'[84]Sheet 1'!$P$7</f>
        <v>0.70609999999999995</v>
      </c>
      <c r="J40" s="6">
        <f>'[84]Sheet 1'!$S$7</f>
        <v>3.4983853606027987E-2</v>
      </c>
      <c r="K40" s="6">
        <f>'[84]Sheet 1'!$R$13</f>
        <v>-0.10408921933085502</v>
      </c>
      <c r="L40" s="8">
        <f>'[84]Sheet 1'!$R$101</f>
        <v>14756951430</v>
      </c>
      <c r="M40" s="16" t="str" cm="1">
        <f t="array" ref="M40">_FV(A40,"Industry")</f>
        <v>Software &amp; IT Services</v>
      </c>
      <c r="N40" s="25" cm="1">
        <f t="array" ref="N40">_FV(A40,"Year incorporated",TRUE)</f>
        <v>2010</v>
      </c>
      <c r="O40" s="14" t="str" cm="1">
        <f t="array" ref="O40">_FV(A40,"Description")</f>
        <v>Okta, Inc. is an independent identity provider. The Company's Okta Identity Platform is an independent and neutral cloud-based identity solution that allows its customers to integrate with nearly any application, service or cloud that they choose through its secure platform and cloud infrastructure. Its Workforce Identity Cloud is used as the central system for an organization’s connectivity, access, authentication and identity lifecycle management needs spanning all of its users, technology and applications. Its Workforce Identity products include Universal Directory, Single Sign-On, Adaptive Multi-Factor Authentication, Lifecycle Management, API Access Management, Access Gateway, Advanced Server Access and Okta Identity Governance. The Company’s Customer Identity products include Universal Login, Attack Protection, Adaptive Multi-Factor Authentication, Passwordless, Machine to Machine, Private Cloud, Organizations, Actions and Extensibility, and Enterprise Connections.</v>
      </c>
      <c r="P40" s="10"/>
      <c r="Q40" s="10"/>
      <c r="R40" s="10"/>
    </row>
    <row r="41" spans="1:18" ht="50" customHeight="1">
      <c r="A41" s="22" t="e" vm="85">
        <v>#VALUE!</v>
      </c>
      <c r="B41" s="19">
        <f>'[85]Sheet 1'!$G$115</f>
        <v>107.44968522050407</v>
      </c>
      <c r="C41" s="6" cm="1">
        <f t="array" ref="C41">(B41/_FV(A41,"Price"))-1</f>
        <v>-0.24860359985661495</v>
      </c>
      <c r="D41" s="6">
        <f>'[85]Sheet 1'!$E$4</f>
        <v>0.47343004801173971</v>
      </c>
      <c r="E41" s="6">
        <f>'[85]Sheet 1'!$F$4</f>
        <v>0.36943666355431071</v>
      </c>
      <c r="F41" s="6">
        <f>'[85]Sheet 1'!$E$20</f>
        <v>6.5854766564160006E-2</v>
      </c>
      <c r="G41" s="7">
        <f>'[85]Sheet 1'!$L$16</f>
        <v>17.203476417813501</v>
      </c>
      <c r="H41" s="7">
        <f>'[85]Sheet 1'!$M$16</f>
        <v>-95.145841413582005</v>
      </c>
      <c r="I41" s="6">
        <f>'[85]Sheet 1'!$K$7</f>
        <v>0.73089999999999999</v>
      </c>
      <c r="J41" s="6">
        <f>'[85]Sheet 1'!$N$7</f>
        <v>0.11781485541076334</v>
      </c>
      <c r="K41" s="6">
        <f>'[85]Sheet 1'!$M$13</f>
        <v>-0.11067182269421678</v>
      </c>
      <c r="L41" s="8">
        <f>'[85]Sheet 1'!$M$101</f>
        <v>6356598519</v>
      </c>
      <c r="M41" s="16" t="str" cm="1">
        <f t="array" ref="M41">_FV(A41,"Industry")</f>
        <v>Software &amp; IT Services</v>
      </c>
      <c r="N41" s="25" cm="1">
        <f t="array" ref="N41">_FV(A41,"Year incorporated",TRUE)</f>
        <v>2011</v>
      </c>
      <c r="O41" s="14" t="str" cm="1">
        <f t="array" ref="O41">_FV(A41,"Description")</f>
        <v>Duolingo, Inc. (Duolingo) is a technology company. The Company's flagship application, Duolingo, is a language learning application. The Duolingo language learning application is a way to learn languages. The Company offers courses in approximately 40 languages to more than 60 million monthly active users. The application is also available in the education category on both Google Play and the Apple App Store. Duolingo can also be accessed by desktop computers via a Web browser at www.duolingo.com. All course content on Duolingo can be accessed for free. Its subscription offering, Super Duolingo, offers learners additional features to enhance their learning experience. It also launched a family plan, which includes up to six subscribers under one annual plan. The Duolingo English Test is an online English proficiency assessment. Anyone with a computer, webcam and Internet connection can take the test from anywhere, at any time.</v>
      </c>
      <c r="P41" s="10"/>
      <c r="Q41" s="10"/>
      <c r="R41" s="10"/>
    </row>
    <row r="42" spans="1:18" ht="50" customHeight="1">
      <c r="A42" s="22" t="e" vm="86">
        <v>#VALUE!</v>
      </c>
      <c r="B42" s="19">
        <f>'[86]Sheet 1'!$H$115</f>
        <v>61.23472079874167</v>
      </c>
      <c r="C42" s="6" cm="1">
        <f t="array" ref="C42">(B42/_FV(A42,"Price"))-1</f>
        <v>-0.65714042105967707</v>
      </c>
      <c r="D42" s="6">
        <f>'[86]Sheet 1'!$F$4</f>
        <v>0.69409764566847132</v>
      </c>
      <c r="E42" s="6">
        <f>'[86]Sheet 1'!$G$4</f>
        <v>0.3327465956384863</v>
      </c>
      <c r="F42" s="6">
        <f>'[86]Sheet 1'!$F$20</f>
        <v>0.10037086145995944</v>
      </c>
      <c r="G42" s="7">
        <f>'[86]Sheet 1'!$M$16</f>
        <v>28.568744499455139</v>
      </c>
      <c r="H42" s="7">
        <f>'[86]Sheet 1'!$N$16</f>
        <v>-74.071688007480816</v>
      </c>
      <c r="I42" s="6">
        <f>'[86]Sheet 1'!$L$7</f>
        <v>0.65259999999999996</v>
      </c>
      <c r="J42" s="6">
        <f>'[86]Sheet 1'!$O$7</f>
        <v>0.24035864583651029</v>
      </c>
      <c r="K42" s="6">
        <f>'[86]Sheet 1'!$N$13</f>
        <v>-0.14755660996472728</v>
      </c>
      <c r="L42" s="8">
        <f>'[86]Sheet 1'!$N$101</f>
        <v>59013284194</v>
      </c>
      <c r="M42" s="16" t="str" cm="1">
        <f t="array" ref="M42">_FV(A42,"Industry")</f>
        <v>Software &amp; IT Services</v>
      </c>
      <c r="N42" s="25" cm="1">
        <f t="array" ref="N42">_FV(A42,"Year incorporated",TRUE)</f>
        <v>2012</v>
      </c>
      <c r="O42" s="14" t="str" cm="1">
        <f t="array" ref="O42">_FV(A42,"Description")</f>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c>
      <c r="P42" s="10"/>
      <c r="Q42" s="10"/>
      <c r="R42" s="10"/>
    </row>
    <row r="43" spans="1:18" ht="50" customHeight="1">
      <c r="A43" s="22" t="e" vm="87">
        <v>#VALUE!</v>
      </c>
      <c r="B43" s="19">
        <f>'[87]Sheet 1'!$F$115</f>
        <v>22.31331201459961</v>
      </c>
      <c r="C43" s="6" cm="1">
        <f t="array" ref="C43">(B43/_FV(A43,"Price"))-1</f>
        <v>-0.45484212033717053</v>
      </c>
      <c r="D43" s="6">
        <f>'[87]Sheet 1'!$D$4</f>
        <v>0.58488191702565406</v>
      </c>
      <c r="E43" s="6">
        <f>'[87]Sheet 1'!$E$4</f>
        <v>0.82998298569538087</v>
      </c>
      <c r="F43" s="6">
        <f>'[87]Sheet 1'!$D$20</f>
        <v>1.4890974144332683</v>
      </c>
      <c r="G43" s="7">
        <f>'[87]Sheet 1'!$K$16</f>
        <v>16.566843737265529</v>
      </c>
      <c r="H43" s="7">
        <f>'[87]Sheet 1'!$L$16</f>
        <v>-51.401721203352494</v>
      </c>
      <c r="I43" s="6">
        <f>'[87]Sheet 1'!$J$7</f>
        <v>0.67020000000000002</v>
      </c>
      <c r="J43" s="6">
        <f>'[87]Sheet 1'!$M$7</f>
        <v>-0.16708887348499171</v>
      </c>
      <c r="K43" s="6">
        <f>'[87]Sheet 1'!$L$13</f>
        <v>-0.15592833090435682</v>
      </c>
      <c r="L43" s="8">
        <f>'[87]Sheet 1'!$L$101</f>
        <v>3943488649</v>
      </c>
      <c r="M43" s="16" t="str" cm="1">
        <f t="array" ref="M43">_FV(A43,"Industry")</f>
        <v>Software &amp; IT Services</v>
      </c>
      <c r="N43" s="25" cm="1">
        <f t="array" ref="N43">_FV(A43,"Year incorporated",TRUE)</f>
        <v>2011</v>
      </c>
      <c r="O43" s="14" t="str" cm="1">
        <f t="array" ref="O43">_FV(A43,"Description")</f>
        <v>Braze, Inc. provides a customer engagement platform that enables customer-centric interactions between consumers and brands. Its platform enables brands to listen to their customers, understand them and act on that understanding in a way that is human and personal. Using its platform, brands ingest and process customer data in real-time, orchestrate and optimize contextually relevant, cross-channel marketing campaigns and continuously evolve their customer engagement strategies. It offers a single, vertically integrated platform that encompasses data ingestion, classification, orchestration, personalization and action. Braze SDKs are software libraries that reside within its customers’ applications or websites, automatically manage data ingestion and deliver mobile and Web notifications, in-application/in-browser interstitial messages, and content cards. Braze REST API can be used to import or export data or to trigger workflows between Braze and brands’ existing technology stacks.</v>
      </c>
      <c r="P43" s="10"/>
      <c r="Q43" s="10"/>
      <c r="R43" s="10"/>
    </row>
    <row r="44" spans="1:18" ht="50" customHeight="1">
      <c r="A44" s="22" t="e" vm="88">
        <v>#VALUE!</v>
      </c>
      <c r="B44" s="19">
        <f>'[88]Sheet 1'!$J$115</f>
        <v>27.013364240607643</v>
      </c>
      <c r="C44" s="6" cm="1">
        <f t="array" ref="C44">(B44/_FV(A44,"Price"))-1</f>
        <v>-0.57338338217612694</v>
      </c>
      <c r="D44" s="6">
        <f>'[88]Sheet 1'!$G$4</f>
        <v>0.41723843816404238</v>
      </c>
      <c r="E44" s="6">
        <f>'[88]Sheet 1'!$I$4</f>
        <v>0.44252957533506354</v>
      </c>
      <c r="F44" s="6">
        <f>'[88]Sheet 1'!$G$20</f>
        <v>0.50602524957646189</v>
      </c>
      <c r="G44" s="7">
        <f>'[88]Sheet 1'!$O$16</f>
        <v>7.9203356571510737</v>
      </c>
      <c r="H44" s="7">
        <f>'[88]Sheet 1'!$P$16</f>
        <v>-33.5067871257015</v>
      </c>
      <c r="I44" s="6">
        <f>'[88]Sheet 1'!$N$7</f>
        <v>0.73080000000000001</v>
      </c>
      <c r="J44" s="6">
        <f>'[88]Sheet 1'!$Q$7</f>
        <v>-2.0234840104177538E-3</v>
      </c>
      <c r="K44" s="6">
        <f>'[88]Sheet 1'!$P$13</f>
        <v>-0.1720193254322768</v>
      </c>
      <c r="L44" s="8">
        <f>'[88]Sheet 1'!$P$101</f>
        <v>6830291542</v>
      </c>
      <c r="M44" s="16" t="str" cm="1">
        <f t="array" ref="M44">_FV(A44,"Industry")</f>
        <v>Software &amp; IT Services</v>
      </c>
      <c r="N44" s="25" cm="1">
        <f t="array" ref="N44">_FV(A44,"Year incorporated",TRUE)</f>
        <v>2012</v>
      </c>
      <c r="O44" s="14" t="str" cm="1">
        <f t="array" ref="O44">_FV(A44,"Description")</f>
        <v>Elastic NV is a Netherlands-based data analytics company. The Company’s platform, which is available as both a hosted, managed service across public clouds as well as self-managed software, allows its customers to find insights from large amounts of data and take action. The Company offers three search-powered solutions - Enterprise Search, Observability, and Security - that are built into the platform, which is built on the Elastic Stack, a set of software products that ingest data from any source, in any format, and perform search, analysis, and visualization of that data. The Company helps organizations, their employees, and their customers find what they need, while keeping mission-critical applications running smoothly, and protecting against cyber threats. The Company generates revenue primarily from sales of subscriptions to its platform.</v>
      </c>
      <c r="P44" s="10"/>
      <c r="Q44" s="10"/>
      <c r="R44" s="10"/>
    </row>
    <row r="45" spans="1:18" ht="50" customHeight="1">
      <c r="A45" s="22" t="e" vm="89">
        <v>#VALUE!</v>
      </c>
      <c r="B45" s="19">
        <f>'[89]Sheet 1'!$K$115</f>
        <v>117.80175153134856</v>
      </c>
      <c r="C45" s="6" cm="1">
        <f t="array" ref="C45">(B45/_FV(A45,"Price"))-1</f>
        <v>-0.69666867975242419</v>
      </c>
      <c r="D45" s="6">
        <f>'[89]Sheet 1'!$I$4</f>
        <v>0.46947407934702245</v>
      </c>
      <c r="E45" s="6">
        <f>'[89]Sheet 1'!$J$4</f>
        <v>0.19781931464174463</v>
      </c>
      <c r="F45" s="6">
        <f>'[89]Sheet 1'!$I$20</f>
        <v>-1.1784752702949055</v>
      </c>
      <c r="G45" s="7">
        <f>'[89]Sheet 1'!$P$16</f>
        <v>20.486740274143301</v>
      </c>
      <c r="H45" s="7">
        <f>'[89]Sheet 1'!$Q$16</f>
        <v>-76.158444785435933</v>
      </c>
      <c r="I45" s="6">
        <f>'[89]Sheet 1'!$O$7</f>
        <v>0.72795950155763245</v>
      </c>
      <c r="J45" s="6">
        <f>'[89]Sheet 1'!$R$7</f>
        <v>-1.5742990654205608E-2</v>
      </c>
      <c r="K45" s="6">
        <f>'[89]Sheet 1'!$Q$13</f>
        <v>-0.17721860019518559</v>
      </c>
      <c r="L45" s="8">
        <f>'[89]Sheet 1'!$Q$101</f>
        <v>26304974512</v>
      </c>
      <c r="M45" s="16" t="str" cm="1">
        <f t="array" ref="M45">_FV(A45,"Industry")</f>
        <v>Software &amp; IT Services</v>
      </c>
      <c r="N45" s="25" cm="1">
        <f t="array" ref="N45">_FV(A45,"Year incorporated",TRUE)</f>
        <v>2007</v>
      </c>
      <c r="O45" s="14" t="str" cm="1">
        <f t="array" ref="O45">_FV(A45,"Description")</f>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c>
      <c r="P45" s="10"/>
      <c r="Q45" s="10"/>
      <c r="R45" s="10"/>
    </row>
    <row r="46" spans="1:18" ht="50" customHeight="1">
      <c r="A46" s="22" t="e" vm="90">
        <v>#VALUE!</v>
      </c>
      <c r="B46" s="19">
        <f>'[90]Sheet 1'!$H$115</f>
        <v>27.872061136457592</v>
      </c>
      <c r="C46" s="6" cm="1">
        <f t="array" ref="C46">(B46/_FV(A46,"Price"))-1</f>
        <v>-0.25336026958324154</v>
      </c>
      <c r="D46" s="6">
        <f>'[90]Sheet 1'!$F$4</f>
        <v>0.66772262857049669</v>
      </c>
      <c r="E46" s="6">
        <f>'[90]Sheet 1'!$G$4</f>
        <v>0.40374380575432278</v>
      </c>
      <c r="F46" s="6">
        <f>'[90]Sheet 1'!$F$20</f>
        <v>1.8180078681096639</v>
      </c>
      <c r="G46" s="7">
        <f>'[90]Sheet 1'!$M$16</f>
        <v>12.929903263423208</v>
      </c>
      <c r="H46" s="7">
        <f>'[90]Sheet 1'!$N$16</f>
        <v>-27.066676901819299</v>
      </c>
      <c r="I46" s="6">
        <f>'[90]Sheet 1'!$L$7</f>
        <v>0.38669999999999999</v>
      </c>
      <c r="J46" s="6">
        <f>'[90]Sheet 1'!$O$7</f>
        <v>0.17878787137971244</v>
      </c>
      <c r="K46" s="6">
        <f>'[90]Sheet 1'!$N$13</f>
        <v>-0.19972044791628207</v>
      </c>
      <c r="L46" s="8">
        <f>'[90]Sheet 1'!$N$101</f>
        <v>5288964000</v>
      </c>
      <c r="M46" s="16" t="str" cm="1">
        <f t="array" ref="M46">_FV(A46,"Industry")</f>
        <v>Software &amp; IT Services</v>
      </c>
      <c r="N46" s="25" cm="1">
        <f t="array" ref="N46">_FV(A46,"Year incorporated",TRUE)</f>
        <v>2013</v>
      </c>
      <c r="O46" s="14" t="str" cm="1">
        <f t="array" ref="O46">_FV(A46,"Description")</f>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c>
      <c r="P46" s="10"/>
      <c r="Q46" s="10"/>
      <c r="R46" s="10"/>
    </row>
    <row r="47" spans="1:18" ht="50" customHeight="1">
      <c r="A47" s="22" t="e" vm="91">
        <v>#VALUE!</v>
      </c>
      <c r="B47" s="19">
        <f>'[91]Sheet 1'!$K$115</f>
        <v>92.786332132188832</v>
      </c>
      <c r="C47" s="6" cm="1">
        <f t="array" ref="C47">(B47/_FV(A47,"Price"))-1</f>
        <v>-0.35938737826436873</v>
      </c>
      <c r="D47" s="6">
        <f>'[91]Sheet 1'!$I$4</f>
        <v>0.6207784875947111</v>
      </c>
      <c r="E47" s="6">
        <f>'[91]Sheet 1'!$J$4</f>
        <v>0.45928396089265644</v>
      </c>
      <c r="F47" s="6">
        <f>'[91]Sheet 1'!$I$20</f>
        <v>0.64944668984627341</v>
      </c>
      <c r="G47" s="7">
        <f>'[91]Sheet 1'!$P$16</f>
        <v>21.069015844963911</v>
      </c>
      <c r="H47" s="7">
        <f>'[91]Sheet 1'!$Q$16</f>
        <v>-58.894322918534996</v>
      </c>
      <c r="I47" s="6">
        <f>'[91]Sheet 1'!$O$7</f>
        <v>0.77790000000000004</v>
      </c>
      <c r="J47" s="6">
        <f>'[91]Sheet 1'!$R$7</f>
        <v>0.2120471590711181</v>
      </c>
      <c r="K47" s="6">
        <f>'[91]Sheet 1'!$Q$13</f>
        <v>-0.20223875895447993</v>
      </c>
      <c r="L47" s="8">
        <f>'[91]Sheet 1'!$Q$101</f>
        <v>22985158560</v>
      </c>
      <c r="M47" s="16" t="str" cm="1">
        <f t="array" ref="M47">_FV(A47,"Industry")</f>
        <v>Software &amp; IT Services</v>
      </c>
      <c r="N47" s="25" cm="1">
        <f t="array" ref="N47">_FV(A47,"Year incorporated",TRUE)</f>
        <v>2007</v>
      </c>
      <c r="O47" s="14" t="str" cm="1">
        <f t="array" ref="O47">_FV(A47,"Description")</f>
        <v>Zscaler, Inc. (Zscaler) is a cloud security company that has developed a platform incorporating security functionalities needed to enable access to cloud resources based on identity, context, and organization policies. Its solution is a multi-tenant, distributed cloud platform that secures user-to-app, app-to-app, and machine-to-machine communications over various networks and locations. The Company delivers its solutions using a software-as-a-service (SaaS) business model and sells subscriptions to customers to access its cloud platform, together with related support services. Its Zero Trust Exchange is a cloud-native security platform that protects various customers from cyberattacks and data loss by connecting users, devices, and applications in any location. The Company's cloud services include Zscaler Internet Access (ZIA), Zscaler Private Access (ZPA), and Zscaler Digital Experience (ZDX).</v>
      </c>
      <c r="P47" s="10"/>
      <c r="Q47" s="10"/>
      <c r="R47" s="10"/>
    </row>
    <row r="48" spans="1:18" ht="50" customHeight="1">
      <c r="A48" s="22" t="e" vm="92">
        <v>#VALUE!</v>
      </c>
      <c r="B48" s="19">
        <f>'[92]Sheet 1'!$G$115</f>
        <v>9.2137996150624524</v>
      </c>
      <c r="C48" s="6" cm="1">
        <f t="array" ref="C48">(B48/_FV(A48,"Price"))-1</f>
        <v>-0.3954199727649309</v>
      </c>
      <c r="D48" s="6">
        <f>'[92]Sheet 1'!$E$4</f>
        <v>1.061430964018379</v>
      </c>
      <c r="E48" s="6">
        <f>'[92]Sheet 1'!$F$4</f>
        <v>0.40935479974134203</v>
      </c>
      <c r="F48" s="6">
        <f>'[92]Sheet 1'!$E$20</f>
        <v>0.47004410847701417</v>
      </c>
      <c r="G48" s="7">
        <f>'[92]Sheet 1'!$L$16</f>
        <v>11.136594454011213</v>
      </c>
      <c r="H48" s="7">
        <f>'[92]Sheet 1'!$M$16</f>
        <v>-12.425535658125982</v>
      </c>
      <c r="I48" s="6">
        <f>'[92]Sheet 1'!$K$7</f>
        <v>0.6584931983826765</v>
      </c>
      <c r="J48" s="6">
        <f>'[92]Sheet 1'!$N$7</f>
        <v>-0.49276017992368165</v>
      </c>
      <c r="K48" s="6">
        <f>'[92]Sheet 1'!$M$13</f>
        <v>-0.24299799904026365</v>
      </c>
      <c r="L48" s="8">
        <f>'[92]Sheet 1'!$M$101</f>
        <v>4701636310</v>
      </c>
      <c r="M48" s="16" t="str" cm="1">
        <f t="array" ref="M48">_FV(A48,"Industry")</f>
        <v>Software &amp; IT Services</v>
      </c>
      <c r="N48" s="25" cm="1">
        <f t="array" ref="N48">_FV(A48,"Year incorporated",TRUE)</f>
        <v>2013</v>
      </c>
      <c r="O48" s="14" t="str" cm="1">
        <f t="array" ref="O48">_FV(A48,"Description")</f>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c>
      <c r="P48" s="10"/>
      <c r="Q48" s="10"/>
      <c r="R48" s="10"/>
    </row>
    <row r="49" spans="1:18" ht="50" customHeight="1">
      <c r="A49" s="22" t="e" vm="93">
        <v>#VALUE!</v>
      </c>
      <c r="B49" s="19">
        <f>'[93]Sheet 1'!$G$115</f>
        <v>8.0071483447636442</v>
      </c>
      <c r="C49" s="6" cm="1">
        <f t="array" ref="C49">(B49/_FV(A49,"Price"))-1</f>
        <v>-0.70255763949614991</v>
      </c>
      <c r="D49" s="6">
        <f>'[93]Sheet 1'!$E$4</f>
        <v>0.48358787788096724</v>
      </c>
      <c r="E49" s="6">
        <f>'[93]Sheet 1'!$F$4</f>
        <v>0.24650916495233122</v>
      </c>
      <c r="F49" s="6">
        <f>'[93]Sheet 1'!$E$20</f>
        <v>-6.2643465641505136E-2</v>
      </c>
      <c r="G49" s="7">
        <f>'[93]Sheet 1'!$L$16</f>
        <v>11.66893974435215</v>
      </c>
      <c r="H49" s="7">
        <f>'[93]Sheet 1'!$M$16</f>
        <v>-20.2448434403459</v>
      </c>
      <c r="I49" s="6">
        <f>'[93]Sheet 1'!$K$7</f>
        <v>0.81720000000000004</v>
      </c>
      <c r="J49" s="6">
        <f>'[93]Sheet 1'!$N$7</f>
        <v>-0.1963903347209118</v>
      </c>
      <c r="K49" s="6">
        <f>'[93]Sheet 1'!$M$13</f>
        <v>-0.24351359697515529</v>
      </c>
      <c r="L49" s="8">
        <f>'[93]Sheet 1'!$M$101</f>
        <v>5553120066</v>
      </c>
      <c r="M49" s="16" t="str" cm="1">
        <f t="array" ref="M49">_FV(A49,"Industry")</f>
        <v>Software &amp; IT Services</v>
      </c>
      <c r="N49" s="25" cm="1">
        <f t="array" ref="N49">_FV(A49,"Year incorporated",TRUE)</f>
        <v>2013</v>
      </c>
      <c r="O49" s="14" t="str" cm="1">
        <f t="array" ref="O49">_FV(A49,"Description")</f>
        <v>HashiCorp, Inc. is a multi-cloud infrastructure automation software company. The Company's software suite enables organizations to adopt consistent workflows and create a system of record for automating the cloud for infrastructure provisioning, security, networking, and application deployment. Its products include Terraform, Vagrant, Consul, Packer, Nomad, Vault, Boundary, and Waypoint. Terraform is an infrastructure provisioning product that allows users to set up and manage information technology infrastructure. Terraform is cloud-neutral, supporting all public and private clouds. Vagrant is a secret management and data protection product. Consul is an application-centric networking automation product. Nomad is a scheduler and workload orchestrator that enables organizations to deploy and manage applications. It offers practitioners with a self-service interface to manage the application lifecycle. Its products are used by organizations of all sizes, across a range of industries.</v>
      </c>
      <c r="P49" s="10"/>
      <c r="Q49" s="10"/>
      <c r="R49" s="10"/>
    </row>
    <row r="50" spans="1:18" ht="50" customHeight="1">
      <c r="A50" s="22" t="e" vm="94">
        <v>#VALUE!</v>
      </c>
      <c r="B50" s="19">
        <f>'[94]Sheet 1'!$G$115</f>
        <v>6.1155987703311743</v>
      </c>
      <c r="C50" s="6" cm="1">
        <f t="array" ref="C50">(B50/_FV(A50,"Price"))-1</f>
        <v>-0.77882102096451444</v>
      </c>
      <c r="D50" s="6">
        <f>'[94]Sheet 1'!$E$4</f>
        <v>0.52340986821370628</v>
      </c>
      <c r="E50" s="6">
        <f>'[94]Sheet 1'!$F$4</f>
        <v>0.29554283612624421</v>
      </c>
      <c r="F50" s="6">
        <f>'[94]Sheet 1'!$E$20</f>
        <v>-0.36981168332052272</v>
      </c>
      <c r="G50" s="7">
        <f>'[94]Sheet 1'!$L$16</f>
        <v>15.59161352856891</v>
      </c>
      <c r="H50" s="7">
        <f>'[94]Sheet 1'!$M$16</f>
        <v>-41.120957109715384</v>
      </c>
      <c r="I50" s="6">
        <f>'[94]Sheet 1'!$K$7</f>
        <v>0.72009999999999996</v>
      </c>
      <c r="J50" s="6">
        <f>'[94]Sheet 1'!$N$7</f>
        <v>-0.20881471775892851</v>
      </c>
      <c r="K50" s="6">
        <f>'[94]Sheet 1'!$M$13</f>
        <v>-0.24455223156090972</v>
      </c>
      <c r="L50" s="8">
        <f>'[94]Sheet 1'!$M$101</f>
        <v>10174229450</v>
      </c>
      <c r="M50" s="16" t="str" cm="1">
        <f t="array" ref="M50">_FV(A50,"Industry")</f>
        <v>Software &amp; IT Services</v>
      </c>
      <c r="N50" s="25" cm="1">
        <f t="array" ref="N50">_FV(A50,"Year incorporated",TRUE)</f>
        <v>2015</v>
      </c>
      <c r="O50" s="14" t="str" cm="1">
        <f t="array" ref="O50">_FV(A50,"Description")</f>
        <v>Samsara Inc. is engaged in providing Connected Operations Cloud, which allows businesses that depend on physical operations to harness IoT (Internet of Things) data to develop actionable business insights and improve their operations. The Company’s Connected Operations Cloud consolidates data from its IoT devices and an ecosystem of connected assets and third-party systems, and makes organizations access, analyze and act on data insights, using its cloud dashboard, custom alerts and reports, mobile apps, and workflows. It provides an end-to-end solution for operations. Its solution connects physical operations data to its Connected Operations Cloud, which consists of its Data Platform and Applications for video-based safety, vehicle telematics, apps and driver workflows, equipment monitoring, and site visibility. The Company sells subscriptions to its Connected Operations Cloud to large, medium-sized, and small businesses through a direct sales motion.</v>
      </c>
      <c r="P50" s="10"/>
      <c r="Q50" s="10"/>
      <c r="R50" s="10"/>
    </row>
    <row r="51" spans="1:18" ht="50" customHeight="1">
      <c r="A51" s="22" t="e" vm="95">
        <v>#VALUE!</v>
      </c>
      <c r="B51" s="19">
        <f>'[95]Sheet 1'!$G$115</f>
        <v>7.4302301404579971</v>
      </c>
      <c r="C51" s="6" cm="1">
        <f t="array" ref="C51">(B51/_FV(A51,"Price"))-1</f>
        <v>-0.78438101739820087</v>
      </c>
      <c r="D51" s="6">
        <f>'[95]Sheet 1'!$E$4</f>
        <v>0.51069447022667736</v>
      </c>
      <c r="E51" s="6">
        <f>'[95]Sheet 1'!$F$4</f>
        <v>0.30200155646273363</v>
      </c>
      <c r="F51" s="6">
        <f>'[95]Sheet 1'!$E$20</f>
        <v>0.33195136832393346</v>
      </c>
      <c r="G51" s="7">
        <f>'[95]Sheet 1'!$L$16</f>
        <v>17.471436246467238</v>
      </c>
      <c r="H51" s="7">
        <f>'[95]Sheet 1'!$M$16</f>
        <v>-22.621280783823259</v>
      </c>
      <c r="I51" s="6">
        <f>'[95]Sheet 1'!$K$7</f>
        <v>0.65449999999999997</v>
      </c>
      <c r="J51" s="6">
        <f>'[95]Sheet 1'!$N$7</f>
        <v>-0.29318160097210655</v>
      </c>
      <c r="K51" s="6">
        <f>'[95]Sheet 1'!$M$13</f>
        <v>-0.24525679463638253</v>
      </c>
      <c r="L51" s="8">
        <f>'[95]Sheet 1'!$M$101</f>
        <v>10237283240</v>
      </c>
      <c r="M51" s="16" t="str" cm="1">
        <f t="array" ref="M51">_FV(A51,"Industry")</f>
        <v>Software &amp; IT Services</v>
      </c>
      <c r="N51" s="25" cm="1">
        <f t="array" ref="N51">_FV(A51,"Year incorporated",TRUE)</f>
        <v>2014</v>
      </c>
      <c r="O51" s="14" t="str" cm="1">
        <f t="array" ref="O51">_FV(A51,"Description")</f>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c>
      <c r="P51" s="10"/>
      <c r="Q51" s="10"/>
      <c r="R51" s="10"/>
    </row>
    <row r="52" spans="1:18" ht="50" customHeight="1">
      <c r="A52" s="22" t="e" vm="96">
        <v>#VALUE!</v>
      </c>
      <c r="B52" s="19">
        <f>'[96]Sheet 1'!$G$115</f>
        <v>15.01058991410023</v>
      </c>
      <c r="C52" s="6" cm="1">
        <f t="array" ref="C52">(B52/_FV(A52,"Price"))-1</f>
        <v>-0.69748911902256694</v>
      </c>
      <c r="D52" s="6">
        <f>'[96]Sheet 1'!$E$4</f>
        <v>0.67937843603677761</v>
      </c>
      <c r="E52" s="6">
        <f>'[96]Sheet 1'!$F$4</f>
        <v>0.25453688427999066</v>
      </c>
      <c r="F52" s="6">
        <f>'[96]Sheet 1'!$E$20</f>
        <v>0.36654277495879262</v>
      </c>
      <c r="G52" s="7">
        <f>'[96]Sheet 1'!$L$16</f>
        <v>18.297827009191611</v>
      </c>
      <c r="H52" s="7">
        <f>'[96]Sheet 1'!$M$16</f>
        <v>-47.361419176945695</v>
      </c>
      <c r="I52" s="6">
        <f>'[96]Sheet 1'!$K$7</f>
        <v>0.87819938722601931</v>
      </c>
      <c r="J52" s="6">
        <f>'[96]Sheet 1'!$N$7</f>
        <v>-0.19674287061041715</v>
      </c>
      <c r="K52" s="6">
        <f>'[96]Sheet 1'!$M$13</f>
        <v>-0.25634120464397225</v>
      </c>
      <c r="L52" s="8">
        <f>'[96]Sheet 1'!$M$101</f>
        <v>7763768000</v>
      </c>
      <c r="M52" s="16" t="str" cm="1">
        <f t="array" ref="M52">_FV(A52,"Industry")</f>
        <v>Software &amp; IT Services</v>
      </c>
      <c r="N52" s="25" cm="1">
        <f t="array" ref="N52">_FV(A52,"Year incorporated",TRUE)</f>
        <v>2014</v>
      </c>
      <c r="O52" s="14" t="str" cm="1">
        <f t="array" ref="O52">_FV(A52,"Description")</f>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c>
      <c r="P52" s="10"/>
      <c r="Q52" s="10"/>
      <c r="R52" s="10"/>
    </row>
    <row r="53" spans="1:18" ht="50" customHeight="1">
      <c r="A53" s="22" t="e" vm="97">
        <v>#VALUE!</v>
      </c>
      <c r="B53" s="19">
        <f>'[97]Sheet 1'!$G$115</f>
        <v>6.5470834775471198</v>
      </c>
      <c r="C53" s="6" cm="1">
        <f t="array" ref="C53">(B53/_FV(A53,"Price"))-1</f>
        <v>-0.39040191084291254</v>
      </c>
      <c r="D53" s="6">
        <f>'[97]Sheet 1'!$E$4</f>
        <v>0.42332641799343551</v>
      </c>
      <c r="E53" s="6">
        <f>'[97]Sheet 1'!$F$4</f>
        <v>0.20554297739711935</v>
      </c>
      <c r="F53" s="6">
        <f>'[97]Sheet 1'!$E$20</f>
        <v>0.24072479925487933</v>
      </c>
      <c r="G53" s="7">
        <f>'[97]Sheet 1'!$L$16</f>
        <v>5.4253004406322587</v>
      </c>
      <c r="H53" s="7">
        <f>'[97]Sheet 1'!$M$16</f>
        <v>-13.831939342664683</v>
      </c>
      <c r="I53" s="6">
        <f>'[97]Sheet 1'!$K$7</f>
        <v>0.70409999999999995</v>
      </c>
      <c r="J53" s="6">
        <f>'[97]Sheet 1'!$N$7</f>
        <v>-4.701617611848765E-2</v>
      </c>
      <c r="K53" s="6">
        <f>'[97]Sheet 1'!$M$13</f>
        <v>-0.31967609298753236</v>
      </c>
      <c r="L53" s="8">
        <f>'[97]Sheet 1'!$M$101</f>
        <v>1291585000</v>
      </c>
      <c r="M53" s="16" t="str" cm="1">
        <f t="array" ref="M53">_FV(A53,"Industry")</f>
        <v>Software &amp; IT Services</v>
      </c>
      <c r="N53" s="25" cm="1">
        <f t="array" ref="N53">_FV(A53,"Year incorporated",TRUE)</f>
        <v>2011</v>
      </c>
      <c r="O53" s="14" t="str" cm="1">
        <f t="array" ref="O53">_FV(A53,"Description")</f>
        <v>Amplitude, Inc. is a software company, which is engaged in developing a category of software called digital analytics. The Company provides a Digital Analytics Platform that helps companies analyze their customer behavior within digital products. Its Digital Analytics Platform consists of integrated components, including a data infrastructure layer; amplitude analytics, which includes product analytics, marketing analytics, experience analytics and artificial intelligence (AI)-driven alerts; experimentation; audience management; data streaming, and amplitude customer data platform (CDP). The Company delivers its application over the Internet as a subscription service using a software-as-a-service (SaaS) model. The Company also offers customer support related to initial implementation setup, ongoing support services, and application training. The Company serves various industries, including finance, media, retail, industrials, hospitality, healthcare and telecommunication.</v>
      </c>
      <c r="P53" s="10"/>
      <c r="Q53" s="10"/>
      <c r="R53" s="10"/>
    </row>
    <row r="54" spans="1:18" ht="50" customHeight="1">
      <c r="A54" s="22" t="e" vm="98">
        <v>#VALUE!</v>
      </c>
      <c r="B54" s="19">
        <f>'[98]Sheet 1'!$G$115</f>
        <v>10.93160140666618</v>
      </c>
      <c r="C54" s="6" cm="1">
        <f t="array" ref="C54">(B54/_FV(A54,"Price"))-1</f>
        <v>-0.49367293160416026</v>
      </c>
      <c r="D54" s="6">
        <f>'[98]Sheet 1'!$E$4</f>
        <v>0.6017595307917889</v>
      </c>
      <c r="E54" s="6">
        <f>'[98]Sheet 1'!$F$4</f>
        <v>0.3299157817649212</v>
      </c>
      <c r="F54" s="6">
        <f>'[98]Sheet 1'!$E$20</f>
        <v>-0.47045951859956237</v>
      </c>
      <c r="G54" s="7">
        <f>'[98]Sheet 1'!$L$16</f>
        <v>4.5220270523617723</v>
      </c>
      <c r="H54" s="7">
        <f>'[98]Sheet 1'!$M$16</f>
        <v>-44.907839563636365</v>
      </c>
      <c r="I54" s="6">
        <f>'[98]Sheet 1'!$K$7</f>
        <v>0.18709999999999999</v>
      </c>
      <c r="J54" s="6">
        <f>'[98]Sheet 1'!$N$7</f>
        <v>-6.9205419260344195E-2</v>
      </c>
      <c r="K54" s="6">
        <f>'[98]Sheet 1'!$M$13</f>
        <v>-0.32214765100671139</v>
      </c>
      <c r="L54" s="8">
        <f>'[98]Sheet 1'!$M$101</f>
        <v>12349655880</v>
      </c>
      <c r="M54" s="16" t="str" cm="1">
        <f t="array" ref="M54">_FV(A54,"Industry")</f>
        <v>Software &amp; IT Services</v>
      </c>
      <c r="N54" s="25" cm="1">
        <f t="array" ref="N54">_FV(A54,"Year incorporated",TRUE)</f>
        <v>2011</v>
      </c>
      <c r="O54" s="14" t="str" cm="1">
        <f t="array" ref="O54">_FV(A54,"Description")</f>
        <v>Toast, Inc. is a cloud-based, end-to-end technology digital platform purpose-built for the restaurant community. The Company’s platform provides a suite of software as a service (SaaS), products and financial technology solutions, including integrated payment processing, restaurant-grade hardware, and an ecosystem of third-party partners. The Company's portfolio spans several product categories, including restaurant operations and point of sale, digital ordering and delivery, marketing and loyalty, team management, supply chain and accounting, financial technology solutions, and platform and insights. The Company serves as the restaurant operating system, connecting front-of-house and back-of-house operations across dine-in, takeout, and delivery channels. It operates approximately 79,000 restaurant locations. The Company’s subsidiaries include Toasttab Ireland Limited, Toast Capital LLC, Toast Processing Services LLC, Toast MSC, Inc., Stratex HoldCo, LLC and OAE Software, LLC.</v>
      </c>
      <c r="P54" s="10"/>
      <c r="Q54" s="10"/>
      <c r="R54" s="10"/>
    </row>
  </sheetData>
  <autoFilter ref="A1:L1" xr:uid="{FAB1ACF9-D4B9-FB4D-8299-9FC1FBDA430F}">
    <sortState xmlns:xlrd2="http://schemas.microsoft.com/office/spreadsheetml/2017/richdata2" ref="A2:L54">
      <sortCondition descending="1" ref="K1:K54"/>
    </sortState>
  </autoFilter>
  <conditionalFormatting sqref="C2:C54">
    <cfRule type="colorScale" priority="1">
      <colorScale>
        <cfvo type="min"/>
        <cfvo type="percentile" val="50"/>
        <cfvo type="max"/>
        <color rgb="FFF8696B"/>
        <color rgb="FFFCFCFF"/>
        <color rgb="FF63BE7B"/>
      </colorScale>
    </cfRule>
  </conditionalFormatting>
  <conditionalFormatting sqref="D2:D44">
    <cfRule type="colorScale" priority="3639">
      <colorScale>
        <cfvo type="min"/>
        <cfvo type="max"/>
        <color rgb="FFFCFCFF"/>
        <color rgb="FF63BE7B"/>
      </colorScale>
    </cfRule>
  </conditionalFormatting>
  <conditionalFormatting sqref="D2:D54">
    <cfRule type="colorScale" priority="27">
      <colorScale>
        <cfvo type="min"/>
        <cfvo type="max"/>
        <color rgb="FFFCFCFF"/>
        <color rgb="FF63BE7B"/>
      </colorScale>
    </cfRule>
  </conditionalFormatting>
  <conditionalFormatting sqref="D2:E26">
    <cfRule type="colorScale" priority="159">
      <colorScale>
        <cfvo type="min"/>
        <cfvo type="max"/>
        <color rgb="FFFCFCFF"/>
        <color rgb="FF63BE7B"/>
      </colorScale>
    </cfRule>
  </conditionalFormatting>
  <conditionalFormatting sqref="D2:E48">
    <cfRule type="colorScale" priority="3663">
      <colorScale>
        <cfvo type="min"/>
        <cfvo type="max"/>
        <color rgb="FFFFEF9C"/>
        <color rgb="FF63BE7B"/>
      </colorScale>
    </cfRule>
  </conditionalFormatting>
  <conditionalFormatting sqref="D3:E4">
    <cfRule type="colorScale" priority="246">
      <colorScale>
        <cfvo type="min"/>
        <cfvo type="percentile" val="50"/>
        <cfvo type="max"/>
        <color rgb="FFF8696B"/>
        <color rgb="FFFFEB84"/>
        <color rgb="FF63BE7B"/>
      </colorScale>
    </cfRule>
    <cfRule type="colorScale" priority="245">
      <colorScale>
        <cfvo type="min"/>
        <cfvo type="max"/>
        <color rgb="FFFCFCFF"/>
        <color rgb="FF63BE7B"/>
      </colorScale>
    </cfRule>
  </conditionalFormatting>
  <conditionalFormatting sqref="D11:E13">
    <cfRule type="colorScale" priority="225">
      <colorScale>
        <cfvo type="min"/>
        <cfvo type="percentile" val="50"/>
        <cfvo type="max"/>
        <color rgb="FFF8696B"/>
        <color rgb="FFFFEB84"/>
        <color rgb="FF63BE7B"/>
      </colorScale>
    </cfRule>
    <cfRule type="colorScale" priority="224">
      <colorScale>
        <cfvo type="min"/>
        <cfvo type="max"/>
        <color rgb="FFFCFCFF"/>
        <color rgb="FF63BE7B"/>
      </colorScale>
    </cfRule>
  </conditionalFormatting>
  <conditionalFormatting sqref="D19:E21">
    <cfRule type="colorScale" priority="210">
      <colorScale>
        <cfvo type="min"/>
        <cfvo type="max"/>
        <color rgb="FFFCFCFF"/>
        <color rgb="FF63BE7B"/>
      </colorScale>
    </cfRule>
    <cfRule type="colorScale" priority="211">
      <colorScale>
        <cfvo type="min"/>
        <cfvo type="percentile" val="50"/>
        <cfvo type="max"/>
        <color rgb="FFF8696B"/>
        <color rgb="FFFFEB84"/>
        <color rgb="FF63BE7B"/>
      </colorScale>
    </cfRule>
  </conditionalFormatting>
  <conditionalFormatting sqref="D24:E26">
    <cfRule type="colorScale" priority="203">
      <colorScale>
        <cfvo type="min"/>
        <cfvo type="percentile" val="50"/>
        <cfvo type="max"/>
        <color rgb="FFF8696B"/>
        <color rgb="FFFFEB84"/>
        <color rgb="FF63BE7B"/>
      </colorScale>
    </cfRule>
    <cfRule type="colorScale" priority="202">
      <colorScale>
        <cfvo type="min"/>
        <cfvo type="max"/>
        <color rgb="FFFCFCFF"/>
        <color rgb="FF63BE7B"/>
      </colorScale>
    </cfRule>
  </conditionalFormatting>
  <conditionalFormatting sqref="D28:E30">
    <cfRule type="colorScale" priority="201">
      <colorScale>
        <cfvo type="min"/>
        <cfvo type="percentile" val="50"/>
        <cfvo type="max"/>
        <color rgb="FFF8696B"/>
        <color rgb="FFFFEB84"/>
        <color rgb="FF63BE7B"/>
      </colorScale>
    </cfRule>
    <cfRule type="colorScale" priority="200">
      <colorScale>
        <cfvo type="min"/>
        <cfvo type="max"/>
        <color rgb="FFFCFCFF"/>
        <color rgb="FF63BE7B"/>
      </colorScale>
    </cfRule>
  </conditionalFormatting>
  <conditionalFormatting sqref="D36:E38">
    <cfRule type="colorScale" priority="187">
      <colorScale>
        <cfvo type="min"/>
        <cfvo type="percentile" val="50"/>
        <cfvo type="max"/>
        <color rgb="FFF8696B"/>
        <color rgb="FFFFEB84"/>
        <color rgb="FF63BE7B"/>
      </colorScale>
    </cfRule>
    <cfRule type="colorScale" priority="186">
      <colorScale>
        <cfvo type="min"/>
        <cfvo type="max"/>
        <color rgb="FFFCFCFF"/>
        <color rgb="FF63BE7B"/>
      </colorScale>
    </cfRule>
  </conditionalFormatting>
  <conditionalFormatting sqref="D44:E45">
    <cfRule type="colorScale" priority="3614">
      <colorScale>
        <cfvo type="min"/>
        <cfvo type="max"/>
        <color rgb="FFFCFCFF"/>
        <color rgb="FF63BE7B"/>
      </colorScale>
    </cfRule>
    <cfRule type="colorScale" priority="3615">
      <colorScale>
        <cfvo type="min"/>
        <cfvo type="percentile" val="50"/>
        <cfvo type="max"/>
        <color rgb="FFF8696B"/>
        <color rgb="FFFFEB84"/>
        <color rgb="FF63BE7B"/>
      </colorScale>
    </cfRule>
  </conditionalFormatting>
  <conditionalFormatting sqref="D2:F2">
    <cfRule type="colorScale" priority="244">
      <colorScale>
        <cfvo type="min"/>
        <cfvo type="percentile" val="50"/>
        <cfvo type="max"/>
        <color rgb="FFF8696B"/>
        <color rgb="FFFFEB84"/>
        <color rgb="FF63BE7B"/>
      </colorScale>
    </cfRule>
    <cfRule type="colorScale" priority="243">
      <colorScale>
        <cfvo type="min"/>
        <cfvo type="max"/>
        <color rgb="FFFCFCFF"/>
        <color rgb="FF63BE7B"/>
      </colorScale>
    </cfRule>
  </conditionalFormatting>
  <conditionalFormatting sqref="D5:F5">
    <cfRule type="colorScale" priority="242">
      <colorScale>
        <cfvo type="min"/>
        <cfvo type="percentile" val="50"/>
        <cfvo type="max"/>
        <color rgb="FFF8696B"/>
        <color rgb="FFFFEB84"/>
        <color rgb="FF63BE7B"/>
      </colorScale>
    </cfRule>
    <cfRule type="colorScale" priority="241">
      <colorScale>
        <cfvo type="min"/>
        <cfvo type="max"/>
        <color rgb="FFFCFCFF"/>
        <color rgb="FF63BE7B"/>
      </colorScale>
    </cfRule>
  </conditionalFormatting>
  <conditionalFormatting sqref="D6:F6">
    <cfRule type="colorScale" priority="239">
      <colorScale>
        <cfvo type="min"/>
        <cfvo type="max"/>
        <color rgb="FFFCFCFF"/>
        <color rgb="FF63BE7B"/>
      </colorScale>
    </cfRule>
    <cfRule type="colorScale" priority="240">
      <colorScale>
        <cfvo type="min"/>
        <cfvo type="percentile" val="50"/>
        <cfvo type="max"/>
        <color rgb="FFF8696B"/>
        <color rgb="FFFFEB84"/>
        <color rgb="FF63BE7B"/>
      </colorScale>
    </cfRule>
  </conditionalFormatting>
  <conditionalFormatting sqref="D7:F7">
    <cfRule type="colorScale" priority="238">
      <colorScale>
        <cfvo type="min"/>
        <cfvo type="percentile" val="50"/>
        <cfvo type="max"/>
        <color rgb="FFF8696B"/>
        <color rgb="FFFFEB84"/>
        <color rgb="FF63BE7B"/>
      </colorScale>
    </cfRule>
    <cfRule type="colorScale" priority="237">
      <colorScale>
        <cfvo type="min"/>
        <cfvo type="max"/>
        <color rgb="FFFCFCFF"/>
        <color rgb="FF63BE7B"/>
      </colorScale>
    </cfRule>
  </conditionalFormatting>
  <conditionalFormatting sqref="D8:F8">
    <cfRule type="colorScale" priority="235">
      <colorScale>
        <cfvo type="min"/>
        <cfvo type="max"/>
        <color rgb="FFFCFCFF"/>
        <color rgb="FF63BE7B"/>
      </colorScale>
    </cfRule>
    <cfRule type="colorScale" priority="236">
      <colorScale>
        <cfvo type="min"/>
        <cfvo type="percentile" val="50"/>
        <cfvo type="max"/>
        <color rgb="FFF8696B"/>
        <color rgb="FFFFEB84"/>
        <color rgb="FF63BE7B"/>
      </colorScale>
    </cfRule>
  </conditionalFormatting>
  <conditionalFormatting sqref="D9:F9">
    <cfRule type="colorScale" priority="233">
      <colorScale>
        <cfvo type="min"/>
        <cfvo type="max"/>
        <color rgb="FFFCFCFF"/>
        <color rgb="FF63BE7B"/>
      </colorScale>
    </cfRule>
    <cfRule type="colorScale" priority="234">
      <colorScale>
        <cfvo type="min"/>
        <cfvo type="percentile" val="50"/>
        <cfvo type="max"/>
        <color rgb="FFF8696B"/>
        <color rgb="FFFFEB84"/>
        <color rgb="FF63BE7B"/>
      </colorScale>
    </cfRule>
  </conditionalFormatting>
  <conditionalFormatting sqref="D10:F10">
    <cfRule type="colorScale" priority="222">
      <colorScale>
        <cfvo type="min"/>
        <cfvo type="max"/>
        <color rgb="FFFCFCFF"/>
        <color rgb="FF63BE7B"/>
      </colorScale>
    </cfRule>
    <cfRule type="colorScale" priority="223">
      <colorScale>
        <cfvo type="min"/>
        <cfvo type="percentile" val="50"/>
        <cfvo type="max"/>
        <color rgb="FFF8696B"/>
        <color rgb="FFFFEB84"/>
        <color rgb="FF63BE7B"/>
      </colorScale>
    </cfRule>
  </conditionalFormatting>
  <conditionalFormatting sqref="D14:F14">
    <cfRule type="colorScale" priority="221">
      <colorScale>
        <cfvo type="min"/>
        <cfvo type="percentile" val="50"/>
        <cfvo type="max"/>
        <color rgb="FFF8696B"/>
        <color rgb="FFFFEB84"/>
        <color rgb="FF63BE7B"/>
      </colorScale>
    </cfRule>
    <cfRule type="colorScale" priority="220">
      <colorScale>
        <cfvo type="min"/>
        <cfvo type="max"/>
        <color rgb="FFFCFCFF"/>
        <color rgb="FF63BE7B"/>
      </colorScale>
    </cfRule>
  </conditionalFormatting>
  <conditionalFormatting sqref="D15:F15">
    <cfRule type="colorScale" priority="216">
      <colorScale>
        <cfvo type="min"/>
        <cfvo type="max"/>
        <color rgb="FFFCFCFF"/>
        <color rgb="FF63BE7B"/>
      </colorScale>
    </cfRule>
    <cfRule type="colorScale" priority="217">
      <colorScale>
        <cfvo type="min"/>
        <cfvo type="percentile" val="50"/>
        <cfvo type="max"/>
        <color rgb="FFF8696B"/>
        <color rgb="FFFFEB84"/>
        <color rgb="FF63BE7B"/>
      </colorScale>
    </cfRule>
  </conditionalFormatting>
  <conditionalFormatting sqref="D16:F16">
    <cfRule type="colorScale" priority="215">
      <colorScale>
        <cfvo type="min"/>
        <cfvo type="percentile" val="50"/>
        <cfvo type="max"/>
        <color rgb="FFF8696B"/>
        <color rgb="FFFFEB84"/>
        <color rgb="FF63BE7B"/>
      </colorScale>
    </cfRule>
    <cfRule type="colorScale" priority="214">
      <colorScale>
        <cfvo type="min"/>
        <cfvo type="max"/>
        <color rgb="FFFCFCFF"/>
        <color rgb="FF63BE7B"/>
      </colorScale>
    </cfRule>
  </conditionalFormatting>
  <conditionalFormatting sqref="D17:F17">
    <cfRule type="colorScale" priority="213">
      <colorScale>
        <cfvo type="min"/>
        <cfvo type="percentile" val="50"/>
        <cfvo type="max"/>
        <color rgb="FFF8696B"/>
        <color rgb="FFFFEB84"/>
        <color rgb="FF63BE7B"/>
      </colorScale>
    </cfRule>
    <cfRule type="colorScale" priority="212">
      <colorScale>
        <cfvo type="min"/>
        <cfvo type="max"/>
        <color rgb="FFFCFCFF"/>
        <color rgb="FF63BE7B"/>
      </colorScale>
    </cfRule>
  </conditionalFormatting>
  <conditionalFormatting sqref="D18:F18">
    <cfRule type="colorScale" priority="209">
      <colorScale>
        <cfvo type="min"/>
        <cfvo type="percentile" val="50"/>
        <cfvo type="max"/>
        <color rgb="FFF8696B"/>
        <color rgb="FFFFEB84"/>
        <color rgb="FF63BE7B"/>
      </colorScale>
    </cfRule>
    <cfRule type="colorScale" priority="208">
      <colorScale>
        <cfvo type="min"/>
        <cfvo type="max"/>
        <color rgb="FFFCFCFF"/>
        <color rgb="FF63BE7B"/>
      </colorScale>
    </cfRule>
  </conditionalFormatting>
  <conditionalFormatting sqref="D22:F22">
    <cfRule type="colorScale" priority="206">
      <colorScale>
        <cfvo type="min"/>
        <cfvo type="max"/>
        <color rgb="FFFCFCFF"/>
        <color rgb="FF63BE7B"/>
      </colorScale>
    </cfRule>
    <cfRule type="colorScale" priority="207">
      <colorScale>
        <cfvo type="min"/>
        <cfvo type="percentile" val="50"/>
        <cfvo type="max"/>
        <color rgb="FFF8696B"/>
        <color rgb="FFFFEB84"/>
        <color rgb="FF63BE7B"/>
      </colorScale>
    </cfRule>
  </conditionalFormatting>
  <conditionalFormatting sqref="D23:F23">
    <cfRule type="colorScale" priority="205">
      <colorScale>
        <cfvo type="min"/>
        <cfvo type="percentile" val="50"/>
        <cfvo type="max"/>
        <color rgb="FFF8696B"/>
        <color rgb="FFFFEB84"/>
        <color rgb="FF63BE7B"/>
      </colorScale>
    </cfRule>
    <cfRule type="colorScale" priority="204">
      <colorScale>
        <cfvo type="min"/>
        <cfvo type="max"/>
        <color rgb="FFFCFCFF"/>
        <color rgb="FF63BE7B"/>
      </colorScale>
    </cfRule>
  </conditionalFormatting>
  <conditionalFormatting sqref="D27:F27">
    <cfRule type="colorScale" priority="198">
      <colorScale>
        <cfvo type="min"/>
        <cfvo type="max"/>
        <color rgb="FFFCFCFF"/>
        <color rgb="FF63BE7B"/>
      </colorScale>
    </cfRule>
    <cfRule type="colorScale" priority="199">
      <colorScale>
        <cfvo type="min"/>
        <cfvo type="percentile" val="50"/>
        <cfvo type="max"/>
        <color rgb="FFF8696B"/>
        <color rgb="FFFFEB84"/>
        <color rgb="FF63BE7B"/>
      </colorScale>
    </cfRule>
  </conditionalFormatting>
  <conditionalFormatting sqref="D31:F31">
    <cfRule type="colorScale" priority="197">
      <colorScale>
        <cfvo type="min"/>
        <cfvo type="percentile" val="50"/>
        <cfvo type="max"/>
        <color rgb="FFF8696B"/>
        <color rgb="FFFFEB84"/>
        <color rgb="FF63BE7B"/>
      </colorScale>
    </cfRule>
    <cfRule type="colorScale" priority="196">
      <colorScale>
        <cfvo type="min"/>
        <cfvo type="max"/>
        <color rgb="FFFCFCFF"/>
        <color rgb="FF63BE7B"/>
      </colorScale>
    </cfRule>
  </conditionalFormatting>
  <conditionalFormatting sqref="D32:F32">
    <cfRule type="colorScale" priority="195">
      <colorScale>
        <cfvo type="min"/>
        <cfvo type="percentile" val="50"/>
        <cfvo type="max"/>
        <color rgb="FFF8696B"/>
        <color rgb="FFFFEB84"/>
        <color rgb="FF63BE7B"/>
      </colorScale>
    </cfRule>
    <cfRule type="colorScale" priority="194">
      <colorScale>
        <cfvo type="min"/>
        <cfvo type="max"/>
        <color rgb="FFFCFCFF"/>
        <color rgb="FF63BE7B"/>
      </colorScale>
    </cfRule>
  </conditionalFormatting>
  <conditionalFormatting sqref="D33:F33">
    <cfRule type="colorScale" priority="193">
      <colorScale>
        <cfvo type="min"/>
        <cfvo type="percentile" val="50"/>
        <cfvo type="max"/>
        <color rgb="FFF8696B"/>
        <color rgb="FFFFEB84"/>
        <color rgb="FF63BE7B"/>
      </colorScale>
    </cfRule>
    <cfRule type="colorScale" priority="192">
      <colorScale>
        <cfvo type="min"/>
        <cfvo type="max"/>
        <color rgb="FFFCFCFF"/>
        <color rgb="FF63BE7B"/>
      </colorScale>
    </cfRule>
  </conditionalFormatting>
  <conditionalFormatting sqref="D34:F34">
    <cfRule type="colorScale" priority="191">
      <colorScale>
        <cfvo type="min"/>
        <cfvo type="percentile" val="50"/>
        <cfvo type="max"/>
        <color rgb="FFF8696B"/>
        <color rgb="FFFFEB84"/>
        <color rgb="FF63BE7B"/>
      </colorScale>
    </cfRule>
    <cfRule type="colorScale" priority="190">
      <colorScale>
        <cfvo type="min"/>
        <cfvo type="max"/>
        <color rgb="FFFCFCFF"/>
        <color rgb="FF63BE7B"/>
      </colorScale>
    </cfRule>
  </conditionalFormatting>
  <conditionalFormatting sqref="D35:F35">
    <cfRule type="colorScale" priority="188">
      <colorScale>
        <cfvo type="min"/>
        <cfvo type="max"/>
        <color rgb="FFFCFCFF"/>
        <color rgb="FF63BE7B"/>
      </colorScale>
    </cfRule>
    <cfRule type="colorScale" priority="189">
      <colorScale>
        <cfvo type="min"/>
        <cfvo type="percentile" val="50"/>
        <cfvo type="max"/>
        <color rgb="FFF8696B"/>
        <color rgb="FFFFEB84"/>
        <color rgb="FF63BE7B"/>
      </colorScale>
    </cfRule>
  </conditionalFormatting>
  <conditionalFormatting sqref="D39:F39">
    <cfRule type="colorScale" priority="183">
      <colorScale>
        <cfvo type="min"/>
        <cfvo type="percentile" val="50"/>
        <cfvo type="max"/>
        <color rgb="FFF8696B"/>
        <color rgb="FFFFEB84"/>
        <color rgb="FF63BE7B"/>
      </colorScale>
    </cfRule>
    <cfRule type="colorScale" priority="182">
      <colorScale>
        <cfvo type="min"/>
        <cfvo type="max"/>
        <color rgb="FFFCFCFF"/>
        <color rgb="FF63BE7B"/>
      </colorScale>
    </cfRule>
  </conditionalFormatting>
  <conditionalFormatting sqref="D40:F40">
    <cfRule type="colorScale" priority="180">
      <colorScale>
        <cfvo type="min"/>
        <cfvo type="max"/>
        <color rgb="FFFCFCFF"/>
        <color rgb="FF63BE7B"/>
      </colorScale>
    </cfRule>
    <cfRule type="colorScale" priority="181">
      <colorScale>
        <cfvo type="min"/>
        <cfvo type="percentile" val="50"/>
        <cfvo type="max"/>
        <color rgb="FFF8696B"/>
        <color rgb="FFFFEB84"/>
        <color rgb="FF63BE7B"/>
      </colorScale>
    </cfRule>
  </conditionalFormatting>
  <conditionalFormatting sqref="D41:F41">
    <cfRule type="colorScale" priority="179">
      <colorScale>
        <cfvo type="min"/>
        <cfvo type="percentile" val="50"/>
        <cfvo type="max"/>
        <color rgb="FFF8696B"/>
        <color rgb="FFFFEB84"/>
        <color rgb="FF63BE7B"/>
      </colorScale>
    </cfRule>
    <cfRule type="colorScale" priority="178">
      <colorScale>
        <cfvo type="min"/>
        <cfvo type="max"/>
        <color rgb="FFFCFCFF"/>
        <color rgb="FF63BE7B"/>
      </colorScale>
    </cfRule>
  </conditionalFormatting>
  <conditionalFormatting sqref="D42:F42">
    <cfRule type="colorScale" priority="177">
      <colorScale>
        <cfvo type="min"/>
        <cfvo type="percentile" val="50"/>
        <cfvo type="max"/>
        <color rgb="FFF8696B"/>
        <color rgb="FFFFEB84"/>
        <color rgb="FF63BE7B"/>
      </colorScale>
    </cfRule>
    <cfRule type="colorScale" priority="176">
      <colorScale>
        <cfvo type="min"/>
        <cfvo type="max"/>
        <color rgb="FFFCFCFF"/>
        <color rgb="FF63BE7B"/>
      </colorScale>
    </cfRule>
  </conditionalFormatting>
  <conditionalFormatting sqref="D43:F43">
    <cfRule type="colorScale" priority="171">
      <colorScale>
        <cfvo type="min"/>
        <cfvo type="percentile" val="50"/>
        <cfvo type="max"/>
        <color rgb="FFF8696B"/>
        <color rgb="FFFFEB84"/>
        <color rgb="FF63BE7B"/>
      </colorScale>
    </cfRule>
    <cfRule type="colorScale" priority="170">
      <colorScale>
        <cfvo type="min"/>
        <cfvo type="max"/>
        <color rgb="FFFCFCFF"/>
        <color rgb="FF63BE7B"/>
      </colorScale>
    </cfRule>
  </conditionalFormatting>
  <conditionalFormatting sqref="D46:F46">
    <cfRule type="colorScale" priority="143">
      <colorScale>
        <cfvo type="min"/>
        <cfvo type="max"/>
        <color rgb="FFFCFCFF"/>
        <color rgb="FF63BE7B"/>
      </colorScale>
    </cfRule>
    <cfRule type="colorScale" priority="144">
      <colorScale>
        <cfvo type="min"/>
        <cfvo type="percentile" val="50"/>
        <cfvo type="max"/>
        <color rgb="FFF8696B"/>
        <color rgb="FFFFEB84"/>
        <color rgb="FF63BE7B"/>
      </colorScale>
    </cfRule>
  </conditionalFormatting>
  <conditionalFormatting sqref="D47:F47">
    <cfRule type="colorScale" priority="142">
      <colorScale>
        <cfvo type="min"/>
        <cfvo type="percentile" val="50"/>
        <cfvo type="max"/>
        <color rgb="FFF8696B"/>
        <color rgb="FFFFEB84"/>
        <color rgb="FF63BE7B"/>
      </colorScale>
    </cfRule>
    <cfRule type="colorScale" priority="141">
      <colorScale>
        <cfvo type="min"/>
        <cfvo type="max"/>
        <color rgb="FFFCFCFF"/>
        <color rgb="FF63BE7B"/>
      </colorScale>
    </cfRule>
  </conditionalFormatting>
  <conditionalFormatting sqref="D48:F48">
    <cfRule type="colorScale" priority="140">
      <colorScale>
        <cfvo type="min"/>
        <cfvo type="percentile" val="50"/>
        <cfvo type="max"/>
        <color rgb="FFF8696B"/>
        <color rgb="FFFFEB84"/>
        <color rgb="FF63BE7B"/>
      </colorScale>
    </cfRule>
    <cfRule type="colorScale" priority="139">
      <colorScale>
        <cfvo type="min"/>
        <cfvo type="max"/>
        <color rgb="FFFCFCFF"/>
        <color rgb="FF63BE7B"/>
      </colorScale>
    </cfRule>
  </conditionalFormatting>
  <conditionalFormatting sqref="D49:F49">
    <cfRule type="colorScale" priority="112">
      <colorScale>
        <cfvo type="min"/>
        <cfvo type="percentile" val="50"/>
        <cfvo type="max"/>
        <color rgb="FFF8696B"/>
        <color rgb="FFFFEB84"/>
        <color rgb="FF63BE7B"/>
      </colorScale>
    </cfRule>
    <cfRule type="colorScale" priority="113">
      <colorScale>
        <cfvo type="min"/>
        <cfvo type="max"/>
        <color rgb="FFFFEF9C"/>
        <color rgb="FF63BE7B"/>
      </colorScale>
    </cfRule>
    <cfRule type="colorScale" priority="111">
      <colorScale>
        <cfvo type="min"/>
        <cfvo type="max"/>
        <color rgb="FFFCFCFF"/>
        <color rgb="FF63BE7B"/>
      </colorScale>
    </cfRule>
  </conditionalFormatting>
  <conditionalFormatting sqref="D50:F50">
    <cfRule type="colorScale" priority="72">
      <colorScale>
        <cfvo type="min"/>
        <cfvo type="percentile" val="50"/>
        <cfvo type="max"/>
        <color rgb="FFF8696B"/>
        <color rgb="FFFFEB84"/>
        <color rgb="FF63BE7B"/>
      </colorScale>
    </cfRule>
    <cfRule type="colorScale" priority="71">
      <colorScale>
        <cfvo type="min"/>
        <cfvo type="max"/>
        <color rgb="FFFCFCFF"/>
        <color rgb="FF63BE7B"/>
      </colorScale>
    </cfRule>
    <cfRule type="colorScale" priority="73">
      <colorScale>
        <cfvo type="min"/>
        <cfvo type="max"/>
        <color rgb="FFFFEF9C"/>
        <color rgb="FF63BE7B"/>
      </colorScale>
    </cfRule>
  </conditionalFormatting>
  <conditionalFormatting sqref="D51:F51">
    <cfRule type="colorScale" priority="68">
      <colorScale>
        <cfvo type="min"/>
        <cfvo type="max"/>
        <color rgb="FFFCFCFF"/>
        <color rgb="FF63BE7B"/>
      </colorScale>
    </cfRule>
    <cfRule type="colorScale" priority="70">
      <colorScale>
        <cfvo type="min"/>
        <cfvo type="max"/>
        <color rgb="FFFFEF9C"/>
        <color rgb="FF63BE7B"/>
      </colorScale>
    </cfRule>
    <cfRule type="colorScale" priority="69">
      <colorScale>
        <cfvo type="min"/>
        <cfvo type="percentile" val="50"/>
        <cfvo type="max"/>
        <color rgb="FFF8696B"/>
        <color rgb="FFFFEB84"/>
        <color rgb="FF63BE7B"/>
      </colorScale>
    </cfRule>
  </conditionalFormatting>
  <conditionalFormatting sqref="D52:F52">
    <cfRule type="colorScale" priority="67">
      <colorScale>
        <cfvo type="min"/>
        <cfvo type="max"/>
        <color rgb="FFFFEF9C"/>
        <color rgb="FF63BE7B"/>
      </colorScale>
    </cfRule>
    <cfRule type="colorScale" priority="65">
      <colorScale>
        <cfvo type="min"/>
        <cfvo type="max"/>
        <color rgb="FFFCFCFF"/>
        <color rgb="FF63BE7B"/>
      </colorScale>
    </cfRule>
    <cfRule type="colorScale" priority="66">
      <colorScale>
        <cfvo type="min"/>
        <cfvo type="percentile" val="50"/>
        <cfvo type="max"/>
        <color rgb="FFF8696B"/>
        <color rgb="FFFFEB84"/>
        <color rgb="FF63BE7B"/>
      </colorScale>
    </cfRule>
  </conditionalFormatting>
  <conditionalFormatting sqref="D53:F53">
    <cfRule type="colorScale" priority="31">
      <colorScale>
        <cfvo type="min"/>
        <cfvo type="max"/>
        <color rgb="FFFCFCFF"/>
        <color rgb="FF63BE7B"/>
      </colorScale>
    </cfRule>
    <cfRule type="colorScale" priority="32">
      <colorScale>
        <cfvo type="min"/>
        <cfvo type="percentile" val="50"/>
        <cfvo type="max"/>
        <color rgb="FFF8696B"/>
        <color rgb="FFFFEB84"/>
        <color rgb="FF63BE7B"/>
      </colorScale>
    </cfRule>
    <cfRule type="colorScale" priority="33">
      <colorScale>
        <cfvo type="min"/>
        <cfvo type="max"/>
        <color rgb="FFFFEF9C"/>
        <color rgb="FF63BE7B"/>
      </colorScale>
    </cfRule>
  </conditionalFormatting>
  <conditionalFormatting sqref="D54:F54">
    <cfRule type="colorScale" priority="29">
      <colorScale>
        <cfvo type="min"/>
        <cfvo type="percentile" val="50"/>
        <cfvo type="max"/>
        <color rgb="FFF8696B"/>
        <color rgb="FFFFEB84"/>
        <color rgb="FF63BE7B"/>
      </colorScale>
    </cfRule>
    <cfRule type="colorScale" priority="30">
      <colorScale>
        <cfvo type="min"/>
        <cfvo type="max"/>
        <color rgb="FFFFEF9C"/>
        <color rgb="FF63BE7B"/>
      </colorScale>
    </cfRule>
    <cfRule type="colorScale" priority="28">
      <colorScale>
        <cfvo type="min"/>
        <cfvo type="max"/>
        <color rgb="FFFCFCFF"/>
        <color rgb="FF63BE7B"/>
      </colorScale>
    </cfRule>
  </conditionalFormatting>
  <conditionalFormatting sqref="E2:E44">
    <cfRule type="colorScale" priority="26">
      <colorScale>
        <cfvo type="min"/>
        <cfvo type="max"/>
        <color rgb="FFFCFCFF"/>
        <color rgb="FF63BE7B"/>
      </colorScale>
    </cfRule>
  </conditionalFormatting>
  <conditionalFormatting sqref="E2:E54">
    <cfRule type="colorScale" priority="25">
      <colorScale>
        <cfvo type="min"/>
        <cfvo type="max"/>
        <color rgb="FFFCFCFF"/>
        <color rgb="FF63BE7B"/>
      </colorScale>
    </cfRule>
  </conditionalFormatting>
  <conditionalFormatting sqref="F2:F26">
    <cfRule type="colorScale" priority="9">
      <colorScale>
        <cfvo type="min"/>
        <cfvo type="max"/>
        <color rgb="FFFCFCFF"/>
        <color rgb="FF63BE7B"/>
      </colorScale>
    </cfRule>
  </conditionalFormatting>
  <conditionalFormatting sqref="F2:F44">
    <cfRule type="colorScale" priority="8">
      <colorScale>
        <cfvo type="min"/>
        <cfvo type="max"/>
        <color rgb="FFFCFCFF"/>
        <color rgb="FF63BE7B"/>
      </colorScale>
    </cfRule>
  </conditionalFormatting>
  <conditionalFormatting sqref="F2:F48">
    <cfRule type="colorScale" priority="24">
      <colorScale>
        <cfvo type="min"/>
        <cfvo type="max"/>
        <color rgb="FFFFEF9C"/>
        <color rgb="FF63BE7B"/>
      </colorScale>
    </cfRule>
  </conditionalFormatting>
  <conditionalFormatting sqref="F2:F54">
    <cfRule type="colorScale" priority="7">
      <colorScale>
        <cfvo type="min"/>
        <cfvo type="max"/>
        <color rgb="FFFCFCFF"/>
        <color rgb="FF63BE7B"/>
      </colorScale>
    </cfRule>
    <cfRule type="colorScale" priority="6">
      <colorScale>
        <cfvo type="min"/>
        <cfvo type="percentile" val="50"/>
        <cfvo type="max"/>
        <color rgb="FFF8696B"/>
        <color rgb="FFFCFCFF"/>
        <color rgb="FF63BE7B"/>
      </colorScale>
    </cfRule>
  </conditionalFormatting>
  <conditionalFormatting sqref="F3:F4">
    <cfRule type="colorScale" priority="20">
      <colorScale>
        <cfvo type="min"/>
        <cfvo type="max"/>
        <color rgb="FFFCFCFF"/>
        <color rgb="FF63BE7B"/>
      </colorScale>
    </cfRule>
    <cfRule type="colorScale" priority="21">
      <colorScale>
        <cfvo type="min"/>
        <cfvo type="percentile" val="50"/>
        <cfvo type="max"/>
        <color rgb="FFF8696B"/>
        <color rgb="FFFFEB84"/>
        <color rgb="FF63BE7B"/>
      </colorScale>
    </cfRule>
  </conditionalFormatting>
  <conditionalFormatting sqref="F11:F13">
    <cfRule type="colorScale" priority="18">
      <colorScale>
        <cfvo type="min"/>
        <cfvo type="max"/>
        <color rgb="FFFCFCFF"/>
        <color rgb="FF63BE7B"/>
      </colorScale>
    </cfRule>
    <cfRule type="colorScale" priority="19">
      <colorScale>
        <cfvo type="min"/>
        <cfvo type="percentile" val="50"/>
        <cfvo type="max"/>
        <color rgb="FFF8696B"/>
        <color rgb="FFFFEB84"/>
        <color rgb="FF63BE7B"/>
      </colorScale>
    </cfRule>
  </conditionalFormatting>
  <conditionalFormatting sqref="F19:F21">
    <cfRule type="colorScale" priority="17">
      <colorScale>
        <cfvo type="min"/>
        <cfvo type="percentile" val="50"/>
        <cfvo type="max"/>
        <color rgb="FFF8696B"/>
        <color rgb="FFFFEB84"/>
        <color rgb="FF63BE7B"/>
      </colorScale>
    </cfRule>
    <cfRule type="colorScale" priority="16">
      <colorScale>
        <cfvo type="min"/>
        <cfvo type="max"/>
        <color rgb="FFFCFCFF"/>
        <color rgb="FF63BE7B"/>
      </colorScale>
    </cfRule>
  </conditionalFormatting>
  <conditionalFormatting sqref="F24:F26">
    <cfRule type="colorScale" priority="15">
      <colorScale>
        <cfvo type="min"/>
        <cfvo type="percentile" val="50"/>
        <cfvo type="max"/>
        <color rgb="FFF8696B"/>
        <color rgb="FFFFEB84"/>
        <color rgb="FF63BE7B"/>
      </colorScale>
    </cfRule>
    <cfRule type="colorScale" priority="14">
      <colorScale>
        <cfvo type="min"/>
        <cfvo type="max"/>
        <color rgb="FFFCFCFF"/>
        <color rgb="FF63BE7B"/>
      </colorScale>
    </cfRule>
  </conditionalFormatting>
  <conditionalFormatting sqref="F28:F30">
    <cfRule type="colorScale" priority="13">
      <colorScale>
        <cfvo type="min"/>
        <cfvo type="percentile" val="50"/>
        <cfvo type="max"/>
        <color rgb="FFF8696B"/>
        <color rgb="FFFFEB84"/>
        <color rgb="FF63BE7B"/>
      </colorScale>
    </cfRule>
    <cfRule type="colorScale" priority="12">
      <colorScale>
        <cfvo type="min"/>
        <cfvo type="max"/>
        <color rgb="FFFCFCFF"/>
        <color rgb="FF63BE7B"/>
      </colorScale>
    </cfRule>
  </conditionalFormatting>
  <conditionalFormatting sqref="F36:F38">
    <cfRule type="colorScale" priority="11">
      <colorScale>
        <cfvo type="min"/>
        <cfvo type="percentile" val="50"/>
        <cfvo type="max"/>
        <color rgb="FFF8696B"/>
        <color rgb="FFFFEB84"/>
        <color rgb="FF63BE7B"/>
      </colorScale>
    </cfRule>
    <cfRule type="colorScale" priority="10">
      <colorScale>
        <cfvo type="min"/>
        <cfvo type="max"/>
        <color rgb="FFFCFCFF"/>
        <color rgb="FF63BE7B"/>
      </colorScale>
    </cfRule>
  </conditionalFormatting>
  <conditionalFormatting sqref="F44:F45">
    <cfRule type="colorScale" priority="22">
      <colorScale>
        <cfvo type="min"/>
        <cfvo type="max"/>
        <color rgb="FFFCFCFF"/>
        <color rgb="FF63BE7B"/>
      </colorScale>
    </cfRule>
    <cfRule type="colorScale" priority="23">
      <colorScale>
        <cfvo type="min"/>
        <cfvo type="percentile" val="50"/>
        <cfvo type="max"/>
        <color rgb="FFF8696B"/>
        <color rgb="FFFFEB84"/>
        <color rgb="FF63BE7B"/>
      </colorScale>
    </cfRule>
  </conditionalFormatting>
  <conditionalFormatting sqref="F55:F1048576 F1">
    <cfRule type="colorScale" priority="152">
      <colorScale>
        <cfvo type="min"/>
        <cfvo type="percentile" val="50"/>
        <cfvo type="max"/>
        <color rgb="FFF8696B"/>
        <color rgb="FFFCFCFF"/>
        <color rgb="FF63BE7B"/>
      </colorScale>
    </cfRule>
  </conditionalFormatting>
  <conditionalFormatting sqref="G2:G26">
    <cfRule type="colorScale" priority="155">
      <colorScale>
        <cfvo type="min"/>
        <cfvo type="percentile" val="50"/>
        <cfvo type="max"/>
        <color rgb="FF63BE7B"/>
        <color rgb="FFFCFCFF"/>
        <color rgb="FFF8696B"/>
      </colorScale>
    </cfRule>
  </conditionalFormatting>
  <conditionalFormatting sqref="G2:G54">
    <cfRule type="colorScale" priority="5">
      <colorScale>
        <cfvo type="min"/>
        <cfvo type="percentile" val="50"/>
        <cfvo type="max"/>
        <color rgb="FF63BE7B"/>
        <color rgb="FFFCFCFF"/>
        <color rgb="FFF8696B"/>
      </colorScale>
    </cfRule>
  </conditionalFormatting>
  <conditionalFormatting sqref="I2:I26">
    <cfRule type="colorScale" priority="153">
      <colorScale>
        <cfvo type="min"/>
        <cfvo type="max"/>
        <color rgb="FFFFEF9C"/>
        <color rgb="FF63BE7B"/>
      </colorScale>
    </cfRule>
  </conditionalFormatting>
  <conditionalFormatting sqref="I2:I54">
    <cfRule type="colorScale" priority="4">
      <colorScale>
        <cfvo type="min"/>
        <cfvo type="max"/>
        <color rgb="FFFFEF9C"/>
        <color rgb="FF63BE7B"/>
      </colorScale>
    </cfRule>
  </conditionalFormatting>
  <conditionalFormatting sqref="J2:J54">
    <cfRule type="colorScale" priority="3">
      <colorScale>
        <cfvo type="min"/>
        <cfvo type="max"/>
        <color rgb="FFFFEF9C"/>
        <color rgb="FF63BE7B"/>
      </colorScale>
    </cfRule>
  </conditionalFormatting>
  <conditionalFormatting sqref="K2:K54">
    <cfRule type="colorScale" priority="2">
      <colorScale>
        <cfvo type="min"/>
        <cfvo type="max"/>
        <color rgb="FFFFEF9C"/>
        <color rgb="FF63BE7B"/>
      </colorScale>
    </cfRule>
    <cfRule type="colorScale" priority="3667">
      <colorScale>
        <cfvo type="min"/>
        <cfvo type="percentile" val="50"/>
        <cfvo type="max"/>
        <color rgb="FFF8696B"/>
        <color rgb="FFFFEB84"/>
        <color rgb="FF63BE7B"/>
      </colorScale>
    </cfRule>
  </conditionalFormatting>
  <hyperlinks>
    <hyperlink ref="A6" r:id="rId1" display="Technology/Software/Accenture.xlsx" xr:uid="{3077EE9E-0F21-6745-9E7D-1F3DE15EB950}"/>
    <hyperlink ref="A9" r:id="rId2" display="Technology/Software/Adobe.xlsx" xr:uid="{2187B2F1-A453-0F4B-B773-945BCF5B1C72}"/>
    <hyperlink ref="A19" r:id="rId3" display="Technology/Software/Airbnb.xlsx" xr:uid="{6562D40C-83D0-154E-A909-2FFAD0FD1628}"/>
    <hyperlink ref="A13" r:id="rId4" display="Technology/Software/Alphabet.xlsx" xr:uid="{72584371-9A1E-174E-9330-482E5E66AB71}"/>
    <hyperlink ref="A53" r:id="rId5" display="Technology/Software/Amplitude.xlsx" xr:uid="{C78E1795-730F-E541-9A4D-E73A3C8C7754}"/>
    <hyperlink ref="A37" r:id="rId6" display="Technology/Software/Atlassian.xlsx" xr:uid="{1F9EF3CF-3FFD-714C-9604-BC760A8081CC}"/>
    <hyperlink ref="A14" r:id="rId7" display="Technology/Software/Autodesk.xlsx" xr:uid="{9AEDF55B-422A-7C4B-93EF-4F13C1E1A51D}"/>
    <hyperlink ref="A34" r:id="rId8" display="Technology/Software/Bill.xlsx" xr:uid="{36A73785-8F64-FC40-B1FC-2A0B6C6A1491}"/>
    <hyperlink ref="A2" r:id="rId9" display="Technology/Software/Box.xlsx" xr:uid="{2B60855E-F4F4-FB4A-A97C-BF8895F8A3EE}"/>
    <hyperlink ref="A43" r:id="rId10" display="Technology/Software/Braze.xlsx" xr:uid="{01F10ADE-F5F3-0943-8B00-DFB7094079C7}"/>
    <hyperlink ref="A38" r:id="rId11" display="Technology/Software/Cloudflare.xlsx" xr:uid="{DD8AA5B6-531B-C341-A7CC-B1FECB32E61A}"/>
    <hyperlink ref="A51" r:id="rId12" display="Technology/Software/Confluent.xlsx" xr:uid="{324217CB-FFB8-AD4A-8CD6-0759D73AD697}"/>
    <hyperlink ref="A33" r:id="rId13" display="Technology/Software/Crowdstrike.xlsx" xr:uid="{3A75211C-3133-DD49-A558-CA543EF27F58}"/>
    <hyperlink ref="A32" r:id="rId14" display="Technology/Software/Datadog.xlsx" xr:uid="{E9424F08-1AD2-D544-ABF6-160EC7ACCBA3}"/>
    <hyperlink ref="A30" r:id="rId15" display="Technology/Software/DigitalOcean.xlsx" xr:uid="{CF2237FA-4738-4A4D-9900-D8B575D8A868}"/>
    <hyperlink ref="A41" r:id="rId16" display="Technology/Software/Duolingo.xlsx" xr:uid="{2EB38CF9-471A-5D4D-8100-1822A9A892C4}"/>
    <hyperlink ref="A44" r:id="rId17" display="Technology/Software/Elastic N.V.xlsx" xr:uid="{844060F1-C2E1-9E48-BD0C-CB7740CECEA9}"/>
    <hyperlink ref="A7" r:id="rId18" display="Technology/Software/Fortinet.xlsx" xr:uid="{6C82F2A5-6847-F248-BD10-E89E0A82077D}"/>
    <hyperlink ref="A52" r:id="rId19" display="Technology/Software/GitLab.xlsx" xr:uid="{FB75AF33-6563-1642-9240-F16354829126}"/>
    <hyperlink ref="A46" r:id="rId20" display="Technology/Software/Global-E.xlsx" xr:uid="{D0854EA7-1946-FD47-88CE-D59A49BC2FF9}"/>
    <hyperlink ref="A49" r:id="rId21" display="Technology/Software/HashiCorp.xlsx" xr:uid="{0800EA36-E8F9-E549-B1D5-592937E1F325}"/>
    <hyperlink ref="A36" r:id="rId22" display="Technology/Software/Hubspot.xlsx" xr:uid="{3371AC30-95A3-E244-96E9-3A7081B689A9}"/>
    <hyperlink ref="A20" r:id="rId23" display="Technology/Software/Intuit.xlsx" xr:uid="{F90BBED3-FCC1-1C41-B459-A34CE606716B}"/>
    <hyperlink ref="A15" r:id="rId24" display="Technology/Software/Meta Platforms.xlsx" xr:uid="{DD325705-BAC9-FA4B-8FA4-990431D2453D}"/>
    <hyperlink ref="A45" r:id="rId25" display="Technology/Software/MongoDB.xlsx" xr:uid="{0DD100AE-DC26-7C4B-B9B3-4F5470A68CE1}"/>
    <hyperlink ref="A17" r:id="rId26" display="Technology/Software/Netflix.xlsx" xr:uid="{2420DFA3-22B1-5740-A747-797BBF8689EC}"/>
    <hyperlink ref="A40" r:id="rId27" display="Technology/Software/Okta.xlsx" xr:uid="{BA19A1C3-1848-1E4D-8AB6-C59F8A759188}"/>
    <hyperlink ref="A29" r:id="rId28" display="Technology/Software/Salesforce.xlsx" xr:uid="{3D1F9F12-6CA2-DC46-9CBE-D6FF3E54B5C7}"/>
    <hyperlink ref="A50" r:id="rId29" display="Technology/Software/Samsara.xlsx" xr:uid="{43BEAF15-F7BE-2142-847E-29F5A9EE3444}"/>
    <hyperlink ref="A48" r:id="rId30" display="Technology/Software/SentinelOne.xlsx" xr:uid="{29072D6A-9887-0340-AA56-D5C347C3DA41}"/>
    <hyperlink ref="A25" r:id="rId31" display="Technology/Software/ServiceNow.xlsx" xr:uid="{FBA75BAF-4582-B044-9487-804E6D7D1764}"/>
    <hyperlink ref="A42" r:id="rId32" display="Technology/Software/Snowflake.xlsx" xr:uid="{EDA8E71F-B3BA-684A-8EA5-A10CC126E87D}"/>
    <hyperlink ref="A35" r:id="rId33" display="Technology/Software/Splunk.xlsx" xr:uid="{379931FE-EC7C-2C47-BB50-0810E4ACC895}"/>
    <hyperlink ref="A16" r:id="rId34" display="Technology/Software/Synopsys.xlsx" xr:uid="{9AC41F25-A56E-F147-A83A-280B93ED17D8}"/>
    <hyperlink ref="A26" r:id="rId35" display="Technology/Software/The Trade Desk.xlsx" xr:uid="{5115950E-D78A-3A40-AD5D-4FDFED3E2C18}"/>
    <hyperlink ref="A54" r:id="rId36" display="Technology/Software/Toast.xlsx" xr:uid="{30DC93FD-D3C6-2846-9C70-51FE65184B38}"/>
    <hyperlink ref="A39" r:id="rId37" display="Technology/Software/Twilio.xlsx" xr:uid="{D063543A-AAAA-8F4D-A807-8886C93620C5}"/>
    <hyperlink ref="A23" r:id="rId38" display="Technology/Software/Tyler Technologies.xlsx" xr:uid="{2DB570F4-77D6-EF42-9343-E7733108C986}"/>
    <hyperlink ref="A31" r:id="rId39" display="Technology/Software/Workday.xlsx" xr:uid="{A17B96EC-E334-454F-AE89-61DCDCB952CE}"/>
    <hyperlink ref="A24" r:id="rId40" display="Technology/Software/ZoomInfo.xlsx" xr:uid="{1F1D5A9D-08FC-944B-B7CB-CBE2B64D92AF}"/>
    <hyperlink ref="A47" r:id="rId41" display="Technology/Software/ZScaler.xlsx" xr:uid="{5029364F-CDCC-C543-90CF-91567D0C64BD}"/>
    <hyperlink ref="A3" r:id="rId42" display="Technology/Software/Constellation Software.xlsx" xr:uid="{ACAFB033-36C1-0D43-8E7A-285E5E19B2FE}"/>
    <hyperlink ref="A22" r:id="rId43" display="Technology/Software/SAP.xlsx" xr:uid="{ECF602B8-779D-CC49-9BA6-275EB13751ED}"/>
    <hyperlink ref="A27" r:id="rId44" display="Technology/Software/Amazon.xlsx" xr:uid="{B5B04D79-6986-7246-8A68-66C9D235BFE1}"/>
    <hyperlink ref="A21" r:id="rId45" display="Technology/Software/ANSYS.xlsx" xr:uid="{1854CB9E-BAB1-C441-A553-60788B56586F}"/>
    <hyperlink ref="A5" r:id="rId46" display="Technology/Software/VeriSign.xlsx" xr:uid="{E47F653B-20C3-754B-85B0-F5AA90652335}"/>
    <hyperlink ref="A8" r:id="rId47" display="Technology/Software/Microsoft.xlsx" xr:uid="{E88CDFEE-5B81-934F-99D8-42C5FEF06817}"/>
    <hyperlink ref="A11" r:id="rId48" display="To Be Modeled/Cadence Design Systems.xlsx" xr:uid="{FE78D624-8ED4-3E4E-B381-1EAA98946185}"/>
    <hyperlink ref="A4" r:id="rId49" display="Technology/Software/Automatic Data Processing.xlsx" xr:uid="{4B3700FE-DF57-D643-8D14-03ADE88EA90E}"/>
    <hyperlink ref="A18" r:id="rId50" display="Technology/Software/Veeva Systems.xlsx" xr:uid="{245BBDE5-A403-5C47-A713-32C4B42781E4}"/>
    <hyperlink ref="A12" r:id="rId51" display="Technology/Software/Cadence Design Systems.xlsx" xr:uid="{E28F60F4-721D-5E4F-959E-1C88421C48B9}"/>
    <hyperlink ref="A28" r:id="rId52" display="Technology/Software/Zoom Video Communications.xlsx" xr:uid="{133AEED3-5D19-2E4D-AE42-82DCD78247C8}"/>
    <hyperlink ref="A10" r:id="rId53" display="Technology/Software/dLocal.xlsx" xr:uid="{5837B02E-4F7D-6145-8F90-0ABD6D6DCC6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99527-CCDC-554D-A261-0BB8623CABB3}">
  <dimension ref="A1:R55"/>
  <sheetViews>
    <sheetView zoomScale="80" zoomScaleNormal="80" workbookViewId="0">
      <pane ySplit="1" topLeftCell="A2" activePane="bottomLeft" state="frozen"/>
      <selection pane="bottomLeft" activeCell="A17" sqref="A17:XFD17"/>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18</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10">
        <v>#VALUE!</v>
      </c>
      <c r="B2" s="19">
        <f>'[10]Sheet 1'!$AJ$115</f>
        <v>5155.6750008267982</v>
      </c>
      <c r="C2" s="6" cm="1">
        <f t="array" ref="C2">(B2/_FV(A2,"Price"))-1</f>
        <v>1.1141686114034512</v>
      </c>
      <c r="D2" s="6">
        <f>'[10]Sheet 1'!$AH$4</f>
        <v>0.11091531304544855</v>
      </c>
      <c r="E2" s="6">
        <f>'[10]Sheet 1'!$AI$4</f>
        <v>7.6406130112605997E-2</v>
      </c>
      <c r="F2" s="6">
        <f>'[10]Sheet 1'!$AH$20</f>
        <v>0.10762750001712518</v>
      </c>
      <c r="G2" s="7">
        <f>'[10]Sheet 1'!$AO$16</f>
        <v>2.7594920820096687</v>
      </c>
      <c r="H2" s="7">
        <f>'[10]Sheet 1'!$AP$16</f>
        <v>18.458934048511608</v>
      </c>
      <c r="I2" s="6">
        <f>'[10]Sheet 1'!$AN$7</f>
        <v>0.52129999999999999</v>
      </c>
      <c r="J2" s="6">
        <f>'[10]Sheet 1'!$AQ$7</f>
        <v>0.15620896332380232</v>
      </c>
      <c r="K2" s="6">
        <f>'[10]Sheet 1'!$AP$13</f>
        <v>0.56808777379375119</v>
      </c>
      <c r="L2" s="8">
        <f>'[10]Sheet 1'!$AP$101</f>
        <v>44847900000</v>
      </c>
      <c r="M2" s="16" t="str" cm="1">
        <f t="array" ref="M2">_FV(A2,"Industry")</f>
        <v>Specialty Retailers</v>
      </c>
      <c r="N2" s="25" cm="1">
        <f t="array" ref="N2">_FV(A2,"Year incorporated",TRUE)</f>
        <v>1991</v>
      </c>
      <c r="O2" s="14" t="str" cm="1">
        <f t="array" ref="O2">_FV(A2,"Description")</f>
        <v>AutoZone, Inc. is a retailer and distributor of automotive replacement parts and accessories in the Americas. The Company's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The Company has approximately 6,168 stores in the United States, 703 in Mexico, and 72 in Brazil for a total store count of 6,943.</v>
      </c>
      <c r="P2" s="14"/>
      <c r="Q2" s="14"/>
      <c r="R2" s="14"/>
    </row>
    <row r="3" spans="1:18" ht="50" customHeight="1">
      <c r="A3" s="2" t="e" vm="99">
        <v>#VALUE!</v>
      </c>
      <c r="B3" s="19">
        <f>'[99]Sheet 1'!$AG$115</f>
        <v>1268.4740695371797</v>
      </c>
      <c r="C3" s="6" cm="1">
        <f t="array" ref="C3">(B3/_FV(A3,"Price"))-1</f>
        <v>0.36022097425036703</v>
      </c>
      <c r="D3" s="6">
        <f>'[99]Sheet 1'!$AE$4</f>
        <v>8.1207419540991754E-2</v>
      </c>
      <c r="E3" s="6">
        <f>'[99]Sheet 1'!$AF$4</f>
        <v>7.0933374786430914E-2</v>
      </c>
      <c r="F3" s="6">
        <f>'[99]Sheet 1'!$AE$20</f>
        <v>1.8252179253488432E-2</v>
      </c>
      <c r="G3" s="7">
        <f>'[99]Sheet 1'!$AL$16</f>
        <v>3.89950075850841</v>
      </c>
      <c r="H3" s="7">
        <f>'[99]Sheet 1'!$AM$16</f>
        <v>25.863006006489769</v>
      </c>
      <c r="I3" s="6">
        <f>'[99]Sheet 1'!$AK$7</f>
        <v>0.51229999999999998</v>
      </c>
      <c r="J3" s="6">
        <f>'[99]Sheet 1'!$AN$7</f>
        <v>0.17938467132921485</v>
      </c>
      <c r="K3" s="6">
        <f>'[99]Sheet 1'!$AM$13</f>
        <v>0.53872013781941763</v>
      </c>
      <c r="L3" s="8">
        <f>'[99]Sheet 1'!$AM$101</f>
        <v>56191260000</v>
      </c>
      <c r="M3" s="16" t="str" cm="1">
        <f t="array" ref="M3">_FV(A3,"Industry")</f>
        <v>Specialty Retailers</v>
      </c>
      <c r="N3" s="25" cm="1">
        <f t="array" ref="N3">_FV(A3,"Year incorporated",TRUE)</f>
        <v>2010</v>
      </c>
      <c r="O3" s="14" t="str" cm="1">
        <f t="array" ref="O3">_FV(A3,"Description")</f>
        <v>O’Reilly Automotive, Inc. is a specialty retailer of automotive aftermarket parts, tools, supplies, equipment, and accessories in the United States. The Company sells its products to both do-it-yourself (DIY) and professional service provider customers. Its product line includes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oil and wiper blades, and accessories, such as floor mats, seat covers and truck accessories. The Company's stores offer various services and programs to its customers, such as battery diagnostic testing; battery, wiper and bulb replacement; custom hydraulic hoses; drum and rotor resurfacing; electrical and module testing; loaner tool program, and used oil, oil filter and battery recycling.</v>
      </c>
      <c r="P3" s="14"/>
      <c r="Q3" s="14"/>
      <c r="R3" s="14"/>
    </row>
    <row r="4" spans="1:18" ht="50" customHeight="1">
      <c r="A4" s="2" t="e" vm="17">
        <v>#VALUE!</v>
      </c>
      <c r="B4" s="19">
        <f>'[17]Sheet 1'!$X$115</f>
        <v>454.87625527615637</v>
      </c>
      <c r="C4" s="6" cm="1">
        <f t="array" ref="C4">(B4/_FV(A4,"Price"))-1</f>
        <v>-1.8295510825823147E-3</v>
      </c>
      <c r="D4" s="6">
        <f>'[17]Sheet 1'!$V$4</f>
        <v>0.18272868530692499</v>
      </c>
      <c r="E4" s="6">
        <f>'[17]Sheet 1'!$W$4</f>
        <v>8.6598746081504752E-2</v>
      </c>
      <c r="F4" s="6">
        <f>'[17]Sheet 1'!$V$20</f>
        <v>0.12058803578079469</v>
      </c>
      <c r="G4" s="7">
        <f>'[17]Sheet 1'!$AC$16</f>
        <v>2.1852106363636365</v>
      </c>
      <c r="H4" s="7">
        <f>'[17]Sheet 1'!$AD$16</f>
        <v>17.954351691231867</v>
      </c>
      <c r="I4" s="6">
        <f>'[17]Sheet 1'!$AB$7</f>
        <v>0.39620983542319749</v>
      </c>
      <c r="J4" s="6">
        <f>'[17]Sheet 1'!$AE$7</f>
        <v>0.11461598746081504</v>
      </c>
      <c r="K4" s="6">
        <f>'[17]Sheet 1'!$AD$13</f>
        <v>0.42418211606717809</v>
      </c>
      <c r="L4" s="8">
        <f>'[17]Sheet 1'!$AD$101</f>
        <v>22306630176</v>
      </c>
      <c r="M4" s="16" t="str" cm="1">
        <f t="array" ref="M4">_FV(A4,"Industry")</f>
        <v>Specialty Retailers</v>
      </c>
      <c r="N4" s="25" cm="1">
        <f t="array" ref="N4">_FV(A4,"Year incorporated",TRUE)</f>
        <v>2016</v>
      </c>
      <c r="O4" s="14" t="str" cm="1">
        <f t="array" ref="O4">_FV(A4,"Description")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P4" s="14"/>
      <c r="Q4" s="14"/>
      <c r="R4" s="14"/>
    </row>
    <row r="5" spans="1:18" ht="50" customHeight="1">
      <c r="A5" s="22" t="e" vm="2">
        <v>#VALUE!</v>
      </c>
      <c r="B5" s="19">
        <f>'[2]Sheet 1'!$X$115</f>
        <v>1317.5518738711887</v>
      </c>
      <c r="C5" s="6" cm="1">
        <f t="array" ref="C5">(B5/_FV(A5,"Price"))-1</f>
        <v>6.1249505739936705E-2</v>
      </c>
      <c r="D5" s="6">
        <f>'[2]Sheet 1'!$V$4</f>
        <v>0.49050649071230712</v>
      </c>
      <c r="E5" s="6">
        <f>'[2]Sheet 1'!$W$4</f>
        <v>0.24627503084369362</v>
      </c>
      <c r="F5" s="6">
        <f>'[2]Sheet 1'!$V$20</f>
        <v>1.2624978939514286</v>
      </c>
      <c r="G5" s="7">
        <f>'[2]Sheet 1'!$AC$16</f>
        <v>5.6928006046312989</v>
      </c>
      <c r="H5" s="7">
        <f>'[2]Sheet 1'!$AD$16</f>
        <v>124.45029039626556</v>
      </c>
      <c r="I5" s="6">
        <f>'[2]Sheet 1'!$AB$7</f>
        <v>0.48998766252253961</v>
      </c>
      <c r="J5" s="6">
        <f>'[2]Sheet 1'!$AE$7</f>
        <v>0.23593053051153079</v>
      </c>
      <c r="K5" s="6">
        <f>'[2]Sheet 1'!$AD$13</f>
        <v>0.41643173580346354</v>
      </c>
      <c r="L5" s="8">
        <f>'[2]Sheet 1'!$AD$101</f>
        <v>59985039971</v>
      </c>
      <c r="M5" s="16" t="str" cm="1">
        <f t="array" ref="M5">_FV(A5,"Industry")</f>
        <v>Software &amp; IT Services</v>
      </c>
      <c r="N5" s="25" cm="1">
        <f t="array" ref="N5">_FV(A5,"Year incorporated",TRUE)</f>
        <v>1999</v>
      </c>
      <c r="O5" s="14" t="str" cm="1">
        <f t="array" ref="O5">_FV(A5,"Description")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P5" s="14"/>
      <c r="Q5" s="14"/>
      <c r="R5" s="14"/>
    </row>
    <row r="6" spans="1:18" ht="50" customHeight="1">
      <c r="A6" s="2" t="e" vm="100">
        <v>#VALUE!</v>
      </c>
      <c r="B6" s="19">
        <f>'[100]Sheet 1'!$V$116</f>
        <v>205.99163640929288</v>
      </c>
      <c r="C6" s="6" cm="1">
        <f t="array" ref="C6">(B6/_FV(A6,"Price"))-1</f>
        <v>-0.45499090800800912</v>
      </c>
      <c r="D6" s="6">
        <f>'[100]Sheet 1'!$T$4</f>
        <v>0.42135142742451581</v>
      </c>
      <c r="E6" s="6">
        <f>'[100]Sheet 1'!$U$4</f>
        <v>0.29638748863802911</v>
      </c>
      <c r="F6" s="6">
        <f>'[100]Sheet 1'!$T$20</f>
        <v>0.55058875747889191</v>
      </c>
      <c r="G6" s="7">
        <f>'[100]Sheet 1'!$AA$16</f>
        <v>7.1798094433461408</v>
      </c>
      <c r="H6" s="7">
        <f>'[100]Sheet 1'!$AB$16</f>
        <v>46.057935553591534</v>
      </c>
      <c r="I6" s="6">
        <f>'[100]Sheet 1'!$Z$7</f>
        <v>0.57679999999999998</v>
      </c>
      <c r="J6" s="6">
        <f>'[100]Sheet 1'!$AC$7</f>
        <v>0.15896865670377458</v>
      </c>
      <c r="K6" s="6">
        <f>'[100]Sheet 1'!$AB$13</f>
        <v>0.36821842435636926</v>
      </c>
      <c r="L6" s="8">
        <f>'[100]Sheet 1'!$AB$102</f>
        <v>44921317820</v>
      </c>
      <c r="M6" s="16" t="str" cm="1">
        <f t="array" ref="M6">_FV(A6,"Industry")</f>
        <v>Textiles &amp; Apparel</v>
      </c>
      <c r="N6" s="25" cm="1">
        <f t="array" ref="N6">_FV(A6,"Year incorporated",TRUE)</f>
        <v>2005</v>
      </c>
      <c r="O6" s="14" t="str" cm="1">
        <f t="array" ref="O6">_FV(A6,"Description")</f>
        <v>lululemon athletica inc. is a designer, distributor and retailer of lifestyle inspired athletic apparel and accessories. The Company’s segments include Company-operated stores and direct to consumer. Its apparel assortment includes items such as pants, shorts, tops, and jackets designed for a healthy lifestyle, including athletic activities such as yoga, running, training, and other sweaty pursuits. It also offers fitness-related accessories. Its Company-operated stores include approximately 600 stores in 17 countries. Its retail stores are located primarily on street locations, in lifestyle centers, and in malls. Its direct to consumer segment includes electronic commerce Website www.lululemon.com, other country and region-specific websites, and mobile applications, including mobile applications on in-store devices. The Company also conduct business through MIRROR, which offers in-home fitness through a workout platform; operate outlets and temporary locations.</v>
      </c>
      <c r="P6" s="14"/>
      <c r="Q6" s="14"/>
      <c r="R6" s="14"/>
    </row>
    <row r="7" spans="1:18" ht="50" customHeight="1">
      <c r="A7" s="2" t="e" vm="8">
        <v>#VALUE!</v>
      </c>
      <c r="B7" s="19">
        <f>'[8]Sheet 1'!$Y$115</f>
        <v>1765.8776341795526</v>
      </c>
      <c r="C7" s="6" cm="1">
        <f t="array" ref="C7">(B7/_FV(A7,"Price"))-1</f>
        <v>-6.5574328405358928E-2</v>
      </c>
      <c r="D7" s="6">
        <f>'[8]Sheet 1'!$W$4</f>
        <v>0.2916945001113338</v>
      </c>
      <c r="E7" s="6">
        <f>'[8]Sheet 1'!$X$4</f>
        <v>0.18065850715393905</v>
      </c>
      <c r="F7" s="6">
        <f>'[8]Sheet 1'!$W$20</f>
        <v>0.30801479654747221</v>
      </c>
      <c r="G7" s="7">
        <f>'[8]Sheet 1'!$AD$16</f>
        <v>18.071099810377522</v>
      </c>
      <c r="H7" s="7">
        <f>'[8]Sheet 1'!$AE$16</f>
        <v>62.269349569349572</v>
      </c>
      <c r="I7" s="6">
        <f>'[8]Sheet 1'!$AC$7</f>
        <v>0.70789999999999997</v>
      </c>
      <c r="J7" s="6">
        <f>'[8]Sheet 1'!$AF$7</f>
        <v>0.36062747802103085</v>
      </c>
      <c r="K7" s="6">
        <f>'[8]Sheet 1'!$AE$13</f>
        <v>0.32674782608695652</v>
      </c>
      <c r="L7" s="8">
        <f>'[8]Sheet 1'!$AE$101</f>
        <v>209660900000</v>
      </c>
      <c r="M7" s="16" t="str" cm="1">
        <f t="array" ref="M7">_FV(A7,"Industry")</f>
        <v>Textiles &amp; Apparel</v>
      </c>
      <c r="N7" s="25" cm="1">
        <f t="array" ref="N7">_FV(A7,"Year incorporated",TRUE)</f>
        <v>1957</v>
      </c>
      <c r="O7" s="14" t="str" cm="1">
        <f t="array" ref="O7">_FV(A7,"Description")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P7" s="14"/>
      <c r="Q7" s="14"/>
      <c r="R7" s="14"/>
    </row>
    <row r="8" spans="1:18" ht="50" customHeight="1">
      <c r="A8" s="2" t="e" vm="101">
        <v>#VALUE!</v>
      </c>
      <c r="B8" s="19">
        <f>'[101]Sheet 1'!$I$115</f>
        <v>20.491216389464856</v>
      </c>
      <c r="C8" s="6" cm="1">
        <f t="array" ref="C8">(B8/_FV(A8,"Price"))-1</f>
        <v>5.5160473195924542E-2</v>
      </c>
      <c r="D8" s="6">
        <f>'[101]Sheet 1'!$G$4</f>
        <v>0.21589840075258704</v>
      </c>
      <c r="E8" s="6">
        <f>'[101]Sheet 1'!$H$4</f>
        <v>5.058027079303673E-2</v>
      </c>
      <c r="F8" s="6">
        <f>'[101]Sheet 1'!$G$20</f>
        <v>0.17933491686460812</v>
      </c>
      <c r="G8" s="7">
        <f>'[101]Sheet 1'!$N$16</f>
        <v>3.2936818181818182</v>
      </c>
      <c r="H8" s="7">
        <f>'[101]Sheet 1'!$O$16</f>
        <v>43.550728900255756</v>
      </c>
      <c r="I8" s="6">
        <f>'[101]Sheet 1'!$M$7</f>
        <v>0.44359999999999999</v>
      </c>
      <c r="J8" s="6">
        <f>'[101]Sheet 1'!$P$7</f>
        <v>0.15851063829787235</v>
      </c>
      <c r="K8" s="6">
        <f>'[101]Sheet 1'!$O$13</f>
        <v>0.31847133757961782</v>
      </c>
      <c r="L8" s="8">
        <f>'[101]Sheet 1'!$O$101</f>
        <v>34056670000</v>
      </c>
      <c r="M8" s="16" t="str" cm="1">
        <f t="array" ref="M8">_FV(A8,"Industry")</f>
        <v>Media &amp; Publishing</v>
      </c>
      <c r="N8" s="25" cm="1">
        <f t="array" ref="N8">_FV(A8,"Year incorporated",TRUE)</f>
        <v>1999</v>
      </c>
      <c r="O8" s="14" t="str" cm="1">
        <f t="array" ref="O8">_FV(A8,"Description")</f>
        <v>Universal Music Group NV is a company based in the Netherlands which is mainly engaged in music entertainment. The Company is focused on the discovery and development of artists and songwriters and the marketing, promotion, distribution, sales and licensing of audio and audio-visual content. Universal Music Group N.V. includes music publishing companies Universal Music Publishing Group. Its recorded music catalog consists more than three million recordings includes a wide array of performers such as ABBA, Louis Armstrong, The Beatles, The Beach Boys, The Bee Gees, Ariana Grande, Imagine Dragons, Lady Gaga, James Brown, Bon Jovi, Neil Diamond, Marvin Gaye, Drake, Billie Eilish, Eminem, Selena Gomez Guns N’ Roses, Elton John, Bob Marley, Paul McCartney, Nirvana, Luciano Pavarotti, Queen, The Rolling Stones, Frank Sinatra, U2, Amy Winehouse and Stevie Wonde,r among others.</v>
      </c>
      <c r="P8" s="14"/>
      <c r="Q8" s="14"/>
      <c r="R8" s="14"/>
    </row>
    <row r="9" spans="1:18" ht="50" customHeight="1">
      <c r="A9" s="2" t="e" vm="102">
        <v>#VALUE!</v>
      </c>
      <c r="B9" s="19">
        <f>'[102]Sheet 1'!$AI$115</f>
        <v>69.529170212977434</v>
      </c>
      <c r="C9" s="6" cm="1">
        <f t="array" ref="C9">(B9/_FV(A9,"Price"))-1</f>
        <v>-0.31056846590999065</v>
      </c>
      <c r="D9" s="6">
        <f>'[102]Sheet 1'!$AG$4</f>
        <v>0.10976029400631782</v>
      </c>
      <c r="E9" s="6">
        <f>'[102]Sheet 1'!$AH$4</f>
        <v>0.11282685742458209</v>
      </c>
      <c r="F9" s="6">
        <f>'[102]Sheet 1'!$AG$20</f>
        <v>-0.15067076655147082</v>
      </c>
      <c r="G9" s="7">
        <f>'[102]Sheet 1'!$AN$16</f>
        <v>3.8024576515567299</v>
      </c>
      <c r="H9" s="7">
        <f>'[102]Sheet 1'!$AO$16</f>
        <v>37.369088249634324</v>
      </c>
      <c r="I9" s="6">
        <f>'[102]Sheet 1'!$AM$7</f>
        <v>0.2596</v>
      </c>
      <c r="J9" s="6">
        <f>'[102]Sheet 1'!$AP$7</f>
        <v>7.9255076696960955E-2</v>
      </c>
      <c r="K9" s="6">
        <f>'[102]Sheet 1'!$AO$13</f>
        <v>0.30585102859943569</v>
      </c>
      <c r="L9" s="8">
        <f>'[102]Sheet 1'!$AO$101</f>
        <v>122630400000</v>
      </c>
      <c r="M9" s="16" t="str" cm="1">
        <f t="array" ref="M9">_FV(A9,"Industry")</f>
        <v>Hotels &amp; Entertainment Services</v>
      </c>
      <c r="N9" s="25" cm="1">
        <f t="array" ref="N9">_FV(A9,"Year incorporated",TRUE)</f>
        <v>1985</v>
      </c>
      <c r="O9" s="14" t="str" cm="1">
        <f t="array" ref="O9">_FV(A9,"Description")</f>
        <v>Starbucks Corp is a roaster, marketer, and retailer of specialty coffee with operations in approximately 83 markets. It has over 35,000 Company-operated and licensed stores. It operates through three segments: North America, which includes the United States and Canada; International, which includes China, Japan, Asia Pacific, Europe, Middle East, Africa, Latin America and the Caribbean; and Channel Development. Its North America and International segments include both Company-operated and licensed stores. Channel Development segment includes roasted whole bean and ground coffees, Seattle's Best Coffee, Starbucks and Teavana-branded single-serve products, a variety of ready-to-drink beverages, such as Frappuccino and Starbucks Doubleshot, foodservice products and other branded products sold worldwide outside of its Company-operated and licensed stores. It also sells goods and services under various brands, including Teavana, Seattle's Best Coffee, Ethos, Starbucks Reserve and Princi.</v>
      </c>
      <c r="P9" s="14"/>
      <c r="Q9" s="14"/>
      <c r="R9" s="14"/>
    </row>
    <row r="10" spans="1:18" ht="50" customHeight="1">
      <c r="A10" s="2" t="e" vm="103">
        <v>#VALUE!</v>
      </c>
      <c r="B10" s="19">
        <f>'[103]Sheet 1'!$AO$115</f>
        <v>312.59635953355615</v>
      </c>
      <c r="C10" s="6" cm="1">
        <f t="array" ref="C10">(B10/_FV(A10,"Price"))-1</f>
        <v>0.20086189364049067</v>
      </c>
      <c r="D10" s="6">
        <f>'[103]Sheet 1'!$AM$4</f>
        <v>0.16139812828344313</v>
      </c>
      <c r="E10" s="6">
        <f>'[103]Sheet 1'!$AN$4</f>
        <v>7.5792659272307716E-2</v>
      </c>
      <c r="F10" s="6">
        <f>'[103]Sheet 1'!$AM$20</f>
        <v>8.7994044971197338E-2</v>
      </c>
      <c r="G10" s="7">
        <f>'[103]Sheet 1'!$AT$16</f>
        <v>5.3767196802393711</v>
      </c>
      <c r="H10" s="7">
        <f>'[103]Sheet 1'!$AU$16</f>
        <v>34.05948692407727</v>
      </c>
      <c r="I10" s="6">
        <f>'[103]Sheet 1'!$AS$7</f>
        <v>0.43180000000000002</v>
      </c>
      <c r="J10" s="6">
        <f>'[103]Sheet 1'!$AV$7</f>
        <v>0.173558400406016</v>
      </c>
      <c r="K10" s="6">
        <f>'[103]Sheet 1'!$AU$13</f>
        <v>0.27942380620967611</v>
      </c>
      <c r="L10" s="8">
        <f>'[103]Sheet 1'!$AU$101</f>
        <v>56021623104</v>
      </c>
      <c r="M10" s="16" t="str" cm="1">
        <f t="array" ref="M10">_FV(A10,"Industry")</f>
        <v>Food &amp; Tobacco</v>
      </c>
      <c r="N10" s="25" cm="1">
        <f t="array" ref="N10">_FV(A10,"Year incorporated",TRUE)</f>
        <v>1927</v>
      </c>
      <c r="O10" s="14" t="str" cm="1">
        <f t="array" ref="O10">_FV(A10,"Description")</f>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c>
      <c r="P10" s="14"/>
      <c r="Q10" s="14"/>
      <c r="R10" s="14"/>
    </row>
    <row r="11" spans="1:18" ht="50" customHeight="1">
      <c r="A11" s="2" t="e" vm="104">
        <v>#VALUE!</v>
      </c>
      <c r="B11" s="19">
        <f>'[104]Sheet 1'!$AO$115</f>
        <v>326.63459340758584</v>
      </c>
      <c r="C11" s="6" cm="1">
        <f t="array" ref="C11">(B11/_FV(A11,"Price"))-1</f>
        <v>-0.376889367784079</v>
      </c>
      <c r="D11" s="6">
        <f>'[104]Sheet 1'!$AM$4</f>
        <v>0.15834817714580285</v>
      </c>
      <c r="E11" s="6">
        <f>'[104]Sheet 1'!$AN$4</f>
        <v>6.8057844320875693E-2</v>
      </c>
      <c r="F11" s="6">
        <f>'[104]Sheet 1'!$AM$20</f>
        <v>0.14801401869158881</v>
      </c>
      <c r="G11" s="7">
        <f>'[104]Sheet 1'!$AT$16</f>
        <v>0.99903348837209305</v>
      </c>
      <c r="H11" s="7">
        <f>'[104]Sheet 1'!$AU$16</f>
        <v>38.797851868583159</v>
      </c>
      <c r="I11" s="6">
        <f>'[104]Sheet 1'!$AS$7</f>
        <v>0.1215</v>
      </c>
      <c r="J11" s="6">
        <f>'[104]Sheet 1'!$AV$7</f>
        <v>1.5426033469337399E-2</v>
      </c>
      <c r="K11" s="6">
        <f>'[104]Sheet 1'!$AU$13</f>
        <v>0.26255853913277855</v>
      </c>
      <c r="L11" s="8">
        <f>'[104]Sheet 1'!$AU$101</f>
        <v>226734646320</v>
      </c>
      <c r="M11" s="16" t="str" cm="1">
        <f t="array" ref="M11">_FV(A11,"Industry")</f>
        <v>Diversified Retail</v>
      </c>
      <c r="N11" s="25" cm="1">
        <f t="array" ref="N11">_FV(A11,"Year incorporated",TRUE)</f>
        <v>1987</v>
      </c>
      <c r="O11" s="14" t="str" cm="1">
        <f t="array" ref="O11">_FV(A11,"Description")</f>
        <v>Costco Wholesale Corporation is a global retailer with warehouse club operations in eight countries. The Company operates an international chain of membership warehouses, mainly under the Costco Wholesale name. The Company's warehouses are designed to help small- to medium-sized businesses reduce costs in purchasing for resale and for everyday business use. The Company offers merchandise in various categories, which include groceries, candy, appliances, television and media, automotive supplies, tires, toys, hardware, sporting goods, jewelry, watches, cameras, books, housewares, apparel, health and beauty aids, furniture, office supplies and office equipment. Members can also shop for private label Kirkland Signature products. It operates approximately 838 warehouses worldwide. It also operates self-service gasoline stations. The Company operates e-commerce websites in the United States, Canada, Mexico, United Kingdom, Korea, Taiwan, Japan, and Australia.</v>
      </c>
      <c r="P11" s="14"/>
      <c r="Q11" s="14"/>
      <c r="R11" s="14"/>
    </row>
    <row r="12" spans="1:18" ht="50" customHeight="1">
      <c r="A12" s="2" t="e" vm="11">
        <v>#VALUE!</v>
      </c>
      <c r="B12" s="19">
        <f>'[11]Sheet 1'!$X$115</f>
        <v>146.25862569866152</v>
      </c>
      <c r="C12" s="6" cm="1">
        <f t="array" ref="C12">(B12/_FV(A12,"Price"))-1</f>
        <v>0.36613698578985154</v>
      </c>
      <c r="D12" s="6">
        <f>'[11]Sheet 1'!$V$4</f>
        <v>0.53668211856406289</v>
      </c>
      <c r="E12" s="6">
        <f>'[11]Sheet 1'!$W$4</f>
        <v>0.12461796603923792</v>
      </c>
      <c r="F12" s="6">
        <f>'[11]Sheet 1'!$V$20</f>
        <v>0.24589531020025879</v>
      </c>
      <c r="G12" s="7">
        <f>'[11]Sheet 1'!$AC$16</f>
        <v>1.9017737064994649</v>
      </c>
      <c r="H12" s="7">
        <f>'[11]Sheet 1'!$AD$16</f>
        <v>12.516272060633998</v>
      </c>
      <c r="I12" s="6">
        <f>'[11]Sheet 1'!$AB$7</f>
        <v>0.52329999999999999</v>
      </c>
      <c r="J12" s="6">
        <f>'[11]Sheet 1'!$AE$7</f>
        <v>0.1403527722339194</v>
      </c>
      <c r="K12" s="6">
        <f>'[11]Sheet 1'!$AD$13</f>
        <v>0.24927693351245789</v>
      </c>
      <c r="L12" s="8">
        <f>'[11]Sheet 1'!$AD$101</f>
        <v>6760777000</v>
      </c>
      <c r="M12" s="16" t="str" cm="1">
        <f t="array" ref="M12">_FV(A12,"Industry")</f>
        <v>Textiles &amp; Apparel</v>
      </c>
      <c r="N12" s="25" cm="1">
        <f t="array" ref="N12">_FV(A12,"Year incorporated",TRUE)</f>
        <v>2005</v>
      </c>
      <c r="O12" s="14" t="str" cm="1">
        <f t="array" ref="O12">_FV(A12,"Description")</f>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c>
      <c r="P12" s="14"/>
      <c r="Q12" s="14"/>
      <c r="R12" s="14"/>
    </row>
    <row r="13" spans="1:18" ht="50" customHeight="1">
      <c r="A13" s="2" t="e" vm="105">
        <v>#VALUE!</v>
      </c>
      <c r="B13" s="19">
        <f>'[105]Sheet 1'!$AN$115</f>
        <v>71.393972054829916</v>
      </c>
      <c r="C13" s="6" cm="1">
        <f t="array" ref="C13">(B13/_FV(A13,"Price"))-1</f>
        <v>-0.12378532087837613</v>
      </c>
      <c r="D13" s="6">
        <f>'[105]Sheet 1'!$AL$4</f>
        <v>2.854827011058414E-2</v>
      </c>
      <c r="E13" s="6">
        <f>'[105]Sheet 1'!$AM$4</f>
        <v>6.4282281320089618E-2</v>
      </c>
      <c r="F13" s="6">
        <f>'[105]Sheet 1'!$AL$20</f>
        <v>2.4489324475842844E-2</v>
      </c>
      <c r="G13" s="7">
        <f>'[105]Sheet 1'!$AS$16</f>
        <v>1.8000148906600448</v>
      </c>
      <c r="H13" s="7">
        <f>'[105]Sheet 1'!$AT$16</f>
        <v>25.696267461406517</v>
      </c>
      <c r="I13" s="6">
        <f>'[105]Sheet 1'!$AR$7</f>
        <v>0.27610000000000001</v>
      </c>
      <c r="J13" s="6">
        <f>'[105]Sheet 1'!$AU$7</f>
        <v>5.2607337391861582E-2</v>
      </c>
      <c r="K13" s="6">
        <f>'[105]Sheet 1'!$AT$13</f>
        <v>0.24230688716767845</v>
      </c>
      <c r="L13" s="8">
        <f>'[105]Sheet 1'!$AT$101</f>
        <v>89885543580</v>
      </c>
      <c r="M13" s="16" t="str" cm="1">
        <f t="array" ref="M13">_FV(A13,"Industry")</f>
        <v>Diversified Retail</v>
      </c>
      <c r="N13" s="25" cm="1">
        <f t="array" ref="N13">_FV(A13,"Year incorporated",TRUE)</f>
        <v>1962</v>
      </c>
      <c r="O13" s="14" t="str" cm="1">
        <f t="array" ref="O13">_FV(A13,"Description")</f>
        <v>The TJX Companies, Inc. is an off-price apparel and home fashions retailer in the United States and worldwide. The Company’s segments include Marmaxx and HomeGoods, TJX Canada and TJX International. The T.J. Maxx and Marshalls chains in the United States (Marmaxx) are collectively the off-price retailers in the United States with a total of 2,482 stores. HomeGoods segment is an off-price retailer of home fashions in the United States with approximately 894 stores. HomeGoods offers an eclectic assortment of home fashions, including furniture, rugs, lighting, soft home, decorative accessories, tabletop and cookware, as well as expanded pet and gourmet food departments. The TJX Canada segment operates the Winners, HomeSense and Marshalls chains in Canada. Winners is the off-price family apparel and home fashions retailer in Canada. The TJX International segment operates the T.K. Maxx and Homesense chains in Europe and the T.K. Maxx chain in Australia.</v>
      </c>
      <c r="P13" s="14"/>
      <c r="Q13" s="14"/>
      <c r="R13" s="14"/>
    </row>
    <row r="14" spans="1:18" ht="50" customHeight="1">
      <c r="A14" s="2" t="e" vm="106">
        <v>#VALUE!</v>
      </c>
      <c r="B14" s="19">
        <f>'[106]Sheet 1'!$AO$115</f>
        <v>206.97866108141039</v>
      </c>
      <c r="C14" s="6" cm="1">
        <f t="array" ref="C14">(B14/_FV(A14,"Price"))-1</f>
        <v>-0.29431073616975656</v>
      </c>
      <c r="D14" s="6">
        <f>'[106]Sheet 1'!$AM$4</f>
        <v>-1.7353560494167697E-3</v>
      </c>
      <c r="E14" s="6">
        <f>'[106]Sheet 1'!$AN$4</f>
        <v>5.0184189866537832E-2</v>
      </c>
      <c r="F14" s="6">
        <f>'[106]Sheet 1'!$AM$20</f>
        <v>-0.22812720616000914</v>
      </c>
      <c r="G14" s="7">
        <f>'[106]Sheet 1'!$AT$16</f>
        <v>9.2838758716019765</v>
      </c>
      <c r="H14" s="7">
        <f>'[106]Sheet 1'!$AU$16</f>
        <v>34.84060944426458</v>
      </c>
      <c r="I14" s="6">
        <f>'[106]Sheet 1'!$AS$7</f>
        <v>0.56969999999999998</v>
      </c>
      <c r="J14" s="6">
        <f>'[106]Sheet 1'!$AV$7</f>
        <v>0.2367077031911865</v>
      </c>
      <c r="K14" s="6">
        <f>'[106]Sheet 1'!$AU$13</f>
        <v>0.24228726145082866</v>
      </c>
      <c r="L14" s="8">
        <f>'[106]Sheet 1'!$AU$101</f>
        <v>215224380781</v>
      </c>
      <c r="M14" s="16" t="str" cm="1">
        <f t="array" ref="M14">_FV(A14,"Industry")</f>
        <v>Hotels &amp; Entertainment Services</v>
      </c>
      <c r="N14" s="25" cm="1">
        <f t="array" ref="N14">_FV(A14,"Year incorporated",TRUE)</f>
        <v>1964</v>
      </c>
      <c r="O14" s="14" t="str" cm="1">
        <f t="array" ref="O14">_FV(A14,"Description")</f>
        <v>McDonald's Corporation operates and franchises McDonald's restaurants. The Company's restaurants serve a locally relevant menu of food and beverages. Its restaurants are owned and operated by independent local business owners. Its segments include the United States, International Operated Markets and International Developmental Licensed Markets &amp; Corporate. Its International Operated Markets segment includes its operations in markets, such as Australia, Canada, France, Germany, Italy, the Netherlands, Spain and the United Kingdom. Its International Developmental Licensed Markets &amp; Corporate segment includes markets in over 80 countries, as well as corporate activities. Its digital offerings include drive thru, takeaway, delivery, curbside pick-up and dine-in. Its menu includes hamburgers and cheeseburgers, the Big Mac, the Quarter Pounder with Cheese, the Filet-O-Fish, the McChicken and other chicken sandwiches, Chicken McNuggets, World Famous Fries, salads and others.</v>
      </c>
      <c r="P14" s="14"/>
      <c r="Q14" s="14"/>
      <c r="R14" s="14"/>
    </row>
    <row r="15" spans="1:18" ht="50" customHeight="1">
      <c r="A15" s="2" t="e" vm="107">
        <v>#VALUE!</v>
      </c>
      <c r="B15" s="19">
        <f>'[107]Sheet 1'!$AE$115</f>
        <v>116.47298319243696</v>
      </c>
      <c r="C15" s="6" cm="1">
        <f t="array" ref="C15">(B15/_FV(A15,"Price"))-1</f>
        <v>-0.40435213668591097</v>
      </c>
      <c r="D15" s="6">
        <f>'[107]Sheet 1'!$AC$4</f>
        <v>9.3863706444649919E-2</v>
      </c>
      <c r="E15" s="6">
        <f>'[107]Sheet 1'!$AD$4</f>
        <v>-6.2130010712070805E-2</v>
      </c>
      <c r="F15" s="6">
        <f>'[107]Sheet 1'!$AC$20</f>
        <v>-5.7349397590361395E-2</v>
      </c>
      <c r="G15" s="7">
        <f>'[107]Sheet 1'!$AJ$16</f>
        <v>3.9283793397981621</v>
      </c>
      <c r="H15" s="7">
        <f>'[107]Sheet 1'!$AK$16</f>
        <v>29.153834456066946</v>
      </c>
      <c r="I15" s="6">
        <f>'[107]Sheet 1'!$AI$7</f>
        <v>0.75729999999999997</v>
      </c>
      <c r="J15" s="6">
        <f>'[107]Sheet 1'!$AL$7</f>
        <v>0.11275864013080002</v>
      </c>
      <c r="K15" s="6">
        <f>'[107]Sheet 1'!$AK$13</f>
        <v>0.23951643369852663</v>
      </c>
      <c r="L15" s="8">
        <f>'[107]Sheet 1'!$AK$101</f>
        <v>69677664350</v>
      </c>
      <c r="M15" s="16" t="str" cm="1">
        <f t="array" ref="M15">_FV(A15,"Industry")</f>
        <v>Personal &amp; Household Products &amp; Services</v>
      </c>
      <c r="N15" s="25" cm="1">
        <f t="array" ref="N15">_FV(A15,"Year incorporated",TRUE)</f>
        <v>1976</v>
      </c>
      <c r="O15" s="14" t="str" cm="1">
        <f t="array" ref="O15">_FV(A15,"Description")</f>
        <v>The Estee Lauder Companies Inc. manufacturers, markets and sells skin care, makeup, fragrance and hair care products. The Company operates through the beauty products segment. Its product categories include skin care, makeup, fragrance, hair care and other. The Company's products are sold in approximately 150 countries and territories under a number of brand names, including Estee Lauder, Aramis, Clinique, Lab Series, Origins, M.A.C, Bobbi Brown, La Mer, Aveda, Jo Malone London, Bumble and bumble, Darphin, Smashbox, Le Labo, Editions de Parfums Frederic Malle, GLAMGLOW, Kilian Paris, Too Faced, Dr.Jart+, DECIEM and The Ordinary. It also offers fragrances, cosmetics and/or related products under brand names, TOM FORD, Dr. Andrew Weil, and AERIN. Its skin care products include moisturizers, serums, cleansers, toners, exfoliators, acne and oil correctors, facial masks, and sun care products. Its makeup products include lipsticks, lip glosses, mascaras, foundations and others.</v>
      </c>
      <c r="P15" s="14"/>
      <c r="Q15" s="14"/>
      <c r="R15" s="14"/>
    </row>
    <row r="16" spans="1:18" ht="50" customHeight="1">
      <c r="A16" s="24" t="e" vm="108">
        <v>#VALUE!</v>
      </c>
      <c r="B16" s="19">
        <f>'[108]Sheet 1'!$AN$115</f>
        <v>67.121371253201062</v>
      </c>
      <c r="C16" s="6" cm="1">
        <f t="array" ref="C16">(B16/_FV(A16,"Price"))-1</f>
        <v>-0.39234681103384872</v>
      </c>
      <c r="D16" s="6">
        <f>'[108]Sheet 1'!$AL$4</f>
        <v>4.8767344739323759E-2</v>
      </c>
      <c r="E16" s="6">
        <f>'[108]Sheet 1'!$AM$4</f>
        <v>9.0473132091629216E-2</v>
      </c>
      <c r="F16" s="6">
        <f>'[108]Sheet 1'!$AL$20</f>
        <v>-2.3062483239474352E-2</v>
      </c>
      <c r="G16" s="7">
        <f>'[108]Sheet 1'!$AS$16</f>
        <v>3.5793962748876043</v>
      </c>
      <c r="H16" s="7">
        <f>'[108]Sheet 1'!$AT$16</f>
        <v>27.65358914985114</v>
      </c>
      <c r="I16" s="6">
        <f>'[108]Sheet 1'!$AR$7</f>
        <v>0.45979999999999999</v>
      </c>
      <c r="J16" s="6">
        <f>'[108]Sheet 1'!$AU$7</f>
        <v>9.4840505245129519E-2</v>
      </c>
      <c r="K16" s="6">
        <f>'[108]Sheet 1'!$AT$13</f>
        <v>0.23917873011322918</v>
      </c>
      <c r="L16" s="8">
        <f>'[108]Sheet 1'!$AT$101</f>
        <v>167193600000</v>
      </c>
      <c r="M16" s="16" t="str" cm="1">
        <f t="array" ref="M16">_FV(A16,"Industry")</f>
        <v>Textiles &amp; Apparel</v>
      </c>
      <c r="N16" s="25" cm="1">
        <f t="array" ref="N16">_FV(A16,"Year incorporated",TRUE)</f>
        <v>1969</v>
      </c>
      <c r="O16" s="14" t="str" cm="1">
        <f t="array" ref="O16">_FV(A16,"Description")</f>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It also designs, distributes and licenses casual sneakers, apparel and accessories under the Chuck Taylor, All Star, One Star, Star Chevron and Jack Purcell trademarks.</v>
      </c>
      <c r="P16" s="14"/>
      <c r="Q16" s="14"/>
      <c r="R16" s="14"/>
    </row>
    <row r="17" spans="1:18" ht="50" customHeight="1">
      <c r="A17" s="2" t="e" vm="18">
        <v>#VALUE!</v>
      </c>
      <c r="B17" s="19">
        <f>'[18]Sheet 1'!$Y$115</f>
        <v>794.4327137089939</v>
      </c>
      <c r="C17" s="6" cm="1">
        <f t="array" ref="C17">(B17/_FV(A17,"Price"))-1</f>
        <v>-4.8127589612995569E-2</v>
      </c>
      <c r="D17" s="6">
        <f>'[18]Sheet 1'!$W$4</f>
        <v>0.23310752939344392</v>
      </c>
      <c r="E17" s="6">
        <f>'[18]Sheet 1'!$X$4</f>
        <v>0.11333097595473829</v>
      </c>
      <c r="F17" s="6">
        <f>'[18]Sheet 1'!$W$20</f>
        <v>0.15191440445662741</v>
      </c>
      <c r="G17" s="7">
        <f>'[18]Sheet 1'!$AD$16</f>
        <v>5.3492915235401091</v>
      </c>
      <c r="H17" s="7">
        <f>'[18]Sheet 1'!$AE$16</f>
        <v>30.075142005112184</v>
      </c>
      <c r="I17" s="6">
        <f>'[18]Sheet 1'!$AC$7</f>
        <v>0.68440000000000001</v>
      </c>
      <c r="J17" s="6">
        <f>'[18]Sheet 1'!$AF$7</f>
        <v>0.16105526368963427</v>
      </c>
      <c r="K17" s="6">
        <f>'[18]Sheet 1'!$AE$13</f>
        <v>0.2326800137385466</v>
      </c>
      <c r="L17" s="8">
        <f>'[18]Sheet 1'!$AE$101</f>
        <v>423578300000</v>
      </c>
      <c r="M17" s="16" t="str" cm="1">
        <f t="array" ref="M17">_FV(A17,"Industry")</f>
        <v>Textiles &amp; Apparel</v>
      </c>
      <c r="N17" s="25" cm="1">
        <f t="array" ref="N17">_FV(A17,"Year incorporated",TRUE)</f>
        <v>1971</v>
      </c>
      <c r="O17" s="14" t="str" cm="1">
        <f t="array" ref="O17">_FV(A17,"Description")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P17" s="14"/>
      <c r="Q17" s="14"/>
      <c r="R17" s="14"/>
    </row>
    <row r="18" spans="1:18" ht="50" customHeight="1">
      <c r="A18" s="2" t="e" vm="14">
        <v>#VALUE!</v>
      </c>
      <c r="B18" s="19">
        <f>'[14]Sheet 1'!$O$115</f>
        <v>161.34969446246163</v>
      </c>
      <c r="C18" s="6" cm="1">
        <f t="array" ref="C18">(B18/_FV(A18,"Price"))-1</f>
        <v>-0.42965820267776023</v>
      </c>
      <c r="D18" s="6">
        <f>'[14]Sheet 1'!$M$4</f>
        <v>0.19301813624969388</v>
      </c>
      <c r="E18" s="6">
        <f>'[14]Sheet 1'!$N$4</f>
        <v>0.13792168162764806</v>
      </c>
      <c r="F18" s="6">
        <f>'[14]Sheet 1'!$M$20</f>
        <v>0.15464188318967986</v>
      </c>
      <c r="G18" s="7">
        <f>'[14]Sheet 1'!$T$16</f>
        <v>10.276100072734353</v>
      </c>
      <c r="H18" s="7">
        <f>'[14]Sheet 1'!$U$16</f>
        <v>56.142562732277234</v>
      </c>
      <c r="I18" s="6">
        <f>'[14]Sheet 1'!$S$7</f>
        <v>0.48010000000000003</v>
      </c>
      <c r="J18" s="6">
        <f>'[14]Sheet 1'!$V$7</f>
        <v>0.11750562386094981</v>
      </c>
      <c r="K18" s="6">
        <f>'[14]Sheet 1'!$U$13</f>
        <v>0.22994240500192797</v>
      </c>
      <c r="L18" s="8">
        <f>'[14]Sheet 1'!$U$101</f>
        <v>52359340000</v>
      </c>
      <c r="M18" s="16" t="str" cm="1">
        <f t="array" ref="M18">_FV(A18,"Industry")</f>
        <v>Automobiles &amp; Auto Parts</v>
      </c>
      <c r="N18" s="25" cm="1">
        <f t="array" ref="N18">_FV(A18,"Year incorporated",TRUE)</f>
        <v>2015</v>
      </c>
      <c r="O18" s="14" t="str" cm="1">
        <f t="array" ref="O18">_FV(A18,"Description")</f>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c>
      <c r="P18" s="14"/>
      <c r="Q18" s="14"/>
      <c r="R18" s="14"/>
    </row>
    <row r="19" spans="1:18" ht="50" customHeight="1">
      <c r="A19" s="2" t="e" vm="109">
        <v>#VALUE!</v>
      </c>
      <c r="B19" s="19">
        <f>'[109]Sheet 1'!$AB$115</f>
        <v>265.1195497281426</v>
      </c>
      <c r="C19" s="6" cm="1">
        <f t="array" ref="C19">(B19/_FV(A19,"Price"))-1</f>
        <v>-0.34691575384125484</v>
      </c>
      <c r="D19" s="6">
        <f>'[109]Sheet 1'!$Z$4</f>
        <v>0.18499361984167306</v>
      </c>
      <c r="E19" s="6">
        <f>'[109]Sheet 1'!$AA$4</f>
        <v>5.5576755199866268E-2</v>
      </c>
      <c r="F19" s="6">
        <f>'[109]Sheet 1'!$Z$20</f>
        <v>0.17117231566644642</v>
      </c>
      <c r="G19" s="7">
        <f>'[109]Sheet 1'!$AG$16</f>
        <v>5.9002655473254473</v>
      </c>
      <c r="H19" s="7">
        <f>'[109]Sheet 1'!$AH$16</f>
        <v>39.55905442820594</v>
      </c>
      <c r="I19" s="6">
        <f>'[109]Sheet 1'!$AF$7</f>
        <v>0.72350000000000003</v>
      </c>
      <c r="J19" s="6">
        <f>'[109]Sheet 1'!$AI$7</f>
        <v>0.12898647695017851</v>
      </c>
      <c r="K19" s="6">
        <f>'[109]Sheet 1'!$AH$13</f>
        <v>0.22714160825847643</v>
      </c>
      <c r="L19" s="8">
        <f>'[109]Sheet 1'!$AH$101</f>
        <v>225747700000</v>
      </c>
      <c r="M19" s="16" t="str" cm="1">
        <f t="array" ref="M19">_FV(A19,"Industry")</f>
        <v>Personal &amp; Household Products &amp; Services</v>
      </c>
      <c r="N19" s="25" cm="1">
        <f t="array" ref="N19">_FV(A19,"Year incorporated",TRUE)</f>
        <v>1963</v>
      </c>
      <c r="O19" s="14" t="str" cm="1">
        <f t="array" ref="O19">_FV(A19,"Description")</f>
        <v>L'Oreal SA is a France-based cosmetics company. The Company owns a wide range of brands organized into four division: Consumer Products, L’Oreal Luxe, Professionals Products and Active Cosmetics. They include L’Oreal Paris, Maybelline New York, Garnier, Lancme, Yves Saint Laurent, Giorgio Armani, Kiehl’s, Krastase, La Roche-Posay and SkinCeuticals, among others. It offers a wide range of products grouped into six business segments: Skincare, Makeup, Haircare, Hair Coloring, Fragrances and Other. Skincare offering includes facial skincare, face cleaners, body care and sun protection products. The Company owns stores and ecommerce websites. It is active globally.</v>
      </c>
      <c r="P19" s="14"/>
      <c r="Q19" s="14"/>
      <c r="R19" s="14"/>
    </row>
    <row r="20" spans="1:18" ht="50" customHeight="1">
      <c r="A20" s="2" t="e" vm="110">
        <v>#VALUE!</v>
      </c>
      <c r="B20" s="19">
        <f>'[110]Sheet 1'!$AN$115</f>
        <v>196.99108750364957</v>
      </c>
      <c r="C20" s="6" cm="1">
        <f t="array" ref="C20">(B20/_FV(A20,"Price"))-1</f>
        <v>0.31371182063120751</v>
      </c>
      <c r="D20" s="6">
        <f>'[110]Sheet 1'!$AL$4</f>
        <v>5.3456475472293041E-2</v>
      </c>
      <c r="E20" s="6">
        <f>'[110]Sheet 1'!$AM$4</f>
        <v>6.0358911045430563E-3</v>
      </c>
      <c r="F20" s="6">
        <f>'[110]Sheet 1'!$AL$20</f>
        <v>1.845621455349411E-2</v>
      </c>
      <c r="G20" s="7">
        <f>'[110]Sheet 1'!$AS$16</f>
        <v>4.5380478619851097</v>
      </c>
      <c r="H20" s="7">
        <f>'[110]Sheet 1'!$AT$16</f>
        <v>24.684062129222628</v>
      </c>
      <c r="I20" s="6">
        <f>'[110]Sheet 1'!$AR$7</f>
        <v>0.4743</v>
      </c>
      <c r="J20" s="6">
        <f>'[110]Sheet 1'!$AU$7</f>
        <v>0.16919201366805092</v>
      </c>
      <c r="K20" s="6">
        <f>'[110]Sheet 1'!$AT$13</f>
        <v>0.22581831089475418</v>
      </c>
      <c r="L20" s="8">
        <f>'[110]Sheet 1'!$AT$101</f>
        <v>363892443909</v>
      </c>
      <c r="M20" s="16" t="str" cm="1">
        <f t="array" ref="M20">_FV(A20,"Industry")</f>
        <v>Personal &amp; Household Products &amp; Services</v>
      </c>
      <c r="N20" s="25" cm="1">
        <f t="array" ref="N20">_FV(A20,"Year incorporated",TRUE)</f>
        <v>1905</v>
      </c>
      <c r="O20" s="14" t="str" cm="1">
        <f t="array" ref="O20">_FV(A20,"Description")</f>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through approximately 180 countries and territories primarily through mass merchandisers, grocery stores, membership club stores, drug stores, department stores, distributors, wholesalers, baby stores, specialty beauty stores, e-commerce, high-frequency stores, pharmacies, electronics stores and professional channels. It offers products under the brands, such as Head &amp; Shoulders, Herbal Essences, Pantene, Rejoice, Olay, Old Spice, Safeguard, Secret, SK-II, Braun, Gillette, Venus, Crest, Oral-B, Metamucil, Neurobion, Pepto-Bismol, Vicks, Ariel, Downy, Gain, Tide, Cascade, Dawn, Fairy, Febreze, Mr. Clean, Swiffer, Luvs, Pampers, Always, Always Discreet, Tampax, Bounty, Charmin and Puffs.</v>
      </c>
      <c r="P20" s="14"/>
      <c r="Q20" s="14"/>
      <c r="R20" s="14"/>
    </row>
    <row r="21" spans="1:18" ht="50" customHeight="1">
      <c r="A21" s="2" t="e" vm="15">
        <v>#VALUE!</v>
      </c>
      <c r="B21" s="19">
        <f>'[15]Sheet 1'!$AK$115</f>
        <v>52.869384649916299</v>
      </c>
      <c r="C21" s="6" cm="1">
        <f t="array" ref="C21">(B21/_FV(A21,"Price"))-1</f>
        <v>-0.11426730356983916</v>
      </c>
      <c r="D21" s="6">
        <f>'[15]Sheet 1'!$AI$4</f>
        <v>0.13890075923709588</v>
      </c>
      <c r="E21" s="6">
        <f>'[15]Sheet 1'!$AJ$4</f>
        <v>0.12596160702260328</v>
      </c>
      <c r="F21" s="6">
        <f>'[15]Sheet 1'!$AI$20</f>
        <v>-0.11793695526076731</v>
      </c>
      <c r="G21" s="7">
        <f>'[15]Sheet 1'!$AP$16</f>
        <v>9.8052801736636539</v>
      </c>
      <c r="H21" s="7">
        <f>'[15]Sheet 1'!$AQ$16</f>
        <v>51.930485992225734</v>
      </c>
      <c r="I21" s="6">
        <f>'[15]Sheet 1'!$AO$7</f>
        <v>0.503</v>
      </c>
      <c r="J21" s="6">
        <f>'[15]Sheet 1'!$AR$7</f>
        <v>0.14062858003026438</v>
      </c>
      <c r="K21" s="6">
        <f>'[15]Sheet 1'!$AQ$13</f>
        <v>0.22558174393572936</v>
      </c>
      <c r="L21" s="8">
        <f>'[15]Sheet 1'!$AQ$101</f>
        <v>61881613440</v>
      </c>
      <c r="M21" s="16" t="str" cm="1">
        <f t="array" ref="M21">_FV(A21,"Industry")</f>
        <v>Beverages</v>
      </c>
      <c r="N21" s="25" cm="1">
        <f t="array" ref="N21">_FV(A21,"Year incorporated",TRUE)</f>
        <v>2014</v>
      </c>
      <c r="O21" s="14" t="str" cm="1">
        <f t="array" ref="O21">_FV(A21,"Description")</f>
        <v>Monster Beverage Corporation is a holding company. The Company, through its subsidiaries, develops, markets, sells and distributes energy drink beverages and concentrates on energy drink beverages under various brand names. The Company’s segments include Monster Energy Drinks, which is comprised of its Monster Energy drinks, Reign Total Body Fuel high performance energy drinks, Monster Tour Water and True North Pure Energy Seltzers; Strategic Brands segment, which is comprised of the various energy drink brands; Alcohol Brands segment, which is comprised of the various craft beers and hard seltzers, as well as The Beast Unleashed FMBs, and Other segment, which is comprised of certain products sold by American Fruits and Flavors LLC, a wholly owned subsidiary of the Company, to independent third-party customers. Its brands include Monster Energy Ultra, Java Monster, Juice Monster, Monster Hydro Super Sport, Monster Dragon Tea, Reign Total Body Fuel, True North, Mother, and Predator.</v>
      </c>
      <c r="P21" s="14"/>
      <c r="Q21" s="14"/>
      <c r="R21" s="14"/>
    </row>
    <row r="22" spans="1:18" ht="50" customHeight="1">
      <c r="A22" s="2" t="e" vm="111">
        <v>#VALUE!</v>
      </c>
      <c r="B22" s="19">
        <f>'[111]Sheet 1'!$X$115</f>
        <v>602.89148774923706</v>
      </c>
      <c r="C22" s="6" cm="1">
        <f t="array" ref="C22">(B22/_FV(A22,"Price"))-1</f>
        <v>0.18656069228348171</v>
      </c>
      <c r="D22" s="6">
        <f>'[111]Sheet 1'!$V$4</f>
        <v>0.15334481898760011</v>
      </c>
      <c r="E22" s="6">
        <f>'[111]Sheet 1'!$W$4</f>
        <v>5.2626406564787898E-2</v>
      </c>
      <c r="F22" s="6">
        <f>'[111]Sheet 1'!$V$20</f>
        <v>0.13517883067176983</v>
      </c>
      <c r="G22" s="7">
        <f>'[111]Sheet 1'!$AC$16</f>
        <v>3.3250552798388284</v>
      </c>
      <c r="H22" s="7">
        <f>'[111]Sheet 1'!$AD$16</f>
        <v>18.723907028223575</v>
      </c>
      <c r="I22" s="6">
        <f>'[111]Sheet 1'!$AB$7</f>
        <v>0.74680000000000002</v>
      </c>
      <c r="J22" s="6">
        <f>'[111]Sheet 1'!$AE$7</f>
        <v>0.15758439388727827</v>
      </c>
      <c r="K22" s="6">
        <f>'[111]Sheet 1'!$AD$13</f>
        <v>0.21659707724425886</v>
      </c>
      <c r="L22" s="8">
        <f>'[111]Sheet 1'!$AD$101</f>
        <v>67668200000</v>
      </c>
      <c r="M22" s="16" t="str" cm="1">
        <f t="array" ref="M22">_FV(A22,"Industry")</f>
        <v>Specialty Retailers</v>
      </c>
      <c r="N22" s="25" cm="1">
        <f t="array" ref="N22">_FV(A22,"Year incorporated",TRUE)</f>
        <v>1955</v>
      </c>
      <c r="O22" s="14" t="str" cm="1">
        <f t="array" ref="O22">_FV(A22,"Description")</f>
        <v>Kering SA is a France-based luxury group. The Group manages the development of a series of renowned Houses in Fashion, Leather Goods and Jewelry: Gucci, Saint Laurent, Bottega Veneta, Balenciaga, Alexander McQueen, Brioni, Boucheron, Pomellato, DoDo, Qeelin, as well as Kering Eyewear. It manufactures and sell, mostly through managed retail stores, an array of products, including leather goods, apparel, accessories, footwear, jewelry among others, for man, woman and child. The Group is active globally.</v>
      </c>
      <c r="P22" s="14"/>
      <c r="Q22" s="14"/>
      <c r="R22" s="14"/>
    </row>
    <row r="23" spans="1:18" ht="50" customHeight="1">
      <c r="A23" s="2" t="e" vm="112">
        <v>#VALUE!</v>
      </c>
      <c r="B23" s="19">
        <f>'[112]Sheet 1'!$AB$115</f>
        <v>45.05589249908671</v>
      </c>
      <c r="C23" s="6" cm="1">
        <f t="array" ref="C23">(B23/_FV(A23,"Price"))-1</f>
        <v>4.9764503706586805E-2</v>
      </c>
      <c r="D23" s="6">
        <f>'[112]Sheet 1'!$Z$4</f>
        <v>0.1632702782660147</v>
      </c>
      <c r="E23" s="6">
        <f>'[112]Sheet 1'!$AA$4</f>
        <v>-8.7515894980926268E-3</v>
      </c>
      <c r="F23" s="6">
        <f>'[112]Sheet 1'!$Z$20</f>
        <v>9.5671214418056261E-2</v>
      </c>
      <c r="G23" s="7">
        <f>'[112]Sheet 1'!$AG$16</f>
        <v>1.4200912373401151</v>
      </c>
      <c r="H23" s="7">
        <f>'[112]Sheet 1'!$AH$16</f>
        <v>11.085600696017751</v>
      </c>
      <c r="I23" s="6">
        <f>'[112]Sheet 1'!$AF$7</f>
        <v>0.69569999999999999</v>
      </c>
      <c r="J23" s="6">
        <f>'[112]Sheet 1'!$AI$7</f>
        <v>0.11359114369062757</v>
      </c>
      <c r="K23" s="6">
        <f>'[112]Sheet 1'!$AH$13</f>
        <v>0.21197425589067767</v>
      </c>
      <c r="L23" s="8">
        <f>'[112]Sheet 1'!$AH$101</f>
        <v>9492599876</v>
      </c>
      <c r="M23" s="16" t="str" cm="1">
        <f t="array" ref="M23">_FV(A23,"Industry")</f>
        <v>Specialty Retailers</v>
      </c>
      <c r="N23" s="25" cm="1">
        <f t="array" ref="N23">_FV(A23,"Year incorporated",TRUE)</f>
        <v>2000</v>
      </c>
      <c r="O23" s="14" t="str" cm="1">
        <f t="array" ref="O23">_FV(A23,"Description")</f>
        <v>Tapestry, Inc. is a global house of luxury accessories and lifestyle brands. The Company's brands include Coach, Kate spade New York, and Stuart Weitzman. The Company operates through three segments: Coach, Kate Spade and Stuart Weitzman. The Coach segment includes global sales of Coach products to customers through Coach operated stores, including e-commerce sites and concession shop-in-shops, and sales to wholesale customers and through independent third-party distributors. The Kate Spade segment includes global sales primarily of Kate Spade New York brand products to customers through Kate Spade operated stores, including e-commerce sites and concession shop-in-shops, sales to wholesale customers, and through independent third-party distributors. The Stuart Weitzman segment includes global sales of Stuart Weitzman brand products primarily through Stuart Weitzman operated stores, sales to wholesale customers, through e-commerce sites, and through independent third-party distributors.</v>
      </c>
      <c r="P23" s="14"/>
      <c r="Q23" s="14"/>
      <c r="R23" s="14"/>
    </row>
    <row r="24" spans="1:18" ht="50" customHeight="1">
      <c r="A24" s="2" t="e" vm="113">
        <v>#VALUE!</v>
      </c>
      <c r="B24" s="19">
        <f>'[113]Sheet 1'!$AO$115</f>
        <v>238.53693592564107</v>
      </c>
      <c r="C24" s="6" cm="1">
        <f t="array" ref="C24">(B24/_FV(A24,"Price"))-1</f>
        <v>0.27321556405466274</v>
      </c>
      <c r="D24" s="6">
        <f>'[113]Sheet 1'!$AM$4</f>
        <v>8.7047336235750006E-2</v>
      </c>
      <c r="E24" s="6">
        <f>'[113]Sheet 1'!$AN$4</f>
        <v>3.9783776275581051E-2</v>
      </c>
      <c r="F24" s="6">
        <f>'[113]Sheet 1'!$AM$20</f>
        <v>1.2131014961584974E-3</v>
      </c>
      <c r="G24" s="7">
        <f>'[113]Sheet 1'!$AT$16</f>
        <v>3.1150864735160662</v>
      </c>
      <c r="H24" s="7">
        <f>'[113]Sheet 1'!$AU$16</f>
        <v>30.204102202020202</v>
      </c>
      <c r="I24" s="6">
        <f>'[113]Sheet 1'!$AS$7</f>
        <v>0.53029999999999999</v>
      </c>
      <c r="J24" s="6">
        <f>'[113]Sheet 1'!$AV$7</f>
        <v>0.12513890175016204</v>
      </c>
      <c r="K24" s="6">
        <f>'[113]Sheet 1'!$AU$13</f>
        <v>0.20476698683742439</v>
      </c>
      <c r="L24" s="8">
        <f>'[113]Sheet 1'!$AU$101</f>
        <v>269118550620</v>
      </c>
      <c r="M24" s="16" t="str" cm="1">
        <f t="array" ref="M24">_FV(A24,"Industry")</f>
        <v>Beverages</v>
      </c>
      <c r="N24" s="25" cm="1">
        <f t="array" ref="N24">_FV(A24,"Year incorporated",TRUE)</f>
        <v>1986</v>
      </c>
      <c r="O24" s="14" t="str" cm="1">
        <f t="array" ref="O24">_FV(A24,"Description")</f>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c>
      <c r="P24" s="14"/>
      <c r="Q24" s="14"/>
      <c r="R24" s="14"/>
    </row>
    <row r="25" spans="1:18" ht="50" customHeight="1">
      <c r="A25" s="2" t="e" vm="114">
        <v>#VALUE!</v>
      </c>
      <c r="B25" s="19">
        <f>'[114]Sheet 1'!$P$115</f>
        <v>54.817204374765645</v>
      </c>
      <c r="C25" s="6" cm="1">
        <f t="array" ref="C25">(B25/_FV(A25,"Price"))-1</f>
        <v>-0.12180063481631465</v>
      </c>
      <c r="D25" s="6">
        <f>'[114]Sheet 1'!$N$4</f>
        <v>0.27212070946575029</v>
      </c>
      <c r="E25" s="6">
        <f>'[114]Sheet 1'!$O$4</f>
        <v>0.15448597520448426</v>
      </c>
      <c r="F25" s="6">
        <f>'[114]Sheet 1'!$N$20</f>
        <v>0.25508914155330609</v>
      </c>
      <c r="G25" s="7">
        <f>'[114]Sheet 1'!$U$16</f>
        <v>6.9108222014760514</v>
      </c>
      <c r="H25" s="7">
        <f>'[114]Sheet 1'!$V$16</f>
        <v>29.64924830681543</v>
      </c>
      <c r="I25" s="6">
        <f>'[114]Sheet 1'!$T$7</f>
        <v>0.76370000000000005</v>
      </c>
      <c r="J25" s="6">
        <f>'[114]Sheet 1'!$W$7</f>
        <v>0.189298817852464</v>
      </c>
      <c r="K25" s="6">
        <f>'[114]Sheet 1'!$V$13</f>
        <v>0.20302945072135958</v>
      </c>
      <c r="L25" s="8">
        <f>'[114]Sheet 1'!$V$101</f>
        <v>17988110000</v>
      </c>
      <c r="M25" s="16" t="str" cm="1">
        <f t="array" ref="M25">_FV(A25,"Industry")</f>
        <v>Textiles &amp; Apparel</v>
      </c>
      <c r="N25" s="25" cm="1">
        <f t="array" ref="N25">_FV(A25,"Year incorporated",TRUE)</f>
        <v>2004</v>
      </c>
      <c r="O25" s="14" t="str" cm="1">
        <f t="array" ref="O25">_FV(A25,"Description")</f>
        <v>Moncler SpA is an Italy-based company engaged in fashion industry. The Company designs, produces and distributes clothing and accessories through Moncler brand. Moncler SpA manufactures collections for women, men and children. The Company offers mainly sportswear, outerwear, knitwear and skiwear, including jackets, shoes, sweaters, trousers, bags, shirts, tops, gloves, hats and sunglasses, among others. Moncler SpA trades its products through approximately 122 stores, as well as through the wholesale distribution channel. Moncler SpA operates in approximately 66 countries, including Austria, France, Germany, Switzerland, Turkey, China, Hong Kong, Japan, Taiwan and the United States, among others.</v>
      </c>
      <c r="P25" s="14"/>
      <c r="Q25" s="14"/>
      <c r="R25" s="14"/>
    </row>
    <row r="26" spans="1:18" ht="50" customHeight="1">
      <c r="A26" s="2" t="e" vm="115">
        <v>#VALUE!</v>
      </c>
      <c r="B26" s="19">
        <f>'[115]Sheet 1'!$Y$115</f>
        <v>628.42383113310939</v>
      </c>
      <c r="C26" s="6" cm="1">
        <f t="array" ref="C26">(B26/_FV(A26,"Price"))-1</f>
        <v>-0.69352952854246275</v>
      </c>
      <c r="D26" s="6">
        <f>'[115]Sheet 1'!$W$4</f>
        <v>0.14410788517543449</v>
      </c>
      <c r="E26" s="6">
        <f>'[115]Sheet 1'!$X$4</f>
        <v>0.13554084171545067</v>
      </c>
      <c r="F26" s="6">
        <f>'[115]Sheet 1'!$W$20</f>
        <v>0.37561316070525197</v>
      </c>
      <c r="G26" s="7">
        <f>'[115]Sheet 1'!$AD$16</f>
        <v>6.4948493782957319</v>
      </c>
      <c r="H26" s="7">
        <f>'[115]Sheet 1'!$AE$16</f>
        <v>62.37426515374802</v>
      </c>
      <c r="I26" s="6">
        <f>'[115]Sheet 1'!$AC$7</f>
        <v>0.39079999999999998</v>
      </c>
      <c r="J26" s="6">
        <f>'[115]Sheet 1'!$AF$7</f>
        <v>9.7747425142321889E-2</v>
      </c>
      <c r="K26" s="6">
        <f>'[115]Sheet 1'!$AE$13</f>
        <v>0.1902476836781386</v>
      </c>
      <c r="L26" s="8">
        <f>'[115]Sheet 1'!$AE$101</f>
        <v>56080764174</v>
      </c>
      <c r="M26" s="16" t="str" cm="1">
        <f t="array" ref="M26">_FV(A26,"Industry")</f>
        <v>Hotels &amp; Entertainment Services</v>
      </c>
      <c r="N26" s="25" cm="1">
        <f t="array" ref="N26">_FV(A26,"Year incorporated",TRUE)</f>
        <v>1998</v>
      </c>
      <c r="O26" s="14" t="str" cm="1">
        <f t="array" ref="O26">_FV(A26,"Description")</f>
        <v>Chipotle Mexican Grill, Inc., together with its subsidiaries, owns and operates Chipotle Mexican Grill restaurants. The Company’s Chipotle Mexican Grill restaurants serve a relevant menu of burritos, burrito bowls (a burrito without the tortilla), quesadillas, tacos, and salads. The Company has approximately 3,200 restaurants in the United States, Canada, the United Kingdom, France and Germany. The Company manages its operations based on eight regions. It sells gift cards, which do not have expiration dates. In its Chipotle restaurants, the Company serves only meats and brands these meats as Responsibly Raised. The Company’s subsidiaries include Chipotle Mexican Grill Canada Corp., Chipotle Mexican Grill France SAS, Chipotle Mexican Grill Germany GMBH, Chipotle Mexican Grill of Berwyn Heights, LLC, Chipotle Mexican Grill of Colorado, LLC, Chipotle Mexican Grill of Kansas, LLC, Chipotle Mexican Grill of Maryland, LLC, SP Kitchens, LLC and Chipotle Mexican Grill Texas Holdings, LLC.</v>
      </c>
      <c r="P26" s="14"/>
      <c r="Q26" s="14"/>
      <c r="R26" s="14"/>
    </row>
    <row r="27" spans="1:18" ht="50" customHeight="1">
      <c r="A27" s="2" t="e" vm="116">
        <v>#VALUE!</v>
      </c>
      <c r="B27" s="19">
        <f>'[116]Sheet 1'!$Y$115</f>
        <v>97.291074375507606</v>
      </c>
      <c r="C27" s="6" cm="1">
        <f t="array" ref="C27">(B27/_FV(A27,"Price"))-1</f>
        <v>-0.10528715858462745</v>
      </c>
      <c r="D27" s="6">
        <f>'[116]Sheet 1'!$W$4</f>
        <v>0.15905935023236495</v>
      </c>
      <c r="E27" s="6">
        <f>'[116]Sheet 1'!$X$4</f>
        <v>0.13999809211593051</v>
      </c>
      <c r="F27" s="6">
        <f>'[116]Sheet 1'!$W$20</f>
        <v>8.5717175219602426E-2</v>
      </c>
      <c r="G27" s="7">
        <f>'[116]Sheet 1'!$AD$16</f>
        <v>1.8523498008303529</v>
      </c>
      <c r="H27" s="7">
        <f>'[116]Sheet 1'!$AE$16</f>
        <v>27.563151494711249</v>
      </c>
      <c r="I27" s="6">
        <f>'[116]Sheet 1'!$AC$7</f>
        <v>0.31130000000000002</v>
      </c>
      <c r="J27" s="6">
        <f>'[116]Sheet 1'!$AF$7</f>
        <v>6.615426114449631E-2</v>
      </c>
      <c r="K27" s="6">
        <f>'[116]Sheet 1'!$AE$13</f>
        <v>0.1813117991938854</v>
      </c>
      <c r="L27" s="8">
        <f>'[116]Sheet 1'!$AE$101</f>
        <v>7437034410</v>
      </c>
      <c r="M27" s="16" t="str" cm="1">
        <f t="array" ref="M27">_FV(A27,"Industry")</f>
        <v>Hotels &amp; Entertainment Services</v>
      </c>
      <c r="N27" s="25" cm="1">
        <f t="array" ref="N27">_FV(A27,"Year incorporated",TRUE)</f>
        <v>2004</v>
      </c>
      <c r="O27" s="14" t="str" cm="1">
        <f t="array" ref="O27">_FV(A27,"Description")</f>
        <v>Texas Roadhouse, Inc. is a restaurant company, which operates predominately in the casual dining segment. The Company owns and operates approximately 597 restaurants and franchised an additional 100 restaurants in 49 states and ten foreign countries. It operates approximately 552 Texas Roadhouse restaurants, 40 as Bubba’s 33 restaurants and five as Jaggers restaurants. Texas Roadhouse is a full-service, casual dining restaurant concept offering an assortment of specially seasoned and aged steaks hand-cut daily on the premises and cooked to order over open grills. Bubba’s 33 is a family-friendly restaurant concept featuring scratch-made food for all with a rock 'n' roll, ice-cold beer and signature drinks. Bubba’s 33’s menu features burgers, pizza and wings, as well as a variety of appetizers, sandwiches and dinner entrees. Jaggers is a fast-casual restaurant concept offering burgers, hand-breaded chicken tenders and chicken sandwiches served with scratch-made sauces.</v>
      </c>
      <c r="P27" s="14"/>
      <c r="Q27" s="14"/>
      <c r="R27" s="14"/>
    </row>
    <row r="28" spans="1:18" ht="50" customHeight="1">
      <c r="A28" s="2" t="e" vm="117">
        <v>#VALUE!</v>
      </c>
      <c r="B28" s="19">
        <f>'[117]Sheet 1'!$Z$115</f>
        <v>25.529372305126532</v>
      </c>
      <c r="C28" s="6" cm="1">
        <f t="array" ref="C28">(B28/_FV(A28,"Price"))-1</f>
        <v>1.9136618967126928E-2</v>
      </c>
      <c r="D28" s="6">
        <f>'[117]Sheet 1'!$X$4</f>
        <v>0.20568283629847683</v>
      </c>
      <c r="E28" s="6">
        <f>'[117]Sheet 1'!$Y$4</f>
        <v>0.24876150035385702</v>
      </c>
      <c r="F28" s="6">
        <f>'[117]Sheet 1'!$X$20</f>
        <v>7.2190834902699397E-2</v>
      </c>
      <c r="G28" s="7">
        <f>'[117]Sheet 1'!$AE$16</f>
        <v>3.4034161358811041</v>
      </c>
      <c r="H28" s="7">
        <f>'[117]Sheet 1'!$AF$16</f>
        <v>24.28801515151515</v>
      </c>
      <c r="I28" s="6">
        <f>'[117]Sheet 1'!$AD$7</f>
        <v>0.71160000000000001</v>
      </c>
      <c r="J28" s="6">
        <f>'[117]Sheet 1'!$AG$7</f>
        <v>0.18895966029723993</v>
      </c>
      <c r="K28" s="6">
        <f>'[117]Sheet 1'!$AF$13</f>
        <v>0.18015925680159256</v>
      </c>
      <c r="L28" s="8">
        <f>'[117]Sheet 1'!$AF$101</f>
        <v>9618054000</v>
      </c>
      <c r="M28" s="16" t="str" cm="1">
        <f t="array" ref="M28">_FV(A28,"Industry")</f>
        <v>Specialty Retailers</v>
      </c>
      <c r="N28" s="25" cm="1">
        <f t="array" ref="N28">_FV(A28,"Year incorporated",TRUE)</f>
        <v>1997</v>
      </c>
      <c r="O28" s="14" t="str" cm="1">
        <f t="array" ref="O28">_FV(A28,"Description")</f>
        <v>Burberry Group plc is a United Kingdom-based global luxury goods manufacturer, retailer, and wholesaler. The Company also licenses third parties to manufacture and distribute products using the Burberry trademarks. The Company's segments include Retail/wholesale and Licensing. The Retail/wholesale segment is engaged in the sale of luxury goods through Burberry mainline stores, concessions, outlets, and digital commerce, as well as Burberry franchisees, department stores globally and multi-brand specialty accounts. The flow of global product between retail and wholesale channels and across its regions is monitored and optimized at a corporate level and implemented via the Company's inventory hubs situated in Europe, the United States, mainland China, Hong Kong, and Special Administrative Regions (S.A.R.) China. The Licensing segment includes royalties from global licensees of beauty products, eyewear and licenses relating to the use of non-Burberry trademarks in Japan.</v>
      </c>
      <c r="P28" s="14"/>
      <c r="Q28" s="14"/>
      <c r="R28" s="14"/>
    </row>
    <row r="29" spans="1:18" ht="50" customHeight="1">
      <c r="A29" s="2" t="e" vm="118">
        <v>#VALUE!</v>
      </c>
      <c r="B29" s="19">
        <f>'[118]Sheet 1'!$AO$115</f>
        <v>67.475480372145768</v>
      </c>
      <c r="C29" s="6" cm="1">
        <f t="array" ref="C29">(B29/_FV(A29,"Price"))-1</f>
        <v>9.0953603430004248E-2</v>
      </c>
      <c r="D29" s="6">
        <f>'[118]Sheet 1'!$AM$4</f>
        <v>0.11250808433579107</v>
      </c>
      <c r="E29" s="6">
        <f>'[118]Sheet 1'!$AN$4</f>
        <v>4.2996000372058418E-2</v>
      </c>
      <c r="F29" s="6">
        <f>'[118]Sheet 1'!$AM$20</f>
        <v>-0.10634026293633836</v>
      </c>
      <c r="G29" s="7">
        <f>'[118]Sheet 1'!$AT$16</f>
        <v>6.3746395549251229</v>
      </c>
      <c r="H29" s="7">
        <f>'[118]Sheet 1'!$AU$16</f>
        <v>28.729301972332845</v>
      </c>
      <c r="I29" s="6">
        <f>'[118]Sheet 1'!$AS$7</f>
        <v>0.58140000000000003</v>
      </c>
      <c r="J29" s="6">
        <f>'[118]Sheet 1'!$AV$7</f>
        <v>0.22170030694819087</v>
      </c>
      <c r="K29" s="6">
        <f>'[118]Sheet 1'!$AU$13</f>
        <v>0.17246340152401429</v>
      </c>
      <c r="L29" s="8">
        <f>'[118]Sheet 1'!$AU$101</f>
        <v>274134999420</v>
      </c>
      <c r="M29" s="16" t="str" cm="1">
        <f t="array" ref="M29">_FV(A29,"Industry")</f>
        <v>Beverages</v>
      </c>
      <c r="N29" s="25" cm="1">
        <f t="array" ref="N29">_FV(A29,"Year incorporated",TRUE)</f>
        <v>1919</v>
      </c>
      <c r="O29" s="14" t="str" cm="1">
        <f t="array" ref="O29">_FV(A29,"Description")</f>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water, sports, coffee and tea; juice, dairy and plant-based beverages; and emerging beverages. It owns and markets six nonalcoholic sparkling soft drink brands, such as Coca-Cola, Sprite, Fanta, Diet Coke /Coca-Cola Light, and Coca-Cola Zero Sugar. Its water, sports, coffee and tea brands include quarius, Ayataka, BODYARMOR, Ciel, Costa, dogadan, Dasani, FUZE TEA, Georgia, glaceau smartwater, glaceau vitaminwater, Gold Peak, Powerade and others. The Company’s juice, dairy and plant-based beverages brands include AdeS, Del Valle, fairlife, innocent, Minute Maid, Minute Maid Pulpy and Simply. The Company products are available to consumers in more than 200 countries.</v>
      </c>
      <c r="P29" s="14"/>
      <c r="Q29" s="14"/>
      <c r="R29" s="14"/>
    </row>
    <row r="30" spans="1:18" ht="50" customHeight="1">
      <c r="A30" s="2" t="e" vm="119">
        <v>#VALUE!</v>
      </c>
      <c r="B30" s="19">
        <f>'[119]Sheet 1'!$Y$115</f>
        <v>24.20819758332642</v>
      </c>
      <c r="C30" s="6" cm="1">
        <f t="array" ref="C30">(B30/_FV(A30,"Price"))-1</f>
        <v>-8.093403252367426E-2</v>
      </c>
      <c r="D30" s="6">
        <f>'[119]Sheet 1'!$W$4</f>
        <v>0.11658177702320316</v>
      </c>
      <c r="E30" s="6">
        <f>'[119]Sheet 1'!$X$4</f>
        <v>6.588950836289964E-3</v>
      </c>
      <c r="F30" s="6">
        <f>'[119]Sheet 1'!$W$20</f>
        <v>0.36208853575482403</v>
      </c>
      <c r="G30" s="7">
        <f>'[119]Sheet 1'!$AD$16</f>
        <v>2.2532552762290927</v>
      </c>
      <c r="H30" s="7">
        <f>'[119]Sheet 1'!$AE$16</f>
        <v>24.205114301270417</v>
      </c>
      <c r="I30" s="6">
        <f>'[119]Sheet 1'!$AC$7</f>
        <v>0.47960000000000003</v>
      </c>
      <c r="J30" s="6">
        <f>'[119]Sheet 1'!$AF$7</f>
        <v>7.0282142253759075E-2</v>
      </c>
      <c r="K30" s="6">
        <f>'[119]Sheet 1'!$AE$13</f>
        <v>0.17142857142857143</v>
      </c>
      <c r="L30" s="8">
        <f>'[119]Sheet 1'!$AE$101</f>
        <v>13337017980</v>
      </c>
      <c r="M30" s="16" t="str" cm="1">
        <f t="array" ref="M30">_FV(A30,"Industry")</f>
        <v>Media &amp; Publishing</v>
      </c>
      <c r="N30" s="25" cm="1">
        <f t="array" ref="N30">_FV(A30,"Year incorporated",TRUE)</f>
        <v>2003</v>
      </c>
      <c r="O30" s="14" t="str" cm="1">
        <f t="array" ref="O30">_FV(A30,"Description")</f>
        <v>Warner Music Group Corp. is a holding company that is primarily engaged in music entertainment. The Company’s segments include Recorded Music and Music Publishing. The Recorded Music segment consists of the discovery and development of recording artists and the related marketing, promotion, distribution, sale, and licensing of music created by such recording artists. In the United States, its Recorded Music business is conducted principally through its record labels, such as Atlantic Records and Warner Records. It also conducts its Recorded Music business through a collection of additional record labels, including Asylum, Big Beat, Canvasback, East West, Erato, Reprise, Sire, Warner Classics and Warner Music Nashville. The Music Publishing segment is focused on marketing, promoting, distributing, and licensing a particular recording of a musical composition. The operations of its Music Publishing business are conducted through Warner Chappell Music, its global music publishing company.</v>
      </c>
      <c r="P30" s="14"/>
      <c r="Q30" s="14"/>
      <c r="R30" s="14"/>
    </row>
    <row r="31" spans="1:18" ht="50" customHeight="1">
      <c r="A31" s="2" t="e" vm="120">
        <v>#VALUE!</v>
      </c>
      <c r="B31" s="19">
        <f>'[120]Sheet 1'!$AO$115</f>
        <v>135.85740999359459</v>
      </c>
      <c r="C31" s="6" cm="1">
        <f t="array" ref="C31">(B31/_FV(A31,"Price"))-1</f>
        <v>-0.1277212841502755</v>
      </c>
      <c r="D31" s="6">
        <f>'[120]Sheet 1'!$AM$4</f>
        <v>6.7280193590965709E-2</v>
      </c>
      <c r="E31" s="6">
        <f>'[120]Sheet 1'!$AN$4</f>
        <v>2.7337315083372893E-2</v>
      </c>
      <c r="F31" s="6">
        <f>'[120]Sheet 1'!$AM$20</f>
        <v>-1.94330941732892E-2</v>
      </c>
      <c r="G31" s="7">
        <f>'[120]Sheet 1'!$AT$16</f>
        <v>0.67565058857594362</v>
      </c>
      <c r="H31" s="7">
        <f>'[120]Sheet 1'!$AU$16</f>
        <v>35.361110671232879</v>
      </c>
      <c r="I31" s="6">
        <f>'[120]Sheet 1'!$AS$7</f>
        <v>0.2414</v>
      </c>
      <c r="J31" s="6">
        <f>'[120]Sheet 1'!$AV$7</f>
        <v>2.0029805869236972E-2</v>
      </c>
      <c r="K31" s="6">
        <f>'[120]Sheet 1'!$AU$13</f>
        <v>0.15063119395941482</v>
      </c>
      <c r="L31" s="8">
        <f>'[120]Sheet 1'!$AU$101</f>
        <v>413017772640</v>
      </c>
      <c r="M31" s="16" t="str" cm="1">
        <f t="array" ref="M31">_FV(A31,"Industry")</f>
        <v>Food &amp; Drug Retailing</v>
      </c>
      <c r="N31" s="25" t="str" cm="1">
        <f t="array" ref="N31">_FV(A31,"Ticker symbol",TRUE)</f>
        <v>WMT</v>
      </c>
      <c r="O31" s="14" t="str" cm="1">
        <f t="array" ref="O31">_FV(A31,"Description")</f>
        <v>Walmart Inc. is a technology-powered omni-channel retailer. The Company provides the opportunity to shop in both retail stores and through e-commerce and to access its other service offerings. It offers an assortment of merchandise and services at everyday low prices (EDLP). It operates through three segments: Walmart U.S., Walmart International and Sam's Club. The Walmart U.S. segment is a mass merchandiser of consumer products, operating under the Walmart and Walmart Neighborhood Market brands, as well as walmart.com and other e-commerce brands. Walmart International segment includes various formats divided into two categories: retail and wholesale. These categories consist of many formats, including supercenters, supermarkets, hypermarkets, warehouse clubs (including Sam's Clubs) and cash &amp; carry, as well as e-commerce through walmart.com.mx, walmart.ca, flipkart.com, walmart.cn and other sites. Sam's Club segment is a membership-only warehouse club that also operates samsclub.com.</v>
      </c>
      <c r="P31" s="14"/>
      <c r="Q31" s="14"/>
      <c r="R31" s="14"/>
    </row>
    <row r="32" spans="1:18" ht="50" customHeight="1">
      <c r="A32" s="2" t="e" vm="121">
        <v>#VALUE!</v>
      </c>
      <c r="B32" s="19">
        <f>'[121]Sheet 1'!$Q$115</f>
        <v>9.5390479856081001</v>
      </c>
      <c r="C32" s="6" cm="1">
        <f t="array" ref="C32">(B32/_FV(A32,"Price"))-1</f>
        <v>-0.81531368856518682</v>
      </c>
      <c r="D32" s="6">
        <f>'[121]Sheet 1'!$O$4</f>
        <v>0.24809554837124415</v>
      </c>
      <c r="E32" s="6">
        <f>'[121]Sheet 1'!$P$4</f>
        <v>0.10339436004793523</v>
      </c>
      <c r="F32" s="6">
        <f>'[121]Sheet 1'!$O$20</f>
        <v>0.30096576104626394</v>
      </c>
      <c r="G32" s="7">
        <f>'[121]Sheet 1'!$V$16</f>
        <v>35.178188071723731</v>
      </c>
      <c r="H32" s="7">
        <f>'[121]Sheet 1'!$W$16</f>
        <v>317.65761737601383</v>
      </c>
      <c r="I32" s="6">
        <f>'[121]Sheet 1'!$U$7</f>
        <v>0.78849999999999998</v>
      </c>
      <c r="J32" s="6">
        <f>'[121]Sheet 1'!$X$7</f>
        <v>0.21001439292837293</v>
      </c>
      <c r="K32" s="6">
        <f>'[121]Sheet 1'!$W$13</f>
        <v>0.1261800055773582</v>
      </c>
      <c r="L32" s="8">
        <f>'[121]Sheet 1'!$W$101</f>
        <v>147772100000</v>
      </c>
      <c r="M32" s="16" t="str" cm="1">
        <f t="array" ref="M32">_FV(A32,"Industry")</f>
        <v>Textiles &amp; Apparel</v>
      </c>
      <c r="N32" s="25" t="e" cm="1" vm="122">
        <f t="array" ref="N32">_FV(A32,"Year incorporated",TRUE)</f>
        <v>#VALUE!</v>
      </c>
      <c r="O32" s="14" t="str" cm="1">
        <f t="array" ref="O32">_FV(A32,"Description")</f>
        <v>Prada SpA is an Italy-based company engaged in fashion industry. The Company is a parent of the Prada Group. The Company, along with its subsidiaries, is engaged in the design, production and distribution of leather goods, handbags, clothing, eyewear, fragrances, footwear and accessories. Prada SpA manufactures jackets, trousers, skirts, dresses, sweaters, blouses, as well as perfumes and watches, among others. The Company trades its products through several brands, such as Prada, Miu Miu, The Church and The Car Shoe. Prada SpA operates in approximately 70 countries through directly operated stores, franchise operated stores, a network of selected multi-brand stores and department stores. Prada Spa operates through a numerous subsidiaries, including Artisans Shoes Srl, Angelo Marchesi Srl, Prada Far East BV, Tannerie Megisserie Hervy SAS and Prada SA, among others.</v>
      </c>
      <c r="P32" s="14"/>
      <c r="Q32" s="14"/>
      <c r="R32" s="14"/>
    </row>
    <row r="33" spans="1:18" ht="50" customHeight="1">
      <c r="A33" s="2" t="e" vm="123">
        <v>#VALUE!</v>
      </c>
      <c r="B33" s="19">
        <f>'[122]Sheet 1'!$M$115</f>
        <v>19.760311313242937</v>
      </c>
      <c r="C33" s="6" cm="1">
        <f t="array" ref="C33">(B33/_FV(A33,"Price"))-1</f>
        <v>-0.70880767295545333</v>
      </c>
      <c r="D33" s="6">
        <f>'[122]Sheet 1'!$K$4</f>
        <v>0.59580118666559923</v>
      </c>
      <c r="E33" s="6">
        <f>'[122]Sheet 1'!$L$4</f>
        <v>0.13795032302417232</v>
      </c>
      <c r="F33" s="6">
        <f>'[122]Sheet 1'!$K$20</f>
        <v>0.88401301157739387</v>
      </c>
      <c r="G33" s="7">
        <f>'[122]Sheet 1'!$R$16</f>
        <v>6.5972642094340994</v>
      </c>
      <c r="H33" s="7">
        <f>'[122]Sheet 1'!$S$16</f>
        <v>62.17311913241182</v>
      </c>
      <c r="I33" s="6">
        <f>'[122]Sheet 1'!$Q$7</f>
        <v>0.81079999999999997</v>
      </c>
      <c r="J33" s="6">
        <f>'[122]Sheet 1'!$T$7</f>
        <v>0.14960951010491347</v>
      </c>
      <c r="K33" s="6">
        <f>'[122]Sheet 1'!$S$13</f>
        <v>0.10742714239823095</v>
      </c>
      <c r="L33" s="8">
        <f>'[122]Sheet 1'!$S$101</f>
        <v>6180132388</v>
      </c>
      <c r="M33" s="16" t="str" cm="1">
        <f t="array" ref="M33">_FV(A33,"Industry")</f>
        <v>Hotels &amp; Entertainment Services</v>
      </c>
      <c r="N33" s="25" cm="1">
        <f t="array" ref="N33">_FV(A33,"Year incorporated",TRUE)</f>
        <v>2015</v>
      </c>
      <c r="O33" s="14" t="str" cm="1">
        <f t="array" ref="O33">_FV(A33,"Description")</f>
        <v>Planet Fitness, Inc. is a franchisor and operator of fitness centers in the United States. The Company operates through three segments: Franchise, Corporate-owned stores, and Equipment. The Franchise segment includes operations related to its franchising business in the United States, Puerto Rico, Canada, Panama, Mexico and Australia. The Corporate-owned stores segment includes operations with respect to all corporate-owned stores throughout the United States and Canada. The Equipment segment primarily includes the sale of equipment to franchisee-owned stores in the United States, Canada and Mexico. Its subsidiaries operate three lines of business, which include licensing and selling franchises, owning and operating fitness centers, and selling fitness-related equipment to franchisee-owned stores. The Company has approximately 2,446 stores in 50 states, the District of Columbia, Puerto Rico, Canada, Panama, Mexico and Australia.</v>
      </c>
      <c r="P33" s="14"/>
      <c r="Q33" s="14"/>
      <c r="R33" s="14"/>
    </row>
    <row r="34" spans="1:18" ht="50" customHeight="1">
      <c r="A34" s="2" t="e" vm="124">
        <v>#VALUE!</v>
      </c>
      <c r="B34" s="19">
        <f>'[123]Sheet 1'!$AO$115</f>
        <v>277.93540122901192</v>
      </c>
      <c r="C34" s="6" cm="1">
        <f t="array" ref="C34">(B34/_FV(A34,"Price"))-1</f>
        <v>0.13318139694627096</v>
      </c>
      <c r="D34" s="6">
        <f>'[123]Sheet 1'!$AM$4</f>
        <v>2.3888843747460697E-2</v>
      </c>
      <c r="E34" s="6">
        <f>'[123]Sheet 1'!$AN$4</f>
        <v>0.13426372056639502</v>
      </c>
      <c r="F34" s="6">
        <f>'[123]Sheet 1'!$AM$20</f>
        <v>-0.69808066235965627</v>
      </c>
      <c r="G34" s="7">
        <f>'[123]Sheet 1'!$AT$16</f>
        <v>4.8876676454249663</v>
      </c>
      <c r="H34" s="7">
        <f>'[123]Sheet 1'!$AU$16</f>
        <v>-1067.1448019801981</v>
      </c>
      <c r="I34" s="6">
        <f>'[123]Sheet 1'!$AS$7</f>
        <v>0.53369999999999995</v>
      </c>
      <c r="J34" s="6">
        <f>'[123]Sheet 1'!$AV$7</f>
        <v>0.19030235695579717</v>
      </c>
      <c r="K34" s="6">
        <f>'[123]Sheet 1'!$AU$13</f>
        <v>0.10527622762818081</v>
      </c>
      <c r="L34" s="8">
        <f>'[123]Sheet 1'!$AU$101</f>
        <v>43112650000</v>
      </c>
      <c r="M34" s="16" t="str" cm="1">
        <f t="array" ref="M34">_FV(A34,"Industry")</f>
        <v>Beverages</v>
      </c>
      <c r="N34" s="25" cm="1">
        <f t="array" ref="N34">_FV(A34,"Year incorporated",TRUE)</f>
        <v>1972</v>
      </c>
      <c r="O34" s="14" t="str" cm="1">
        <f t="array" ref="O34">_FV(A34,"Description")</f>
        <v>Constellation Brands, Inc. is an international beverage and alcohol company. The Company is a producer and marketer of beer, wine, and spirits with operations in the United States, Mexico, New Zealand, and Italy. Its segments include Beer, Wine and Spirits, and Canopy. It sells a number of brands in the import and craft beer categories, including Corona Extra, Corona Light, Modelo Especial, Corona Premier, Victoria, Pacifico, and others. It offers a portfolio of wine and spirits brands, which include Cook’s California Champagne, Mount Veeder, My Favorite Neighbor, Casa Noble, Mi CAMPO, Kim Crawford, Ruffino, Robert Mondavi Winery, Copper &amp; Kings, and others. The Canopy Equity Method Investment makes up the Canopy segment. It operates over five distilleries in the United States for the production of its spirits; two facilities for High West whiskey, one facility each for Copper &amp; Kings American brandies, Nelson’s Green Brier bourbon and whiskey products, and Austin Cocktails.</v>
      </c>
      <c r="P34" s="14"/>
      <c r="Q34" s="14"/>
      <c r="R34" s="14"/>
    </row>
    <row r="35" spans="1:18" ht="50" customHeight="1">
      <c r="A35" s="2" t="e" vm="125">
        <v>#VALUE!</v>
      </c>
      <c r="B35" s="19">
        <f>'[124]Sheet 1'!$X$115</f>
        <v>115.44067310484326</v>
      </c>
      <c r="C35" s="6" cm="1">
        <f t="array" ref="C35">(B35/_FV(A35,"Price"))-1</f>
        <v>-0.21147081212538765</v>
      </c>
      <c r="D35" s="6">
        <f>'[124]Sheet 1'!$V$4</f>
        <v>0.45929701765063902</v>
      </c>
      <c r="E35" s="6">
        <f>'[124]Sheet 1'!$W$4</f>
        <v>1.9237787393775019E-2</v>
      </c>
      <c r="F35" s="6">
        <f>'[124]Sheet 1'!$V$20</f>
        <v>0.32322303921568629</v>
      </c>
      <c r="G35" s="7">
        <f>'[124]Sheet 1'!$AC$16</f>
        <v>3.9923570199676766</v>
      </c>
      <c r="H35" s="7">
        <f>'[124]Sheet 1'!$AD$16</f>
        <v>36.922565091610416</v>
      </c>
      <c r="I35" s="6">
        <f>'[124]Sheet 1'!$AB$7</f>
        <v>0.627</v>
      </c>
      <c r="J35" s="6">
        <f>'[124]Sheet 1'!$AE$7</f>
        <v>0.19618372347635682</v>
      </c>
      <c r="K35" s="6">
        <f>'[124]Sheet 1'!$AD$13</f>
        <v>9.7240548448167055E-2</v>
      </c>
      <c r="L35" s="8">
        <f>'[124]Sheet 1'!$AD$101</f>
        <v>76577400000</v>
      </c>
      <c r="M35" s="16" t="str" cm="1">
        <f t="array" ref="M35">_FV(A35,"Industry")</f>
        <v>Textiles &amp; Apparel</v>
      </c>
      <c r="N35" s="25" cm="1">
        <f t="array" ref="N35">_FV(A35,"Year incorporated",TRUE)</f>
        <v>2002</v>
      </c>
      <c r="O35" s="14" t="str" cm="1">
        <f t="array" ref="O35">_FV(A35,"Description")</f>
        <v>Compagnie Financiere Richemont SA (Richemont) is a Switzerland-based jewelry company. The Company's segments include Jewellery Maisons and Specialist Watchmakers. The Jewellery Maisons segment includes businesses, which are engaged in the design, manufacture and distribution of jewelry products. The businesses include Cartier, Van Cleef &amp; Arpels and Giampiero Bodino. Its Specialist Watchmakers segment includes businesses whose primary activity includes the design, manufacture and distribution of precision timepieces. The businesses in the Watchmakers segment include Piaget, A. Lange &amp; Sohne, Jaeger-LeCoultre, Vacheron Constantin, Officine Panerai, IWC Schaffhausen, Baume &amp; Mercier and Roger Dubuis. The Company's other operating segments include Montblanc, Alfred Dunhill, Chloe, Purdey, Shanghai Tang, Peter Millar, investment property companies and other manufacturing entities.</v>
      </c>
      <c r="P35" s="14"/>
      <c r="Q35" s="14"/>
      <c r="R35" s="14"/>
    </row>
    <row r="36" spans="1:18" ht="50" customHeight="1">
      <c r="A36" s="2" t="e" vm="126">
        <v>#VALUE!</v>
      </c>
      <c r="B36" s="19">
        <f>'[125]Sheet 1'!$K$115</f>
        <v>26.7485883607362</v>
      </c>
      <c r="C36" s="6" cm="1">
        <f t="array" ref="C36">(B36/_FV(A36,"Price"))-1</f>
        <v>-0.76288814501607838</v>
      </c>
      <c r="D36" s="6">
        <f>'[125]Sheet 1'!$I$4</f>
        <v>0.23276539561786813</v>
      </c>
      <c r="E36" s="6">
        <f>'[125]Sheet 1'!$J$4</f>
        <v>0.38465657711874135</v>
      </c>
      <c r="F36" s="6">
        <f>'[125]Sheet 1'!$I$20</f>
        <v>0.70087492605162383</v>
      </c>
      <c r="G36" s="7">
        <f>'[125]Sheet 1'!$P$16</f>
        <v>14.001276140811669</v>
      </c>
      <c r="H36" s="7">
        <f>'[125]Sheet 1'!$Q$16</f>
        <v>252.21269843821773</v>
      </c>
      <c r="I36" s="6">
        <f>'[125]Sheet 1'!$O$7</f>
        <v>0.64190000000000003</v>
      </c>
      <c r="J36" s="6">
        <f>'[125]Sheet 1'!$R$7</f>
        <v>3.747242799403297E-2</v>
      </c>
      <c r="K36" s="6">
        <f>'[125]Sheet 1'!$Q$13</f>
        <v>6.9324453345131917E-2</v>
      </c>
      <c r="L36" s="8">
        <f>'[125]Sheet 1'!$Q$101</f>
        <v>5490670445</v>
      </c>
      <c r="M36" s="16" t="str" cm="1">
        <f t="array" ref="M36">_FV(A36,"Industry")</f>
        <v>Specialty Retailers</v>
      </c>
      <c r="N36" s="25" cm="1">
        <f t="array" ref="N36">_FV(A36,"Year incorporated",TRUE)</f>
        <v>2013</v>
      </c>
      <c r="O36" s="14" t="str" cm="1">
        <f t="array" ref="O36">_FV(A36,"Description")</f>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c>
      <c r="P36" s="14"/>
      <c r="Q36" s="14"/>
      <c r="R36" s="14"/>
    </row>
    <row r="37" spans="1:18" ht="50" customHeight="1">
      <c r="A37" s="2" t="e" vm="127">
        <v>#VALUE!</v>
      </c>
      <c r="B37" s="19">
        <f>[126]Model!$G$116</f>
        <v>12.115944486725242</v>
      </c>
      <c r="C37" s="6" cm="1">
        <f t="array" ref="C37">(B37/_FV(A37,"Price"))-1</f>
        <v>-0.5759207390015666</v>
      </c>
      <c r="D37" s="6">
        <f>[126]Model!$E$5</f>
        <v>0.4843294314246922</v>
      </c>
      <c r="E37" s="6">
        <f>[126]Model!$F$5</f>
        <v>0.31838183953711163</v>
      </c>
      <c r="F37" s="6">
        <f>[126]Model!$E$21</f>
        <v>-1.4708076271581532</v>
      </c>
      <c r="G37" s="7">
        <f>[126]Model!$L$17</f>
        <v>6.4024630723181764</v>
      </c>
      <c r="H37" s="7">
        <f>[126]Model!$M$17</f>
        <v>-995.47591836734694</v>
      </c>
      <c r="I37" s="6">
        <f>[126]Model!$K$8</f>
        <v>0.24479999999999999</v>
      </c>
      <c r="J37" s="6">
        <f>[126]Model!$N$8</f>
        <v>-0.17320016454401282</v>
      </c>
      <c r="K37" s="6">
        <f>[126]Model!$M$14</f>
        <v>-2.9770011841899809E-3</v>
      </c>
      <c r="L37" s="8">
        <f>[126]Model!$M$102</f>
        <v>4731497040</v>
      </c>
      <c r="M37" s="16" t="str" cm="1">
        <f t="array" ref="M37">_FV(A37,"Industry")</f>
        <v>Hotels &amp; Entertainment Services</v>
      </c>
      <c r="N37" s="25" cm="1">
        <f t="array" ref="N37">_FV(A37,"Year incorporated",TRUE)</f>
        <v>2021</v>
      </c>
      <c r="O37" s="14" t="str" cm="1">
        <f t="array" ref="O37">_FV(A37,"Description")</f>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c>
      <c r="P37" s="10" t="s">
        <v>9</v>
      </c>
      <c r="Q37" s="10"/>
      <c r="R37" s="10"/>
    </row>
    <row r="38" spans="1:18" ht="50" customHeight="1">
      <c r="A38" s="22"/>
      <c r="B38" s="19"/>
      <c r="C38" s="6"/>
      <c r="D38" s="6"/>
      <c r="E38" s="6"/>
      <c r="F38" s="6"/>
      <c r="G38" s="7"/>
      <c r="H38" s="7"/>
      <c r="I38" s="6"/>
      <c r="J38" s="6"/>
      <c r="K38" s="6"/>
      <c r="L38" s="8"/>
      <c r="M38" s="16"/>
      <c r="N38" s="10"/>
      <c r="O38" s="14"/>
      <c r="P38" s="10"/>
      <c r="Q38" s="10"/>
    </row>
    <row r="39" spans="1:18" ht="50" customHeight="1">
      <c r="A39" s="22"/>
      <c r="B39" s="19"/>
      <c r="C39" s="6"/>
      <c r="D39" s="6"/>
      <c r="E39" s="6"/>
      <c r="F39" s="6"/>
      <c r="G39" s="7"/>
      <c r="H39" s="7"/>
      <c r="I39" s="6"/>
      <c r="J39" s="6"/>
      <c r="K39" s="6"/>
      <c r="L39" s="8"/>
      <c r="M39" s="16"/>
      <c r="N39" s="10"/>
      <c r="O39" s="14"/>
      <c r="P39" s="10"/>
      <c r="Q39" s="10"/>
    </row>
    <row r="40" spans="1:18" ht="50" customHeight="1">
      <c r="A40" s="22"/>
      <c r="B40" s="19"/>
      <c r="C40" s="6"/>
      <c r="D40" s="6"/>
      <c r="E40" s="6"/>
      <c r="F40" s="6"/>
      <c r="G40" s="7"/>
      <c r="H40" s="7"/>
      <c r="I40" s="6"/>
      <c r="J40" s="6"/>
      <c r="K40" s="6"/>
      <c r="L40" s="8"/>
      <c r="M40" s="16"/>
      <c r="N40" s="10"/>
      <c r="O40" s="14"/>
      <c r="P40" s="10"/>
      <c r="Q40" s="10"/>
    </row>
    <row r="41" spans="1:18" ht="50" customHeight="1">
      <c r="A41" s="22"/>
      <c r="B41" s="19"/>
      <c r="C41" s="6"/>
      <c r="D41" s="6"/>
      <c r="E41" s="6"/>
      <c r="F41" s="6"/>
      <c r="G41" s="7"/>
      <c r="H41" s="7"/>
      <c r="I41" s="6"/>
      <c r="J41" s="6"/>
      <c r="K41" s="6"/>
      <c r="L41" s="8"/>
      <c r="M41" s="16"/>
      <c r="N41" s="10"/>
      <c r="O41" s="14"/>
      <c r="P41" s="10"/>
      <c r="Q41" s="10"/>
    </row>
    <row r="42" spans="1:18" ht="50" customHeight="1">
      <c r="A42" s="22"/>
      <c r="B42" s="19"/>
      <c r="C42" s="6"/>
      <c r="D42" s="6"/>
      <c r="E42" s="6"/>
      <c r="F42" s="6"/>
      <c r="G42" s="7"/>
      <c r="H42" s="7"/>
      <c r="I42" s="6"/>
      <c r="J42" s="6"/>
      <c r="K42" s="6"/>
      <c r="L42" s="8"/>
      <c r="M42" s="16"/>
      <c r="N42" s="10"/>
      <c r="O42" s="14"/>
      <c r="P42" s="10"/>
      <c r="Q42" s="10"/>
    </row>
    <row r="43" spans="1:18" ht="50" customHeight="1">
      <c r="A43" s="22"/>
      <c r="B43" s="19"/>
      <c r="C43" s="6"/>
      <c r="D43" s="6"/>
      <c r="E43" s="6"/>
      <c r="F43" s="6"/>
      <c r="G43" s="7"/>
      <c r="H43" s="7"/>
      <c r="I43" s="6"/>
      <c r="J43" s="6"/>
      <c r="K43" s="6"/>
      <c r="L43" s="8"/>
      <c r="M43" s="16"/>
      <c r="N43" s="10"/>
      <c r="O43" s="14"/>
      <c r="P43" s="10"/>
      <c r="Q43" s="10"/>
    </row>
    <row r="44" spans="1:18" ht="50" customHeight="1">
      <c r="A44" s="22"/>
      <c r="B44" s="19"/>
      <c r="C44" s="6"/>
      <c r="D44" s="6"/>
      <c r="E44" s="6"/>
      <c r="F44" s="6"/>
      <c r="G44" s="7"/>
      <c r="H44" s="7"/>
      <c r="I44" s="6"/>
      <c r="J44" s="6"/>
      <c r="K44" s="6"/>
      <c r="L44" s="8"/>
      <c r="M44" s="16"/>
      <c r="N44" s="10"/>
      <c r="O44" s="14"/>
      <c r="P44" s="10"/>
      <c r="Q44" s="10"/>
    </row>
    <row r="45" spans="1:18" ht="50" customHeight="1">
      <c r="A45" s="22"/>
      <c r="B45" s="19"/>
      <c r="C45" s="6"/>
      <c r="D45" s="6"/>
      <c r="E45" s="6"/>
      <c r="F45" s="6"/>
      <c r="G45" s="7"/>
      <c r="H45" s="7"/>
      <c r="I45" s="6"/>
      <c r="J45" s="6"/>
      <c r="K45" s="6"/>
      <c r="L45" s="8"/>
      <c r="M45" s="16"/>
      <c r="N45" s="10"/>
      <c r="O45" s="14"/>
      <c r="P45" s="10"/>
      <c r="Q45" s="10"/>
    </row>
    <row r="46" spans="1:18" ht="50" customHeight="1">
      <c r="A46" s="22"/>
      <c r="B46" s="19"/>
      <c r="C46" s="6"/>
      <c r="D46" s="6"/>
      <c r="E46" s="6"/>
      <c r="F46" s="6"/>
      <c r="G46" s="7"/>
      <c r="H46" s="7"/>
      <c r="I46" s="6"/>
      <c r="J46" s="6"/>
      <c r="K46" s="6"/>
      <c r="L46" s="8"/>
      <c r="M46" s="16"/>
      <c r="N46" s="10"/>
      <c r="O46" s="14"/>
      <c r="P46" s="10"/>
      <c r="Q46" s="10"/>
    </row>
    <row r="47" spans="1:18" ht="50" customHeight="1">
      <c r="A47" s="22"/>
      <c r="B47" s="19"/>
      <c r="C47" s="6"/>
      <c r="D47" s="6"/>
      <c r="E47" s="6"/>
      <c r="F47" s="6"/>
      <c r="G47" s="7"/>
      <c r="H47" s="7"/>
      <c r="I47" s="6"/>
      <c r="J47" s="6"/>
      <c r="K47" s="6"/>
      <c r="L47" s="8"/>
      <c r="M47" s="16"/>
      <c r="N47" s="10"/>
      <c r="O47" s="14"/>
      <c r="P47" s="10"/>
      <c r="Q47" s="10"/>
    </row>
    <row r="48" spans="1:18" ht="50" customHeight="1">
      <c r="A48" s="22"/>
      <c r="B48" s="19"/>
      <c r="C48" s="6"/>
      <c r="D48" s="6"/>
      <c r="E48" s="6"/>
      <c r="F48" s="6"/>
      <c r="G48" s="7"/>
      <c r="H48" s="7"/>
      <c r="I48" s="6"/>
      <c r="J48" s="6"/>
      <c r="K48" s="6"/>
      <c r="L48" s="8"/>
      <c r="M48" s="16"/>
      <c r="N48" s="10"/>
      <c r="O48" s="14"/>
      <c r="P48" s="10"/>
      <c r="Q48" s="10"/>
    </row>
    <row r="49" spans="1:17" ht="50" customHeight="1">
      <c r="A49" s="11"/>
      <c r="B49" s="5"/>
      <c r="C49" s="6"/>
      <c r="D49" s="6"/>
      <c r="E49" s="6"/>
      <c r="F49" s="6"/>
      <c r="G49" s="7"/>
      <c r="H49" s="7"/>
      <c r="I49" s="6"/>
      <c r="J49" s="6"/>
      <c r="K49" s="6"/>
      <c r="L49" s="8"/>
      <c r="M49" s="13"/>
      <c r="N49" s="10"/>
      <c r="O49" s="9"/>
      <c r="P49" s="10"/>
      <c r="Q49" s="10"/>
    </row>
    <row r="50" spans="1:17" ht="50" customHeight="1">
      <c r="A50" s="4"/>
      <c r="B50" s="5"/>
      <c r="C50" s="6"/>
      <c r="D50" s="6"/>
      <c r="E50" s="6"/>
      <c r="F50" s="6"/>
      <c r="G50" s="7"/>
      <c r="H50" s="7"/>
      <c r="I50" s="6"/>
      <c r="J50" s="6"/>
      <c r="K50" s="6"/>
      <c r="L50" s="8"/>
      <c r="M50" s="13"/>
      <c r="N50" s="10"/>
      <c r="O50" s="9"/>
      <c r="P50" s="10"/>
      <c r="Q50" s="10"/>
    </row>
    <row r="51" spans="1:17" ht="50" customHeight="1">
      <c r="A51" s="11"/>
      <c r="B51" s="5"/>
      <c r="C51" s="6"/>
      <c r="D51" s="6"/>
      <c r="E51" s="6"/>
      <c r="F51" s="6"/>
      <c r="G51" s="7"/>
      <c r="H51" s="7"/>
      <c r="I51" s="6"/>
      <c r="J51" s="6"/>
      <c r="K51" s="6"/>
      <c r="L51" s="8"/>
      <c r="M51" s="13"/>
      <c r="N51" s="10"/>
      <c r="O51" s="9"/>
      <c r="P51" s="10"/>
      <c r="Q51" s="10"/>
    </row>
    <row r="52" spans="1:17" ht="50" customHeight="1">
      <c r="A52" s="11"/>
      <c r="B52" s="5"/>
      <c r="C52" s="6"/>
      <c r="D52" s="6"/>
      <c r="E52" s="6"/>
      <c r="F52" s="6"/>
      <c r="G52" s="7"/>
      <c r="H52" s="7"/>
      <c r="I52" s="6"/>
      <c r="J52" s="6"/>
      <c r="K52" s="6"/>
      <c r="L52" s="8"/>
      <c r="M52" s="13"/>
      <c r="N52" s="10"/>
      <c r="O52" s="9"/>
      <c r="P52" s="10"/>
      <c r="Q52" s="10"/>
    </row>
    <row r="53" spans="1:17" ht="50" customHeight="1">
      <c r="A53" s="4"/>
      <c r="B53" s="5"/>
      <c r="C53" s="6"/>
      <c r="D53" s="6"/>
      <c r="E53" s="6"/>
      <c r="F53" s="6"/>
      <c r="G53" s="7"/>
      <c r="H53" s="7"/>
      <c r="I53" s="6"/>
      <c r="J53" s="6"/>
      <c r="K53" s="6"/>
      <c r="L53" s="8"/>
      <c r="M53" s="13"/>
      <c r="N53" s="10"/>
      <c r="O53" s="9"/>
      <c r="P53" s="10"/>
      <c r="Q53" s="10"/>
    </row>
    <row r="54" spans="1:17" ht="50" customHeight="1">
      <c r="A54" s="11"/>
      <c r="B54" s="5"/>
      <c r="C54" s="6"/>
      <c r="D54" s="6"/>
      <c r="E54" s="6"/>
      <c r="F54" s="6"/>
      <c r="G54" s="7"/>
      <c r="H54" s="7"/>
      <c r="I54" s="6"/>
      <c r="J54" s="6"/>
      <c r="K54" s="6"/>
      <c r="L54" s="8"/>
      <c r="M54" s="13"/>
      <c r="N54" s="10"/>
      <c r="O54" s="9"/>
      <c r="P54" s="10"/>
      <c r="Q54" s="10"/>
    </row>
    <row r="55" spans="1:17" ht="50" customHeight="1">
      <c r="A55" s="23"/>
      <c r="B55" s="5"/>
      <c r="C55" s="6"/>
      <c r="D55" s="6"/>
      <c r="E55" s="6"/>
      <c r="F55" s="6"/>
      <c r="G55" s="7"/>
      <c r="H55" s="7"/>
      <c r="I55" s="6"/>
      <c r="J55" s="6"/>
      <c r="K55" s="6"/>
      <c r="L55" s="8"/>
      <c r="M55" s="13"/>
      <c r="N55" s="10"/>
      <c r="O55" s="9"/>
      <c r="P55" s="10"/>
      <c r="Q55" s="10"/>
    </row>
  </sheetData>
  <autoFilter ref="A1:L1" xr:uid="{FAB1ACF9-D4B9-FB4D-8299-9FC1FBDA430F}">
    <sortState xmlns:xlrd2="http://schemas.microsoft.com/office/spreadsheetml/2017/richdata2" ref="A2:L37">
      <sortCondition descending="1" ref="K1:K37"/>
    </sortState>
  </autoFilter>
  <conditionalFormatting sqref="C2:C37">
    <cfRule type="colorScale" priority="25">
      <colorScale>
        <cfvo type="min"/>
        <cfvo type="percentile" val="50"/>
        <cfvo type="max"/>
        <color rgb="FFF8696B"/>
        <color rgb="FFFCFCFF"/>
        <color rgb="FF63BE7B"/>
      </colorScale>
    </cfRule>
  </conditionalFormatting>
  <conditionalFormatting sqref="C38:C48">
    <cfRule type="colorScale" priority="80">
      <colorScale>
        <cfvo type="min"/>
        <cfvo type="percentile" val="50"/>
        <cfvo type="max"/>
        <color rgb="FFF8696B"/>
        <color rgb="FFFCFCFF"/>
        <color rgb="FF63BE7B"/>
      </colorScale>
    </cfRule>
  </conditionalFormatting>
  <conditionalFormatting sqref="C38:C55">
    <cfRule type="colorScale" priority="174">
      <colorScale>
        <cfvo type="min"/>
        <cfvo type="max"/>
        <color rgb="FFFFEF9C"/>
        <color rgb="FF63BE7B"/>
      </colorScale>
    </cfRule>
    <cfRule type="colorScale" priority="154">
      <colorScale>
        <cfvo type="min"/>
        <cfvo type="percentile" val="50"/>
        <cfvo type="max"/>
        <color rgb="FFF8696B"/>
        <color rgb="FFFFEB84"/>
        <color rgb="FF63BE7B"/>
      </colorScale>
    </cfRule>
    <cfRule type="colorScale" priority="159">
      <colorScale>
        <cfvo type="min"/>
        <cfvo type="percentile" val="50"/>
        <cfvo type="max"/>
        <color rgb="FFF8696B"/>
        <color rgb="FFFFEB84"/>
        <color rgb="FF63BE7B"/>
      </colorScale>
    </cfRule>
  </conditionalFormatting>
  <conditionalFormatting sqref="D2:D20 D22:D48">
    <cfRule type="colorScale" priority="78">
      <colorScale>
        <cfvo type="min"/>
        <cfvo type="max"/>
        <color rgb="FFFCFCFF"/>
        <color rgb="FF63BE7B"/>
      </colorScale>
    </cfRule>
  </conditionalFormatting>
  <conditionalFormatting sqref="D2:D33">
    <cfRule type="colorScale" priority="73">
      <colorScale>
        <cfvo type="min"/>
        <cfvo type="max"/>
        <color rgb="FFFCFCFF"/>
        <color rgb="FF63BE7B"/>
      </colorScale>
    </cfRule>
  </conditionalFormatting>
  <conditionalFormatting sqref="D2:E2 D4:E4">
    <cfRule type="colorScale" priority="173">
      <colorScale>
        <cfvo type="min"/>
        <cfvo type="percentile" val="50"/>
        <cfvo type="max"/>
        <color rgb="FFF8696B"/>
        <color rgb="FFFFEB84"/>
        <color rgb="FF63BE7B"/>
      </colorScale>
    </cfRule>
    <cfRule type="colorScale" priority="172">
      <colorScale>
        <cfvo type="min"/>
        <cfvo type="max"/>
        <color rgb="FFFCFCFF"/>
        <color rgb="FF63BE7B"/>
      </colorScale>
    </cfRule>
  </conditionalFormatting>
  <conditionalFormatting sqref="D2:E2 D4:E20 D22:E36 D38:E54">
    <cfRule type="colorScale" priority="155">
      <colorScale>
        <cfvo type="min"/>
        <cfvo type="max"/>
        <color rgb="FFFFEF9C"/>
        <color rgb="FF63BE7B"/>
      </colorScale>
    </cfRule>
  </conditionalFormatting>
  <conditionalFormatting sqref="D3:E3">
    <cfRule type="colorScale" priority="33">
      <colorScale>
        <cfvo type="min"/>
        <cfvo type="max"/>
        <color rgb="FFFFEF9C"/>
        <color rgb="FF63BE7B"/>
      </colorScale>
    </cfRule>
    <cfRule type="colorScale" priority="34">
      <colorScale>
        <cfvo type="min"/>
        <cfvo type="max"/>
        <color rgb="FFFCFCFF"/>
        <color rgb="FF63BE7B"/>
      </colorScale>
    </cfRule>
    <cfRule type="colorScale" priority="35">
      <colorScale>
        <cfvo type="min"/>
        <cfvo type="percentile" val="50"/>
        <cfvo type="max"/>
        <color rgb="FFF8696B"/>
        <color rgb="FFFFEB84"/>
        <color rgb="FF63BE7B"/>
      </colorScale>
    </cfRule>
    <cfRule type="colorScale" priority="32">
      <colorScale>
        <cfvo type="min"/>
        <cfvo type="max"/>
        <color rgb="FFFCFCFF"/>
        <color rgb="FF63BE7B"/>
      </colorScale>
    </cfRule>
  </conditionalFormatting>
  <conditionalFormatting sqref="D5:E5">
    <cfRule type="colorScale" priority="169">
      <colorScale>
        <cfvo type="min"/>
        <cfvo type="percentile" val="50"/>
        <cfvo type="max"/>
        <color rgb="FFF8696B"/>
        <color rgb="FFFFEB84"/>
        <color rgb="FF63BE7B"/>
      </colorScale>
    </cfRule>
    <cfRule type="colorScale" priority="168">
      <colorScale>
        <cfvo type="min"/>
        <cfvo type="max"/>
        <color rgb="FFFCFCFF"/>
        <color rgb="FF63BE7B"/>
      </colorScale>
    </cfRule>
  </conditionalFormatting>
  <conditionalFormatting sqref="D6:E6">
    <cfRule type="colorScale" priority="167">
      <colorScale>
        <cfvo type="min"/>
        <cfvo type="percentile" val="50"/>
        <cfvo type="max"/>
        <color rgb="FFF8696B"/>
        <color rgb="FFFFEB84"/>
        <color rgb="FF63BE7B"/>
      </colorScale>
    </cfRule>
    <cfRule type="colorScale" priority="166">
      <colorScale>
        <cfvo type="min"/>
        <cfvo type="max"/>
        <color rgb="FFFCFCFF"/>
        <color rgb="FF63BE7B"/>
      </colorScale>
    </cfRule>
  </conditionalFormatting>
  <conditionalFormatting sqref="D7:E7">
    <cfRule type="colorScale" priority="164">
      <colorScale>
        <cfvo type="min"/>
        <cfvo type="max"/>
        <color rgb="FFFCFCFF"/>
        <color rgb="FF63BE7B"/>
      </colorScale>
    </cfRule>
    <cfRule type="colorScale" priority="165">
      <colorScale>
        <cfvo type="min"/>
        <cfvo type="percentile" val="50"/>
        <cfvo type="max"/>
        <color rgb="FFF8696B"/>
        <color rgb="FFFFEB84"/>
        <color rgb="FF63BE7B"/>
      </colorScale>
    </cfRule>
  </conditionalFormatting>
  <conditionalFormatting sqref="D8:E8">
    <cfRule type="colorScale" priority="162">
      <colorScale>
        <cfvo type="min"/>
        <cfvo type="max"/>
        <color rgb="FFFCFCFF"/>
        <color rgb="FF63BE7B"/>
      </colorScale>
    </cfRule>
    <cfRule type="colorScale" priority="163">
      <colorScale>
        <cfvo type="min"/>
        <cfvo type="percentile" val="50"/>
        <cfvo type="max"/>
        <color rgb="FFF8696B"/>
        <color rgb="FFFFEB84"/>
        <color rgb="FF63BE7B"/>
      </colorScale>
    </cfRule>
  </conditionalFormatting>
  <conditionalFormatting sqref="D9:E9">
    <cfRule type="colorScale" priority="160">
      <colorScale>
        <cfvo type="min"/>
        <cfvo type="max"/>
        <color rgb="FFFCFCFF"/>
        <color rgb="FF63BE7B"/>
      </colorScale>
    </cfRule>
    <cfRule type="colorScale" priority="161">
      <colorScale>
        <cfvo type="min"/>
        <cfvo type="percentile" val="50"/>
        <cfvo type="max"/>
        <color rgb="FFF8696B"/>
        <color rgb="FFFFEB84"/>
        <color rgb="FF63BE7B"/>
      </colorScale>
    </cfRule>
  </conditionalFormatting>
  <conditionalFormatting sqref="D10:E10">
    <cfRule type="colorScale" priority="149">
      <colorScale>
        <cfvo type="min"/>
        <cfvo type="max"/>
        <color rgb="FFFCFCFF"/>
        <color rgb="FF63BE7B"/>
      </colorScale>
    </cfRule>
    <cfRule type="colorScale" priority="150">
      <colorScale>
        <cfvo type="min"/>
        <cfvo type="percentile" val="50"/>
        <cfvo type="max"/>
        <color rgb="FFF8696B"/>
        <color rgb="FFFFEB84"/>
        <color rgb="FF63BE7B"/>
      </colorScale>
    </cfRule>
  </conditionalFormatting>
  <conditionalFormatting sqref="D11:E13">
    <cfRule type="colorScale" priority="151">
      <colorScale>
        <cfvo type="min"/>
        <cfvo type="max"/>
        <color rgb="FFFCFCFF"/>
        <color rgb="FF63BE7B"/>
      </colorScale>
    </cfRule>
    <cfRule type="colorScale" priority="152">
      <colorScale>
        <cfvo type="min"/>
        <cfvo type="percentile" val="50"/>
        <cfvo type="max"/>
        <color rgb="FFF8696B"/>
        <color rgb="FFFFEB84"/>
        <color rgb="FF63BE7B"/>
      </colorScale>
    </cfRule>
  </conditionalFormatting>
  <conditionalFormatting sqref="D14:E14">
    <cfRule type="colorScale" priority="148">
      <colorScale>
        <cfvo type="min"/>
        <cfvo type="percentile" val="50"/>
        <cfvo type="max"/>
        <color rgb="FFF8696B"/>
        <color rgb="FFFFEB84"/>
        <color rgb="FF63BE7B"/>
      </colorScale>
    </cfRule>
    <cfRule type="colorScale" priority="147">
      <colorScale>
        <cfvo type="min"/>
        <cfvo type="max"/>
        <color rgb="FFFCFCFF"/>
        <color rgb="FF63BE7B"/>
      </colorScale>
    </cfRule>
  </conditionalFormatting>
  <conditionalFormatting sqref="D15:E15">
    <cfRule type="colorScale" priority="145">
      <colorScale>
        <cfvo type="min"/>
        <cfvo type="max"/>
        <color rgb="FFFCFCFF"/>
        <color rgb="FF63BE7B"/>
      </colorScale>
    </cfRule>
    <cfRule type="colorScale" priority="146">
      <colorScale>
        <cfvo type="min"/>
        <cfvo type="percentile" val="50"/>
        <cfvo type="max"/>
        <color rgb="FFF8696B"/>
        <color rgb="FFFFEB84"/>
        <color rgb="FF63BE7B"/>
      </colorScale>
    </cfRule>
  </conditionalFormatting>
  <conditionalFormatting sqref="D16:E16">
    <cfRule type="colorScale" priority="143">
      <colorScale>
        <cfvo type="min"/>
        <cfvo type="max"/>
        <color rgb="FFFCFCFF"/>
        <color rgb="FF63BE7B"/>
      </colorScale>
    </cfRule>
    <cfRule type="colorScale" priority="144">
      <colorScale>
        <cfvo type="min"/>
        <cfvo type="percentile" val="50"/>
        <cfvo type="max"/>
        <color rgb="FFF8696B"/>
        <color rgb="FFFFEB84"/>
        <color rgb="FF63BE7B"/>
      </colorScale>
    </cfRule>
  </conditionalFormatting>
  <conditionalFormatting sqref="D17:E17">
    <cfRule type="colorScale" priority="141">
      <colorScale>
        <cfvo type="min"/>
        <cfvo type="max"/>
        <color rgb="FFFCFCFF"/>
        <color rgb="FF63BE7B"/>
      </colorScale>
    </cfRule>
    <cfRule type="colorScale" priority="142">
      <colorScale>
        <cfvo type="min"/>
        <cfvo type="percentile" val="50"/>
        <cfvo type="max"/>
        <color rgb="FFF8696B"/>
        <color rgb="FFFFEB84"/>
        <color rgb="FF63BE7B"/>
      </colorScale>
    </cfRule>
  </conditionalFormatting>
  <conditionalFormatting sqref="D18:E18">
    <cfRule type="colorScale" priority="140">
      <colorScale>
        <cfvo type="min"/>
        <cfvo type="percentile" val="50"/>
        <cfvo type="max"/>
        <color rgb="FFF8696B"/>
        <color rgb="FFFFEB84"/>
        <color rgb="FF63BE7B"/>
      </colorScale>
    </cfRule>
    <cfRule type="colorScale" priority="139">
      <colorScale>
        <cfvo type="min"/>
        <cfvo type="max"/>
        <color rgb="FFFCFCFF"/>
        <color rgb="FF63BE7B"/>
      </colorScale>
    </cfRule>
  </conditionalFormatting>
  <conditionalFormatting sqref="D19:E19">
    <cfRule type="colorScale" priority="135">
      <colorScale>
        <cfvo type="min"/>
        <cfvo type="max"/>
        <color rgb="FFFCFCFF"/>
        <color rgb="FF63BE7B"/>
      </colorScale>
    </cfRule>
    <cfRule type="colorScale" priority="136">
      <colorScale>
        <cfvo type="min"/>
        <cfvo type="percentile" val="50"/>
        <cfvo type="max"/>
        <color rgb="FFF8696B"/>
        <color rgb="FFFFEB84"/>
        <color rgb="FF63BE7B"/>
      </colorScale>
    </cfRule>
  </conditionalFormatting>
  <conditionalFormatting sqref="D20:E20 D22:E22">
    <cfRule type="colorScale" priority="138">
      <colorScale>
        <cfvo type="min"/>
        <cfvo type="percentile" val="50"/>
        <cfvo type="max"/>
        <color rgb="FFF8696B"/>
        <color rgb="FFFFEB84"/>
        <color rgb="FF63BE7B"/>
      </colorScale>
    </cfRule>
    <cfRule type="colorScale" priority="137">
      <colorScale>
        <cfvo type="min"/>
        <cfvo type="max"/>
        <color rgb="FFFCFCFF"/>
        <color rgb="FF63BE7B"/>
      </colorScale>
    </cfRule>
  </conditionalFormatting>
  <conditionalFormatting sqref="D22:E27 D2:E2 D4:E20">
    <cfRule type="colorScale" priority="88">
      <colorScale>
        <cfvo type="min"/>
        <cfvo type="max"/>
        <color rgb="FFFCFCFF"/>
        <color rgb="FF63BE7B"/>
      </colorScale>
    </cfRule>
  </conditionalFormatting>
  <conditionalFormatting sqref="D23:E23">
    <cfRule type="colorScale" priority="134">
      <colorScale>
        <cfvo type="min"/>
        <cfvo type="percentile" val="50"/>
        <cfvo type="max"/>
        <color rgb="FFF8696B"/>
        <color rgb="FFFFEB84"/>
        <color rgb="FF63BE7B"/>
      </colorScale>
    </cfRule>
    <cfRule type="colorScale" priority="133">
      <colorScale>
        <cfvo type="min"/>
        <cfvo type="max"/>
        <color rgb="FFFCFCFF"/>
        <color rgb="FF63BE7B"/>
      </colorScale>
    </cfRule>
  </conditionalFormatting>
  <conditionalFormatting sqref="D24:E24">
    <cfRule type="colorScale" priority="132">
      <colorScale>
        <cfvo type="min"/>
        <cfvo type="percentile" val="50"/>
        <cfvo type="max"/>
        <color rgb="FFF8696B"/>
        <color rgb="FFFFEB84"/>
        <color rgb="FF63BE7B"/>
      </colorScale>
    </cfRule>
    <cfRule type="colorScale" priority="131">
      <colorScale>
        <cfvo type="min"/>
        <cfvo type="max"/>
        <color rgb="FFFCFCFF"/>
        <color rgb="FF63BE7B"/>
      </colorScale>
    </cfRule>
  </conditionalFormatting>
  <conditionalFormatting sqref="D25:E27">
    <cfRule type="colorScale" priority="130">
      <colorScale>
        <cfvo type="min"/>
        <cfvo type="percentile" val="50"/>
        <cfvo type="max"/>
        <color rgb="FFF8696B"/>
        <color rgb="FFFFEB84"/>
        <color rgb="FF63BE7B"/>
      </colorScale>
    </cfRule>
    <cfRule type="colorScale" priority="129">
      <colorScale>
        <cfvo type="min"/>
        <cfvo type="max"/>
        <color rgb="FFFCFCFF"/>
        <color rgb="FF63BE7B"/>
      </colorScale>
    </cfRule>
  </conditionalFormatting>
  <conditionalFormatting sqref="D28:E28">
    <cfRule type="colorScale" priority="126">
      <colorScale>
        <cfvo type="min"/>
        <cfvo type="percentile" val="50"/>
        <cfvo type="max"/>
        <color rgb="FFF8696B"/>
        <color rgb="FFFFEB84"/>
        <color rgb="FF63BE7B"/>
      </colorScale>
    </cfRule>
    <cfRule type="colorScale" priority="125">
      <colorScale>
        <cfvo type="min"/>
        <cfvo type="max"/>
        <color rgb="FFFCFCFF"/>
        <color rgb="FF63BE7B"/>
      </colorScale>
    </cfRule>
  </conditionalFormatting>
  <conditionalFormatting sqref="D29:E31">
    <cfRule type="colorScale" priority="127">
      <colorScale>
        <cfvo type="min"/>
        <cfvo type="max"/>
        <color rgb="FFFCFCFF"/>
        <color rgb="FF63BE7B"/>
      </colorScale>
    </cfRule>
    <cfRule type="colorScale" priority="128">
      <colorScale>
        <cfvo type="min"/>
        <cfvo type="percentile" val="50"/>
        <cfvo type="max"/>
        <color rgb="FFF8696B"/>
        <color rgb="FFFFEB84"/>
        <color rgb="FF63BE7B"/>
      </colorScale>
    </cfRule>
  </conditionalFormatting>
  <conditionalFormatting sqref="D32:E32">
    <cfRule type="colorScale" priority="124">
      <colorScale>
        <cfvo type="min"/>
        <cfvo type="percentile" val="50"/>
        <cfvo type="max"/>
        <color rgb="FFF8696B"/>
        <color rgb="FFFFEB84"/>
        <color rgb="FF63BE7B"/>
      </colorScale>
    </cfRule>
    <cfRule type="colorScale" priority="123">
      <colorScale>
        <cfvo type="min"/>
        <cfvo type="max"/>
        <color rgb="FFFCFCFF"/>
        <color rgb="FF63BE7B"/>
      </colorScale>
    </cfRule>
  </conditionalFormatting>
  <conditionalFormatting sqref="D33:E33">
    <cfRule type="colorScale" priority="122">
      <colorScale>
        <cfvo type="min"/>
        <cfvo type="percentile" val="50"/>
        <cfvo type="max"/>
        <color rgb="FFF8696B"/>
        <color rgb="FFFFEB84"/>
        <color rgb="FF63BE7B"/>
      </colorScale>
    </cfRule>
    <cfRule type="colorScale" priority="121">
      <colorScale>
        <cfvo type="min"/>
        <cfvo type="max"/>
        <color rgb="FFFCFCFF"/>
        <color rgb="FF63BE7B"/>
      </colorScale>
    </cfRule>
  </conditionalFormatting>
  <conditionalFormatting sqref="D34:E34">
    <cfRule type="colorScale" priority="120">
      <colorScale>
        <cfvo type="min"/>
        <cfvo type="percentile" val="50"/>
        <cfvo type="max"/>
        <color rgb="FFF8696B"/>
        <color rgb="FFFFEB84"/>
        <color rgb="FF63BE7B"/>
      </colorScale>
    </cfRule>
    <cfRule type="colorScale" priority="119">
      <colorScale>
        <cfvo type="min"/>
        <cfvo type="max"/>
        <color rgb="FFFCFCFF"/>
        <color rgb="FF63BE7B"/>
      </colorScale>
    </cfRule>
  </conditionalFormatting>
  <conditionalFormatting sqref="D35:E35">
    <cfRule type="colorScale" priority="118">
      <colorScale>
        <cfvo type="min"/>
        <cfvo type="percentile" val="50"/>
        <cfvo type="max"/>
        <color rgb="FFF8696B"/>
        <color rgb="FFFFEB84"/>
        <color rgb="FF63BE7B"/>
      </colorScale>
    </cfRule>
    <cfRule type="colorScale" priority="117">
      <colorScale>
        <cfvo type="min"/>
        <cfvo type="max"/>
        <color rgb="FFFCFCFF"/>
        <color rgb="FF63BE7B"/>
      </colorScale>
    </cfRule>
  </conditionalFormatting>
  <conditionalFormatting sqref="D36:E36">
    <cfRule type="colorScale" priority="30">
      <colorScale>
        <cfvo type="min"/>
        <cfvo type="max"/>
        <color rgb="FFFCFCFF"/>
        <color rgb="FF63BE7B"/>
      </colorScale>
    </cfRule>
    <cfRule type="colorScale" priority="31">
      <colorScale>
        <cfvo type="min"/>
        <cfvo type="percentile" val="50"/>
        <cfvo type="max"/>
        <color rgb="FFF8696B"/>
        <color rgb="FFFFEB84"/>
        <color rgb="FF63BE7B"/>
      </colorScale>
    </cfRule>
  </conditionalFormatting>
  <conditionalFormatting sqref="D37:E37">
    <cfRule type="colorScale" priority="1">
      <colorScale>
        <cfvo type="min"/>
        <cfvo type="max"/>
        <color rgb="FFFCFCFF"/>
        <color rgb="FF63BE7B"/>
      </colorScale>
    </cfRule>
    <cfRule type="colorScale" priority="3">
      <colorScale>
        <cfvo type="min"/>
        <cfvo type="max"/>
        <color rgb="FFFFEF9C"/>
        <color rgb="FF63BE7B"/>
      </colorScale>
    </cfRule>
    <cfRule type="colorScale" priority="2">
      <colorScale>
        <cfvo type="min"/>
        <cfvo type="percentile" val="50"/>
        <cfvo type="max"/>
        <color rgb="FFF8696B"/>
        <color rgb="FFFFEB84"/>
        <color rgb="FF63BE7B"/>
      </colorScale>
    </cfRule>
  </conditionalFormatting>
  <conditionalFormatting sqref="D38:E38">
    <cfRule type="colorScale" priority="111">
      <colorScale>
        <cfvo type="min"/>
        <cfvo type="max"/>
        <color rgb="FFFCFCFF"/>
        <color rgb="FF63BE7B"/>
      </colorScale>
    </cfRule>
    <cfRule type="colorScale" priority="112">
      <colorScale>
        <cfvo type="min"/>
        <cfvo type="percentile" val="50"/>
        <cfvo type="max"/>
        <color rgb="FFF8696B"/>
        <color rgb="FFFFEB84"/>
        <color rgb="FF63BE7B"/>
      </colorScale>
    </cfRule>
  </conditionalFormatting>
  <conditionalFormatting sqref="D39:E41">
    <cfRule type="colorScale" priority="113">
      <colorScale>
        <cfvo type="min"/>
        <cfvo type="max"/>
        <color rgb="FFFCFCFF"/>
        <color rgb="FF63BE7B"/>
      </colorScale>
    </cfRule>
    <cfRule type="colorScale" priority="114">
      <colorScale>
        <cfvo type="min"/>
        <cfvo type="percentile" val="50"/>
        <cfvo type="max"/>
        <color rgb="FFF8696B"/>
        <color rgb="FFFFEB84"/>
        <color rgb="FF63BE7B"/>
      </colorScale>
    </cfRule>
  </conditionalFormatting>
  <conditionalFormatting sqref="D42:E42">
    <cfRule type="colorScale" priority="109">
      <colorScale>
        <cfvo type="min"/>
        <cfvo type="max"/>
        <color rgb="FFFCFCFF"/>
        <color rgb="FF63BE7B"/>
      </colorScale>
    </cfRule>
    <cfRule type="colorScale" priority="110">
      <colorScale>
        <cfvo type="min"/>
        <cfvo type="percentile" val="50"/>
        <cfvo type="max"/>
        <color rgb="FFF8696B"/>
        <color rgb="FFFFEB84"/>
        <color rgb="FF63BE7B"/>
      </colorScale>
    </cfRule>
  </conditionalFormatting>
  <conditionalFormatting sqref="D43:E43">
    <cfRule type="colorScale" priority="108">
      <colorScale>
        <cfvo type="min"/>
        <cfvo type="percentile" val="50"/>
        <cfvo type="max"/>
        <color rgb="FFF8696B"/>
        <color rgb="FFFFEB84"/>
        <color rgb="FF63BE7B"/>
      </colorScale>
    </cfRule>
    <cfRule type="colorScale" priority="107">
      <colorScale>
        <cfvo type="min"/>
        <cfvo type="max"/>
        <color rgb="FFFCFCFF"/>
        <color rgb="FF63BE7B"/>
      </colorScale>
    </cfRule>
  </conditionalFormatting>
  <conditionalFormatting sqref="D44:E44">
    <cfRule type="colorScale" priority="106">
      <colorScale>
        <cfvo type="min"/>
        <cfvo type="percentile" val="50"/>
        <cfvo type="max"/>
        <color rgb="FFF8696B"/>
        <color rgb="FFFFEB84"/>
        <color rgb="FF63BE7B"/>
      </colorScale>
    </cfRule>
    <cfRule type="colorScale" priority="105">
      <colorScale>
        <cfvo type="min"/>
        <cfvo type="max"/>
        <color rgb="FFFCFCFF"/>
        <color rgb="FF63BE7B"/>
      </colorScale>
    </cfRule>
  </conditionalFormatting>
  <conditionalFormatting sqref="D45:E45">
    <cfRule type="colorScale" priority="103">
      <colorScale>
        <cfvo type="min"/>
        <cfvo type="max"/>
        <color rgb="FFFCFCFF"/>
        <color rgb="FF63BE7B"/>
      </colorScale>
    </cfRule>
    <cfRule type="colorScale" priority="104">
      <colorScale>
        <cfvo type="min"/>
        <cfvo type="percentile" val="50"/>
        <cfvo type="max"/>
        <color rgb="FFF8696B"/>
        <color rgb="FFFFEB84"/>
        <color rgb="FF63BE7B"/>
      </colorScale>
    </cfRule>
  </conditionalFormatting>
  <conditionalFormatting sqref="D46:E46">
    <cfRule type="colorScale" priority="102">
      <colorScale>
        <cfvo type="min"/>
        <cfvo type="percentile" val="50"/>
        <cfvo type="max"/>
        <color rgb="FFF8696B"/>
        <color rgb="FFFFEB84"/>
        <color rgb="FF63BE7B"/>
      </colorScale>
    </cfRule>
    <cfRule type="colorScale" priority="101">
      <colorScale>
        <cfvo type="min"/>
        <cfvo type="max"/>
        <color rgb="FFFCFCFF"/>
        <color rgb="FF63BE7B"/>
      </colorScale>
    </cfRule>
  </conditionalFormatting>
  <conditionalFormatting sqref="D47:E47">
    <cfRule type="colorScale" priority="98">
      <colorScale>
        <cfvo type="min"/>
        <cfvo type="percentile" val="50"/>
        <cfvo type="max"/>
        <color rgb="FFF8696B"/>
        <color rgb="FFFFEB84"/>
        <color rgb="FF63BE7B"/>
      </colorScale>
    </cfRule>
    <cfRule type="colorScale" priority="97">
      <colorScale>
        <cfvo type="min"/>
        <cfvo type="max"/>
        <color rgb="FFFCFCFF"/>
        <color rgb="FF63BE7B"/>
      </colorScale>
    </cfRule>
  </conditionalFormatting>
  <conditionalFormatting sqref="D48:E50">
    <cfRule type="colorScale" priority="100">
      <colorScale>
        <cfvo type="min"/>
        <cfvo type="percentile" val="50"/>
        <cfvo type="max"/>
        <color rgb="FFF8696B"/>
        <color rgb="FFFFEB84"/>
        <color rgb="FF63BE7B"/>
      </colorScale>
    </cfRule>
    <cfRule type="colorScale" priority="99">
      <colorScale>
        <cfvo type="min"/>
        <cfvo type="max"/>
        <color rgb="FFFCFCFF"/>
        <color rgb="FF63BE7B"/>
      </colorScale>
    </cfRule>
  </conditionalFormatting>
  <conditionalFormatting sqref="D51:E51">
    <cfRule type="colorScale" priority="96">
      <colorScale>
        <cfvo type="min"/>
        <cfvo type="percentile" val="50"/>
        <cfvo type="max"/>
        <color rgb="FFF8696B"/>
        <color rgb="FFFFEB84"/>
        <color rgb="FF63BE7B"/>
      </colorScale>
    </cfRule>
    <cfRule type="colorScale" priority="95">
      <colorScale>
        <cfvo type="min"/>
        <cfvo type="max"/>
        <color rgb="FFFCFCFF"/>
        <color rgb="FF63BE7B"/>
      </colorScale>
    </cfRule>
  </conditionalFormatting>
  <conditionalFormatting sqref="D52:E52">
    <cfRule type="colorScale" priority="93">
      <colorScale>
        <cfvo type="min"/>
        <cfvo type="max"/>
        <color rgb="FFFCFCFF"/>
        <color rgb="FF63BE7B"/>
      </colorScale>
    </cfRule>
    <cfRule type="colorScale" priority="94">
      <colorScale>
        <cfvo type="min"/>
        <cfvo type="percentile" val="50"/>
        <cfvo type="max"/>
        <color rgb="FFF8696B"/>
        <color rgb="FFFFEB84"/>
        <color rgb="FF63BE7B"/>
      </colorScale>
    </cfRule>
  </conditionalFormatting>
  <conditionalFormatting sqref="D53:E53">
    <cfRule type="colorScale" priority="91">
      <colorScale>
        <cfvo type="min"/>
        <cfvo type="max"/>
        <color rgb="FFFCFCFF"/>
        <color rgb="FF63BE7B"/>
      </colorScale>
    </cfRule>
    <cfRule type="colorScale" priority="92">
      <colorScale>
        <cfvo type="min"/>
        <cfvo type="percentile" val="50"/>
        <cfvo type="max"/>
        <color rgb="FFF8696B"/>
        <color rgb="FFFFEB84"/>
        <color rgb="FF63BE7B"/>
      </colorScale>
    </cfRule>
  </conditionalFormatting>
  <conditionalFormatting sqref="D54:E54">
    <cfRule type="colorScale" priority="89">
      <colorScale>
        <cfvo type="min"/>
        <cfvo type="max"/>
        <color rgb="FFFCFCFF"/>
        <color rgb="FF63BE7B"/>
      </colorScale>
    </cfRule>
    <cfRule type="colorScale" priority="90">
      <colorScale>
        <cfvo type="min"/>
        <cfvo type="percentile" val="50"/>
        <cfvo type="max"/>
        <color rgb="FFF8696B"/>
        <color rgb="FFFFEB84"/>
        <color rgb="FF63BE7B"/>
      </colorScale>
    </cfRule>
  </conditionalFormatting>
  <conditionalFormatting sqref="E2:E20 E22:E48">
    <cfRule type="colorScale" priority="79">
      <colorScale>
        <cfvo type="min"/>
        <cfvo type="max"/>
        <color rgb="FFFCFCFF"/>
        <color rgb="FF63BE7B"/>
      </colorScale>
    </cfRule>
  </conditionalFormatting>
  <conditionalFormatting sqref="E2:E33">
    <cfRule type="colorScale" priority="72">
      <colorScale>
        <cfvo type="min"/>
        <cfvo type="max"/>
        <color rgb="FFFCFCFF"/>
        <color rgb="FF63BE7B"/>
      </colorScale>
    </cfRule>
  </conditionalFormatting>
  <conditionalFormatting sqref="F2:F33">
    <cfRule type="colorScale" priority="71">
      <colorScale>
        <cfvo type="min"/>
        <cfvo type="percentile" val="50"/>
        <cfvo type="max"/>
        <color rgb="FFF8696B"/>
        <color rgb="FFFCFCFF"/>
        <color rgb="FF63BE7B"/>
      </colorScale>
    </cfRule>
  </conditionalFormatting>
  <conditionalFormatting sqref="F22:F27 F2:F20">
    <cfRule type="colorScale" priority="85">
      <colorScale>
        <cfvo type="min"/>
        <cfvo type="max"/>
        <color rgb="FFFCFCFF"/>
        <color rgb="FF63BE7B"/>
      </colorScale>
    </cfRule>
  </conditionalFormatting>
  <conditionalFormatting sqref="F57:F1048576 F1:F20 F22:F54">
    <cfRule type="colorScale" priority="81">
      <colorScale>
        <cfvo type="min"/>
        <cfvo type="percentile" val="50"/>
        <cfvo type="max"/>
        <color rgb="FFF8696B"/>
        <color rgb="FFFCFCFF"/>
        <color rgb="FF63BE7B"/>
      </colorScale>
    </cfRule>
  </conditionalFormatting>
  <conditionalFormatting sqref="G2:G20 G22:G54">
    <cfRule type="colorScale" priority="153">
      <colorScale>
        <cfvo type="min"/>
        <cfvo type="percentile" val="50"/>
        <cfvo type="max"/>
        <color rgb="FF63BE7B"/>
        <color rgb="FFFCFCFF"/>
        <color rgb="FFF8696B"/>
      </colorScale>
    </cfRule>
  </conditionalFormatting>
  <conditionalFormatting sqref="G2:G33">
    <cfRule type="colorScale" priority="70">
      <colorScale>
        <cfvo type="min"/>
        <cfvo type="percentile" val="50"/>
        <cfvo type="max"/>
        <color rgb="FF63BE7B"/>
        <color rgb="FFFCFCFF"/>
        <color rgb="FFF8696B"/>
      </colorScale>
    </cfRule>
  </conditionalFormatting>
  <conditionalFormatting sqref="G22:G27 G2:G20">
    <cfRule type="colorScale" priority="84">
      <colorScale>
        <cfvo type="min"/>
        <cfvo type="percentile" val="50"/>
        <cfvo type="max"/>
        <color rgb="FF63BE7B"/>
        <color rgb="FFFCFCFF"/>
        <color rgb="FFF8696B"/>
      </colorScale>
    </cfRule>
  </conditionalFormatting>
  <conditionalFormatting sqref="H2:H33">
    <cfRule type="colorScale" priority="69">
      <colorScale>
        <cfvo type="min"/>
        <cfvo type="percentile" val="50"/>
        <cfvo type="max"/>
        <color rgb="FF63BE7B"/>
        <color rgb="FFFCFCFF"/>
        <color rgb="FFF8696B"/>
      </colorScale>
    </cfRule>
  </conditionalFormatting>
  <conditionalFormatting sqref="H22:H27 H2:H20">
    <cfRule type="colorScale" priority="83">
      <colorScale>
        <cfvo type="min"/>
        <cfvo type="percentile" val="50"/>
        <cfvo type="max"/>
        <color rgb="FF63BE7B"/>
        <color rgb="FFFCFCFF"/>
        <color rgb="FFF8696B"/>
      </colorScale>
    </cfRule>
  </conditionalFormatting>
  <conditionalFormatting sqref="I2:I20 I22:I54">
    <cfRule type="colorScale" priority="156">
      <colorScale>
        <cfvo type="min"/>
        <cfvo type="max"/>
        <color rgb="FFFFEF9C"/>
        <color rgb="FF63BE7B"/>
      </colorScale>
    </cfRule>
  </conditionalFormatting>
  <conditionalFormatting sqref="I2:I33">
    <cfRule type="colorScale" priority="68">
      <colorScale>
        <cfvo type="min"/>
        <cfvo type="max"/>
        <color rgb="FFFFEF9C"/>
        <color rgb="FF63BE7B"/>
      </colorScale>
    </cfRule>
  </conditionalFormatting>
  <conditionalFormatting sqref="I2:I37">
    <cfRule type="colorScale" priority="28">
      <colorScale>
        <cfvo type="min"/>
        <cfvo type="max"/>
        <color rgb="FFFFEF9C"/>
        <color rgb="FF63BE7B"/>
      </colorScale>
    </cfRule>
  </conditionalFormatting>
  <conditionalFormatting sqref="I22:I27 I2:I20">
    <cfRule type="colorScale" priority="82">
      <colorScale>
        <cfvo type="min"/>
        <cfvo type="max"/>
        <color rgb="FFFFEF9C"/>
        <color rgb="FF63BE7B"/>
      </colorScale>
    </cfRule>
  </conditionalFormatting>
  <conditionalFormatting sqref="J2:J20 J22:J54">
    <cfRule type="colorScale" priority="157">
      <colorScale>
        <cfvo type="min"/>
        <cfvo type="max"/>
        <color rgb="FFFFEF9C"/>
        <color rgb="FF63BE7B"/>
      </colorScale>
    </cfRule>
  </conditionalFormatting>
  <conditionalFormatting sqref="J2:J33">
    <cfRule type="colorScale" priority="67">
      <colorScale>
        <cfvo type="min"/>
        <cfvo type="max"/>
        <color rgb="FFFFEF9C"/>
        <color rgb="FF63BE7B"/>
      </colorScale>
    </cfRule>
  </conditionalFormatting>
  <conditionalFormatting sqref="J2:J37">
    <cfRule type="colorScale" priority="27">
      <colorScale>
        <cfvo type="min"/>
        <cfvo type="max"/>
        <color rgb="FFFFEF9C"/>
        <color rgb="FF63BE7B"/>
      </colorScale>
    </cfRule>
  </conditionalFormatting>
  <conditionalFormatting sqref="K2:K20 K22:K54">
    <cfRule type="colorScale" priority="158">
      <colorScale>
        <cfvo type="min"/>
        <cfvo type="percentile" val="50"/>
        <cfvo type="max"/>
        <color rgb="FFF8696B"/>
        <color rgb="FFFFEB84"/>
        <color rgb="FF63BE7B"/>
      </colorScale>
    </cfRule>
  </conditionalFormatting>
  <conditionalFormatting sqref="K2:K33">
    <cfRule type="colorScale" priority="66">
      <colorScale>
        <cfvo type="min"/>
        <cfvo type="percentile" val="50"/>
        <cfvo type="max"/>
        <color rgb="FFF8696B"/>
        <color rgb="FFFFEB84"/>
        <color rgb="FF63BE7B"/>
      </colorScale>
    </cfRule>
  </conditionalFormatting>
  <conditionalFormatting sqref="K5:K37">
    <cfRule type="colorScale" priority="26">
      <colorScale>
        <cfvo type="min"/>
        <cfvo type="max"/>
        <color rgb="FFFFEF9C"/>
        <color rgb="FF63BE7B"/>
      </colorScale>
    </cfRule>
  </conditionalFormatting>
  <hyperlinks>
    <hyperlink ref="A2" r:id="rId1" display="Consumer/AutoZone.xlsx" xr:uid="{7E22B3F1-52E4-6145-BFD0-AD52AED1D4BC}"/>
    <hyperlink ref="A28" r:id="rId2" display="Consumer/Burberry.xlsx" xr:uid="{9598D8B7-CD74-4A45-9BF2-FF59FA5BCB74}"/>
    <hyperlink ref="A26" r:id="rId3" display="Consumer/Chipotle Mexican Grill.xlsx" xr:uid="{BC9B6439-2471-D04F-B8C1-B4BB61939A94}"/>
    <hyperlink ref="A29" r:id="rId4" display="Consumer/Coca Cola.xlsx" xr:uid="{4E73B8B3-C7DB-4A47-87A2-35762A194D50}"/>
    <hyperlink ref="A34" r:id="rId5" display="Consumer/Constellation Brands.xlsx" xr:uid="{107A1EE1-B74F-844F-B041-9EC572E16042}"/>
    <hyperlink ref="A11" r:id="rId6" display="Consumer/Costco Wholesale.xlsx" xr:uid="{9B3B2840-4BAD-0C47-872B-1DB023B2AD84}"/>
    <hyperlink ref="A12" r:id="rId7" display="Consumer/Crocs.xlsx" xr:uid="{375A54B0-B361-444F-BE4B-CFFFB43B4FA5}"/>
    <hyperlink ref="A37" r:id="rId8" display="Consumer/Dutch Bros.xlsx" xr:uid="{994D0F0F-4E56-2445-8438-0A5112CC57A0}"/>
    <hyperlink ref="A36" r:id="rId9" display="Consumer/E.l.f Beauty.xlsx" xr:uid="{9337F72C-792F-674F-B814-EC729B378100}"/>
    <hyperlink ref="A15" r:id="rId10" display="Consumer/Estee Lauder.xlsx" xr:uid="{7BA0F7D2-E172-FD4A-859F-5B115B5C3C07}"/>
    <hyperlink ref="A18" r:id="rId11" display="Consumer/Ferrari.xlsx" xr:uid="{E8BE70B0-0813-5F4D-A02A-5E45E9E907C2}"/>
    <hyperlink ref="A7" r:id="rId12" display="Consumer/Hermes International.xlsx" xr:uid="{549CE898-5529-EE4D-B510-BEA4BB7EA191}"/>
    <hyperlink ref="A10" r:id="rId13" display="Consumer/Hershey's.xlsx" xr:uid="{3C89F188-3F5A-3A4A-9A84-6691A369E890}"/>
    <hyperlink ref="A22" r:id="rId14" display="Consumer/Kering.xlsx" xr:uid="{AF54E4AA-659D-3149-AB93-C6BB742131D5}"/>
    <hyperlink ref="A19" r:id="rId15" display="Consumer/L'Oreal.xlsx" xr:uid="{2F981F99-4EB6-BA42-8368-56103622E996}"/>
    <hyperlink ref="A17" r:id="rId16" display="Consumer/Louis Vuitton Moet Hennessy.xlsx" xr:uid="{72E1EFCA-A01B-BF49-BDFE-B6675E938D96}"/>
    <hyperlink ref="A6" r:id="rId17" display="Consumer/Lululemon.xlsx" xr:uid="{BE6E85B1-AA2B-B847-B9C7-ECC0DD2F1AC5}"/>
    <hyperlink ref="A14" r:id="rId18" display="Consumer/McDonalds.xlsx" xr:uid="{59AF22AB-8306-6941-9598-C552377E19AD}"/>
    <hyperlink ref="A21" r:id="rId19" display="Consumer/Monster Beverage Corporation.xlsx" xr:uid="{EB5E61EC-B0DF-3740-854A-AD15D1E584E4}"/>
    <hyperlink ref="A16" r:id="rId20" display="Consumer/Nike.xlsx" xr:uid="{1D330452-CBD5-0840-84B8-405AD233C8ED}"/>
    <hyperlink ref="A24" r:id="rId21" display="Consumer/PepsiCo.xlsx" xr:uid="{54B41E0C-CF98-2C46-9CB4-8A67C86FACEF}"/>
    <hyperlink ref="A33" r:id="rId22" display="Consumer/Planet Fitness.xlsx" xr:uid="{BC22F0C7-F56A-264E-BD42-328B006301BE}"/>
    <hyperlink ref="A32" r:id="rId23" display="Consumer/Prada.xlsx" xr:uid="{E3ECAF24-9DBD-654E-ABBC-7BFEDFC5A089}"/>
    <hyperlink ref="A20" r:id="rId24" display="Consumer/Proctor &amp; Gamble.xlsx" xr:uid="{C9EFF4D8-752C-704F-AA0F-16FC3B367265}"/>
    <hyperlink ref="A35" r:id="rId25" display="Consumer/Richemont.xlsx" xr:uid="{53DBCA29-FE07-FD41-B111-F6DDE3DD79E5}"/>
    <hyperlink ref="A9" r:id="rId26" display="Consumer/Starbucks.xlsx" xr:uid="{C34314EE-2684-9E42-839E-BD65D5AF44E5}"/>
    <hyperlink ref="A23" r:id="rId27" display="Consumer/Tapestry.xlsx" xr:uid="{7AFBE3F9-EF76-D245-9422-00146A046BFB}"/>
    <hyperlink ref="A13" r:id="rId28" display="Consumer/TJX Companies.xlsx" xr:uid="{22380149-C561-9B43-BA0D-92565403AD74}"/>
    <hyperlink ref="A4" r:id="rId29" display="Consumer/Ulta Beauty.xlsx" xr:uid="{71700885-84D2-E44D-966A-AC8076D46B71}"/>
    <hyperlink ref="A8" r:id="rId30" display="Consumer/Universal Music Group.xlsx" xr:uid="{0BB8A9D8-2AC8-C34B-8401-AAE042FC431E}"/>
    <hyperlink ref="A31" r:id="rId31" display="Consumer/Walmart.xlsx" xr:uid="{7D608685-2EB8-0F4A-8DF7-81212C9035B8}"/>
    <hyperlink ref="A30" r:id="rId32" display="Consumer/Warner Music Group.xlsx" xr:uid="{5DCBE306-1898-A24E-B0D1-1705482FE5BA}"/>
    <hyperlink ref="A25" r:id="rId33" display="Consumer/Moncler.xlsx" xr:uid="{F6FBDCD0-F493-6E4E-9488-299DDFEDE9D2}"/>
    <hyperlink ref="A3" r:id="rId34" display="Consumer/O'Reilly Automotive.xlsx" xr:uid="{F4FE8663-9BE8-494B-99A1-F34F42752449}"/>
    <hyperlink ref="A27" r:id="rId35" display="Consumer/Texas Roadhouse.xlsx" xr:uid="{7175AD67-21E1-504A-BB1E-AA046617776F}"/>
    <hyperlink ref="A5" r:id="rId36" display="Technology/Software/MercadoLibre.xlsx" xr:uid="{39225593-029D-2047-AD6C-CEB751B5E07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D19D4-E0EA-E74D-ADF8-B6835AB52B0A}">
  <dimension ref="A1:R54"/>
  <sheetViews>
    <sheetView zoomScale="80" zoomScaleNormal="80" workbookViewId="0">
      <pane ySplit="1" topLeftCell="A2" activePane="bottomLeft" state="frozen"/>
      <selection pane="bottomLeft" activeCell="A8" sqref="A8:XFD8"/>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17</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128">
        <v>#VALUE!</v>
      </c>
      <c r="B2" s="19">
        <f>'[127]Sheet 1'!$AA$115</f>
        <v>282.18766623017183</v>
      </c>
      <c r="C2" s="6" cm="1">
        <f t="array" ref="C2">(B2/_FV(A2,"Price"))-1</f>
        <v>-0.25307658488572837</v>
      </c>
      <c r="D2" s="6">
        <f>'[127]Sheet 1'!$Y$4</f>
        <v>0.17755772082185972</v>
      </c>
      <c r="E2" s="6">
        <f>'[127]Sheet 1'!$Z$4</f>
        <v>0.12924405270495121</v>
      </c>
      <c r="F2" s="6">
        <f>'[127]Sheet 1'!$Y$20</f>
        <v>0.12988485694347518</v>
      </c>
      <c r="G2" s="7">
        <f>'[127]Sheet 1'!$AF$16</f>
        <v>16.431051850519406</v>
      </c>
      <c r="H2" s="7">
        <f>'[127]Sheet 1'!$AG$16</f>
        <v>36.795297079556896</v>
      </c>
      <c r="I2" s="6">
        <f>'[127]Sheet 1'!$AE$7</f>
        <v>1</v>
      </c>
      <c r="J2" s="6">
        <f>'[127]Sheet 1'!$AH$7</f>
        <v>0.45410801816791835</v>
      </c>
      <c r="K2" s="6">
        <f>'[127]Sheet 1'!$AG$13</f>
        <v>0.60179596643603706</v>
      </c>
      <c r="L2" s="8">
        <f>'[127]Sheet 1'!$AG$101</f>
        <v>365377300000</v>
      </c>
      <c r="M2" s="16" t="str" cm="1">
        <f t="array" ref="M2">_FV(A2,"Industry")</f>
        <v>Software &amp; IT Services</v>
      </c>
      <c r="N2" s="25" cm="1">
        <f t="array" ref="N2">_FV(A2,"Year incorporated",TRUE)</f>
        <v>2001</v>
      </c>
      <c r="O2" s="14" t="str" cm="1">
        <f t="array" ref="O2">_FV(A2,"Description")</f>
        <v>Mastercard Incorporated is a technology company that connects consumers, financial institutions, merchants, governments and businesses across the world, enabling them to use electronic forms of payment. The Company allows users to make payments by creating a range of payment solutions and services using its brands, which include MasterCard, Maestro and Cirrus. The Company's services facilitate transactions on its core network among account holders, merchants, financial institutions, businesses, governments and other organizations in markets globally. Its products include consumer credit, consumer debit and prepaid, and commercial credit and debit. The Company offers additional payment capabilities that include automated clearing house (ACH) transactions (both batch and real-time account-based payments). The Company also offers other services, including cyber and intelligence solutions. The Company has connections across more than 210 countries and territories.</v>
      </c>
      <c r="P2" s="10"/>
      <c r="Q2" s="10"/>
      <c r="R2" s="10"/>
    </row>
    <row r="3" spans="1:18" ht="50" customHeight="1">
      <c r="A3" s="2" t="e" vm="129">
        <v>#VALUE!</v>
      </c>
      <c r="B3" s="19">
        <f>'[128]Sheet 1'!$AN$115</f>
        <v>463.94397640054348</v>
      </c>
      <c r="C3" s="6" cm="1">
        <f t="array" ref="C3">(B3/_FV(A3,"Price"))-1</f>
        <v>-0.41037811984426076</v>
      </c>
      <c r="D3" s="6">
        <f>'[128]Sheet 1'!$AL$4</f>
        <v>4.6131666737559751E-2</v>
      </c>
      <c r="E3" s="6">
        <f>'[128]Sheet 1'!$AM$4</f>
        <v>6.8054920240766092E-2</v>
      </c>
      <c r="F3" s="6">
        <f>'[128]Sheet 1'!$AL$20</f>
        <v>4.0671756745220167E-2</v>
      </c>
      <c r="G3" s="7">
        <f>'[128]Sheet 1'!$AS$16</f>
        <v>14.343456242421603</v>
      </c>
      <c r="H3" s="7">
        <f>'[128]Sheet 1'!$AT$16</f>
        <v>52.885257519254914</v>
      </c>
      <c r="I3" s="6">
        <f>'[128]Sheet 1'!$AR$7</f>
        <v>0.78059999999999996</v>
      </c>
      <c r="J3" s="6">
        <f>'[128]Sheet 1'!$AU$7</f>
        <v>0.36552092182360757</v>
      </c>
      <c r="K3" s="6">
        <f>'[128]Sheet 1'!$AT$13</f>
        <v>0.48853670640728536</v>
      </c>
      <c r="L3" s="8">
        <f>'[128]Sheet 1'!$AT$101</f>
        <v>19754811979</v>
      </c>
      <c r="M3" s="16" t="str" cm="1">
        <f t="array" ref="M3">_FV(A3,"Industry")</f>
        <v>Software &amp; IT Services</v>
      </c>
      <c r="N3" s="25" cm="1">
        <f t="array" ref="N3">_FV(A3,"Year incorporated",TRUE)</f>
        <v>1987</v>
      </c>
      <c r="O3" s="14" t="str" cm="1">
        <f t="array" ref="O3">_FV(A3,"Description")</f>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c>
      <c r="P3" s="10" t="s">
        <v>9</v>
      </c>
      <c r="Q3" s="10"/>
      <c r="R3" s="10"/>
    </row>
    <row r="4" spans="1:18" ht="50" customHeight="1">
      <c r="A4" s="2" t="e" vm="130">
        <v>#VALUE!</v>
      </c>
      <c r="B4" s="19">
        <f>'[129]Sheet 1'!$W$115</f>
        <v>310.50396287523068</v>
      </c>
      <c r="C4" s="6" cm="1">
        <f t="array" ref="C4">(B4/_FV(A4,"Price"))-1</f>
        <v>-0.33539391507870142</v>
      </c>
      <c r="D4" s="6">
        <f>'[129]Sheet 1'!$U$4</f>
        <v>0.10034234643345097</v>
      </c>
      <c r="E4" s="6">
        <f>'[129]Sheet 1'!$V$4</f>
        <v>0.10024112802733076</v>
      </c>
      <c r="F4" s="6">
        <f>'[129]Sheet 1'!$U$20</f>
        <v>0.15552034725990227</v>
      </c>
      <c r="G4" s="7">
        <f>'[129]Sheet 1'!$AB$16</f>
        <v>16.610517635433279</v>
      </c>
      <c r="H4" s="7">
        <f>'[129]Sheet 1'!$AC$16</f>
        <v>42.903210568211968</v>
      </c>
      <c r="I4" s="6">
        <f>'[129]Sheet 1'!$AA$7</f>
        <v>0.77969999999999995</v>
      </c>
      <c r="J4" s="6">
        <f>'[129]Sheet 1'!$AD$7</f>
        <v>0.48107843198295114</v>
      </c>
      <c r="K4" s="6">
        <f>'[129]Sheet 1'!$AC$13</f>
        <v>0.33217112132371146</v>
      </c>
      <c r="L4" s="8">
        <f>'[129]Sheet 1'!$AC$101</f>
        <v>37350376734</v>
      </c>
      <c r="M4" s="16" t="str" cm="1">
        <f t="array" ref="M4">_FV(A4,"Industry")</f>
        <v>Professional &amp; Commercial Services</v>
      </c>
      <c r="N4" s="25" cm="1">
        <f t="array" ref="N4">_FV(A4,"Year incorporated",TRUE)</f>
        <v>1998</v>
      </c>
      <c r="O4" s="14" t="str" cm="1">
        <f t="array" ref="O4">_FV(A4,"Description")</f>
        <v>MSCI Inc. (MSCI) is a provider of critical decision support tools and solutions for the global investment community. The Company operates through four segments: Index, Analytics, ESG and Climate, and All Other-Private Assets. Its Index segment offers products, such as MSCI Global Equity Indexes, ESG and Climate Indexes, Factor Indexes, Thematic Indexes, Custom Indexes, Fixed Income Indexes and Real Estate Indexes. Its Analytics segment offers risk management, performance attribution and portfolio management content, applications and services. Its ESG and Climate segment offerings include MSCI ESG Ratings, MSCI ESG Business Involvement Screening Research, and MSCI Climate Solutions. Its All Other-Private Assets segment comprises the Real Estate and Burgiss segments. The Real Estate segment offerings include offerings include transaction data, benchmarks, return-analytics, climate assessments and market insights for tangible assets, such as real estate and infrastructure.</v>
      </c>
      <c r="P4" s="10"/>
      <c r="Q4" s="10"/>
      <c r="R4" s="10"/>
    </row>
    <row r="5" spans="1:18" ht="50" customHeight="1">
      <c r="A5" s="2" t="e" vm="4">
        <v>#VALUE!</v>
      </c>
      <c r="B5" s="19">
        <f>'[4]Sheet 1'!$V$115</f>
        <v>242.89403486804162</v>
      </c>
      <c r="C5" s="6" cm="1">
        <f t="array" ref="C5">(B5/_FV(A5,"Price"))-1</f>
        <v>6.350556008600039E-2</v>
      </c>
      <c r="D5" s="6">
        <f>'[4]Sheet 1'!$T$4</f>
        <v>0.21593030491599263</v>
      </c>
      <c r="E5" s="6">
        <f>'[4]Sheet 1'!$U$4</f>
        <v>0.1027976799727055</v>
      </c>
      <c r="F5" s="6">
        <f>'[4]Sheet 1'!$T$20</f>
        <v>0.12399309551208293</v>
      </c>
      <c r="G5" s="7">
        <f>'[4]Sheet 1'!$AA$16</f>
        <v>16.165943307744797</v>
      </c>
      <c r="H5" s="7">
        <f>'[4]Sheet 1'!$AB$16</f>
        <v>31.679066547435983</v>
      </c>
      <c r="I5" s="6">
        <f>'[4]Sheet 1'!$Z$7</f>
        <v>0.8044</v>
      </c>
      <c r="J5" s="6">
        <f>'[4]Sheet 1'!$AC$7</f>
        <v>0.60999658819515523</v>
      </c>
      <c r="K5" s="6">
        <f>'[4]Sheet 1'!$AB$13</f>
        <v>0.32418879564370767</v>
      </c>
      <c r="L5" s="8">
        <f>'[4]Sheet 1'!$AB$101</f>
        <v>473823798350</v>
      </c>
      <c r="M5" s="16" t="str" cm="1">
        <f t="array" ref="M5">_FV(A5,"Industry")</f>
        <v>Software &amp; IT Services</v>
      </c>
      <c r="N5" s="25" cm="1">
        <f t="array" ref="N5">_FV(A5,"Year incorporated",TRUE)</f>
        <v>2007</v>
      </c>
      <c r="O5" s="14" t="str" cm="1">
        <f t="array" ref="O5">_FV(A5,"Description")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c r="P5" s="10"/>
      <c r="Q5" s="10"/>
      <c r="R5" s="10"/>
    </row>
    <row r="6" spans="1:18" ht="50" customHeight="1">
      <c r="A6" s="2" t="e" vm="131">
        <v>#VALUE!</v>
      </c>
      <c r="B6" s="19">
        <f>'[130]Sheet 1'!$O$115</f>
        <v>112.22509514974604</v>
      </c>
      <c r="C6" s="6" cm="1">
        <f t="array" ref="C6">(B6/_FV(A6,"Price"))-1</f>
        <v>-0.63414801907173257</v>
      </c>
      <c r="D6" s="6">
        <f>'[130]Sheet 1'!$M$4</f>
        <v>0.30287705442983759</v>
      </c>
      <c r="E6" s="6">
        <f>'[130]Sheet 1'!$N$4</f>
        <v>0.23689480504181892</v>
      </c>
      <c r="F6" s="6">
        <f>'[130]Sheet 1'!$M$20</f>
        <v>0.500114485865637</v>
      </c>
      <c r="G6" s="7">
        <f>'[130]Sheet 1'!$T$16</f>
        <v>11.309344559189888</v>
      </c>
      <c r="H6" s="7">
        <f>'[130]Sheet 1'!$U$16</f>
        <v>55.271578512308587</v>
      </c>
      <c r="I6" s="6">
        <f>'[130]Sheet 1'!$S$7</f>
        <v>0.84530000000000005</v>
      </c>
      <c r="J6" s="6">
        <f>'[130]Sheet 1'!$V$7</f>
        <v>0.16900956793759245</v>
      </c>
      <c r="K6" s="6">
        <f>'[130]Sheet 1'!$U$13</f>
        <v>0.3125427634538262</v>
      </c>
      <c r="L6" s="8">
        <f>'[130]Sheet 1'!$U$101</f>
        <v>15552814206</v>
      </c>
      <c r="M6" s="16" t="str" cm="1">
        <f t="array" ref="M6">_FV(A6,"Industry")</f>
        <v>Software &amp; IT Services</v>
      </c>
      <c r="N6" s="25" cm="1">
        <f t="array" ref="N6">_FV(A6,"Year incorporated",TRUE)</f>
        <v>2013</v>
      </c>
      <c r="O6" s="14" t="str" cm="1">
        <f t="array" ref="O6">_FV(A6,"Description")</f>
        <v>Paycom Software, Inc. is a provider of a comprehensive, cloud-based human capital management (HCM) solution delivered as software-as-a-service (SaaS). The Company provides functionality and data analytics. Its solution requires virtually no customization and is based on a core system of record maintained in a single database for all HCM functions, including talent acquisition, time and labor management, payroll, talent management and human resources (HR) management applications. Its applications streamline client processes and provide clients and their employees with the ability to directly access and manage administrative processes, including applications that identify candidates, on-board employees, manage time and labor, administer payroll deductions and benefits, manage performance, terminate employees and administer post-termination health benefits such as COBRA. The Company sells its solution directly through its sales force based in offices across the United States.</v>
      </c>
      <c r="P6" s="10"/>
      <c r="Q6" s="10"/>
      <c r="R6" s="10"/>
    </row>
    <row r="7" spans="1:18" ht="50" customHeight="1">
      <c r="A7" s="22" t="e" vm="6">
        <v>#VALUE!</v>
      </c>
      <c r="B7" s="19">
        <f>'[6]Sheet 1'!$L$115</f>
        <v>1001.1657056179213</v>
      </c>
      <c r="C7" s="6" cm="1">
        <f t="array" ref="C7">(B7/_FV(A7,"Price"))-1</f>
        <v>-0.3559978736537236</v>
      </c>
      <c r="D7" s="6">
        <f>'[6]Sheet 1'!$J$4</f>
        <v>0.49041476500641568</v>
      </c>
      <c r="E7" s="6">
        <f>'[6]Sheet 1'!$K$4</f>
        <v>0.29816921210417457</v>
      </c>
      <c r="F7" s="6">
        <f>'[6]Sheet 1'!$J$20</f>
        <v>0.10236921892448203</v>
      </c>
      <c r="G7" s="7">
        <f>'[6]Sheet 1'!$Q$16</f>
        <v>5.6175888946547996</v>
      </c>
      <c r="H7" s="7">
        <f>'[6]Sheet 1'!$R$16</f>
        <v>88.979613180439571</v>
      </c>
      <c r="I7" s="6">
        <f>'[6]Sheet 1'!$P$7</f>
        <v>0.14886598764210057</v>
      </c>
      <c r="J7" s="6">
        <f>'[6]Sheet 1'!$S$7</f>
        <v>0.2237103668100211</v>
      </c>
      <c r="K7" s="6">
        <f>'[6]Sheet 1'!$R$13</f>
        <v>0.25415925643671916</v>
      </c>
      <c r="L7" s="8">
        <f>'[6]Sheet 1'!$R$101</f>
        <v>50196870000</v>
      </c>
      <c r="M7" s="16" t="str" cm="1">
        <f t="array" ref="M7">_FV(A7,"Industry")</f>
        <v>Financial Technology (Fintech) &amp; Infrastructure</v>
      </c>
      <c r="N7" s="25" cm="1">
        <f t="array" ref="N7">_FV(A7,"Year incorporated",TRUE)</f>
        <v>2006</v>
      </c>
      <c r="O7" s="14" t="str" cm="1">
        <f t="array" ref="O7">_FV(A7,"Description")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c r="P7" s="10"/>
      <c r="Q7" s="10"/>
      <c r="R7" s="10"/>
    </row>
    <row r="8" spans="1:18" ht="50" customHeight="1">
      <c r="A8" s="2" t="e" vm="132">
        <v>#VALUE!</v>
      </c>
      <c r="B8" s="19">
        <f>'[131]Sheet 1'!$AC$115</f>
        <v>187.76526467240964</v>
      </c>
      <c r="C8" s="6" cm="1">
        <f t="array" ref="C8">(B8/_FV(A8,"Price"))-1</f>
        <v>-0.44090857350997603</v>
      </c>
      <c r="D8" s="6">
        <f>'[131]Sheet 1'!$AA$4</f>
        <v>-0.12061756191701511</v>
      </c>
      <c r="E8" s="6">
        <f>'[131]Sheet 1'!$AB$4</f>
        <v>7.8639356254571968E-2</v>
      </c>
      <c r="F8" s="6">
        <f>'[131]Sheet 1'!$AA$20</f>
        <v>-0.41394335511982572</v>
      </c>
      <c r="G8" s="7">
        <f>'[131]Sheet 1'!$AH$16</f>
        <v>11.472105888807608</v>
      </c>
      <c r="H8" s="7">
        <f>'[131]Sheet 1'!$AI$16</f>
        <v>45.654639737991268</v>
      </c>
      <c r="I8" s="6">
        <f>'[131]Sheet 1'!$AG$7</f>
        <v>0.70499999999999996</v>
      </c>
      <c r="J8" s="6">
        <f>'[131]Sheet 1'!$AJ$7</f>
        <v>0.26956839795171911</v>
      </c>
      <c r="K8" s="6">
        <f>'[131]Sheet 1'!$AI$13</f>
        <v>0.18137160470044308</v>
      </c>
      <c r="L8" s="8">
        <f>'[131]Sheet 1'!$AI$101</f>
        <v>62729475000</v>
      </c>
      <c r="M8" s="16" t="str" cm="1">
        <f t="array" ref="M8">_FV(A8,"Industry")</f>
        <v>Professional &amp; Commercial Services</v>
      </c>
      <c r="N8" s="25" cm="1">
        <f t="array" ref="N8">_FV(A8,"Year incorporated",TRUE)</f>
        <v>2000</v>
      </c>
      <c r="O8" s="14" t="str" cm="1">
        <f t="array" ref="O8">_FV(A8,"Description")</f>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c>
      <c r="P8" s="10"/>
      <c r="Q8" s="10"/>
      <c r="R8" s="10"/>
    </row>
    <row r="9" spans="1:18" ht="50" customHeight="1">
      <c r="A9" s="2" t="e" vm="133">
        <v>#VALUE!</v>
      </c>
      <c r="B9" s="19">
        <f>'[132]Sheet 1'!$AB$115</f>
        <v>55.950148824091009</v>
      </c>
      <c r="C9" s="6">
        <f>'[132]Sheet 1'!$AB$117</f>
        <v>-2.9822284999288962E-2</v>
      </c>
      <c r="D9" s="6">
        <f>'[132]Sheet 1'!$Z$4</f>
        <v>5.7764186204553258E-2</v>
      </c>
      <c r="E9" s="6">
        <f>'[132]Sheet 1'!$AA$4</f>
        <v>-0.40250562158689362</v>
      </c>
      <c r="F9" s="6">
        <f>'[132]Sheet 1'!$Z$20</f>
        <v>-3.269330565646078E-2</v>
      </c>
      <c r="G9" s="7">
        <f>'[132]Sheet 1'!$AG$16</f>
        <v>4.5458595175072274</v>
      </c>
      <c r="H9" s="7">
        <f>'[132]Sheet 1'!$AH$16</f>
        <v>25.157796760888889</v>
      </c>
      <c r="I9" s="6">
        <f>'[132]Sheet 1'!$AF$7</f>
        <v>0.41420000000000001</v>
      </c>
      <c r="J9" s="6">
        <f>'[132]Sheet 1'!$AI$7</f>
        <v>0.24959845807902345</v>
      </c>
      <c r="K9" s="6">
        <f>'[132]Sheet 1'!$AH$13</f>
        <v>0.13839360106648893</v>
      </c>
      <c r="L9" s="8" cm="1">
        <f t="array" ref="L9">_FV(A9,"Market cap",TRUE)</f>
        <v>24317420615</v>
      </c>
      <c r="M9" s="16" t="str" cm="1">
        <f t="array" ref="M9">_FV(A9,"Industry")</f>
        <v>Investment Banking &amp; Investment Services</v>
      </c>
      <c r="N9" s="25" cm="1">
        <f t="array" ref="N9">_FV(A9,"Year incorporated",TRUE)</f>
        <v>1979</v>
      </c>
      <c r="O9" s="14" t="str" cm="1">
        <f t="array" ref="O9">_FV(A9,"Description")</f>
        <v>Nasdaq, Inc. is a global technology company serving the capital markets and other industries. The Company’s diverse offerings include data, analytics, and software and services. The Company’s Market Platforms segment includes its Trading Services and Marketplace Technology businesses. Its Trading Services business primarily includes equity derivatives trading, cash equity trading, Nordic fixed income trading and clearing and others. Its Marketplace Technology business includes its trade management services and its market technology businesses. Trade management services provides market participants with a variety of alternatives for connecting to and accessing its markets for a fee. Its Capital Access Platforms segment includes its Data &amp; Listing Services, Index and Workflow &amp; Insights businesses. The Company’s Anti-Financial Crime segment delivers platforms that provide software as a service (SaaS) solution for fraud detection, anti-money laundering, and trade and market surveillance.</v>
      </c>
      <c r="P9" s="10"/>
      <c r="Q9" s="10"/>
      <c r="R9" s="10"/>
    </row>
    <row r="10" spans="1:18" ht="50" customHeight="1">
      <c r="A10" s="2" t="e" vm="134">
        <v>#VALUE!</v>
      </c>
      <c r="B10" s="19">
        <f>'[133]Sheet 1'!$AB$115</f>
        <v>592.34583883942207</v>
      </c>
      <c r="C10" s="6" cm="1">
        <f t="array" ref="C10">(B10/_FV(A10,"Price"))-1</f>
        <v>-0.12810821802316508</v>
      </c>
      <c r="D10" s="6">
        <f>'[133]Sheet 1'!$Z$4</f>
        <v>-7.7474966449881277E-2</v>
      </c>
      <c r="E10" s="6">
        <f>'[133]Sheet 1'!$AA$4</f>
        <v>1.7792200525933E-2</v>
      </c>
      <c r="F10" s="6">
        <f>'[133]Sheet 1'!$Z$20</f>
        <v>-0.19460478265991288</v>
      </c>
      <c r="G10" s="7">
        <f>'[133]Sheet 1'!$AG$16</f>
        <v>5.6441051926369381</v>
      </c>
      <c r="H10" s="7">
        <f>'[133]Sheet 1'!$AH$16</f>
        <v>19.481864061027423</v>
      </c>
      <c r="I10" s="6">
        <f>'[133]Sheet 1'!$AF$7</f>
        <v>0.49159999999999998</v>
      </c>
      <c r="J10" s="6">
        <f>'[133]Sheet 1'!$AI$7</f>
        <v>0.24746824819560231</v>
      </c>
      <c r="K10" s="6">
        <f>'[133]Sheet 1'!$AH$13</f>
        <v>0.13786143746414839</v>
      </c>
      <c r="L10" s="8">
        <f>'[133]Sheet 1'!$AH$100</f>
        <v>100877092108</v>
      </c>
      <c r="M10" s="16" t="str" cm="1">
        <f t="array" ref="M10">_FV(A10,"Industry")</f>
        <v>Investment Banking &amp; Investment Services</v>
      </c>
      <c r="N10" s="25" cm="1">
        <f t="array" ref="N10">_FV(A10,"Year incorporated",TRUE)</f>
        <v>2006</v>
      </c>
      <c r="O10" s="14" t="str" cm="1">
        <f t="array" ref="O10">_FV(A10,"Description")</f>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c>
      <c r="P10" s="10"/>
      <c r="Q10" s="10"/>
      <c r="R10" s="10"/>
    </row>
    <row r="11" spans="1:18" ht="50" customHeight="1">
      <c r="A11" s="2" t="e" vm="135">
        <v>#VALUE!</v>
      </c>
      <c r="B11" s="19">
        <f>'[134]Sheet 1'!$AD$115</f>
        <v>337.95407539672129</v>
      </c>
      <c r="C11" s="6" cm="1">
        <f t="array" ref="C11">(B11/_FV(A11,"Price"))-1</f>
        <v>-0.16379048522399775</v>
      </c>
      <c r="D11" s="6">
        <f>'[134]Sheet 1'!$AB$4</f>
        <v>0.15862753660981066</v>
      </c>
      <c r="E11" s="6">
        <f>'[134]Sheet 1'!$AC$4</f>
        <v>0.13076036991320539</v>
      </c>
      <c r="F11" s="6">
        <f>'[134]Sheet 1'!$AB$20</f>
        <v>3.6980525791585839E-2</v>
      </c>
      <c r="G11" s="7">
        <f>'[134]Sheet 1'!$AI$16</f>
        <v>8.5411332089948875</v>
      </c>
      <c r="H11" s="7">
        <f>'[134]Sheet 1'!$AJ$16</f>
        <v>39.678137230201777</v>
      </c>
      <c r="I11" s="6">
        <f>'[134]Sheet 1'!$AH$7</f>
        <v>0.52759999999999996</v>
      </c>
      <c r="J11" s="6">
        <f>'[134]Sheet 1'!$AK$7</f>
        <v>0.26418087393404821</v>
      </c>
      <c r="K11" s="6">
        <f>'[134]Sheet 1'!$AJ$13</f>
        <v>0.13387678195897726</v>
      </c>
      <c r="L11" s="8">
        <f>'[134]Sheet 1'!$AJ$101</f>
        <v>15748927195</v>
      </c>
      <c r="M11" s="16" t="str" cm="1">
        <f t="array" ref="M11">_FV(A11,"Industry")</f>
        <v>Professional &amp; Commercial Services</v>
      </c>
      <c r="N11" s="25" cm="1">
        <f t="array" ref="N11">_FV(A11,"Year incorporated",TRUE)</f>
        <v>1984</v>
      </c>
      <c r="O11" s="14" t="str" cm="1">
        <f t="array" ref="O11">_FV(A11,"Description")</f>
        <v>FactSet Research Systems Inc. is a global financial data and analytics company. The Company provides financial data and market intelligence on securities, companies and industries to enable its clients to research investment ideas, as well as offering them the capabilities to analyze, monitor and manage their portfolios. The Company also offers technologies, such as a configurable desktop and mobile platform, comprehensive data feeds, cloud-based digital solutions, and application programming interfaces (APIs). Its solutions span investment research, portfolio construction and analysis, trade execution, performance measurement, risk management, and reporting across the investment lifecycle. The Company operates through three geographical segments: the Americas, EMEA and Asia Pacific. It primarily delivers insight and information through its three workflow solutions: Research &amp; Advisory; Analytics &amp; Trading; and Content &amp; Technology (CTS).</v>
      </c>
      <c r="P11" s="10"/>
      <c r="Q11" s="10"/>
      <c r="R11" s="10"/>
    </row>
    <row r="12" spans="1:18" ht="50" customHeight="1">
      <c r="A12" s="2" t="e" vm="136">
        <v>#VALUE!</v>
      </c>
      <c r="B12" s="19">
        <f>'[135]Sheet 1'!$N$115</f>
        <v>109.2502121692921</v>
      </c>
      <c r="C12" s="6" cm="1">
        <f t="array" ref="C12">(B12/_FV(A12,"Price"))-1</f>
        <v>0.59326545383246487</v>
      </c>
      <c r="D12" s="6">
        <f>'[135]Sheet 1'!$L$4</f>
        <v>8.4624177210200546E-2</v>
      </c>
      <c r="E12" s="6">
        <f>'[135]Sheet 1'!$M$4</f>
        <v>6.9372774184170316E-2</v>
      </c>
      <c r="F12" s="6">
        <f>'[135]Sheet 1'!$L$20</f>
        <v>-0.10882773409578272</v>
      </c>
      <c r="G12" s="7">
        <f>'[135]Sheet 1'!$S$16</f>
        <v>2.5133770935387747</v>
      </c>
      <c r="H12" s="7">
        <f>'[135]Sheet 1'!$T$16</f>
        <v>28.591612591980159</v>
      </c>
      <c r="I12" s="6">
        <f>'[135]Sheet 1'!$R$7</f>
        <v>0.50049999999999994</v>
      </c>
      <c r="J12" s="6">
        <f>'[135]Sheet 1'!$U$7</f>
        <v>0.18558761537902463</v>
      </c>
      <c r="K12" s="6">
        <f>'[135]Sheet 1'!$T$13</f>
        <v>0.13176501254439413</v>
      </c>
      <c r="L12" s="8">
        <f>'[135]Sheet 1'!$T$101</f>
        <v>69163110860</v>
      </c>
      <c r="M12" s="16" t="str" cm="1">
        <f t="array" ref="M12">_FV(A12,"Industry")</f>
        <v>Software &amp; IT Services</v>
      </c>
      <c r="N12" s="25" cm="1">
        <f t="array" ref="N12">_FV(A12,"Year incorporated",TRUE)</f>
        <v>2015</v>
      </c>
      <c r="O12" s="14" t="str" cm="1">
        <f t="array" ref="O12">_FV(A12,"Description")</f>
        <v>PayPal Holdings, Inc. is a technology platform that enables digital payments and simplifies commerce experiences on behalf of merchants and consumers worldwide. The Company's payment solutions enable its customers to connect, transact, and send and receive payments, whether they are online or in person. It operates a global, two-sided network at scale that connects merchants and consumers with 435 million active accounts across more than 200 markets. Its brands include PayPal, Braintree, Venmo, Xoom, Hyperwallet, PayPal Zettle, PayPal Honey, and Paidy. It enables consumers to exchange funds with merchants using a variety of funding sources, which include a bank account, a PayPal or Venmo account balance, PayPal and Venmo branded credit products, including its installment products, a credit card, a debit card, certain cryptocurrencies, or other stored value products such as gift cards, and eligible rewards. It also offers consumers person-to-person (P2P) payment solutions.</v>
      </c>
      <c r="P12" s="10"/>
      <c r="Q12" s="10"/>
      <c r="R12" s="10"/>
    </row>
    <row r="13" spans="1:18" ht="50" customHeight="1">
      <c r="A13" s="2" t="e" vm="137">
        <v>#VALUE!</v>
      </c>
      <c r="B13" s="19">
        <f>'[136]Sheet 1'!$O$115</f>
        <v>64.650901640828721</v>
      </c>
      <c r="C13" s="6" cm="1">
        <f t="array" ref="C13">(B13/_FV(A13,"Price"))-1</f>
        <v>-0.64221969208174468</v>
      </c>
      <c r="D13" s="6">
        <f>'[136]Sheet 1'!$M$4</f>
        <v>0.34143294731029372</v>
      </c>
      <c r="E13" s="6">
        <f>'[136]Sheet 1'!$N$4</f>
        <v>0.35929002604817217</v>
      </c>
      <c r="F13" s="6">
        <f>'[136]Sheet 1'!$M$20</f>
        <v>0.33713377832847047</v>
      </c>
      <c r="G13" s="7">
        <f>'[136]Sheet 1'!$T$16</f>
        <v>11.100701934320139</v>
      </c>
      <c r="H13" s="7">
        <f>'[136]Sheet 1'!$U$16</f>
        <v>104.26677027220552</v>
      </c>
      <c r="I13" s="6">
        <f>'[136]Sheet 1'!$S$7</f>
        <v>0.66339999999999999</v>
      </c>
      <c r="J13" s="6">
        <f>'[136]Sheet 1'!$V$7</f>
        <v>0.12017695399407261</v>
      </c>
      <c r="K13" s="6">
        <f>'[136]Sheet 1'!$U$13</f>
        <v>0.12242594224732663</v>
      </c>
      <c r="L13" s="8">
        <f>'[136]Sheet 1'!$U$101</f>
        <v>9465024605</v>
      </c>
      <c r="M13" s="16" t="str" cm="1">
        <f t="array" ref="M13">_FV(A13,"Industry")</f>
        <v>Software &amp; IT Services</v>
      </c>
      <c r="N13" s="25" cm="1">
        <f t="array" ref="N13">_FV(A13,"Year incorporated",TRUE)</f>
        <v>2013</v>
      </c>
      <c r="O13" s="14" t="str" cm="1">
        <f t="array" ref="O13">_FV(A13,"Description")</f>
        <v>Paylocity Holding Corporation is a cloud-based provider of payroll and human capital management (HCM) software solutions. The Company's services are provided in a Software-as-a-Service (SaaS) delivery model utilizing its cloud-based platform. The Company's product suite comprises of payroll, human capital management, workforce management, talent management, benefits, employee experiences, implementation and training services, insights and recommendations and tax and regulatory services, that delivers a unified platform. Its cloud-based platform provides a unified suite of modules using a multi-tenant architecture. Its platform provides self-service functionality for employees and managers combined with integration across all its solutions. The Company's platform also offers an automated data integration with third-party partner systems, which includes 401(k), benefits and insurance provider systems.</v>
      </c>
      <c r="P13" s="10"/>
      <c r="Q13" s="10"/>
      <c r="R13" s="10"/>
    </row>
    <row r="14" spans="1:18" ht="50" customHeight="1">
      <c r="A14" s="2" t="e" vm="138">
        <v>#VALUE!</v>
      </c>
      <c r="B14" s="19">
        <f>'[137]Sheet 1'!$AO$115</f>
        <v>698.00925898833509</v>
      </c>
      <c r="C14" s="6" cm="1">
        <f t="array" ref="C14">(B14/_FV(A14,"Price"))-1</f>
        <v>3.1483968797595097</v>
      </c>
      <c r="D14" s="6">
        <f>'[137]Sheet 1'!$AM$4</f>
        <v>0.22516049783298953</v>
      </c>
      <c r="E14" s="6">
        <f>'[137]Sheet 1'!$AN$4</f>
        <v>0.15833680148310703</v>
      </c>
      <c r="F14" s="6">
        <f>'[137]Sheet 1'!$AM$20</f>
        <v>-9.6509841223384796E-2</v>
      </c>
      <c r="G14" s="7">
        <f>'[137]Sheet 1'!$AT$16</f>
        <v>2.1864734829745376</v>
      </c>
      <c r="H14" s="7">
        <f>'[137]Sheet 1'!$AU$16</f>
        <v>15.382134849214799</v>
      </c>
      <c r="I14" s="6">
        <f>'[137]Sheet 1'!$AT$7</f>
        <v>0.2336</v>
      </c>
      <c r="J14" s="6">
        <f>'[137]Sheet 1'!$AV$7</f>
        <v>0.39875524951761188</v>
      </c>
      <c r="K14" s="6">
        <f>'[137]Sheet 1'!$AU$13</f>
        <v>0.10889855072463768</v>
      </c>
      <c r="L14" s="8">
        <f>'[137]Sheet 1'!$AU$101</f>
        <v>115581361257</v>
      </c>
      <c r="M14" s="16" t="str" cm="1">
        <f t="array" ref="M14">_FV(A14,"Industry")</f>
        <v>Banking Services</v>
      </c>
      <c r="N14" s="25" cm="1">
        <f t="array" ref="N14">_FV(A14,"Year incorporated",TRUE)</f>
        <v>1965</v>
      </c>
      <c r="O14" s="14" t="str" cm="1">
        <f t="array" ref="O14">_FV(A14,"Description")</f>
        <v>American Express Company is a globally integrated payments company. The Company provides its customers with access to products, insights, and experiences that builds business. It operates under four segments: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CS also issues corporate cards and provides services to select global corporate clients. ICS also provides services to international customers, including travel and lifestyle services, and manages certain international joint ventures and its loyalty coalition businesses. GMNS provides multi-channel marketing programs and capabilities, services and data analytics. It provides credit and charge cards to consumers, small businesses, mid-sized companies and corporations.</v>
      </c>
      <c r="P14" s="10"/>
      <c r="Q14" s="10"/>
      <c r="R14" s="10"/>
    </row>
    <row r="15" spans="1:18" ht="50" customHeight="1">
      <c r="A15" s="2" t="e" vm="139">
        <v>#VALUE!</v>
      </c>
      <c r="B15" s="19">
        <f>'[138]Sheet 1'!$Z$115</f>
        <v>278.21511922687682</v>
      </c>
      <c r="C15" s="6" cm="1">
        <f t="array" ref="C15">(B15/_FV(A15,"Price"))-1</f>
        <v>0.52781504243205291</v>
      </c>
      <c r="D15" s="6">
        <f>'[138]Sheet 1'!$X$4</f>
        <v>7.0303004456575113E-2</v>
      </c>
      <c r="E15" s="6">
        <f>'[138]Sheet 1'!$Y$4</f>
        <v>4.8730924014822596E-2</v>
      </c>
      <c r="F15" s="6">
        <f>'[138]Sheet 1'!$X$20</f>
        <v>2.2978549956692351E-2</v>
      </c>
      <c r="G15" s="7">
        <f>'[138]Sheet 1'!$AE$16</f>
        <v>13.231479486592024</v>
      </c>
      <c r="H15" s="7">
        <f>'[138]Sheet 1'!$AF$16</f>
        <v>24.680077344853213</v>
      </c>
      <c r="I15" s="6">
        <f>'[138]Sheet 1'!$AD$7</f>
        <v>0.85</v>
      </c>
      <c r="J15" s="6">
        <f>'[138]Sheet 1'!$AG$7</f>
        <v>0.60883770968641671</v>
      </c>
      <c r="K15" s="6">
        <f>'[138]Sheet 1'!$AF$13</f>
        <v>9.9478512126819518E-2</v>
      </c>
      <c r="L15" s="8">
        <f>'[138]Sheet 1'!$AF$101</f>
        <v>66414088135</v>
      </c>
      <c r="M15" s="16" t="str" cm="1">
        <f t="array" ref="M15">_FV(A15,"Industry")</f>
        <v>Investment Banking &amp; Investment Services</v>
      </c>
      <c r="N15" s="25" cm="1">
        <f t="array" ref="N15">_FV(A15,"Year incorporated",TRUE)</f>
        <v>2001</v>
      </c>
      <c r="O15" s="14" t="str" cm="1">
        <f t="array" ref="O15">_FV(A15,"Description")</f>
        <v>CME Group Inc. provides products across all asset classes, by trading futures, options, cash and over-the-counter (OTC) products. The Company offers a range of interest rates, equity indexes, foreign exchange (FX), agricultural commodities, energy and metals. It also offers cash and repo fixed income trading through BrokerTec, and cash and OTC FX trading through electronic broking services (EBS). The Company’s operations comprise of the businesses of Chicago Mercantile Exchange Inc. (CME), the Board of Trade of the City of Chicago, Inc. (CBOT), New York Mercantile Exchange, Inc. (NYMEX) and Commodity Exchange, Inc. (COMEX) and its cash markets business. In addition, it operates central counterparty clearing houses. The Company offers clearing, settlement and guarantees for all products cleared through the clearing house. It provides clearing and settlement services for a range of exchange-traded futures and options on futures contracts and OTC derivatives.</v>
      </c>
      <c r="P15" s="10"/>
      <c r="Q15" s="10"/>
      <c r="R15" s="10"/>
    </row>
    <row r="16" spans="1:18" ht="50" customHeight="1">
      <c r="A16" s="2" t="e" vm="140">
        <v>#VALUE!</v>
      </c>
      <c r="B16" s="19">
        <f>'[139]Sheet 1'!$Z$115</f>
        <v>156.36876217273402</v>
      </c>
      <c r="C16" s="6" cm="1">
        <f t="array" ref="C16">(B16/_FV(A16,"Price"))-1</f>
        <v>0.41280052559391045</v>
      </c>
      <c r="D16" s="6">
        <f>'[139]Sheet 1'!$X$4</f>
        <v>5.1047120418848069E-2</v>
      </c>
      <c r="E16" s="6">
        <f>'[139]Sheet 1'!$Y$4</f>
        <v>0.17766708177667079</v>
      </c>
      <c r="F16" s="6">
        <f>'[139]Sheet 1'!$X$20</f>
        <v>-0.52198342463829195</v>
      </c>
      <c r="G16" s="7">
        <f>'[139]Sheet 1'!$AE$16</f>
        <v>6.1924672272727275</v>
      </c>
      <c r="H16" s="7">
        <f>'[139]Sheet 1'!$AF$16</f>
        <v>41.265984925311201</v>
      </c>
      <c r="I16" s="6">
        <f>'[139]Sheet 1'!$AD$7</f>
        <v>0.83069999999999999</v>
      </c>
      <c r="J16" s="6">
        <f>'[139]Sheet 1'!$AG$7</f>
        <v>0.34547530095475298</v>
      </c>
      <c r="K16" s="6">
        <f>'[139]Sheet 1'!$AF$13</f>
        <v>8.855459812083151E-2</v>
      </c>
      <c r="L16" s="8">
        <f>'[139]Sheet 1'!$AF$101</f>
        <v>59670614202</v>
      </c>
      <c r="M16" s="16" t="str" cm="1">
        <f t="array" ref="M16">_FV(A16,"Industry")</f>
        <v>Investment Banking &amp; Investment Services</v>
      </c>
      <c r="N16" s="25" cm="1">
        <f t="array" ref="N16">_FV(A16,"Year incorporated",TRUE)</f>
        <v>2013</v>
      </c>
      <c r="O16" s="14" t="str" cm="1">
        <f t="array" ref="O16">_FV(A16,"Description")</f>
        <v>Intercontinental Exchange, Inc. is a provider of marketplace infrastructure, data services and technology solutions to a range of customers, including financial institutions, corporations and government entities. The Company operates through three segments: Exchanges, Fixed Income and Data Services and Mortgage Technology. The Exchanges segment operates regulated marketplaces for the listing, trading and clearing of an array of derivatives contracts and financial securities. The Fixed Income and Data Services segment provides fixed income pricing, reference data, indices, analytics and execution services, as well as global credit default swaps (CDS), clearing and multi-asset class data delivery solutions. The Mortgage Technology segment provides a technology platform that offers customers, digital workflow tools that aim to address the inefficiencies that exist in the United States residential mortgage market, from application through closing and the secondary market.</v>
      </c>
      <c r="P16" s="10"/>
      <c r="Q16" s="10"/>
      <c r="R16" s="10"/>
    </row>
    <row r="17" spans="1:18" ht="50" customHeight="1">
      <c r="A17" s="2" t="e" vm="141">
        <v>#VALUE!</v>
      </c>
      <c r="B17" s="19">
        <f>'[140]Sheet 1'!$AO$115</f>
        <v>102.63062365077015</v>
      </c>
      <c r="C17" s="6" cm="1">
        <f t="array" ref="C17">(B17/_FV(A17,"Price"))-1</f>
        <v>-0.14857620996540455</v>
      </c>
      <c r="D17" s="6">
        <f>'[140]Sheet 1'!$AM$4</f>
        <v>9.3122149636386098E-2</v>
      </c>
      <c r="E17" s="6">
        <f>'[140]Sheet 1'!$AN$4</f>
        <v>7.4420702486328594E-3</v>
      </c>
      <c r="F17" s="6">
        <f>'[140]Sheet 1'!$AM$20</f>
        <v>0.25008950948800579</v>
      </c>
      <c r="G17" s="7">
        <f>'[140]Sheet 1'!$AT$16</f>
        <v>4.1551913492135082</v>
      </c>
      <c r="H17" s="7">
        <f>'[140]Sheet 1'!$AU$16</f>
        <v>29.130683383794466</v>
      </c>
      <c r="I17" s="6">
        <f>'[140]Sheet 1'!$AS$7</f>
        <v>0.5494</v>
      </c>
      <c r="J17" s="6">
        <f>'[140]Sheet 1'!$AV$7</f>
        <v>0.17697468568529062</v>
      </c>
      <c r="K17" s="6">
        <f>'[140]Sheet 1'!$AU$13</f>
        <v>7.0550855567890369E-2</v>
      </c>
      <c r="L17" s="8">
        <f>'[140]Sheet 1'!$AU$101</f>
        <v>73700628961</v>
      </c>
      <c r="M17" s="16" t="str" cm="1">
        <f t="array" ref="M17">_FV(A17,"Industry")</f>
        <v>Professional &amp; Commercial Services</v>
      </c>
      <c r="N17" s="25" cm="1">
        <f t="array" ref="N17">_FV(A17,"Year incorporated",TRUE)</f>
        <v>1992</v>
      </c>
      <c r="O17" s="14" t="str" cm="1">
        <f t="array" ref="O17">_FV(A17,"Description")</f>
        <v>Fiserv, Inc. is a global provider of payments and financial services technology solutions. The Company provides account processing and digital banking solutions, card issuer processing and network services, card issuer processing and network services, payments, e-commerce, merchant acquiring and processing, and the Clover cloud-based point-of-sale solution and business management platform. The Company’s segments include Merchant Acceptance (Acceptance), Financial Technology (Fintech) and Payments and Network (Payments). The Acceptance segment provides a range of commerce-enabling solutions and serves merchants of all sizes around the world. The Fintech segment provides financial institutions around the world with the technology solutions they need to run their operations. The Payments segment provides financial institutions and corporate clients around the world with the products and services required to process digital payment transactions.</v>
      </c>
      <c r="P17" s="10"/>
      <c r="Q17" s="10"/>
      <c r="R17" s="10"/>
    </row>
    <row r="18" spans="1:18" ht="50" customHeight="1">
      <c r="A18" s="2" t="e" vm="142">
        <v>#VALUE!</v>
      </c>
      <c r="B18" s="19">
        <f>'[141]Sheet 1'!$AO$115</f>
        <v>113.78928427603407</v>
      </c>
      <c r="C18" s="6" cm="1">
        <f t="array" ref="C18">(B18/_FV(A18,"Price"))-1</f>
        <v>-0.70690994159274145</v>
      </c>
      <c r="D18" s="6">
        <f>'[141]Sheet 1'!$AM$4</f>
        <v>0.34759551645172948</v>
      </c>
      <c r="E18" s="6">
        <f>'[141]Sheet 1'!$AN$4</f>
        <v>0.10911367498434843</v>
      </c>
      <c r="F18" s="6">
        <f>'[141]Sheet 1'!$AM$20</f>
        <v>0.36072951207958304</v>
      </c>
      <c r="G18" s="7">
        <f>'[141]Sheet 1'!$AT$16</f>
        <v>10.681856721223504</v>
      </c>
      <c r="H18" s="7">
        <f>'[141]Sheet 1'!$AU$16</f>
        <v>36.77150246305419</v>
      </c>
      <c r="I18" s="6">
        <f>'[141]Sheet 1'!$AS$7</f>
        <v>0.66320000000000001</v>
      </c>
      <c r="J18" s="6">
        <f>'[141]Sheet 1'!$AV$7</f>
        <v>0.22484572041856721</v>
      </c>
      <c r="K18" s="6">
        <f>'[141]Sheet 1'!$AU$13</f>
        <v>6.2882732764007493E-2</v>
      </c>
      <c r="L18" s="8">
        <f>'[141]Sheet 1'!$AU$101</f>
        <v>119433840000</v>
      </c>
      <c r="M18" s="16" t="str" cm="1">
        <f t="array" ref="M18">_FV(A18,"Industry")</f>
        <v>Professional &amp; Commercial Services</v>
      </c>
      <c r="N18" s="25" cm="1">
        <f t="array" ref="N18">_FV(A18,"Year incorporated",TRUE)</f>
        <v>1925</v>
      </c>
      <c r="O18" s="14" t="str" cm="1">
        <f t="array" ref="O18">_FV(A18,"Description")</f>
        <v>S&amp;P Global Inc. is a provider of credit ratings, benchmarks, analytics and workflow solutions in the global capital, commodity and automotive markets. The Company operates through five segments: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is a provider of credit ratings, research and analytics to investors and other market participants. Its Commodity Insights is a provider of information and benchmark prices for the commodity and energy markets. Its Mobility provides insights, forecasts and advisory services to the automotive value chain. Its Indices is an index provider maintaining a variety of valuation and index benchmarks for investment advisors and wealth managers.</v>
      </c>
      <c r="P18" s="10"/>
      <c r="Q18" s="10"/>
      <c r="R18" s="10"/>
    </row>
    <row r="19" spans="1:18" ht="50" customHeight="1">
      <c r="A19" s="2" t="e" vm="143">
        <v>#VALUE!</v>
      </c>
      <c r="B19" s="19">
        <f>'[142]Sheet 1'!$H$115</f>
        <v>51.435540022197394</v>
      </c>
      <c r="C19" s="6" cm="1">
        <f t="array" ref="C19">(B19/_FV(A19,"Price"))-1</f>
        <v>-0.18174451125998414</v>
      </c>
      <c r="D19" s="6">
        <f>'[142]Sheet 1'!$F$4</f>
        <v>0.45784277879341873</v>
      </c>
      <c r="E19" s="6">
        <f>'[142]Sheet 1'!$G$4</f>
        <v>0.319723113964687</v>
      </c>
      <c r="F19" s="6">
        <f>'[142]Sheet 1'!$F$20</f>
        <v>2.1676942046855734</v>
      </c>
      <c r="G19" s="7">
        <f>'[142]Sheet 1'!$M$16</f>
        <v>2.7145884460272871</v>
      </c>
      <c r="H19" s="7">
        <f>'[142]Sheet 1'!$N$16</f>
        <v>72.061298615179766</v>
      </c>
      <c r="I19" s="6">
        <f>'[142]Sheet 1'!$L$7</f>
        <v>0.23585473515248795</v>
      </c>
      <c r="J19" s="6">
        <f>'[142]Sheet 1'!$O$7</f>
        <v>0.11271067415730338</v>
      </c>
      <c r="K19" s="6">
        <f>'[142]Sheet 1'!$N$13</f>
        <v>4.4832646877810918E-2</v>
      </c>
      <c r="L19" s="8">
        <f>'[142]Sheet 1'!$N$101</f>
        <v>5411803526</v>
      </c>
      <c r="M19" s="16" t="str" cm="1">
        <f t="array" ref="M19">_FV(A19,"Industry")</f>
        <v>Professional &amp; Commercial Services</v>
      </c>
      <c r="N19" s="25" cm="1">
        <f t="array" ref="N19">_FV(A19,"Year incorporated",TRUE)</f>
        <v>2019</v>
      </c>
      <c r="O19" s="14" t="str" cm="1">
        <f t="array" ref="O19">_FV(A19,"Description")</f>
        <v>Shift4 Payments, Inc. is an independent provider of software and payment processing solutions in the United States. The Company’s merchant range in size from small owner-operated local businesses to multinational enterprises conducting commerce throughout the world. It distributes its services through a scaled network of seasoned internal sales and support teams, as well as through its network of software partners. The Company’s software partners are comprised of independent software vendors (ISVs) and value-added resellers (VARs). It offers a single integration to an international end-to-end payment offering, a proprietary gateway and a robust suite of technology solutions to enhance the value of their software and simplify payment acceptance. Its payments platform is a full suite of integrated payment products and services that can be used across multiple channels, geographies and industry verticals, including end-to-end payment processing for a range of payment types; and other.</v>
      </c>
      <c r="P19" s="10"/>
      <c r="Q19" s="10"/>
      <c r="R19" s="10"/>
    </row>
    <row r="20" spans="1:18" ht="50" customHeight="1">
      <c r="A20" s="2" t="e" vm="144">
        <v>#VALUE!</v>
      </c>
      <c r="B20" s="19">
        <f>'[143]Sheet 1'!$Z$115</f>
        <v>81.631588458798802</v>
      </c>
      <c r="C20" s="6" cm="1">
        <f t="array" ref="C20">(B20/_FV(A20,"Price"))-1</f>
        <v>-0.1805702824854567</v>
      </c>
      <c r="D20" s="6">
        <f>'[143]Sheet 1'!$X$4</f>
        <v>5.2999250800292108E-2</v>
      </c>
      <c r="E20" s="6">
        <f>'[143]Sheet 1'!$Y$4</f>
        <v>-4.0166497409897972E-2</v>
      </c>
      <c r="F20" s="6">
        <f>'[143]Sheet 1'!$X$20</f>
        <v>-0.24353440022231165</v>
      </c>
      <c r="G20" s="7">
        <f>'[143]Sheet 1'!$AE$16</f>
        <v>2.9757334258814119</v>
      </c>
      <c r="H20" s="7">
        <f>'[143]Sheet 1'!$AF$16</f>
        <v>239.55530840501197</v>
      </c>
      <c r="I20" s="6">
        <f>'[143]Sheet 1'!$AD$7</f>
        <v>0.57900833545484576</v>
      </c>
      <c r="J20" s="6">
        <f>'[143]Sheet 1'!$AG$7</f>
        <v>0.18142557836514117</v>
      </c>
      <c r="K20" s="6">
        <f>'[143]Sheet 1'!$AF$13</f>
        <v>1.7900271136324159E-2</v>
      </c>
      <c r="L20" s="8">
        <f>'[143]Sheet 1'!$AF$101</f>
        <v>26708740000</v>
      </c>
      <c r="M20" s="16" t="str" cm="1">
        <f t="array" ref="M20">_FV(A20,"Industry")</f>
        <v>Professional &amp; Commercial Services</v>
      </c>
      <c r="N20" s="25" cm="1">
        <f t="array" ref="N20">_FV(A20,"Year incorporated",TRUE)</f>
        <v>2000</v>
      </c>
      <c r="O20" s="14" t="str" cm="1">
        <f t="array" ref="O20">_FV(A20,"Description")</f>
        <v>Global Payments Inc. is a payments technology company that delivers software and services. The Company operates through three segments: Merchant Solutions, Issuer Solutions and Business, and Consumer Solutions. The Merchant Solutions segment provides payments technology and software solutions to customers globally. This segment offerings include authorization, settlement and funding services, customer support, chargeback resolution, terminal rental, sales and deployment, payment security services, consolidated billing and reporting. The Issuer Solutions segment provides solutions that enable financial institutions and other financial service providers to manage their card portfolios. The Consumer Solutions segment provides general purpose reloadable (GPR) prepaid debit and payroll cards, demand deposit accounts and other financial service solutions to the underbanked and other consumers and businesses in the United States.</v>
      </c>
      <c r="P20" s="10"/>
      <c r="Q20" s="10"/>
      <c r="R20" s="10"/>
    </row>
    <row r="21" spans="1:18" ht="50" customHeight="1">
      <c r="A21" s="2" t="e" vm="145">
        <v>#VALUE!</v>
      </c>
      <c r="B21" s="19">
        <f>'[144]Sheet 1'!$H$115</f>
        <v>3.2186175846112222</v>
      </c>
      <c r="C21" s="6" cm="1">
        <f t="array" ref="C21">(B21/_FV(A21,"Price"))-1</f>
        <v>-0.57027802608661915</v>
      </c>
      <c r="D21" s="6">
        <f>'[144]Sheet 1'!$F$4</f>
        <v>1.594468758404616</v>
      </c>
      <c r="E21" s="6">
        <f>'[144]Sheet 1'!$G$4</f>
        <v>-9.6660065508973436E-2</v>
      </c>
      <c r="F21" s="6">
        <f>'[144]Sheet 1'!$F$20</f>
        <v>4.9324164572279621</v>
      </c>
      <c r="G21" s="7">
        <f>'[144]Sheet 1'!$M$16</f>
        <v>10.344861126630489</v>
      </c>
      <c r="H21" s="7">
        <f>'[144]Sheet 1'!$N$16</f>
        <v>24.113972662063532</v>
      </c>
      <c r="I21" s="6">
        <f>'[144]Sheet 1'!$M$7</f>
        <v>0.42899999999999999</v>
      </c>
      <c r="J21" s="6">
        <f>'[144]Sheet 1'!$O$7</f>
        <v>0.21582790229927612</v>
      </c>
      <c r="K21" s="6">
        <f>'[144]Sheet 1'!$N$13</f>
        <v>0</v>
      </c>
      <c r="L21" s="8">
        <f>'[144]Sheet 1'!$N$101</f>
        <v>30736610000</v>
      </c>
      <c r="M21" s="16" t="str" cm="1">
        <f t="array" ref="M21">_FV(A21,"Industry")</f>
        <v>Banking Services</v>
      </c>
      <c r="N21" s="25" cm="1">
        <f t="array" ref="N21">_FV(A21,"Year incorporated",TRUE)</f>
        <v>2016</v>
      </c>
      <c r="O21" s="14" t="str" cm="1">
        <f t="array" ref="O21">_FV(A21,"Description")</f>
        <v>Nu Holdings Ltd is a Brazil-based company that provides a digital banking platform. The Company offers its customers products across the five financial seasons: spending, saving, investing, borrowing, and protecting. Its spending solutions are designed to help customers pay for goods and services in their everyday lives with a customized credit line or instantly through a mobile phone, while collecting loyalty points and rewards on applicable transactions. Its savings solutions are designed to help customers deposit, manage and save their money in interest-earning accounts with complementary debit cards. Its investing solutions are designed to help customers invest their money in investment products and services. Its borrowing solutions are designed to provide customers with unsecured loans that are easy to receive, manage and pay back. Its NuInsurance protecting solutions are designed to help customers secure life insurance and funeral benefits.</v>
      </c>
      <c r="P21" s="10"/>
      <c r="Q21" s="10"/>
      <c r="R21" s="10"/>
    </row>
    <row r="22" spans="1:18" ht="50" customHeight="1">
      <c r="A22" s="2" t="e" vm="146">
        <v>#VALUE!</v>
      </c>
      <c r="B22" s="19">
        <f>'[145]Sheet 1'!$W$115</f>
        <v>525.33268189692092</v>
      </c>
      <c r="C22" s="6" cm="1">
        <f t="array" ref="C22">(B22/_FV(A22,"Price"))-1</f>
        <v>3.5491226350616634</v>
      </c>
      <c r="D22" s="6">
        <f>'[145]Sheet 1'!$U$4</f>
        <v>0.10341689418383382</v>
      </c>
      <c r="E22" s="6">
        <f>'[145]Sheet 1'!$V$4</f>
        <v>0.18227487440953727</v>
      </c>
      <c r="F22" s="6">
        <f>'[145]Sheet 1'!$U$20</f>
        <v>-6.4268530186733841E-2</v>
      </c>
      <c r="G22" s="7">
        <f>'[145]Sheet 1'!$AB$16</f>
        <v>1.9242545370023243</v>
      </c>
      <c r="H22" s="7">
        <f>'[145]Sheet 1'!$AC$16</f>
        <v>5.8433020856102003</v>
      </c>
      <c r="I22" s="6">
        <f>'[145]Sheet 1'!$AA$7</f>
        <v>1</v>
      </c>
      <c r="J22" s="6">
        <f>'[145]Sheet 1'!$AD$7</f>
        <v>0.53535277798605385</v>
      </c>
      <c r="K22" s="6">
        <f>'[145]Sheet 1'!$AC$13</f>
        <v>0</v>
      </c>
      <c r="L22" s="8">
        <f>'[145]Sheet 1'!$AC$101</f>
        <v>25663782760</v>
      </c>
      <c r="M22" s="16" t="str" cm="1">
        <f t="array" ref="M22">_FV(A22,"Industry")</f>
        <v>Banking Services</v>
      </c>
      <c r="N22" s="25" cm="1">
        <f t="array" ref="N22">_FV(A22,"Year incorporated",TRUE)</f>
        <v>1960</v>
      </c>
      <c r="O22" s="14" t="str" cm="1">
        <f t="array" ref="O22">_FV(A22,"Description")</f>
        <v>Discover Financial Services is a digital banking and payment services company. The Company is a bank holding company, as well as a financial holding company. The Company operates through two segments: Digital Banking and Payment Services. Its Digital Banking segment includes consumer banking and lending products, specifically Discover-branded credit cards issued to individuals on the Discover Network and other consumer banking products and services, including private student loans, personal loans, home loans and deposit products. Its Payment Services segment includes PULSE, Diners Club and its Network Partners business, which provides payment transaction processing and settlement services on the Discover Global Network. Its private student loans are primarily available to students attending eligible non-profit undergraduate and graduate schools. It also offers parent loans and certain post-graduate loans, including consolidation, bar study and residency loans.</v>
      </c>
      <c r="P22" s="10"/>
      <c r="Q22" s="10"/>
      <c r="R22" s="10"/>
    </row>
    <row r="23" spans="1:18" ht="50" customHeight="1">
      <c r="A23" s="2" t="e" vm="20">
        <v>#VALUE!</v>
      </c>
      <c r="B23" s="19">
        <f>'[20]Sheet 1'!$AL$115</f>
        <v>333.07905657385965</v>
      </c>
      <c r="C23" s="6" cm="1">
        <f t="array" ref="C23">(B23/_FV(A23,"Price"))-1</f>
        <v>-1.1517519664471565E-2</v>
      </c>
      <c r="D23" s="6">
        <f>'[20]Sheet 1'!$AJ$4</f>
        <v>-0.14817164642055514</v>
      </c>
      <c r="E23" s="6">
        <f>'[20]Sheet 1'!$AK$4</f>
        <v>0.17779859577806545</v>
      </c>
      <c r="F23" s="6">
        <f>'[20]Sheet 1'!$AJ$20</f>
        <v>-1.0176404064859355</v>
      </c>
      <c r="G23" s="7">
        <f>'[20]Sheet 1'!$AQ$16</f>
        <v>2.4009318445888463</v>
      </c>
      <c r="H23" s="7">
        <f>'[20]Sheet 1'!$AR$16</f>
        <v>-31.784701345370085</v>
      </c>
      <c r="I23" s="6">
        <f>'[20]Sheet 1'!$AQ$7</f>
        <v>-7.3000000000000001E-3</v>
      </c>
      <c r="J23" s="6">
        <f>'[20]Sheet 1'!$AS$7</f>
        <v>7.2031752231958138E-2</v>
      </c>
      <c r="K23" s="6">
        <f>'[20]Sheet 1'!$AR$13</f>
        <v>-5.3649750927818686E-2</v>
      </c>
      <c r="L23" s="8">
        <f>'[20]Sheet 1'!$AR$101</f>
        <v>725295100000</v>
      </c>
      <c r="M23" s="16" t="str" cm="1">
        <f t="array" ref="M23">_FV(A23,"Industry")</f>
        <v>Consumer Goods Conglomerates</v>
      </c>
      <c r="N23" s="25" cm="1">
        <f t="array" ref="N23">_FV(A23,"Year incorporated",TRUE)</f>
        <v>1998</v>
      </c>
      <c r="O23" s="14" t="str" cm="1">
        <f t="array" ref="O23">_FV(A23,"Description")</f>
        <v>Berkshire Hathaway Inc. (Berkshire) is a holding company owning subsidiaries engaged in various business activities. Berkshire’s various business activities include insurance businesses conducted on both a primary basis and a reinsurance basis. Its segments include Insurance, which consists of GEICO, Berkshire Hathaway Primary Group and Berkshire Hathaway Reinsurance Group; Railroad (BNSF), which includes operations of railroad systems in North America through Burlington Northern Santa Fe LLC; Berkshire Hathaway Energy, which includes regulated electric and gas utility; Manufacturing, which include manufacture of various products, including industrial, consumer and building products; McLane Company, which include wholesale distribution of groceries and non-food items; Service and retailing, which provide shared aircraft ownership programs, aviation pilot training, electronic components distribution and various retailing businesses, and Pilot Travel Centers (Pilot).</v>
      </c>
      <c r="P23" s="10"/>
      <c r="Q23" s="10"/>
      <c r="R23" s="10"/>
    </row>
    <row r="24" spans="1:18" ht="50" customHeight="1">
      <c r="A24" s="22"/>
      <c r="B24" s="19"/>
      <c r="C24" s="6"/>
      <c r="D24" s="6"/>
      <c r="E24" s="6"/>
      <c r="F24" s="6"/>
      <c r="G24" s="7"/>
      <c r="H24" s="7"/>
      <c r="I24" s="6"/>
      <c r="J24" s="6"/>
      <c r="K24" s="6"/>
      <c r="L24" s="8"/>
      <c r="M24" s="16"/>
      <c r="N24" s="25"/>
      <c r="O24" s="14"/>
      <c r="P24" s="10"/>
      <c r="Q24" s="10"/>
      <c r="R24" s="10"/>
    </row>
    <row r="25" spans="1:18" ht="50" customHeight="1">
      <c r="A25" s="22"/>
      <c r="B25" s="19"/>
      <c r="C25" s="6"/>
      <c r="D25" s="6"/>
      <c r="E25" s="6"/>
      <c r="F25" s="6"/>
      <c r="G25" s="7"/>
      <c r="H25" s="7"/>
      <c r="I25" s="6"/>
      <c r="J25" s="6"/>
      <c r="K25" s="6"/>
      <c r="L25" s="8"/>
      <c r="M25" s="16"/>
      <c r="N25" s="25"/>
      <c r="O25" s="14"/>
      <c r="P25" s="10"/>
      <c r="Q25" s="10"/>
      <c r="R25" s="10"/>
    </row>
    <row r="26" spans="1:18" ht="50" customHeight="1">
      <c r="A26" s="22"/>
      <c r="B26" s="19"/>
      <c r="C26" s="6"/>
      <c r="D26" s="6"/>
      <c r="E26" s="6"/>
      <c r="F26" s="6"/>
      <c r="G26" s="7"/>
      <c r="H26" s="7"/>
      <c r="I26" s="6"/>
      <c r="J26" s="6"/>
      <c r="K26" s="6"/>
      <c r="L26" s="8"/>
      <c r="M26" s="16"/>
      <c r="N26" s="25"/>
      <c r="O26" s="14"/>
      <c r="P26" s="10"/>
      <c r="Q26" s="10"/>
      <c r="R26" s="10"/>
    </row>
    <row r="27" spans="1:18" ht="50" customHeight="1">
      <c r="A27" s="22"/>
      <c r="B27" s="19"/>
      <c r="C27" s="6"/>
      <c r="D27" s="6"/>
      <c r="E27" s="6"/>
      <c r="F27" s="6"/>
      <c r="G27" s="7"/>
      <c r="H27" s="7"/>
      <c r="I27" s="6"/>
      <c r="J27" s="6"/>
      <c r="K27" s="6"/>
      <c r="L27" s="8"/>
      <c r="M27" s="16"/>
      <c r="N27" s="25"/>
      <c r="O27" s="14"/>
      <c r="P27" s="10"/>
      <c r="Q27" s="10"/>
      <c r="R27" s="10"/>
    </row>
    <row r="28" spans="1:18" ht="50" customHeight="1">
      <c r="A28" s="22"/>
      <c r="B28" s="19"/>
      <c r="C28" s="6"/>
      <c r="D28" s="6"/>
      <c r="E28" s="6"/>
      <c r="F28" s="6"/>
      <c r="G28" s="7"/>
      <c r="H28" s="7"/>
      <c r="I28" s="6"/>
      <c r="J28" s="6"/>
      <c r="K28" s="6"/>
      <c r="L28" s="8"/>
      <c r="M28" s="16"/>
      <c r="N28" s="25"/>
      <c r="O28" s="14"/>
      <c r="P28" s="10"/>
      <c r="Q28" s="10"/>
      <c r="R28" s="10"/>
    </row>
    <row r="29" spans="1:18" ht="50" customHeight="1">
      <c r="A29" s="22"/>
      <c r="B29" s="19"/>
      <c r="C29" s="6"/>
      <c r="D29" s="6"/>
      <c r="E29" s="6"/>
      <c r="F29" s="6"/>
      <c r="G29" s="7"/>
      <c r="H29" s="7"/>
      <c r="I29" s="6"/>
      <c r="J29" s="6"/>
      <c r="K29" s="6"/>
      <c r="L29" s="8"/>
      <c r="M29" s="16"/>
      <c r="N29" s="25"/>
      <c r="O29" s="14"/>
      <c r="P29" s="10"/>
      <c r="Q29" s="10"/>
      <c r="R29" s="10"/>
    </row>
    <row r="30" spans="1:18" ht="50" customHeight="1">
      <c r="A30" s="22"/>
      <c r="B30" s="19"/>
      <c r="C30" s="6"/>
      <c r="D30" s="6"/>
      <c r="E30" s="6"/>
      <c r="F30" s="6"/>
      <c r="G30" s="7"/>
      <c r="H30" s="7"/>
      <c r="I30" s="6"/>
      <c r="J30" s="6"/>
      <c r="K30" s="6"/>
      <c r="L30" s="8"/>
      <c r="M30" s="16"/>
      <c r="N30" s="25"/>
      <c r="O30" s="14"/>
      <c r="P30" s="10"/>
      <c r="Q30" s="10"/>
      <c r="R30" s="10"/>
    </row>
    <row r="31" spans="1:18" ht="50" customHeight="1">
      <c r="A31" s="22"/>
      <c r="B31" s="19"/>
      <c r="C31" s="6"/>
      <c r="D31" s="6"/>
      <c r="E31" s="6"/>
      <c r="F31" s="6"/>
      <c r="G31" s="7"/>
      <c r="H31" s="7"/>
      <c r="I31" s="6"/>
      <c r="J31" s="6"/>
      <c r="K31" s="6"/>
      <c r="L31" s="8"/>
      <c r="M31" s="16"/>
      <c r="N31" s="25"/>
      <c r="O31" s="14"/>
      <c r="P31" s="10"/>
      <c r="Q31" s="10"/>
      <c r="R31" s="10"/>
    </row>
    <row r="32" spans="1:18" ht="50" customHeight="1">
      <c r="A32" s="22"/>
      <c r="B32" s="19"/>
      <c r="C32" s="6"/>
      <c r="D32" s="6"/>
      <c r="E32" s="6"/>
      <c r="F32" s="6"/>
      <c r="G32" s="7"/>
      <c r="H32" s="7"/>
      <c r="I32" s="6"/>
      <c r="J32" s="6"/>
      <c r="K32" s="6"/>
      <c r="L32" s="8"/>
      <c r="M32" s="16"/>
      <c r="N32" s="25"/>
      <c r="O32" s="14"/>
      <c r="P32" s="10"/>
      <c r="Q32" s="10"/>
      <c r="R32" s="10"/>
    </row>
    <row r="33" spans="1:18" ht="50" customHeight="1">
      <c r="A33" s="22"/>
      <c r="B33" s="19"/>
      <c r="C33" s="6"/>
      <c r="D33" s="6"/>
      <c r="E33" s="6"/>
      <c r="F33" s="6"/>
      <c r="G33" s="7"/>
      <c r="H33" s="7"/>
      <c r="I33" s="6"/>
      <c r="J33" s="6"/>
      <c r="K33" s="6"/>
      <c r="L33" s="8"/>
      <c r="M33" s="16"/>
      <c r="N33" s="25"/>
      <c r="O33" s="14"/>
      <c r="P33" s="10"/>
      <c r="Q33" s="10"/>
      <c r="R33" s="10"/>
    </row>
    <row r="34" spans="1:18" ht="50" customHeight="1">
      <c r="A34" s="22"/>
      <c r="B34" s="19"/>
      <c r="C34" s="6"/>
      <c r="D34" s="6"/>
      <c r="E34" s="6"/>
      <c r="F34" s="6"/>
      <c r="G34" s="7"/>
      <c r="H34" s="7"/>
      <c r="I34" s="6"/>
      <c r="J34" s="6"/>
      <c r="K34" s="6"/>
      <c r="L34" s="8"/>
      <c r="M34" s="16"/>
      <c r="N34" s="25"/>
      <c r="O34" s="14"/>
      <c r="P34" s="10"/>
      <c r="Q34" s="10"/>
      <c r="R34" s="10"/>
    </row>
    <row r="35" spans="1:18" ht="50" customHeight="1">
      <c r="A35" s="22"/>
      <c r="B35" s="19"/>
      <c r="C35" s="6"/>
      <c r="D35" s="6"/>
      <c r="E35" s="6"/>
      <c r="F35" s="6"/>
      <c r="G35" s="7"/>
      <c r="H35" s="7"/>
      <c r="I35" s="6"/>
      <c r="J35" s="6"/>
      <c r="K35" s="6"/>
      <c r="L35" s="8"/>
      <c r="M35" s="16"/>
      <c r="N35" s="25"/>
      <c r="O35" s="14"/>
      <c r="P35" s="10"/>
      <c r="Q35" s="10"/>
      <c r="R35" s="10"/>
    </row>
    <row r="36" spans="1:18" ht="50" customHeight="1">
      <c r="A36" s="22"/>
      <c r="B36" s="19"/>
      <c r="C36" s="6"/>
      <c r="D36" s="6"/>
      <c r="E36" s="6"/>
      <c r="F36" s="6"/>
      <c r="G36" s="7"/>
      <c r="H36" s="7"/>
      <c r="I36" s="6"/>
      <c r="J36" s="6"/>
      <c r="K36" s="6"/>
      <c r="L36" s="8"/>
      <c r="M36" s="16"/>
      <c r="N36" s="25"/>
      <c r="O36" s="14"/>
      <c r="P36" s="10"/>
      <c r="Q36" s="10"/>
      <c r="R36" s="10"/>
    </row>
    <row r="37" spans="1:18" ht="50" customHeight="1">
      <c r="A37" s="22"/>
      <c r="B37" s="19"/>
      <c r="C37" s="6"/>
      <c r="D37" s="6"/>
      <c r="E37" s="6"/>
      <c r="F37" s="6"/>
      <c r="G37" s="7"/>
      <c r="H37" s="7"/>
      <c r="I37" s="6"/>
      <c r="J37" s="6"/>
      <c r="K37" s="6"/>
      <c r="L37" s="8"/>
      <c r="M37" s="16"/>
      <c r="N37" s="25"/>
      <c r="O37" s="14"/>
      <c r="P37" s="10"/>
      <c r="Q37" s="10"/>
      <c r="R37" s="10"/>
    </row>
    <row r="38" spans="1:18" ht="50" customHeight="1">
      <c r="A38" s="22"/>
      <c r="B38" s="19"/>
      <c r="C38" s="6"/>
      <c r="D38" s="6"/>
      <c r="E38" s="6"/>
      <c r="F38" s="6"/>
      <c r="G38" s="7"/>
      <c r="H38" s="7"/>
      <c r="I38" s="6"/>
      <c r="J38" s="6"/>
      <c r="K38" s="6"/>
      <c r="L38" s="8"/>
      <c r="M38" s="16"/>
      <c r="N38" s="25"/>
      <c r="O38" s="14"/>
      <c r="P38" s="10"/>
      <c r="Q38" s="10"/>
      <c r="R38" s="10"/>
    </row>
    <row r="39" spans="1:18" ht="50" customHeight="1">
      <c r="A39" s="22"/>
      <c r="B39" s="19"/>
      <c r="C39" s="6"/>
      <c r="D39" s="6"/>
      <c r="E39" s="6"/>
      <c r="F39" s="6"/>
      <c r="G39" s="7"/>
      <c r="H39" s="7"/>
      <c r="I39" s="6"/>
      <c r="J39" s="6"/>
      <c r="K39" s="6"/>
      <c r="L39" s="8"/>
      <c r="M39" s="16"/>
      <c r="N39" s="25"/>
      <c r="O39" s="14"/>
      <c r="P39" s="10"/>
      <c r="Q39" s="10"/>
      <c r="R39" s="10"/>
    </row>
    <row r="40" spans="1:18" ht="50" customHeight="1">
      <c r="A40" s="22"/>
      <c r="B40" s="19"/>
      <c r="C40" s="6"/>
      <c r="D40" s="6"/>
      <c r="E40" s="6"/>
      <c r="F40" s="6"/>
      <c r="G40" s="7"/>
      <c r="H40" s="7"/>
      <c r="I40" s="6"/>
      <c r="J40" s="6"/>
      <c r="K40" s="6"/>
      <c r="L40" s="8"/>
      <c r="M40" s="16"/>
      <c r="N40" s="25"/>
      <c r="O40" s="14"/>
      <c r="P40" s="10"/>
      <c r="Q40" s="10"/>
      <c r="R40" s="10"/>
    </row>
    <row r="41" spans="1:18" ht="50" customHeight="1">
      <c r="A41" s="22"/>
      <c r="B41" s="19"/>
      <c r="C41" s="6"/>
      <c r="D41" s="6"/>
      <c r="E41" s="6"/>
      <c r="F41" s="6"/>
      <c r="G41" s="7"/>
      <c r="H41" s="7"/>
      <c r="I41" s="6"/>
      <c r="J41" s="6"/>
      <c r="K41" s="6"/>
      <c r="L41" s="8"/>
      <c r="M41" s="16"/>
      <c r="N41" s="25"/>
      <c r="O41" s="14"/>
      <c r="P41" s="10"/>
      <c r="Q41" s="10"/>
      <c r="R41" s="10"/>
    </row>
    <row r="42" spans="1:18" ht="50" customHeight="1">
      <c r="A42" s="22"/>
      <c r="B42" s="19"/>
      <c r="C42" s="6"/>
      <c r="D42" s="6"/>
      <c r="E42" s="6"/>
      <c r="F42" s="6"/>
      <c r="G42" s="7"/>
      <c r="H42" s="7"/>
      <c r="I42" s="6"/>
      <c r="J42" s="6"/>
      <c r="K42" s="6"/>
      <c r="L42" s="8"/>
      <c r="M42" s="16"/>
      <c r="N42" s="25"/>
      <c r="O42" s="14"/>
      <c r="P42" s="10"/>
      <c r="Q42" s="10"/>
      <c r="R42" s="10"/>
    </row>
    <row r="43" spans="1:18" ht="50" customHeight="1">
      <c r="A43" s="22"/>
      <c r="B43" s="19"/>
      <c r="C43" s="6"/>
      <c r="D43" s="6"/>
      <c r="E43" s="6"/>
      <c r="F43" s="6"/>
      <c r="G43" s="7"/>
      <c r="H43" s="7"/>
      <c r="I43" s="6"/>
      <c r="J43" s="6"/>
      <c r="K43" s="6"/>
      <c r="L43" s="8"/>
      <c r="M43" s="16"/>
      <c r="N43" s="25"/>
      <c r="O43" s="14"/>
      <c r="P43" s="10"/>
      <c r="Q43" s="10"/>
      <c r="R43" s="10"/>
    </row>
    <row r="44" spans="1:18" ht="50" customHeight="1">
      <c r="A44" s="22"/>
      <c r="B44" s="19"/>
      <c r="C44" s="6"/>
      <c r="D44" s="6"/>
      <c r="E44" s="6"/>
      <c r="F44" s="6"/>
      <c r="G44" s="7"/>
      <c r="H44" s="7"/>
      <c r="I44" s="6"/>
      <c r="J44" s="6"/>
      <c r="K44" s="6"/>
      <c r="L44" s="8"/>
      <c r="M44" s="16"/>
      <c r="N44" s="25"/>
      <c r="O44" s="14"/>
      <c r="P44" s="10"/>
      <c r="Q44" s="10"/>
      <c r="R44" s="10"/>
    </row>
    <row r="45" spans="1:18" ht="50" customHeight="1">
      <c r="A45" s="22"/>
      <c r="B45" s="19"/>
      <c r="C45" s="6"/>
      <c r="D45" s="6"/>
      <c r="E45" s="6"/>
      <c r="F45" s="6"/>
      <c r="G45" s="7"/>
      <c r="H45" s="7"/>
      <c r="I45" s="6"/>
      <c r="J45" s="6"/>
      <c r="K45" s="6"/>
      <c r="L45" s="8"/>
      <c r="M45" s="16"/>
      <c r="N45" s="25"/>
      <c r="O45" s="14"/>
      <c r="P45" s="10"/>
      <c r="Q45" s="10"/>
      <c r="R45" s="10"/>
    </row>
    <row r="46" spans="1:18" ht="50" customHeight="1">
      <c r="A46" s="22"/>
      <c r="B46" s="19"/>
      <c r="C46" s="6"/>
      <c r="D46" s="6"/>
      <c r="E46" s="6"/>
      <c r="F46" s="6"/>
      <c r="G46" s="7"/>
      <c r="H46" s="7"/>
      <c r="I46" s="6"/>
      <c r="J46" s="6"/>
      <c r="K46" s="6"/>
      <c r="L46" s="8"/>
      <c r="M46" s="16"/>
      <c r="N46" s="25"/>
      <c r="O46" s="14"/>
      <c r="P46" s="10"/>
      <c r="Q46" s="10"/>
      <c r="R46" s="10"/>
    </row>
    <row r="47" spans="1:18" ht="50" customHeight="1">
      <c r="A47" s="22"/>
      <c r="B47" s="19"/>
      <c r="C47" s="6"/>
      <c r="D47" s="6"/>
      <c r="E47" s="6"/>
      <c r="F47" s="6"/>
      <c r="G47" s="7"/>
      <c r="H47" s="7"/>
      <c r="I47" s="6"/>
      <c r="J47" s="6"/>
      <c r="K47" s="6"/>
      <c r="L47" s="8"/>
      <c r="M47" s="16"/>
      <c r="N47" s="25"/>
      <c r="O47" s="14"/>
      <c r="P47" s="10"/>
      <c r="Q47" s="10"/>
      <c r="R47" s="10"/>
    </row>
    <row r="48" spans="1:18" ht="50" customHeight="1">
      <c r="A48" s="11"/>
      <c r="B48" s="5"/>
      <c r="C48" s="6"/>
      <c r="D48" s="6"/>
      <c r="E48" s="6"/>
      <c r="F48" s="6"/>
      <c r="G48" s="7"/>
      <c r="H48" s="7"/>
      <c r="I48" s="6"/>
      <c r="J48" s="6"/>
      <c r="K48" s="6"/>
      <c r="L48" s="8"/>
      <c r="M48" s="13"/>
      <c r="N48" s="10"/>
      <c r="O48" s="9"/>
      <c r="P48" s="10"/>
      <c r="Q48" s="10"/>
      <c r="R48" s="10"/>
    </row>
    <row r="49" spans="1:18" ht="50" customHeight="1">
      <c r="A49" s="4"/>
      <c r="B49" s="5"/>
      <c r="C49" s="6"/>
      <c r="D49" s="6"/>
      <c r="E49" s="6"/>
      <c r="F49" s="6"/>
      <c r="G49" s="7"/>
      <c r="H49" s="7"/>
      <c r="I49" s="6"/>
      <c r="J49" s="6"/>
      <c r="K49" s="6"/>
      <c r="L49" s="8"/>
      <c r="M49" s="13"/>
      <c r="N49" s="10"/>
      <c r="O49" s="9"/>
      <c r="P49" s="10"/>
      <c r="Q49" s="10"/>
      <c r="R49" s="10"/>
    </row>
    <row r="50" spans="1:18" ht="50" customHeight="1">
      <c r="A50" s="11"/>
      <c r="B50" s="5"/>
      <c r="C50" s="6"/>
      <c r="D50" s="6"/>
      <c r="E50" s="6"/>
      <c r="F50" s="6"/>
      <c r="G50" s="7"/>
      <c r="H50" s="7"/>
      <c r="I50" s="6"/>
      <c r="J50" s="6"/>
      <c r="K50" s="6"/>
      <c r="L50" s="8"/>
      <c r="M50" s="13"/>
      <c r="N50" s="10"/>
      <c r="O50" s="9"/>
      <c r="P50" s="10"/>
      <c r="Q50" s="10"/>
      <c r="R50" s="10"/>
    </row>
    <row r="51" spans="1:18" ht="50" customHeight="1">
      <c r="A51" s="11"/>
      <c r="B51" s="5"/>
      <c r="C51" s="6"/>
      <c r="D51" s="6"/>
      <c r="E51" s="6"/>
      <c r="F51" s="6"/>
      <c r="G51" s="7"/>
      <c r="H51" s="7"/>
      <c r="I51" s="6"/>
      <c r="J51" s="6"/>
      <c r="K51" s="6"/>
      <c r="L51" s="8"/>
      <c r="M51" s="13"/>
      <c r="N51" s="10"/>
      <c r="O51" s="9"/>
      <c r="P51" s="10"/>
      <c r="Q51" s="10"/>
      <c r="R51" s="10"/>
    </row>
    <row r="52" spans="1:18" ht="50" customHeight="1">
      <c r="A52" s="4"/>
      <c r="B52" s="5"/>
      <c r="C52" s="6"/>
      <c r="D52" s="6"/>
      <c r="E52" s="6"/>
      <c r="F52" s="6"/>
      <c r="G52" s="7"/>
      <c r="H52" s="7"/>
      <c r="I52" s="6"/>
      <c r="J52" s="6"/>
      <c r="K52" s="6"/>
      <c r="L52" s="8"/>
      <c r="M52" s="13"/>
      <c r="N52" s="10"/>
      <c r="O52" s="9"/>
      <c r="P52" s="10"/>
      <c r="Q52" s="10"/>
      <c r="R52" s="10"/>
    </row>
    <row r="53" spans="1:18" ht="50" customHeight="1">
      <c r="A53" s="11"/>
      <c r="B53" s="5"/>
      <c r="C53" s="6"/>
      <c r="D53" s="6"/>
      <c r="E53" s="6"/>
      <c r="F53" s="6"/>
      <c r="G53" s="7"/>
      <c r="H53" s="7"/>
      <c r="I53" s="6"/>
      <c r="J53" s="6"/>
      <c r="K53" s="6"/>
      <c r="L53" s="8"/>
      <c r="M53" s="13"/>
      <c r="N53" s="10"/>
      <c r="O53" s="9"/>
      <c r="P53" s="10"/>
      <c r="Q53" s="10"/>
      <c r="R53" s="10"/>
    </row>
    <row r="54" spans="1:18" ht="50" customHeight="1">
      <c r="A54" s="23"/>
      <c r="B54" s="5"/>
      <c r="C54" s="6"/>
      <c r="D54" s="6"/>
      <c r="E54" s="6"/>
      <c r="F54" s="6"/>
      <c r="G54" s="7"/>
      <c r="H54" s="7"/>
      <c r="I54" s="6"/>
      <c r="J54" s="6"/>
      <c r="K54" s="6"/>
      <c r="L54" s="8"/>
      <c r="M54" s="13"/>
      <c r="O54" s="9"/>
      <c r="P54" s="10"/>
      <c r="Q54" s="10"/>
      <c r="R54" s="10"/>
    </row>
  </sheetData>
  <autoFilter ref="A1:L1" xr:uid="{FAB1ACF9-D4B9-FB4D-8299-9FC1FBDA430F}">
    <sortState xmlns:xlrd2="http://schemas.microsoft.com/office/spreadsheetml/2017/richdata2" ref="A2:L23">
      <sortCondition descending="1" ref="K1:K23"/>
    </sortState>
  </autoFilter>
  <conditionalFormatting sqref="C2:C23">
    <cfRule type="colorScale" priority="40">
      <colorScale>
        <cfvo type="min"/>
        <cfvo type="percentile" val="50"/>
        <cfvo type="max"/>
        <color rgb="FFF8696B"/>
        <color rgb="FFFCFCFF"/>
        <color rgb="FF63BE7B"/>
      </colorScale>
    </cfRule>
  </conditionalFormatting>
  <conditionalFormatting sqref="C24:C27">
    <cfRule type="colorScale" priority="98">
      <colorScale>
        <cfvo type="min"/>
        <cfvo type="percentile" val="50"/>
        <cfvo type="max"/>
        <color rgb="FFF8696B"/>
        <color rgb="FFFCFCFF"/>
        <color rgb="FF63BE7B"/>
      </colorScale>
    </cfRule>
    <cfRule type="colorScale" priority="99">
      <colorScale>
        <cfvo type="min"/>
        <cfvo type="max"/>
        <color rgb="FFFCFCFF"/>
        <color rgb="FF63BE7B"/>
      </colorScale>
    </cfRule>
  </conditionalFormatting>
  <conditionalFormatting sqref="C24:C47">
    <cfRule type="colorScale" priority="92">
      <colorScale>
        <cfvo type="min"/>
        <cfvo type="percentile" val="50"/>
        <cfvo type="max"/>
        <color rgb="FFF8696B"/>
        <color rgb="FFFCFCFF"/>
        <color rgb="FF63BE7B"/>
      </colorScale>
    </cfRule>
  </conditionalFormatting>
  <conditionalFormatting sqref="C24:C54">
    <cfRule type="colorScale" priority="186">
      <colorScale>
        <cfvo type="min"/>
        <cfvo type="max"/>
        <color rgb="FFFFEF9C"/>
        <color rgb="FF63BE7B"/>
      </colorScale>
    </cfRule>
    <cfRule type="colorScale" priority="171">
      <colorScale>
        <cfvo type="min"/>
        <cfvo type="percentile" val="50"/>
        <cfvo type="max"/>
        <color rgb="FFF8696B"/>
        <color rgb="FFFFEB84"/>
        <color rgb="FF63BE7B"/>
      </colorScale>
    </cfRule>
    <cfRule type="colorScale" priority="166">
      <colorScale>
        <cfvo type="min"/>
        <cfvo type="percentile" val="50"/>
        <cfvo type="max"/>
        <color rgb="FFF8696B"/>
        <color rgb="FFFFEB84"/>
        <color rgb="FF63BE7B"/>
      </colorScale>
    </cfRule>
  </conditionalFormatting>
  <conditionalFormatting sqref="D2:D23">
    <cfRule type="colorScale" priority="54">
      <colorScale>
        <cfvo type="min"/>
        <cfvo type="max"/>
        <color rgb="FFFCFCFF"/>
        <color rgb="FF63BE7B"/>
      </colorScale>
    </cfRule>
  </conditionalFormatting>
  <conditionalFormatting sqref="D2:D47">
    <cfRule type="colorScale" priority="90">
      <colorScale>
        <cfvo type="min"/>
        <cfvo type="max"/>
        <color rgb="FFFCFCFF"/>
        <color rgb="FF63BE7B"/>
      </colorScale>
    </cfRule>
  </conditionalFormatting>
  <conditionalFormatting sqref="D2:E2">
    <cfRule type="colorScale" priority="183">
      <colorScale>
        <cfvo type="min"/>
        <cfvo type="percentile" val="50"/>
        <cfvo type="max"/>
        <color rgb="FFF8696B"/>
        <color rgb="FFFFEB84"/>
        <color rgb="FF63BE7B"/>
      </colorScale>
    </cfRule>
    <cfRule type="colorScale" priority="182">
      <colorScale>
        <cfvo type="min"/>
        <cfvo type="max"/>
        <color rgb="FFFCFCFF"/>
        <color rgb="FF63BE7B"/>
      </colorScale>
    </cfRule>
  </conditionalFormatting>
  <conditionalFormatting sqref="D2:E21 D24:E27">
    <cfRule type="colorScale" priority="100">
      <colorScale>
        <cfvo type="min"/>
        <cfvo type="max"/>
        <color rgb="FFFCFCFF"/>
        <color rgb="FF63BE7B"/>
      </colorScale>
    </cfRule>
  </conditionalFormatting>
  <conditionalFormatting sqref="D2:E21 D24:E53">
    <cfRule type="colorScale" priority="167">
      <colorScale>
        <cfvo type="min"/>
        <cfvo type="max"/>
        <color rgb="FFFFEF9C"/>
        <color rgb="FF63BE7B"/>
      </colorScale>
    </cfRule>
  </conditionalFormatting>
  <conditionalFormatting sqref="D3:E5">
    <cfRule type="colorScale" priority="185">
      <colorScale>
        <cfvo type="min"/>
        <cfvo type="percentile" val="50"/>
        <cfvo type="max"/>
        <color rgb="FFF8696B"/>
        <color rgb="FFFFEB84"/>
        <color rgb="FF63BE7B"/>
      </colorScale>
    </cfRule>
    <cfRule type="colorScale" priority="184">
      <colorScale>
        <cfvo type="min"/>
        <cfvo type="max"/>
        <color rgb="FFFCFCFF"/>
        <color rgb="FF63BE7B"/>
      </colorScale>
    </cfRule>
  </conditionalFormatting>
  <conditionalFormatting sqref="D6:E6">
    <cfRule type="colorScale" priority="180">
      <colorScale>
        <cfvo type="min"/>
        <cfvo type="max"/>
        <color rgb="FFFCFCFF"/>
        <color rgb="FF63BE7B"/>
      </colorScale>
    </cfRule>
    <cfRule type="colorScale" priority="181">
      <colorScale>
        <cfvo type="min"/>
        <cfvo type="percentile" val="50"/>
        <cfvo type="max"/>
        <color rgb="FFF8696B"/>
        <color rgb="FFFFEB84"/>
        <color rgb="FF63BE7B"/>
      </colorScale>
    </cfRule>
  </conditionalFormatting>
  <conditionalFormatting sqref="D7:E7">
    <cfRule type="colorScale" priority="178">
      <colorScale>
        <cfvo type="min"/>
        <cfvo type="max"/>
        <color rgb="FFFCFCFF"/>
        <color rgb="FF63BE7B"/>
      </colorScale>
    </cfRule>
    <cfRule type="colorScale" priority="179">
      <colorScale>
        <cfvo type="min"/>
        <cfvo type="percentile" val="50"/>
        <cfvo type="max"/>
        <color rgb="FFF8696B"/>
        <color rgb="FFFFEB84"/>
        <color rgb="FF63BE7B"/>
      </colorScale>
    </cfRule>
  </conditionalFormatting>
  <conditionalFormatting sqref="D8:E8">
    <cfRule type="colorScale" priority="177">
      <colorScale>
        <cfvo type="min"/>
        <cfvo type="percentile" val="50"/>
        <cfvo type="max"/>
        <color rgb="FFF8696B"/>
        <color rgb="FFFFEB84"/>
        <color rgb="FF63BE7B"/>
      </colorScale>
    </cfRule>
    <cfRule type="colorScale" priority="176">
      <colorScale>
        <cfvo type="min"/>
        <cfvo type="max"/>
        <color rgb="FFFCFCFF"/>
        <color rgb="FF63BE7B"/>
      </colorScale>
    </cfRule>
  </conditionalFormatting>
  <conditionalFormatting sqref="D9:E9">
    <cfRule type="colorScale" priority="174">
      <colorScale>
        <cfvo type="min"/>
        <cfvo type="max"/>
        <color rgb="FFFCFCFF"/>
        <color rgb="FF63BE7B"/>
      </colorScale>
    </cfRule>
    <cfRule type="colorScale" priority="175">
      <colorScale>
        <cfvo type="min"/>
        <cfvo type="percentile" val="50"/>
        <cfvo type="max"/>
        <color rgb="FFF8696B"/>
        <color rgb="FFFFEB84"/>
        <color rgb="FF63BE7B"/>
      </colorScale>
    </cfRule>
  </conditionalFormatting>
  <conditionalFormatting sqref="D10:E10">
    <cfRule type="colorScale" priority="172">
      <colorScale>
        <cfvo type="min"/>
        <cfvo type="max"/>
        <color rgb="FFFCFCFF"/>
        <color rgb="FF63BE7B"/>
      </colorScale>
    </cfRule>
    <cfRule type="colorScale" priority="173">
      <colorScale>
        <cfvo type="min"/>
        <cfvo type="percentile" val="50"/>
        <cfvo type="max"/>
        <color rgb="FFF8696B"/>
        <color rgb="FFFFEB84"/>
        <color rgb="FF63BE7B"/>
      </colorScale>
    </cfRule>
  </conditionalFormatting>
  <conditionalFormatting sqref="D11:E11">
    <cfRule type="colorScale" priority="162">
      <colorScale>
        <cfvo type="min"/>
        <cfvo type="percentile" val="50"/>
        <cfvo type="max"/>
        <color rgb="FFF8696B"/>
        <color rgb="FFFFEB84"/>
        <color rgb="FF63BE7B"/>
      </colorScale>
    </cfRule>
    <cfRule type="colorScale" priority="161">
      <colorScale>
        <cfvo type="min"/>
        <cfvo type="max"/>
        <color rgb="FFFCFCFF"/>
        <color rgb="FF63BE7B"/>
      </colorScale>
    </cfRule>
  </conditionalFormatting>
  <conditionalFormatting sqref="D12:E14">
    <cfRule type="colorScale" priority="164">
      <colorScale>
        <cfvo type="min"/>
        <cfvo type="percentile" val="50"/>
        <cfvo type="max"/>
        <color rgb="FFF8696B"/>
        <color rgb="FFFFEB84"/>
        <color rgb="FF63BE7B"/>
      </colorScale>
    </cfRule>
    <cfRule type="colorScale" priority="163">
      <colorScale>
        <cfvo type="min"/>
        <cfvo type="max"/>
        <color rgb="FFFCFCFF"/>
        <color rgb="FF63BE7B"/>
      </colorScale>
    </cfRule>
  </conditionalFormatting>
  <conditionalFormatting sqref="D15:E15">
    <cfRule type="colorScale" priority="160">
      <colorScale>
        <cfvo type="min"/>
        <cfvo type="percentile" val="50"/>
        <cfvo type="max"/>
        <color rgb="FFF8696B"/>
        <color rgb="FFFFEB84"/>
        <color rgb="FF63BE7B"/>
      </colorScale>
    </cfRule>
    <cfRule type="colorScale" priority="159">
      <colorScale>
        <cfvo type="min"/>
        <cfvo type="max"/>
        <color rgb="FFFCFCFF"/>
        <color rgb="FF63BE7B"/>
      </colorScale>
    </cfRule>
  </conditionalFormatting>
  <conditionalFormatting sqref="D16:E16">
    <cfRule type="colorScale" priority="158">
      <colorScale>
        <cfvo type="min"/>
        <cfvo type="percentile" val="50"/>
        <cfvo type="max"/>
        <color rgb="FFF8696B"/>
        <color rgb="FFFFEB84"/>
        <color rgb="FF63BE7B"/>
      </colorScale>
    </cfRule>
    <cfRule type="colorScale" priority="157">
      <colorScale>
        <cfvo type="min"/>
        <cfvo type="max"/>
        <color rgb="FFFCFCFF"/>
        <color rgb="FF63BE7B"/>
      </colorScale>
    </cfRule>
  </conditionalFormatting>
  <conditionalFormatting sqref="D17:E17">
    <cfRule type="colorScale" priority="155">
      <colorScale>
        <cfvo type="min"/>
        <cfvo type="max"/>
        <color rgb="FFFCFCFF"/>
        <color rgb="FF63BE7B"/>
      </colorScale>
    </cfRule>
    <cfRule type="colorScale" priority="156">
      <colorScale>
        <cfvo type="min"/>
        <cfvo type="percentile" val="50"/>
        <cfvo type="max"/>
        <color rgb="FFF8696B"/>
        <color rgb="FFFFEB84"/>
        <color rgb="FF63BE7B"/>
      </colorScale>
    </cfRule>
  </conditionalFormatting>
  <conditionalFormatting sqref="D18:E18">
    <cfRule type="colorScale" priority="153">
      <colorScale>
        <cfvo type="min"/>
        <cfvo type="max"/>
        <color rgb="FFFCFCFF"/>
        <color rgb="FF63BE7B"/>
      </colorScale>
    </cfRule>
    <cfRule type="colorScale" priority="154">
      <colorScale>
        <cfvo type="min"/>
        <cfvo type="percentile" val="50"/>
        <cfvo type="max"/>
        <color rgb="FFF8696B"/>
        <color rgb="FFFFEB84"/>
        <color rgb="FF63BE7B"/>
      </colorScale>
    </cfRule>
  </conditionalFormatting>
  <conditionalFormatting sqref="D19:E19">
    <cfRule type="colorScale" priority="85">
      <colorScale>
        <cfvo type="min"/>
        <cfvo type="max"/>
        <color rgb="FFFCFCFF"/>
        <color rgb="FF63BE7B"/>
      </colorScale>
    </cfRule>
    <cfRule type="colorScale" priority="86">
      <colorScale>
        <cfvo type="min"/>
        <cfvo type="percentile" val="50"/>
        <cfvo type="max"/>
        <color rgb="FFF8696B"/>
        <color rgb="FFFFEB84"/>
        <color rgb="FF63BE7B"/>
      </colorScale>
    </cfRule>
  </conditionalFormatting>
  <conditionalFormatting sqref="D20:E20">
    <cfRule type="colorScale" priority="84">
      <colorScale>
        <cfvo type="min"/>
        <cfvo type="percentile" val="50"/>
        <cfvo type="max"/>
        <color rgb="FFF8696B"/>
        <color rgb="FFFFEB84"/>
        <color rgb="FF63BE7B"/>
      </colorScale>
    </cfRule>
    <cfRule type="colorScale" priority="83">
      <colorScale>
        <cfvo type="min"/>
        <cfvo type="max"/>
        <color rgb="FFFCFCFF"/>
        <color rgb="FF63BE7B"/>
      </colorScale>
    </cfRule>
  </conditionalFormatting>
  <conditionalFormatting sqref="D21:E21">
    <cfRule type="colorScale" priority="81">
      <colorScale>
        <cfvo type="min"/>
        <cfvo type="max"/>
        <color rgb="FFFCFCFF"/>
        <color rgb="FF63BE7B"/>
      </colorScale>
    </cfRule>
    <cfRule type="colorScale" priority="82">
      <colorScale>
        <cfvo type="min"/>
        <cfvo type="percentile" val="50"/>
        <cfvo type="max"/>
        <color rgb="FFF8696B"/>
        <color rgb="FFFFEB84"/>
        <color rgb="FF63BE7B"/>
      </colorScale>
    </cfRule>
  </conditionalFormatting>
  <conditionalFormatting sqref="D22:E22">
    <cfRule type="colorScale" priority="56">
      <colorScale>
        <cfvo type="min"/>
        <cfvo type="percentile" val="50"/>
        <cfvo type="max"/>
        <color rgb="FFF8696B"/>
        <color rgb="FFFFEB84"/>
        <color rgb="FF63BE7B"/>
      </colorScale>
    </cfRule>
    <cfRule type="colorScale" priority="55">
      <colorScale>
        <cfvo type="min"/>
        <cfvo type="max"/>
        <color rgb="FFFCFCFF"/>
        <color rgb="FF63BE7B"/>
      </colorScale>
    </cfRule>
    <cfRule type="colorScale" priority="57">
      <colorScale>
        <cfvo type="min"/>
        <cfvo type="max"/>
        <color rgb="FFFCFCFF"/>
        <color rgb="FF63BE7B"/>
      </colorScale>
    </cfRule>
    <cfRule type="colorScale" priority="58">
      <colorScale>
        <cfvo type="min"/>
        <cfvo type="max"/>
        <color rgb="FFFFEF9C"/>
        <color rgb="FF63BE7B"/>
      </colorScale>
    </cfRule>
  </conditionalFormatting>
  <conditionalFormatting sqref="D23:E23">
    <cfRule type="colorScale" priority="1">
      <colorScale>
        <cfvo type="min"/>
        <cfvo type="max"/>
        <color rgb="FFFCFCFF"/>
        <color rgb="FF63BE7B"/>
      </colorScale>
    </cfRule>
    <cfRule type="colorScale" priority="4">
      <colorScale>
        <cfvo type="min"/>
        <cfvo type="max"/>
        <color rgb="FFFFEF9C"/>
        <color rgb="FF63BE7B"/>
      </colorScale>
    </cfRule>
    <cfRule type="colorScale" priority="3">
      <colorScale>
        <cfvo type="min"/>
        <cfvo type="max"/>
        <color rgb="FFFCFCFF"/>
        <color rgb="FF63BE7B"/>
      </colorScale>
    </cfRule>
    <cfRule type="colorScale" priority="2">
      <colorScale>
        <cfvo type="min"/>
        <cfvo type="percentile" val="50"/>
        <cfvo type="max"/>
        <color rgb="FFF8696B"/>
        <color rgb="FFFFEB84"/>
        <color rgb="FF63BE7B"/>
      </colorScale>
    </cfRule>
  </conditionalFormatting>
  <conditionalFormatting sqref="D24:E24">
    <cfRule type="colorScale" priority="144">
      <colorScale>
        <cfvo type="min"/>
        <cfvo type="percentile" val="50"/>
        <cfvo type="max"/>
        <color rgb="FFF8696B"/>
        <color rgb="FFFFEB84"/>
        <color rgb="FF63BE7B"/>
      </colorScale>
    </cfRule>
    <cfRule type="colorScale" priority="143">
      <colorScale>
        <cfvo type="min"/>
        <cfvo type="max"/>
        <color rgb="FFFCFCFF"/>
        <color rgb="FF63BE7B"/>
      </colorScale>
    </cfRule>
  </conditionalFormatting>
  <conditionalFormatting sqref="D25:E27">
    <cfRule type="colorScale" priority="142">
      <colorScale>
        <cfvo type="min"/>
        <cfvo type="percentile" val="50"/>
        <cfvo type="max"/>
        <color rgb="FFF8696B"/>
        <color rgb="FFFFEB84"/>
        <color rgb="FF63BE7B"/>
      </colorScale>
    </cfRule>
    <cfRule type="colorScale" priority="141">
      <colorScale>
        <cfvo type="min"/>
        <cfvo type="max"/>
        <color rgb="FFFCFCFF"/>
        <color rgb="FF63BE7B"/>
      </colorScale>
    </cfRule>
  </conditionalFormatting>
  <conditionalFormatting sqref="D28:E28">
    <cfRule type="colorScale" priority="138">
      <colorScale>
        <cfvo type="min"/>
        <cfvo type="percentile" val="50"/>
        <cfvo type="max"/>
        <color rgb="FFF8696B"/>
        <color rgb="FFFFEB84"/>
        <color rgb="FF63BE7B"/>
      </colorScale>
    </cfRule>
    <cfRule type="colorScale" priority="137">
      <colorScale>
        <cfvo type="min"/>
        <cfvo type="max"/>
        <color rgb="FFFCFCFF"/>
        <color rgb="FF63BE7B"/>
      </colorScale>
    </cfRule>
  </conditionalFormatting>
  <conditionalFormatting sqref="D29:E31">
    <cfRule type="colorScale" priority="139">
      <colorScale>
        <cfvo type="min"/>
        <cfvo type="max"/>
        <color rgb="FFFCFCFF"/>
        <color rgb="FF63BE7B"/>
      </colorScale>
    </cfRule>
    <cfRule type="colorScale" priority="140">
      <colorScale>
        <cfvo type="min"/>
        <cfvo type="percentile" val="50"/>
        <cfvo type="max"/>
        <color rgb="FFF8696B"/>
        <color rgb="FFFFEB84"/>
        <color rgb="FF63BE7B"/>
      </colorScale>
    </cfRule>
  </conditionalFormatting>
  <conditionalFormatting sqref="D32:E32">
    <cfRule type="colorScale" priority="136">
      <colorScale>
        <cfvo type="min"/>
        <cfvo type="percentile" val="50"/>
        <cfvo type="max"/>
        <color rgb="FFF8696B"/>
        <color rgb="FFFFEB84"/>
        <color rgb="FF63BE7B"/>
      </colorScale>
    </cfRule>
    <cfRule type="colorScale" priority="135">
      <colorScale>
        <cfvo type="min"/>
        <cfvo type="max"/>
        <color rgb="FFFCFCFF"/>
        <color rgb="FF63BE7B"/>
      </colorScale>
    </cfRule>
  </conditionalFormatting>
  <conditionalFormatting sqref="D33:E33">
    <cfRule type="colorScale" priority="134">
      <colorScale>
        <cfvo type="min"/>
        <cfvo type="percentile" val="50"/>
        <cfvo type="max"/>
        <color rgb="FFF8696B"/>
        <color rgb="FFFFEB84"/>
        <color rgb="FF63BE7B"/>
      </colorScale>
    </cfRule>
    <cfRule type="colorScale" priority="133">
      <colorScale>
        <cfvo type="min"/>
        <cfvo type="max"/>
        <color rgb="FFFCFCFF"/>
        <color rgb="FF63BE7B"/>
      </colorScale>
    </cfRule>
  </conditionalFormatting>
  <conditionalFormatting sqref="D34:E34">
    <cfRule type="colorScale" priority="132">
      <colorScale>
        <cfvo type="min"/>
        <cfvo type="percentile" val="50"/>
        <cfvo type="max"/>
        <color rgb="FFF8696B"/>
        <color rgb="FFFFEB84"/>
        <color rgb="FF63BE7B"/>
      </colorScale>
    </cfRule>
    <cfRule type="colorScale" priority="131">
      <colorScale>
        <cfvo type="min"/>
        <cfvo type="max"/>
        <color rgb="FFFCFCFF"/>
        <color rgb="FF63BE7B"/>
      </colorScale>
    </cfRule>
  </conditionalFormatting>
  <conditionalFormatting sqref="D35:E35">
    <cfRule type="colorScale" priority="129">
      <colorScale>
        <cfvo type="min"/>
        <cfvo type="max"/>
        <color rgb="FFFCFCFF"/>
        <color rgb="FF63BE7B"/>
      </colorScale>
    </cfRule>
    <cfRule type="colorScale" priority="130">
      <colorScale>
        <cfvo type="min"/>
        <cfvo type="percentile" val="50"/>
        <cfvo type="max"/>
        <color rgb="FFF8696B"/>
        <color rgb="FFFFEB84"/>
        <color rgb="FF63BE7B"/>
      </colorScale>
    </cfRule>
  </conditionalFormatting>
  <conditionalFormatting sqref="D36:E36">
    <cfRule type="colorScale" priority="128">
      <colorScale>
        <cfvo type="min"/>
        <cfvo type="percentile" val="50"/>
        <cfvo type="max"/>
        <color rgb="FFF8696B"/>
        <color rgb="FFFFEB84"/>
        <color rgb="FF63BE7B"/>
      </colorScale>
    </cfRule>
    <cfRule type="colorScale" priority="127">
      <colorScale>
        <cfvo type="min"/>
        <cfvo type="max"/>
        <color rgb="FFFCFCFF"/>
        <color rgb="FF63BE7B"/>
      </colorScale>
    </cfRule>
  </conditionalFormatting>
  <conditionalFormatting sqref="D37:E37">
    <cfRule type="colorScale" priority="123">
      <colorScale>
        <cfvo type="min"/>
        <cfvo type="max"/>
        <color rgb="FFFCFCFF"/>
        <color rgb="FF63BE7B"/>
      </colorScale>
    </cfRule>
    <cfRule type="colorScale" priority="124">
      <colorScale>
        <cfvo type="min"/>
        <cfvo type="percentile" val="50"/>
        <cfvo type="max"/>
        <color rgb="FFF8696B"/>
        <color rgb="FFFFEB84"/>
        <color rgb="FF63BE7B"/>
      </colorScale>
    </cfRule>
  </conditionalFormatting>
  <conditionalFormatting sqref="D38:E40">
    <cfRule type="colorScale" priority="125">
      <colorScale>
        <cfvo type="min"/>
        <cfvo type="max"/>
        <color rgb="FFFCFCFF"/>
        <color rgb="FF63BE7B"/>
      </colorScale>
    </cfRule>
    <cfRule type="colorScale" priority="126">
      <colorScale>
        <cfvo type="min"/>
        <cfvo type="percentile" val="50"/>
        <cfvo type="max"/>
        <color rgb="FFF8696B"/>
        <color rgb="FFFFEB84"/>
        <color rgb="FF63BE7B"/>
      </colorScale>
    </cfRule>
  </conditionalFormatting>
  <conditionalFormatting sqref="D41:E41">
    <cfRule type="colorScale" priority="122">
      <colorScale>
        <cfvo type="min"/>
        <cfvo type="percentile" val="50"/>
        <cfvo type="max"/>
        <color rgb="FFF8696B"/>
        <color rgb="FFFFEB84"/>
        <color rgb="FF63BE7B"/>
      </colorScale>
    </cfRule>
    <cfRule type="colorScale" priority="121">
      <colorScale>
        <cfvo type="min"/>
        <cfvo type="max"/>
        <color rgb="FFFCFCFF"/>
        <color rgb="FF63BE7B"/>
      </colorScale>
    </cfRule>
  </conditionalFormatting>
  <conditionalFormatting sqref="D42:E42">
    <cfRule type="colorScale" priority="119">
      <colorScale>
        <cfvo type="min"/>
        <cfvo type="max"/>
        <color rgb="FFFCFCFF"/>
        <color rgb="FF63BE7B"/>
      </colorScale>
    </cfRule>
    <cfRule type="colorScale" priority="120">
      <colorScale>
        <cfvo type="min"/>
        <cfvo type="percentile" val="50"/>
        <cfvo type="max"/>
        <color rgb="FFF8696B"/>
        <color rgb="FFFFEB84"/>
        <color rgb="FF63BE7B"/>
      </colorScale>
    </cfRule>
  </conditionalFormatting>
  <conditionalFormatting sqref="D43:E43">
    <cfRule type="colorScale" priority="118">
      <colorScale>
        <cfvo type="min"/>
        <cfvo type="percentile" val="50"/>
        <cfvo type="max"/>
        <color rgb="FFF8696B"/>
        <color rgb="FFFFEB84"/>
        <color rgb="FF63BE7B"/>
      </colorScale>
    </cfRule>
    <cfRule type="colorScale" priority="117">
      <colorScale>
        <cfvo type="min"/>
        <cfvo type="max"/>
        <color rgb="FFFCFCFF"/>
        <color rgb="FF63BE7B"/>
      </colorScale>
    </cfRule>
  </conditionalFormatting>
  <conditionalFormatting sqref="D44:E44">
    <cfRule type="colorScale" priority="115">
      <colorScale>
        <cfvo type="min"/>
        <cfvo type="max"/>
        <color rgb="FFFCFCFF"/>
        <color rgb="FF63BE7B"/>
      </colorScale>
    </cfRule>
    <cfRule type="colorScale" priority="116">
      <colorScale>
        <cfvo type="min"/>
        <cfvo type="percentile" val="50"/>
        <cfvo type="max"/>
        <color rgb="FFF8696B"/>
        <color rgb="FFFFEB84"/>
        <color rgb="FF63BE7B"/>
      </colorScale>
    </cfRule>
  </conditionalFormatting>
  <conditionalFormatting sqref="D45:E45">
    <cfRule type="colorScale" priority="114">
      <colorScale>
        <cfvo type="min"/>
        <cfvo type="percentile" val="50"/>
        <cfvo type="max"/>
        <color rgb="FFF8696B"/>
        <color rgb="FFFFEB84"/>
        <color rgb="FF63BE7B"/>
      </colorScale>
    </cfRule>
    <cfRule type="colorScale" priority="113">
      <colorScale>
        <cfvo type="min"/>
        <cfvo type="max"/>
        <color rgb="FFFCFCFF"/>
        <color rgb="FF63BE7B"/>
      </colorScale>
    </cfRule>
  </conditionalFormatting>
  <conditionalFormatting sqref="D46:E46">
    <cfRule type="colorScale" priority="110">
      <colorScale>
        <cfvo type="min"/>
        <cfvo type="percentile" val="50"/>
        <cfvo type="max"/>
        <color rgb="FFF8696B"/>
        <color rgb="FFFFEB84"/>
        <color rgb="FF63BE7B"/>
      </colorScale>
    </cfRule>
    <cfRule type="colorScale" priority="109">
      <colorScale>
        <cfvo type="min"/>
        <cfvo type="max"/>
        <color rgb="FFFCFCFF"/>
        <color rgb="FF63BE7B"/>
      </colorScale>
    </cfRule>
  </conditionalFormatting>
  <conditionalFormatting sqref="D47:E49">
    <cfRule type="colorScale" priority="112">
      <colorScale>
        <cfvo type="min"/>
        <cfvo type="percentile" val="50"/>
        <cfvo type="max"/>
        <color rgb="FFF8696B"/>
        <color rgb="FFFFEB84"/>
        <color rgb="FF63BE7B"/>
      </colorScale>
    </cfRule>
    <cfRule type="colorScale" priority="111">
      <colorScale>
        <cfvo type="min"/>
        <cfvo type="max"/>
        <color rgb="FFFCFCFF"/>
        <color rgb="FF63BE7B"/>
      </colorScale>
    </cfRule>
  </conditionalFormatting>
  <conditionalFormatting sqref="D50:E50">
    <cfRule type="colorScale" priority="107">
      <colorScale>
        <cfvo type="min"/>
        <cfvo type="max"/>
        <color rgb="FFFCFCFF"/>
        <color rgb="FF63BE7B"/>
      </colorScale>
    </cfRule>
    <cfRule type="colorScale" priority="108">
      <colorScale>
        <cfvo type="min"/>
        <cfvo type="percentile" val="50"/>
        <cfvo type="max"/>
        <color rgb="FFF8696B"/>
        <color rgb="FFFFEB84"/>
        <color rgb="FF63BE7B"/>
      </colorScale>
    </cfRule>
  </conditionalFormatting>
  <conditionalFormatting sqref="D51:E51">
    <cfRule type="colorScale" priority="106">
      <colorScale>
        <cfvo type="min"/>
        <cfvo type="percentile" val="50"/>
        <cfvo type="max"/>
        <color rgb="FFF8696B"/>
        <color rgb="FFFFEB84"/>
        <color rgb="FF63BE7B"/>
      </colorScale>
    </cfRule>
    <cfRule type="colorScale" priority="105">
      <colorScale>
        <cfvo type="min"/>
        <cfvo type="max"/>
        <color rgb="FFFCFCFF"/>
        <color rgb="FF63BE7B"/>
      </colorScale>
    </cfRule>
  </conditionalFormatting>
  <conditionalFormatting sqref="D52:E52">
    <cfRule type="colorScale" priority="103">
      <colorScale>
        <cfvo type="min"/>
        <cfvo type="max"/>
        <color rgb="FFFCFCFF"/>
        <color rgb="FF63BE7B"/>
      </colorScale>
    </cfRule>
    <cfRule type="colorScale" priority="104">
      <colorScale>
        <cfvo type="min"/>
        <cfvo type="percentile" val="50"/>
        <cfvo type="max"/>
        <color rgb="FFF8696B"/>
        <color rgb="FFFFEB84"/>
        <color rgb="FF63BE7B"/>
      </colorScale>
    </cfRule>
  </conditionalFormatting>
  <conditionalFormatting sqref="D53:E53">
    <cfRule type="colorScale" priority="101">
      <colorScale>
        <cfvo type="min"/>
        <cfvo type="max"/>
        <color rgb="FFFCFCFF"/>
        <color rgb="FF63BE7B"/>
      </colorScale>
    </cfRule>
    <cfRule type="colorScale" priority="102">
      <colorScale>
        <cfvo type="min"/>
        <cfvo type="percentile" val="50"/>
        <cfvo type="max"/>
        <color rgb="FFF8696B"/>
        <color rgb="FFFFEB84"/>
        <color rgb="FF63BE7B"/>
      </colorScale>
    </cfRule>
  </conditionalFormatting>
  <conditionalFormatting sqref="E2:E23">
    <cfRule type="colorScale" priority="53">
      <colorScale>
        <cfvo type="min"/>
        <cfvo type="max"/>
        <color rgb="FFFCFCFF"/>
        <color rgb="FF63BE7B"/>
      </colorScale>
    </cfRule>
  </conditionalFormatting>
  <conditionalFormatting sqref="E2:E47">
    <cfRule type="colorScale" priority="91">
      <colorScale>
        <cfvo type="min"/>
        <cfvo type="max"/>
        <color rgb="FFFCFCFF"/>
        <color rgb="FF63BE7B"/>
      </colorScale>
    </cfRule>
  </conditionalFormatting>
  <conditionalFormatting sqref="F2:F23">
    <cfRule type="colorScale" priority="52">
      <colorScale>
        <cfvo type="min"/>
        <cfvo type="percentile" val="50"/>
        <cfvo type="max"/>
        <color rgb="FFF8696B"/>
        <color rgb="FFFCFCFF"/>
        <color rgb="FF63BE7B"/>
      </colorScale>
    </cfRule>
  </conditionalFormatting>
  <conditionalFormatting sqref="F2:F27">
    <cfRule type="colorScale" priority="97">
      <colorScale>
        <cfvo type="min"/>
        <cfvo type="max"/>
        <color rgb="FFFCFCFF"/>
        <color rgb="FF63BE7B"/>
      </colorScale>
    </cfRule>
  </conditionalFormatting>
  <conditionalFormatting sqref="F56:F1048576 F1:F53">
    <cfRule type="colorScale" priority="93">
      <colorScale>
        <cfvo type="min"/>
        <cfvo type="percentile" val="50"/>
        <cfvo type="max"/>
        <color rgb="FFF8696B"/>
        <color rgb="FFFCFCFF"/>
        <color rgb="FF63BE7B"/>
      </colorScale>
    </cfRule>
  </conditionalFormatting>
  <conditionalFormatting sqref="G2:G23">
    <cfRule type="colorScale" priority="51">
      <colorScale>
        <cfvo type="min"/>
        <cfvo type="percentile" val="50"/>
        <cfvo type="max"/>
        <color rgb="FF63BE7B"/>
        <color rgb="FFFCFCFF"/>
        <color rgb="FFF8696B"/>
      </colorScale>
    </cfRule>
  </conditionalFormatting>
  <conditionalFormatting sqref="G2:G27">
    <cfRule type="colorScale" priority="96">
      <colorScale>
        <cfvo type="min"/>
        <cfvo type="percentile" val="50"/>
        <cfvo type="max"/>
        <color rgb="FF63BE7B"/>
        <color rgb="FFFCFCFF"/>
        <color rgb="FFF8696B"/>
      </colorScale>
    </cfRule>
  </conditionalFormatting>
  <conditionalFormatting sqref="G2:G53">
    <cfRule type="colorScale" priority="165">
      <colorScale>
        <cfvo type="min"/>
        <cfvo type="percentile" val="50"/>
        <cfvo type="max"/>
        <color rgb="FF63BE7B"/>
        <color rgb="FFFCFCFF"/>
        <color rgb="FFF8696B"/>
      </colorScale>
    </cfRule>
  </conditionalFormatting>
  <conditionalFormatting sqref="H2:H23">
    <cfRule type="colorScale" priority="50">
      <colorScale>
        <cfvo type="min"/>
        <cfvo type="percentile" val="50"/>
        <cfvo type="max"/>
        <color rgb="FF63BE7B"/>
        <color rgb="FFFCFCFF"/>
        <color rgb="FFF8696B"/>
      </colorScale>
    </cfRule>
  </conditionalFormatting>
  <conditionalFormatting sqref="H2:H27">
    <cfRule type="colorScale" priority="95">
      <colorScale>
        <cfvo type="min"/>
        <cfvo type="percentile" val="50"/>
        <cfvo type="max"/>
        <color rgb="FF63BE7B"/>
        <color rgb="FFFCFCFF"/>
        <color rgb="FFF8696B"/>
      </colorScale>
    </cfRule>
  </conditionalFormatting>
  <conditionalFormatting sqref="I2:I23">
    <cfRule type="colorScale" priority="49">
      <colorScale>
        <cfvo type="min"/>
        <cfvo type="percentile" val="50"/>
        <cfvo type="max"/>
        <color rgb="FFF8696B"/>
        <color rgb="FFFFEB84"/>
        <color rgb="FF63BE7B"/>
      </colorScale>
    </cfRule>
    <cfRule type="colorScale" priority="45">
      <colorScale>
        <cfvo type="min"/>
        <cfvo type="max"/>
        <color rgb="FFFFEF9C"/>
        <color rgb="FF63BE7B"/>
      </colorScale>
    </cfRule>
  </conditionalFormatting>
  <conditionalFormatting sqref="I2:I27">
    <cfRule type="colorScale" priority="94">
      <colorScale>
        <cfvo type="min"/>
        <cfvo type="max"/>
        <color rgb="FFFFEF9C"/>
        <color rgb="FF63BE7B"/>
      </colorScale>
    </cfRule>
  </conditionalFormatting>
  <conditionalFormatting sqref="I2:I53">
    <cfRule type="colorScale" priority="168">
      <colorScale>
        <cfvo type="min"/>
        <cfvo type="max"/>
        <color rgb="FFFFEF9C"/>
        <color rgb="FF63BE7B"/>
      </colorScale>
    </cfRule>
  </conditionalFormatting>
  <conditionalFormatting sqref="J2:J23">
    <cfRule type="colorScale" priority="44">
      <colorScale>
        <cfvo type="min"/>
        <cfvo type="max"/>
        <color rgb="FFFFEF9C"/>
        <color rgb="FF63BE7B"/>
      </colorScale>
    </cfRule>
  </conditionalFormatting>
  <conditionalFormatting sqref="J2:J53">
    <cfRule type="colorScale" priority="169">
      <colorScale>
        <cfvo type="min"/>
        <cfvo type="max"/>
        <color rgb="FFFFEF9C"/>
        <color rgb="FF63BE7B"/>
      </colorScale>
    </cfRule>
  </conditionalFormatting>
  <conditionalFormatting sqref="J3:J23">
    <cfRule type="colorScale" priority="47">
      <colorScale>
        <cfvo type="min"/>
        <cfvo type="max"/>
        <color rgb="FFFFEF9C"/>
        <color rgb="FF63BE7B"/>
      </colorScale>
    </cfRule>
  </conditionalFormatting>
  <conditionalFormatting sqref="K2:K23">
    <cfRule type="colorScale" priority="43">
      <colorScale>
        <cfvo type="min"/>
        <cfvo type="max"/>
        <color rgb="FFFFEF9C"/>
        <color rgb="FF63BE7B"/>
      </colorScale>
    </cfRule>
  </conditionalFormatting>
  <conditionalFormatting sqref="K2:K53">
    <cfRule type="colorScale" priority="170">
      <colorScale>
        <cfvo type="min"/>
        <cfvo type="percentile" val="50"/>
        <cfvo type="max"/>
        <color rgb="FFF8696B"/>
        <color rgb="FFFFEB84"/>
        <color rgb="FF63BE7B"/>
      </colorScale>
    </cfRule>
  </conditionalFormatting>
  <conditionalFormatting sqref="K3:K23">
    <cfRule type="colorScale" priority="46">
      <colorScale>
        <cfvo type="min"/>
        <cfvo type="max"/>
        <color rgb="FFFFEF9C"/>
        <color rgb="FF63BE7B"/>
      </colorScale>
    </cfRule>
  </conditionalFormatting>
  <hyperlinks>
    <hyperlink ref="A23" r:id="rId1" display="Financial Services/Berkshire Hathaway.xlsx" xr:uid="{163FE105-4B11-1546-9060-92F2EEBFCD7B}"/>
    <hyperlink ref="A10" r:id="rId2" display="Financial Services/BlackRock.xlsx" xr:uid="{32388E5F-33D6-6946-B4E7-B1A049E81E1D}"/>
    <hyperlink ref="A15" r:id="rId3" display="Financial Services/CME Group.xlsx" xr:uid="{5C6BB9D2-C60D-8745-8BDA-B85212EFE253}"/>
    <hyperlink ref="A22" r:id="rId4" display="Financial Services/Discover Financial Services.xlsx" xr:uid="{07917017-F610-E140-A7F1-ABBEAF911C9C}"/>
    <hyperlink ref="A11" r:id="rId5" display="Financial Services/FactSet Research Systems.xlsx" xr:uid="{578A9FD3-FCA0-B548-8054-BAA97FFDC1C0}"/>
    <hyperlink ref="A3" r:id="rId6" display="Financial Services/Fair Isaac Corporation.xlsx" xr:uid="{A44C1B12-8E04-964A-8BFF-36D2C1F19295}"/>
    <hyperlink ref="A17" r:id="rId7" display="Financial Services/Fiserv.xlsx" xr:uid="{70F4EC25-9F01-884D-BA1D-F3431878F48E}"/>
    <hyperlink ref="A16" r:id="rId8" display="Financial Services/Intercontinental Exchange.xlsx" xr:uid="{342F5D7D-34B9-3548-A6A1-6D2D565EC027}"/>
    <hyperlink ref="A2" r:id="rId9" display="Financial Services/Mastercard.xlsx" xr:uid="{369930C2-BC5B-3D4C-A7C5-FF6EB8E68807}"/>
    <hyperlink ref="A8" r:id="rId10" display="Financial Services/Moodys.xlsx" xr:uid="{1722E6B1-603C-634B-B8BA-3937C18B2418}"/>
    <hyperlink ref="A4" r:id="rId11" display="Financial Services/MSCI.xlsx" xr:uid="{49B5D6B4-9752-3B4D-87F0-7282B7716FE1}"/>
    <hyperlink ref="A21" r:id="rId12" display="Financial Services/Nu Holdings.xlsx" xr:uid="{A0C4CEFC-7BF5-9346-A017-A694D75A9E26}"/>
    <hyperlink ref="A6" r:id="rId13" display="Financial Services/Paycom Software.xlsx" xr:uid="{2D1C083C-777F-B048-956F-F68461E63939}"/>
    <hyperlink ref="A13" r:id="rId14" display="Financial Services/Paylocity.xlsx" xr:uid="{D02B660C-997C-704C-8E92-4305C43C0E0E}"/>
    <hyperlink ref="A12" r:id="rId15" display="Financial Services/PayPal.xlsx" xr:uid="{8124329E-5832-B043-951B-943CC0EF3569}"/>
    <hyperlink ref="A18" r:id="rId16" display="Financial Services/S&amp;P Global.xlsx" xr:uid="{F4F20C64-D3D5-2143-8FFA-931BEE178226}"/>
    <hyperlink ref="A5" r:id="rId17" display="Financial Services/Visa.xlsx" xr:uid="{E1383B99-3AEF-8B41-AA1C-9C645EDD834B}"/>
    <hyperlink ref="A20" r:id="rId18" display="Financial Services/Global Payments.xlsx" xr:uid="{5EE19A17-E9C1-E541-AD4E-F84173A2AB62}"/>
    <hyperlink ref="A19" r:id="rId19" display="Financial Services/Shift4 Payments.xlsx" xr:uid="{170C5F2D-5C33-AB4E-813D-C0829DAF4899}"/>
    <hyperlink ref="A14" r:id="rId20" display="Financial Services/American Express.xlsx" xr:uid="{B4C52691-BC7B-5A49-AAA9-84EA111F1BE6}"/>
    <hyperlink ref="A7" r:id="rId21" display="Technology/Software/Adyen.xlsx" xr:uid="{06B7047B-2265-EE46-AD75-FC384D0E3465}"/>
    <hyperlink ref="A9" r:id="rId22" display="Financial Services/Nasdaq.xlsx" xr:uid="{310DD104-0CD9-8147-9A07-E5537B7BDA4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C12A4-0824-6647-9DCA-A0CB63DA90C5}">
  <dimension ref="A1:R54"/>
  <sheetViews>
    <sheetView zoomScale="80" zoomScaleNormal="80" workbookViewId="0">
      <pane ySplit="1" topLeftCell="A2" activePane="bottomLeft" state="frozen"/>
      <selection pane="bottomLeft" activeCell="A2" sqref="A2:XFD2"/>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21</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3">
        <v>#VALUE!</v>
      </c>
      <c r="B2" s="19">
        <f>'[3]Sheet 1'!$AO$115</f>
        <v>168.44297527233888</v>
      </c>
      <c r="C2" s="6" cm="1">
        <f t="array" ref="C2">(B2/_FV(A2,"Price"))-1</f>
        <v>5.263701582513991E-2</v>
      </c>
      <c r="D2" s="6">
        <f>'[3]Sheet 1'!$AM$4</f>
        <v>0.25677556818181824</v>
      </c>
      <c r="E2" s="6">
        <f>'[3]Sheet 1'!$AN$4</f>
        <v>0.25750194965923345</v>
      </c>
      <c r="F2" s="6">
        <f>'[3]Sheet 1'!$AM$20</f>
        <v>0.17445025537511083</v>
      </c>
      <c r="G2" s="7">
        <f>'[3]Sheet 1'!$AT$16</f>
        <v>4.4019880872995243</v>
      </c>
      <c r="H2" s="7">
        <f>'[3]Sheet 1'!$AU$16</f>
        <v>14.028805042773525</v>
      </c>
      <c r="I2" s="6">
        <f>'[3]Sheet 1'!$AS$7</f>
        <v>0.83919999999999995</v>
      </c>
      <c r="J2" s="6">
        <f>'[3]Sheet 1'!$AV$7</f>
        <v>0.36243317472337444</v>
      </c>
      <c r="K2" s="6">
        <f>'[3]Sheet 1'!$AU$13</f>
        <v>0.68462524023062143</v>
      </c>
      <c r="L2" s="8" cm="1">
        <f t="array" ref="L2">_FV(A2,"Market cap",TRUE)</f>
        <v>275237300000</v>
      </c>
      <c r="M2" s="16" t="str" cm="1">
        <f t="array" ref="M2">_FV(A2,"Industry")</f>
        <v>Pharmaceuticals</v>
      </c>
      <c r="N2" s="25" cm="1">
        <f t="array" ref="N2">_FV(A2,"Year incorporated",TRUE)</f>
        <v>1931</v>
      </c>
      <c r="O2" s="14" t="str" cm="1">
        <f t="array" ref="O2">_FV(A2,"Description")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P2" s="10" t="s">
        <v>9</v>
      </c>
      <c r="Q2" s="10"/>
      <c r="R2" s="10"/>
    </row>
    <row r="3" spans="1:18" ht="50" customHeight="1">
      <c r="A3" s="2" t="e" vm="147">
        <v>#VALUE!</v>
      </c>
      <c r="B3" s="19">
        <f>'[146]Sheet 1'!$AO$115</f>
        <v>375.05245776568489</v>
      </c>
      <c r="C3" s="6" cm="1">
        <f t="array" ref="C3">(B3/_FV(A3,"Price"))-1</f>
        <v>-0.18053561928490458</v>
      </c>
      <c r="D3" s="6">
        <f>'[146]Sheet 1'!$AM$4</f>
        <v>7.8747386858013524E-3</v>
      </c>
      <c r="E3" s="6">
        <f>'[146]Sheet 1'!$AN$4</f>
        <v>7.2161842096043038E-2</v>
      </c>
      <c r="F3" s="6">
        <f>'[146]Sheet 1'!$AM$20</f>
        <v>2.1385321214983932E-3</v>
      </c>
      <c r="G3" s="7">
        <f>'[146]Sheet 1'!$AT$16</f>
        <v>14.434293548003952</v>
      </c>
      <c r="H3" s="7">
        <f>'[146]Sheet 1'!$AU$16</f>
        <v>65.970879110780174</v>
      </c>
      <c r="I3" s="6">
        <f>'[146]Sheet 1'!$AS$7</f>
        <v>0.76770000000000005</v>
      </c>
      <c r="J3" s="6">
        <f>'[146]Sheet 1'!$AV$7</f>
        <v>0.18324609164231606</v>
      </c>
      <c r="K3" s="6">
        <f>'[146]Sheet 1'!$AU$13</f>
        <v>0.30795435950075123</v>
      </c>
      <c r="L3" s="8">
        <f>'[146]Sheet 1'!$AU$101</f>
        <v>411974945871</v>
      </c>
      <c r="M3" s="16" t="str" cm="1">
        <f t="array" ref="M3">_FV(A3,"Industry")</f>
        <v>Pharmaceuticals</v>
      </c>
      <c r="N3" s="25" cm="1">
        <f t="array" ref="N3">_FV(A3,"Year incorporated",TRUE)</f>
        <v>1901</v>
      </c>
      <c r="O3" s="14" t="str" cm="1">
        <f t="array" ref="O3">_FV(A3,"Description")</f>
        <v>Eli Lilly and Company is engaged in drug manufacturing businesses. The Company discovers, develops, manufactures, and markets products in the human pharmaceutical products segment. Its diabetes products include Basaglar, Humalog, Humulin, Jardiance, Mounjaro, and Trulicity. Its oncology products consist of Alimta, Cyramza, Erbitux, Jaypirca, Retevmo, Tyvyt, and Verzenio. Its immunology products include Olumiant and Taltz. Its neuroscience products include Cymbalta, Emgality, and Zyprexa. Its other therapies consist of Bamlanivimab and etesevimab, Bebtelovimab, Cialis,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c>
      <c r="P3" s="10"/>
      <c r="Q3" s="10"/>
      <c r="R3" s="10"/>
    </row>
    <row r="4" spans="1:18" ht="50" customHeight="1">
      <c r="A4" s="2" t="e" vm="5">
        <v>#VALUE!</v>
      </c>
      <c r="B4" s="19">
        <f>'[5]Sheet 1'!$AJ$115</f>
        <v>551.33360167657725</v>
      </c>
      <c r="C4" s="6" cm="1">
        <f t="array" ref="C4">(B4/_FV(A4,"Price"))-1</f>
        <v>0.58356388349200716</v>
      </c>
      <c r="D4" s="6">
        <f>'[5]Sheet 1'!$AH$4</f>
        <v>0.17906368821292773</v>
      </c>
      <c r="E4" s="6">
        <f>'[5]Sheet 1'!$AI$4</f>
        <v>8.6141063970349485E-2</v>
      </c>
      <c r="F4" s="6">
        <f>'[5]Sheet 1'!$AH$20</f>
        <v>0.52030848329048851</v>
      </c>
      <c r="G4" s="7">
        <f>'[5]Sheet 1'!$AO$16</f>
        <v>9.8043621946767896</v>
      </c>
      <c r="H4" s="7">
        <f>'[5]Sheet 1'!$AP$16</f>
        <v>26.357560942805538</v>
      </c>
      <c r="I4" s="6">
        <f>'[5]Sheet 1'!$AN$7</f>
        <v>0.879</v>
      </c>
      <c r="J4" s="6">
        <f>'[5]Sheet 1'!$AQ$7</f>
        <v>0.43951761899963049</v>
      </c>
      <c r="K4" s="6">
        <f>'[5]Sheet 1'!$AP$13</f>
        <v>0.2916336603497654</v>
      </c>
      <c r="L4" s="8">
        <f>'[5]Sheet 1'!$AP$101</f>
        <v>87559817452</v>
      </c>
      <c r="M4" s="16" t="str" cm="1">
        <f t="array" ref="M4">_FV(A4,"Industry")</f>
        <v>Biotechnology &amp; Medical Research</v>
      </c>
      <c r="N4" s="25" cm="1">
        <f t="array" ref="N4">_FV(A4,"Year incorporated",TRUE)</f>
        <v>1989</v>
      </c>
      <c r="O4" s="14" t="str" cm="1">
        <f t="array" ref="O4">_FV(A4,"Description")</f>
        <v>Vertex Pharmaceuticals Incorporated is a global biotechnology company. The Company is focused on developing medicines that treat the underlying cause of cystic fibrosis (CF). Its pipeline includes mid- and late-stage clinical programs in sickle cell disease, beta thalassemia, acute and neuropathic pain, APOL1-mediated kidney disease, type 1 diabetes, and alpha-1 antitrypsin deficiency, and earlier-stage programs in diseases such as muscular dystrophies. Its marketed medicines are TRIKAFTA/KAFTRIO (elexacaftor/tezacaftor/ivacaftor and ivacaftor), SYMDEKO/SYMKEVI (tezacaftor/ivacaftor and ivacaftor), ORKAMBI (lumacaftor/ivacaftor) and KALYDECO (ivacaftor). The Company has a pipeline of investigational small molecule, cell and genetic therapies in other serious diseases where it has deep insight into causal human biology, including sickle cell disease, beta thalassemia, APOL1-mediated kidney disease, pain, type 1 diabetes, alpha-1 antitrypsin deficiency and Duchenne muscular dystrophy.</v>
      </c>
      <c r="P4" s="10"/>
      <c r="Q4" s="10"/>
      <c r="R4" s="10"/>
    </row>
    <row r="5" spans="1:18" ht="50" customHeight="1">
      <c r="A5" s="2" t="e" vm="148">
        <v>#VALUE!</v>
      </c>
      <c r="B5" s="19">
        <f>'[147]Sheet 1'!$AO$115</f>
        <v>83.63563703983921</v>
      </c>
      <c r="C5" s="6" cm="1">
        <f t="array" ref="C5">(B5/_FV(A5,"Price"))-1</f>
        <v>1.159453577067886</v>
      </c>
      <c r="D5" s="6">
        <f>'[147]Sheet 1'!$AM$4</f>
        <v>0.23425351835449271</v>
      </c>
      <c r="E5" s="6">
        <f>'[147]Sheet 1'!$AN$4</f>
        <v>-0.31669490680753509</v>
      </c>
      <c r="F5" s="6">
        <f>'[147]Sheet 1'!$AM$20</f>
        <v>0.30462177943456603</v>
      </c>
      <c r="G5" s="7">
        <f>'[147]Sheet 1'!$AT$16</f>
        <v>2.1546955048340477</v>
      </c>
      <c r="H5" s="7">
        <f>'[147]Sheet 1'!$AU$16</f>
        <v>6.890877215351269</v>
      </c>
      <c r="I5" s="6">
        <f>'[147]Sheet 1'!$AS$7</f>
        <v>0.65769999999999995</v>
      </c>
      <c r="J5" s="6">
        <f>'[147]Sheet 1'!$AV$7</f>
        <v>0.25945380245190869</v>
      </c>
      <c r="K5" s="6">
        <f>'[147]Sheet 1'!$AU$13</f>
        <v>0.28345881816107688</v>
      </c>
      <c r="L5" s="8">
        <f>'[147]Sheet 1'!$AU$101</f>
        <v>216180600000</v>
      </c>
      <c r="M5" s="16" t="str" cm="1">
        <f t="array" ref="M5">_FV(A5,"Industry")</f>
        <v>Pharmaceuticals</v>
      </c>
      <c r="N5" s="25" cm="1">
        <f t="array" ref="N5">_FV(A5,"Year incorporated",TRUE)</f>
        <v>1942</v>
      </c>
      <c r="O5" s="14" t="str" cm="1">
        <f t="array" ref="O5">_FV(A5,"Description")</f>
        <v>Pfizer Inc. is a research-based biopharmaceutical company. The Company is engaged in the discovery, development, manufacture, marketing, sale and distribution of biopharmaceutical products around the world. The Company operates through two segments: Biopharma and PC1. Biopharma is engaged in the science-based biopharmaceutical business. PC1 is its global contract development and manufacturing organization and supplier of specialty active pharmaceutical ingredients. The Company’s primary care products include Eliquis, Nurtec ODT/Vydura and the Premarin family; the Prevnar family, Nimenrix, FSME/IMMUN-TicoVac and Trumenba; Comirnaty, and Paxlovid. Its specialty care products include Xeljanz, Enbrel (outside the United States and Canada), Inflectra, Eucrisa/Staquis and Cibinqo; the Vyndaqel family, Oxbryta, BeneFIX and Genotropin, and Sulperazon, Medrol, Zavicefta, Zithromax, Vfend and Panzyga. Its oncology products include Ibrance, Xtandi, Inlyta, Retacrit, Lorbrena and Braftovi.</v>
      </c>
      <c r="P5" s="10"/>
      <c r="Q5" s="10"/>
      <c r="R5" s="10"/>
    </row>
    <row r="6" spans="1:18" ht="50" customHeight="1">
      <c r="A6" s="2" t="e" vm="149">
        <v>#VALUE!</v>
      </c>
      <c r="B6" s="19">
        <f>'[148]Sheet 1'!$Q$115</f>
        <v>72.363633762089322</v>
      </c>
      <c r="C6" s="6" cm="1">
        <f t="array" ref="C6">(B6/_FV(A6,"Price"))-1</f>
        <v>-0.57473181851146382</v>
      </c>
      <c r="D6" s="6">
        <f>'[148]Sheet 1'!$O$4</f>
        <v>3.9094650205761416E-2</v>
      </c>
      <c r="E6" s="6">
        <f>'[148]Sheet 1'!$P$4</f>
        <v>6.9430693069306937E-2</v>
      </c>
      <c r="F6" s="6">
        <f>'[148]Sheet 1'!$O$20</f>
        <v>5.7540309832437631E-2</v>
      </c>
      <c r="G6" s="7">
        <f>'[148]Sheet 1'!$V$16</f>
        <v>10.587402285148515</v>
      </c>
      <c r="H6" s="7">
        <f>'[148]Sheet 1'!$W$16</f>
        <v>40.466513937559128</v>
      </c>
      <c r="I6" s="6">
        <f>'[148]Sheet 1'!$U$7</f>
        <v>0.69630000000000003</v>
      </c>
      <c r="J6" s="6">
        <f>'[148]Sheet 1'!$X$7</f>
        <v>0.16410891089108912</v>
      </c>
      <c r="K6" s="6">
        <f>'[148]Sheet 1'!$W$13</f>
        <v>0.27617765814266487</v>
      </c>
      <c r="L6" s="8">
        <f>'[148]Sheet 1'!$W$101</f>
        <v>85546210464</v>
      </c>
      <c r="M6" s="16" t="str" cm="1">
        <f t="array" ref="M6">_FV(A6,"Industry")</f>
        <v>Pharmaceuticals</v>
      </c>
      <c r="N6" s="25" cm="1">
        <f t="array" ref="N6">_FV(A6,"Year incorporated",TRUE)</f>
        <v>2012</v>
      </c>
      <c r="O6" s="14" t="str" cm="1">
        <f t="array" ref="O6">_FV(A6,"Description")</f>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The Company operates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The Company’s products are sold in more than 100 countries.</v>
      </c>
      <c r="P6" s="10"/>
      <c r="Q6" s="10"/>
      <c r="R6" s="10"/>
    </row>
    <row r="7" spans="1:18" ht="50" customHeight="1">
      <c r="A7" s="2" t="e" vm="150">
        <v>#VALUE!</v>
      </c>
      <c r="B7" s="19">
        <f>'[149]Sheet 1'!$AO$115</f>
        <v>231.83964631616081</v>
      </c>
      <c r="C7" s="6" cm="1">
        <f t="array" ref="C7">(B7/_FV(A7,"Price"))-1</f>
        <v>1.0386884129103131</v>
      </c>
      <c r="D7" s="6">
        <f>'[149]Sheet 1'!$AM$4</f>
        <v>0.21721008541392894</v>
      </c>
      <c r="E7" s="6">
        <f>'[149]Sheet 1'!$AN$4</f>
        <v>-1.7694786026348219E-2</v>
      </c>
      <c r="F7" s="6">
        <f>'[149]Sheet 1'!$AM$20</f>
        <v>-0.11581495427649269</v>
      </c>
      <c r="G7" s="7">
        <f>'[149]Sheet 1'!$AT$16</f>
        <v>5.0313850817266337</v>
      </c>
      <c r="H7" s="7">
        <f>'[149]Sheet 1'!$AU$16</f>
        <v>20.543811681245266</v>
      </c>
      <c r="I7" s="6">
        <f>'[149]Sheet 1'!$AS$7</f>
        <v>0.70630000000000004</v>
      </c>
      <c r="J7" s="6">
        <f>'[149]Sheet 1'!$AV$7</f>
        <v>0.2480812374542449</v>
      </c>
      <c r="K7" s="6">
        <f>'[149]Sheet 1'!$AU$13</f>
        <v>0.23841318692783184</v>
      </c>
      <c r="L7" s="8">
        <f>'[149]Sheet 1'!$AU$101</f>
        <v>298275601800</v>
      </c>
      <c r="M7" s="16" t="str" cm="1">
        <f t="array" ref="M7">_FV(A7,"Industry")</f>
        <v>Pharmaceuticals</v>
      </c>
      <c r="N7" s="25" cm="1">
        <f t="array" ref="N7">_FV(A7,"Year incorporated",TRUE)</f>
        <v>1970</v>
      </c>
      <c r="O7" s="14" t="str" cm="1">
        <f t="array" ref="O7">_FV(A7,"Description")</f>
        <v>Merck &amp; Co., Inc. is a global healthcare company. The Company offers health solutions through its prescription medicines, including biological therapies, vaccines and animal health products. The Company’s Pharmaceutical segment includes human health pharmaceutical and vaccine products. Its human health pharmaceutical products consist of therapeutic and preventive agents, generally sold by prescription for the treatment of human disorders. It sells human health pharmaceutical products to drug wholesalers and retailers, hospitals, government agencies and managed healthcare providers. The Company’s Animal Health segment develops, manufactures and markets a range of veterinary pharmaceutical and vaccine products as well as health management solutions for the prevention, treatment and control of disease in all livestock and companion animal species. The Company’s product MK-7240 is used for the treatment of immune-mediated diseases including ulcerative colitis, and Crohn’s disease.</v>
      </c>
      <c r="P7" s="10"/>
      <c r="Q7" s="10"/>
      <c r="R7" s="10"/>
    </row>
    <row r="8" spans="1:18" ht="50" customHeight="1">
      <c r="A8" s="2" t="e" vm="151">
        <v>#VALUE!</v>
      </c>
      <c r="B8" s="19">
        <f>'[150]Sheet 1'!$Q$115</f>
        <v>429.6955628032652</v>
      </c>
      <c r="C8" s="6" cm="1">
        <f t="array" ref="C8">(B8/_FV(A8,"Price"))-1</f>
        <v>2.1271054712412867</v>
      </c>
      <c r="D8" s="6">
        <f>'[150]Sheet 1'!$O$4</f>
        <v>3.3044468565937679E-2</v>
      </c>
      <c r="E8" s="6">
        <f>'[150]Sheet 1'!$P$4</f>
        <v>-9.5790126434009748E-2</v>
      </c>
      <c r="F8" s="6">
        <f>'[150]Sheet 1'!$O$20</f>
        <v>-0.52252779403159744</v>
      </c>
      <c r="G8" s="7">
        <f>'[150]Sheet 1'!$V$16</f>
        <v>4.4549431753195297</v>
      </c>
      <c r="H8" s="7">
        <f>'[150]Sheet 1'!$W$16</f>
        <v>21.850901579925651</v>
      </c>
      <c r="I8" s="6">
        <f>'[150]Sheet 1'!$U$7</f>
        <v>0.7</v>
      </c>
      <c r="J8" s="6">
        <f>'[150]Sheet 1'!$X$7</f>
        <v>0.41768009094980535</v>
      </c>
      <c r="K8" s="6">
        <f>'[150]Sheet 1'!$W$13</f>
        <v>0.23364172617199627</v>
      </c>
      <c r="L8" s="8">
        <f>'[150]Sheet 1'!$W$101</f>
        <v>258627271100</v>
      </c>
      <c r="M8" s="16" t="str" cm="1">
        <f t="array" ref="M8">_FV(A8,"Industry")</f>
        <v>Pharmaceuticals</v>
      </c>
      <c r="N8" s="25" cm="1">
        <f t="array" ref="N8">_FV(A8,"Year incorporated",TRUE)</f>
        <v>2012</v>
      </c>
      <c r="O8" s="14" t="str" cm="1">
        <f t="array" ref="O8">_FV(A8,"Description")</f>
        <v>AbbVie Inc. (AbbVie) is a diversified research-based biopharmaceutical company. The Company is engaged in the research and development, manufacturing, commercialization and sale of medicines and therapies. It offers products in various therapeutic categories, including immunology products, which include Humira, Skyrizi and Rinvoq; oncology products, which include Imbruvica and Venclexta/Venclyxto; aesthetics products that include Botox Cosmetic, The Juvederm Collection of Fillers and others; neuroscience products, such as Botox Therapeutic, Vraylar, Duopa and Duodopa, and Ubrelvy; eye care products, which consists of Lumigan/Ganfort, Alphagan/Combigan and Restasis, and other key products, which include Mavyret/Maviret, Creon, Lupron, Linzess/Constella and Synthroid. Its products are sold to wholesalers, distributors, government agencies, health care facilities, specialty pharmacies, and independent retailers from the AbbVie-owned distribution centers and public warehouses.</v>
      </c>
      <c r="P8" s="10"/>
      <c r="Q8" s="10"/>
      <c r="R8" s="10"/>
    </row>
    <row r="9" spans="1:18" ht="50" customHeight="1">
      <c r="A9" s="2" t="e" vm="152">
        <v>#VALUE!</v>
      </c>
      <c r="B9" s="19">
        <f>'[151]Sheet 1'!$AO$115</f>
        <v>1104.4122681475853</v>
      </c>
      <c r="C9" s="6" cm="1">
        <f t="array" ref="C9">(B9/_FV(A9,"Price"))-1</f>
        <v>1.3054217057667996</v>
      </c>
      <c r="D9" s="6">
        <f>'[151]Sheet 1'!$AM$4</f>
        <v>0.13632204940530657</v>
      </c>
      <c r="E9" s="6">
        <f>'[151]Sheet 1'!$AN$4</f>
        <v>0.11209827185172849</v>
      </c>
      <c r="F9" s="6">
        <f>'[151]Sheet 1'!$AM$20</f>
        <v>0.17614361901900399</v>
      </c>
      <c r="G9" s="7">
        <f>'[151]Sheet 1'!$AT$16</f>
        <v>1.4111584718751735</v>
      </c>
      <c r="H9" s="7">
        <f>'[151]Sheet 1'!$AU$16</f>
        <v>22.735782930417496</v>
      </c>
      <c r="I9" s="6">
        <f>'[151]Sheet 1'!$AS$7</f>
        <v>0.34960000000000002</v>
      </c>
      <c r="J9" s="6">
        <f>'[151]Sheet 1'!$AV$7</f>
        <v>7.2198468666901119E-2</v>
      </c>
      <c r="K9" s="6">
        <f>'[151]Sheet 1'!$AU$13</f>
        <v>0.20446096654275092</v>
      </c>
      <c r="L9" s="8">
        <f>'[151]Sheet 1'!$AU$101</f>
        <v>457443952560</v>
      </c>
      <c r="M9" s="16" t="str" cm="1">
        <f t="array" ref="M9">_FV(A9,"Industry")</f>
        <v>Healthcare Providers &amp; Services</v>
      </c>
      <c r="N9" s="25" cm="1">
        <f t="array" ref="N9">_FV(A9,"Year incorporated",TRUE)</f>
        <v>2015</v>
      </c>
      <c r="O9" s="14" t="str" cm="1">
        <f t="array" ref="O9">_FV(A9,"Description")</f>
        <v>UnitedHealth Group Incorporated is a diversified health care company that operates Optum and UnitedHealthcare platforms. Its segments include Optum Health, Optum Insight, Optum Rx and UnitedHealthcare. Optum Health segment is focused on care delivery, care management, wellness and consumer engagement, and health financial services. Optum Insight segment serves the needs of hospital systems, physicians, health plans, governments and life sciences companies. Optum Rx segment offers pharmacy care services and programs, including retail network contracting, home delivery, specialty and community health pharmacy services, purchasing and clinical capabilities, and develops programs in areas such as step therapy, formulary management, drug adherence and disease/drug therapy management. UnitedHealthcare includes the combined results of operations of UnitedHealthcare Employer &amp; Individual, UnitedHealthcare Medicare &amp; Retirement, UnitedHealthcare Community &amp; State and UnitedHealthcare Global.</v>
      </c>
      <c r="P9" s="10"/>
      <c r="Q9" s="10"/>
      <c r="R9" s="10"/>
    </row>
    <row r="10" spans="1:18" ht="50" customHeight="1">
      <c r="A10" s="2" t="e" vm="153">
        <v>#VALUE!</v>
      </c>
      <c r="B10" s="19">
        <f>'[152]Sheet 1'!$AB$115</f>
        <v>72.185255586014961</v>
      </c>
      <c r="C10" s="6" cm="1">
        <f t="array" ref="C10">(B10/_FV(A10,"Price"))-1</f>
        <v>-0.77966437560546686</v>
      </c>
      <c r="D10" s="6">
        <f>'[152]Sheet 1'!$Z$4</f>
        <v>8.968319293882776E-2</v>
      </c>
      <c r="E10" s="6">
        <f>'[152]Sheet 1'!$AA$4</f>
        <v>0.11118253993764271</v>
      </c>
      <c r="F10" s="6">
        <f>'[152]Sheet 1'!$Z$20</f>
        <v>-0.25842903077629764</v>
      </c>
      <c r="G10" s="7">
        <f>'[152]Sheet 1'!$AG$16</f>
        <v>17.040114428980104</v>
      </c>
      <c r="H10" s="7">
        <f>'[152]Sheet 1'!$AH$16</f>
        <v>80.18377070256372</v>
      </c>
      <c r="I10" s="6">
        <f>'[152]Sheet 1'!$AF$7</f>
        <v>0.6744</v>
      </c>
      <c r="J10" s="6">
        <f>'[152]Sheet 1'!$AI$7</f>
        <v>0.15402912153257689</v>
      </c>
      <c r="K10" s="6">
        <f>'[152]Sheet 1'!$AH$13</f>
        <v>0.14161159399468429</v>
      </c>
      <c r="L10" s="8">
        <f>'[152]Sheet 1'!$AH$101</f>
        <v>106027000000</v>
      </c>
      <c r="M10" s="16" t="str" cm="1">
        <f t="array" ref="M10">_FV(A10,"Industry")</f>
        <v>Healthcare Equipment &amp; Supplies</v>
      </c>
      <c r="N10" s="25" cm="1">
        <f t="array" ref="N10">_FV(A10,"Year incorporated",TRUE)</f>
        <v>1995</v>
      </c>
      <c r="O10" s="14" t="str" cm="1">
        <f t="array" ref="O10">_FV(A10,"Description")</f>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c>
      <c r="P10" s="10"/>
      <c r="Q10" s="10"/>
      <c r="R10" s="10"/>
    </row>
    <row r="11" spans="1:18" ht="50" customHeight="1">
      <c r="A11" s="2" t="e" vm="154">
        <v>#VALUE!</v>
      </c>
      <c r="B11" s="19">
        <f>'[153]Sheet 1'!$AO$115</f>
        <v>112.71657023963272</v>
      </c>
      <c r="C11" s="6" cm="1">
        <f t="array" ref="C11">(B11/_FV(A11,"Price"))-1</f>
        <v>4.1261618841872627E-2</v>
      </c>
      <c r="D11" s="6">
        <f>'[153]Sheet 1'!$AM$4</f>
        <v>1.3418456181079508E-2</v>
      </c>
      <c r="E11" s="6">
        <f>'[153]Sheet 1'!$AN$4</f>
        <v>-8.6843974068219865E-2</v>
      </c>
      <c r="F11" s="6">
        <f>'[153]Sheet 1'!$AM$20</f>
        <v>-0.12929490311024261</v>
      </c>
      <c r="G11" s="7">
        <f>'[153]Sheet 1'!$AT$16</f>
        <v>4.3839167376812593</v>
      </c>
      <c r="H11" s="7">
        <f>'[153]Sheet 1'!$AU$16</f>
        <v>27.602930527909997</v>
      </c>
      <c r="I11" s="6">
        <f>'[153]Sheet 1'!$AS$7</f>
        <v>0.5615</v>
      </c>
      <c r="J11" s="6">
        <f>'[153]Sheet 1'!$AV$7</f>
        <v>0.1787735092662589</v>
      </c>
      <c r="K11" s="6">
        <f>'[153]Sheet 1'!$AU$13</f>
        <v>0.13712467817844903</v>
      </c>
      <c r="L11" s="8">
        <f>'[153]Sheet 1'!$AU$101</f>
        <v>191371117350</v>
      </c>
      <c r="M11" s="16" t="str" cm="1">
        <f t="array" ref="M11">_FV(A11,"Industry")</f>
        <v>Healthcare Equipment &amp; Supplies</v>
      </c>
      <c r="N11" s="25" cm="1">
        <f t="array" ref="N11">_FV(A11,"Year incorporated",TRUE)</f>
        <v>1900</v>
      </c>
      <c r="O11" s="14" t="str" cm="1">
        <f t="array" ref="O11">_FV(A11,"Description")</f>
        <v>Abbott Laboratories is engaged in the discovery, development, manufacture, and sale of a diversified line of health care products. The Company operates through four segments: Established Pharmaceutical Products, Diagnostic Products, Nutritional Products, and Medical Devices. Its Established Pharmaceutical Products segment includes gastroenterology products, women’s health products, cardiovascular and metabolic products, pain and central nervous system products and respiratory drugs and vaccines. Its Diagnostic Products segment includes core laboratory systems in the areas of immunoassay, clinical chemistry, hematology, and transfusion medicine; molecular diagnostics polymerase chain reaction (PCR) instrument systems; point of care systems; rapid diagnostics lateral flow testing products, and informatics and automation solutions. Its Nutritional Products segment includes various forms of infant formula and follow-on formula, adult and other pediatric nutritional products and others.</v>
      </c>
      <c r="P11" s="10"/>
      <c r="Q11" s="10"/>
      <c r="R11" s="10"/>
    </row>
    <row r="12" spans="1:18" ht="50" customHeight="1">
      <c r="A12" s="2" t="e" vm="155">
        <v>#VALUE!</v>
      </c>
      <c r="B12" s="19">
        <f>'[154]Sheet 1'!$AO$115</f>
        <v>243.36472626928742</v>
      </c>
      <c r="C12" s="6" cm="1">
        <f t="array" ref="C12">(B12/_FV(A12,"Price"))-1</f>
        <v>2.9548719304879567E-2</v>
      </c>
      <c r="D12" s="6">
        <f>'[154]Sheet 1'!$AM$4</f>
        <v>6.851594065120703E-2</v>
      </c>
      <c r="E12" s="6">
        <f>'[154]Sheet 1'!$AN$4</f>
        <v>-4.0386387467827523E-2</v>
      </c>
      <c r="F12" s="6">
        <f>'[154]Sheet 1'!$AM$20</f>
        <v>5.2428146679881049E-2</v>
      </c>
      <c r="G12" s="7">
        <f>'[154]Sheet 1'!$AT$16</f>
        <v>5.3930317749038794</v>
      </c>
      <c r="H12" s="7">
        <f>'[154]Sheet 1'!$AU$16</f>
        <v>23.894706882725607</v>
      </c>
      <c r="I12" s="6">
        <f>'[154]Sheet 1'!$AS$7</f>
        <v>0.60209999999999997</v>
      </c>
      <c r="J12" s="6">
        <f>'[154]Sheet 1'!$AV$7</f>
        <v>0.23408852594452034</v>
      </c>
      <c r="K12" s="6">
        <f>'[154]Sheet 1'!$AU$13</f>
        <v>0.12454306971143508</v>
      </c>
      <c r="L12" s="8">
        <f>'[154]Sheet 1'!$AU$101</f>
        <v>169724102988</v>
      </c>
      <c r="M12" s="16" t="str" cm="1">
        <f t="array" ref="M12">_FV(A12,"Industry")</f>
        <v>Healthcare Equipment &amp; Supplies</v>
      </c>
      <c r="N12" s="25" cm="1">
        <f t="array" ref="N12">_FV(A12,"Year incorporated",TRUE)</f>
        <v>1986</v>
      </c>
      <c r="O12" s="14" t="str" cm="1">
        <f t="array" ref="O12">_FV(A12,"Description")</f>
        <v>Danaher Corporation designs, manufactures and markets professional, medical, industrial, and commercial products and services. The Company’s segments include Biotechnology, which includes the bioprocessing and discovery and medical businesses and offers a range of tools, consumables and services; Life Sciences segment, which offers a range of instruments and consumables that are primarily used by customers to study the basic building blocks of life, including genes, proteins, metabolites, and cells, to understand the causes of disease, identify new therapies, and test and manufacture new drugs and vaccines; Diagnostics segment that offers clinical instruments, reagents, consumables, software, and services that hospitals, physicians’ offices, reference laboratories, and other critical care settings use to diagnose disease, and Environmental &amp; Applied Solutions segment, which offers products and services that help protect precious resources and keep global food and water supplies safe.</v>
      </c>
      <c r="P12" s="10"/>
      <c r="Q12" s="10"/>
      <c r="R12" s="10"/>
    </row>
    <row r="13" spans="1:18" ht="50" customHeight="1">
      <c r="A13" s="2" t="e" vm="156">
        <v>#VALUE!</v>
      </c>
      <c r="B13" s="19">
        <f>'[155]Sheet 1'!$AO$115</f>
        <v>467.52935742597123</v>
      </c>
      <c r="C13" s="6" cm="1">
        <f t="array" ref="C13">(B13/_FV(A13,"Price"))-1</f>
        <v>-0.11504730664577378</v>
      </c>
      <c r="D13" s="6">
        <f>'[155]Sheet 1'!$AM$4</f>
        <v>0.14546938359133921</v>
      </c>
      <c r="E13" s="6">
        <f>'[155]Sheet 1'!$AN$4</f>
        <v>8.7721251252366184E-3</v>
      </c>
      <c r="F13" s="6">
        <f>'[155]Sheet 1'!$AM$20</f>
        <v>-1.6886808226049155E-2</v>
      </c>
      <c r="G13" s="7">
        <f>'[155]Sheet 1'!$AT$16</f>
        <v>4.5497336641879107</v>
      </c>
      <c r="H13" s="7">
        <f>'[155]Sheet 1'!$AU$16</f>
        <v>29.403062953525179</v>
      </c>
      <c r="I13" s="6">
        <f>'[155]Sheet 1'!$AS$7</f>
        <v>0.43419999999999997</v>
      </c>
      <c r="J13" s="6">
        <f>'[155]Sheet 1'!$AV$7</f>
        <v>0.15386841812312146</v>
      </c>
      <c r="K13" s="6">
        <f>'[155]Sheet 1'!$AU$13</f>
        <v>0.10688996434029546</v>
      </c>
      <c r="L13" s="8">
        <f>'[155]Sheet 1'!$AU$101</f>
        <v>204351287527</v>
      </c>
      <c r="M13" s="16" t="str" cm="1">
        <f t="array" ref="M13">_FV(A13,"Industry")</f>
        <v>Healthcare Equipment &amp; Supplies</v>
      </c>
      <c r="N13" s="25" cm="1">
        <f t="array" ref="N13">_FV(A13,"Year incorporated",TRUE)</f>
        <v>1960</v>
      </c>
      <c r="O13" s="14" t="str" cm="1">
        <f t="array" ref="O13">_FV(A13,"Description")</f>
        <v>Thermo Fisher Scientific Inc. is engaged in serving science. The Company operates through four segments. Life Sciences Solutions segment provides a portfolio of reagents, instruments and consumables used in biological and medical research, discovery and production of new drugs and vaccines, as well as diagnosis of infection and disease. Analytical Instruments segment provides an offering of instruments and the supporting consumables, software and services that are used for a range of applications. Specialty Diagnostics segment offers a range of diagnostic test kits, reagents, culture media, instruments and associated products to serve customers in healthcare, clinical, pharmaceutical, industrial and food safety laboratories. Laboratory Products and Biopharma Services segment offers virtually everything needed for the laboratory. Its brands, including Thermo Scientific, Applied Biosystems, Invitrogen, Fisher Scientific, Unity Lab Services, Patheon and PPD.</v>
      </c>
      <c r="P13" s="10"/>
      <c r="Q13" s="10"/>
      <c r="R13" s="10"/>
    </row>
    <row r="14" spans="1:18" ht="50" customHeight="1">
      <c r="A14" s="2" t="e" vm="157">
        <v>#VALUE!</v>
      </c>
      <c r="B14" s="19">
        <f>'[156]Sheet 1'!$AO$115</f>
        <v>109.84403407867322</v>
      </c>
      <c r="C14" s="6" cm="1">
        <f t="array" ref="C14">(B14/_FV(A14,"Price"))-1</f>
        <v>-0.63125974662233297</v>
      </c>
      <c r="D14" s="6">
        <f>'[156]Sheet 1'!$AM$4</f>
        <v>7.8384381575870909E-2</v>
      </c>
      <c r="E14" s="6">
        <f>'[156]Sheet 1'!$AN$4</f>
        <v>8.4991056425822498E-2</v>
      </c>
      <c r="F14" s="6">
        <f>'[156]Sheet 1'!$AM$20</f>
        <v>0.12534393151941292</v>
      </c>
      <c r="G14" s="7">
        <f>'[156]Sheet 1'!$AT$16</f>
        <v>5.6085099463385548</v>
      </c>
      <c r="H14" s="7">
        <f>'[156]Sheet 1'!$AU$16</f>
        <v>43.88100084817642</v>
      </c>
      <c r="I14" s="6">
        <f>'[156]Sheet 1'!$AS$7</f>
        <v>0.62760000000000005</v>
      </c>
      <c r="J14" s="6">
        <f>'[156]Sheet 1'!$AV$7</f>
        <v>0.11035828500189712</v>
      </c>
      <c r="K14" s="6">
        <f>'[156]Sheet 1'!$AU$13</f>
        <v>0.10254854368932038</v>
      </c>
      <c r="L14" s="8">
        <f>'[156]Sheet 1'!$AU$101</f>
        <v>103471400000</v>
      </c>
      <c r="M14" s="16" t="str" cm="1">
        <f t="array" ref="M14">_FV(A14,"Industry")</f>
        <v>Healthcare Equipment &amp; Supplies</v>
      </c>
      <c r="N14" s="25" cm="1">
        <f t="array" ref="N14">_FV(A14,"Year incorporated",TRUE)</f>
        <v>1946</v>
      </c>
      <c r="O14" s="14" t="str" cm="1">
        <f t="array" ref="O14">_FV(A14,"Description")</f>
        <v>Stryker Corporation (Stryker) is a medical technology company. The Company offers products and services in Medical and Surgical, Neurotechnology, Orthopedics and Spine that help improve patient and healthcare outcomes. The Company operates through two segments: MedSurg and Neurotechnology, and Orthopedics and Spine. Its products include surgical equipment and surgical navigation systems; endoscopic and communications systems; patient handling, emergency medical equipment and intensive care disposable products; clinical communication and workflow solutions; neurosurgical and neurovascular devices; implants used in joint replacement and trauma surgeries; Mako Robotic-Arm Assisted technology; spinal devices; as well as other products used in a variety of medical specialties. Stryker is also engaged in the design and development of neurointerventional devices for the treatment of intracranial aneurysms. Stryker's geographical segments include United States and International.</v>
      </c>
      <c r="P14" s="10"/>
      <c r="Q14" s="10"/>
      <c r="R14" s="10"/>
    </row>
    <row r="15" spans="1:18" ht="50" customHeight="1">
      <c r="A15" s="2" t="e" vm="158">
        <v>#VALUE!</v>
      </c>
      <c r="B15" s="19">
        <f>'[157]Sheet 1'!$Z$115</f>
        <v>17.935603793024679</v>
      </c>
      <c r="C15" s="6" cm="1">
        <f t="array" ref="C15">(B15/_FV(A15,"Price"))-1</f>
        <v>-0.85823898361504369</v>
      </c>
      <c r="D15" s="6">
        <f>'[157]Sheet 1'!$X$4</f>
        <v>0.18840106187461703</v>
      </c>
      <c r="E15" s="6">
        <f>'[157]Sheet 1'!$Y$4</f>
        <v>0.19114715788026659</v>
      </c>
      <c r="F15" s="6">
        <f>'[157]Sheet 1'!$X$20</f>
        <v>0.49589838581635348</v>
      </c>
      <c r="G15" s="7">
        <f>'[157]Sheet 1'!$AE$16</f>
        <v>16.128614369372464</v>
      </c>
      <c r="H15" s="7">
        <f>'[157]Sheet 1'!$AF$16</f>
        <v>137.54701668229777</v>
      </c>
      <c r="I15" s="6">
        <f>'[157]Sheet 1'!$AD$7</f>
        <v>0.6472</v>
      </c>
      <c r="J15" s="6">
        <f>'[157]Sheet 1'!$AG$7</f>
        <v>0.10471510069420578</v>
      </c>
      <c r="K15" s="6">
        <f>'[157]Sheet 1'!$AF$13</f>
        <v>7.8399935869173112E-2</v>
      </c>
      <c r="L15" s="8">
        <f>'[157]Sheet 1'!$AF$101</f>
        <v>46931042092</v>
      </c>
      <c r="M15" s="16" t="str" cm="1">
        <f t="array" ref="M15">_FV(A15,"Industry")</f>
        <v>Healthcare Equipment &amp; Supplies</v>
      </c>
      <c r="N15" s="25" cm="1">
        <f t="array" ref="N15">_FV(A15,"Year incorporated",TRUE)</f>
        <v>1999</v>
      </c>
      <c r="O15" s="14" t="str" cm="1">
        <f t="array" ref="O15">_FV(A15,"Description")</f>
        <v>DexCom, Inc. is a medical device company. The Company is primarily focused on the design, development, and commercialization of continuous glucose monitoring (CGM), systems for use by people with diabetes and by healthcare providers. Its Dexcom G6 is a CGM system that can be used as part of an integrated system with other compatible medical devices and electronic interfaces, which may include automated insulin dosing systems, insulin pumps, blood glucose meters or other electronic devices used for diabetes management. Its Dexcom Share remote monitoring system, offered for use with its Dexcom system, uses an application on the patient's mobile device to wirelessly transmit glucose information to the cloud and then to applications on the mobile devices of up to five designated recipients. Its Dexcom Real-Time API enables invited third-party developers to integrate real-time CGM data into their digital health applications and devices. Its other products include Dexcom ONE and Dexcom G7.</v>
      </c>
      <c r="P15" s="10"/>
      <c r="Q15" s="10"/>
      <c r="R15" s="10"/>
    </row>
    <row r="16" spans="1:18" ht="50" customHeight="1">
      <c r="A16" s="2" t="e" vm="159">
        <v>#VALUE!</v>
      </c>
      <c r="B16" s="19">
        <f>'[158]Sheet 1'!$AN$115</f>
        <v>115.42212765838006</v>
      </c>
      <c r="C16" s="6" cm="1">
        <f t="array" ref="C16">(B16/_FV(A16,"Price"))-1</f>
        <v>0.32046822627136562</v>
      </c>
      <c r="D16" s="6">
        <f>'[158]Sheet 1'!$AL$4</f>
        <v>5.2096822392668551E-2</v>
      </c>
      <c r="E16" s="6">
        <f>'[158]Sheet 1'!$AM$4</f>
        <v>-2.3827557912011632E-2</v>
      </c>
      <c r="F16" s="6">
        <f>'[158]Sheet 1'!$AL$20</f>
        <v>0.16764470525473452</v>
      </c>
      <c r="G16" s="7">
        <f>'[158]Sheet 1'!$AS$16</f>
        <v>3.7507669002082937</v>
      </c>
      <c r="H16" s="7">
        <f>'[158]Sheet 1'!$AT$16</f>
        <v>23.585393927366542</v>
      </c>
      <c r="I16" s="6">
        <f>'[158]Sheet 1'!$AR$7</f>
        <v>0.67979999999999996</v>
      </c>
      <c r="J16" s="6">
        <f>'[158]Sheet 1'!$AU$7</f>
        <v>0.18866376317616612</v>
      </c>
      <c r="K16" s="6">
        <f>'[158]Sheet 1'!$AT$13</f>
        <v>7.5027717993869439E-2</v>
      </c>
      <c r="L16" s="8">
        <f>'[158]Sheet 1'!$AT$101</f>
        <v>118846800000</v>
      </c>
      <c r="M16" s="16" t="str" cm="1">
        <f t="array" ref="M16">_FV(A16,"Industry")</f>
        <v>Healthcare Equipment &amp; Supplies</v>
      </c>
      <c r="N16" s="25" cm="1">
        <f t="array" ref="N16">_FV(A16,"Year incorporated",TRUE)</f>
        <v>2014</v>
      </c>
      <c r="O16" s="14" t="str" cm="1">
        <f t="array" ref="O16">_FV(A16,"Description")</f>
        <v>Medtronic Public Limited Company is an Ireland-based company, which provides healthcare technology solutions. The Company’s products category includes Advanced Surgical Technology; Cardiac Rhythm; Cardiovascular; Digestive &amp; Gastrointestinal; Ear, Nose &amp; Throat; General Surgery; Gynecological; Neurological; Oral &amp; Maxillofacial; Patient Monitoring; Renal Care; Respiratory; Spinal &amp; Orthopedic; Surgical Navigation &amp; Imaging; Urological; Product Manuals; Product Ordering &amp; Inquiries; and Product Performance &amp; Advisories. Its products include Cardiac Implantable Electronic Device (CIED) Stabilization, Aortic Stent Graft Products, CareLink Personal Therapy Management Software, CareLink Pro Therapy Management Software. Its services and solutions include Ambulatory Surgery Center Resources, Care Management Services, Digital Connectivity Information Technology (IT) Support, Equipment Services and Support, Innovation Lab, Medtronic Healthcare Consulting, and Office-Based Sinus Surgery.</v>
      </c>
      <c r="P16" s="10"/>
      <c r="Q16" s="10"/>
      <c r="R16" s="10"/>
    </row>
    <row r="17" spans="1:18" ht="50" customHeight="1">
      <c r="A17" s="2" t="e" vm="160">
        <v>#VALUE!</v>
      </c>
      <c r="B17" s="19">
        <f>'[159]Sheet 1'!$I$115</f>
        <v>27.472356341798946</v>
      </c>
      <c r="C17" s="6" cm="1">
        <f t="array" ref="C17">(B17/_FV(A17,"Price"))-1</f>
        <v>-0.26701290443439307</v>
      </c>
      <c r="D17" s="6">
        <f>'[159]Sheet 1'!$G$4</f>
        <v>0.5718737328238328</v>
      </c>
      <c r="E17" s="6">
        <f>'[159]Sheet 1'!$H$4</f>
        <v>0.29620428179481095</v>
      </c>
      <c r="F17" s="6">
        <f>'[159]Sheet 1'!$G$20</f>
        <v>0.1075825364798082</v>
      </c>
      <c r="G17" s="7">
        <f>'[159]Sheet 1'!$N$16</f>
        <v>4.3724324328102346</v>
      </c>
      <c r="H17" s="7">
        <f>'[159]Sheet 1'!$O$16</f>
        <v>113.33829379405758</v>
      </c>
      <c r="I17" s="6">
        <f>'[159]Sheet 1'!$M$7</f>
        <v>0.21260000000000001</v>
      </c>
      <c r="J17" s="6">
        <f>'[159]Sheet 1'!$P$7</f>
        <v>9.8046416821173377E-2</v>
      </c>
      <c r="K17" s="6">
        <f>'[159]Sheet 1'!$O$13</f>
        <v>6.0871039248924237E-2</v>
      </c>
      <c r="L17" s="8">
        <f>'[159]Sheet 1'!$O$101</f>
        <v>3440723923</v>
      </c>
      <c r="M17" s="16" t="str" cm="1">
        <f t="array" ref="M17">_FV(A17,"Industry")</f>
        <v>Healthcare Providers &amp; Services</v>
      </c>
      <c r="N17" s="25" cm="1">
        <f t="array" ref="N17">_FV(A17,"Year incorporated",TRUE)</f>
        <v>2008</v>
      </c>
      <c r="O17" s="14" t="str" cm="1">
        <f t="array" ref="O17">_FV(A17,"Description")</f>
        <v>Progyny, Inc. is a fertility benefits management company. The Company specializes in fertility and family-building benefits solutions in the United States. The Company provides its benefit through its Smart Cycle approach. The Smart Cycles include medical services required for a member’s full course of treatment, including all necessary diagnostic testing and access to the technology. In addition, to its fertility benefits solution, it offers an integrated pharmacy benefits solution, Progyny Rx, which is added by its clients. Progyny Rx provides its members with access to the medications needed during their fertility treatment. As part of this solution, the Company provides care management services, which include its formulary plan design, simplified authorization, assistance with prescription fulfillment and timely delivery of the medications by its network of specialty pharmacies, as well as medication administration training, pharmacy support services and patient care advocates.</v>
      </c>
      <c r="P17" s="10"/>
      <c r="Q17" s="10"/>
      <c r="R17" s="10"/>
    </row>
    <row r="18" spans="1:18" ht="50" customHeight="1">
      <c r="A18" s="2" t="e" vm="161">
        <v>#VALUE!</v>
      </c>
      <c r="B18" s="19">
        <f>'[160]Sheet 1'!$O$115</f>
        <v>86.423943258703858</v>
      </c>
      <c r="C18" s="6" cm="1">
        <f t="array" ref="C18">(B18/_FV(A18,"Price"))-1</f>
        <v>-5.8357558741513826E-2</v>
      </c>
      <c r="D18" s="6">
        <f>'[160]Sheet 1'!$M$4</f>
        <v>1.1990672800135465</v>
      </c>
      <c r="E18" s="6">
        <f>'[160]Sheet 1'!$N$4</f>
        <v>0.23735242941369594</v>
      </c>
      <c r="F18" s="6">
        <f>'[160]Sheet 1'!$M$20</f>
        <v>-4.2735818865509234</v>
      </c>
      <c r="G18" s="7">
        <f>'[160]Sheet 1'!$T$16</f>
        <v>7.2625450189880656</v>
      </c>
      <c r="H18" s="7">
        <f>'[160]Sheet 1'!$U$16</f>
        <v>241.95398895500054</v>
      </c>
      <c r="I18" s="6">
        <f>'[160]Sheet 1'!$S$7</f>
        <v>0.62209999999999999</v>
      </c>
      <c r="J18" s="6">
        <f>'[160]Sheet 1'!$V$7</f>
        <v>0.28172921338821744</v>
      </c>
      <c r="K18" s="6">
        <f>'[160]Sheet 1'!$U$13</f>
        <v>3.6007293976500501E-2</v>
      </c>
      <c r="L18" s="8">
        <f>'[160]Sheet 1'!$U$101</f>
        <v>6790922608</v>
      </c>
      <c r="M18" s="16" t="str" cm="1">
        <f t="array" ref="M18">_FV(A18,"Industry")</f>
        <v>Healthcare Equipment &amp; Supplies</v>
      </c>
      <c r="N18" s="25" cm="1">
        <f t="array" ref="N18">_FV(A18,"Year incorporated",TRUE)</f>
        <v>2007</v>
      </c>
      <c r="O18" s="14" t="str" cm="1">
        <f t="array" ref="O18">_FV(A18,"Description")</f>
        <v>Lantheus Holdings, Inc. is an integrated provider of imaging diagnostics, targeted therapeutics, and artificial intelligence solutions to find, fight and follow serious medical conditions. The Company's products include precision diagnostics, radiopharmaceutical oncology, and strategic partnerships. Its precision diagnostic products assist healthcare professionals (HCPs) Find and Follow diseases, with a focus on cardiology. Its radiopharmaceutical oncology diagnostics and therapeutics help HCPs Find, Fight and Follow cancer. Its strategic partnerships focus on enabling precision medicine through the use of biomarkers, digital solutions and pharma services platforms, and also includes the Company's license of RELISTOR to Bausch Health Companies, Inc. (Bausch). Its commercial products are used by oncologists, urologists, nuclear medicine physicians, cardiologists, sonographers, technologists, radiologists, and internal medicine physicians working in a variety of clinical settings.</v>
      </c>
      <c r="P18" s="10"/>
      <c r="Q18" s="10"/>
      <c r="R18" s="10"/>
    </row>
    <row r="19" spans="1:18" ht="50" customHeight="1">
      <c r="A19" s="2"/>
      <c r="B19" s="19"/>
      <c r="C19" s="6"/>
      <c r="D19" s="6"/>
      <c r="E19" s="6"/>
      <c r="F19" s="6"/>
      <c r="G19" s="7"/>
      <c r="H19" s="7"/>
      <c r="I19" s="6"/>
      <c r="J19" s="6"/>
      <c r="K19" s="6"/>
      <c r="L19" s="8"/>
      <c r="M19" s="16"/>
      <c r="N19" s="25"/>
      <c r="O19" s="14"/>
      <c r="P19" s="10"/>
      <c r="Q19" s="10"/>
      <c r="R19" s="10"/>
    </row>
    <row r="20" spans="1:18" ht="50" customHeight="1">
      <c r="A20" s="2"/>
      <c r="B20" s="19"/>
      <c r="C20" s="6"/>
      <c r="D20" s="6"/>
      <c r="E20" s="6"/>
      <c r="F20" s="6"/>
      <c r="G20" s="7"/>
      <c r="H20" s="7"/>
      <c r="I20" s="6"/>
      <c r="J20" s="6"/>
      <c r="K20" s="6"/>
      <c r="L20" s="8"/>
      <c r="M20" s="16"/>
      <c r="N20" s="25"/>
      <c r="O20" s="14"/>
      <c r="P20" s="10"/>
      <c r="Q20" s="10"/>
      <c r="R20" s="10"/>
    </row>
    <row r="21" spans="1:18" ht="50" customHeight="1">
      <c r="A21" s="2"/>
      <c r="B21" s="19"/>
      <c r="C21" s="6"/>
      <c r="D21" s="6"/>
      <c r="E21" s="6"/>
      <c r="F21" s="6"/>
      <c r="G21" s="7"/>
      <c r="H21" s="7"/>
      <c r="I21" s="6"/>
      <c r="J21" s="6"/>
      <c r="K21" s="6"/>
      <c r="L21" s="8"/>
      <c r="M21" s="16"/>
      <c r="N21" s="25"/>
      <c r="O21" s="14"/>
      <c r="P21" s="10"/>
      <c r="Q21" s="10"/>
      <c r="R21" s="10"/>
    </row>
    <row r="22" spans="1:18" ht="50" customHeight="1">
      <c r="A22" s="2"/>
      <c r="B22" s="19"/>
      <c r="C22" s="6"/>
      <c r="D22" s="6"/>
      <c r="E22" s="6"/>
      <c r="F22" s="6"/>
      <c r="G22" s="7"/>
      <c r="H22" s="7"/>
      <c r="I22" s="6"/>
      <c r="J22" s="6"/>
      <c r="K22" s="6"/>
      <c r="L22" s="8"/>
      <c r="M22" s="16"/>
      <c r="N22" s="25"/>
      <c r="O22" s="14"/>
      <c r="P22" s="10"/>
      <c r="Q22" s="10"/>
      <c r="R22" s="10"/>
    </row>
    <row r="23" spans="1:18" ht="50" customHeight="1">
      <c r="A23" s="2"/>
      <c r="B23" s="19"/>
      <c r="C23" s="6"/>
      <c r="D23" s="6"/>
      <c r="E23" s="6"/>
      <c r="F23" s="6"/>
      <c r="G23" s="7"/>
      <c r="H23" s="7"/>
      <c r="I23" s="6"/>
      <c r="J23" s="6"/>
      <c r="K23" s="6"/>
      <c r="L23" s="8"/>
      <c r="M23" s="16"/>
      <c r="N23" s="25"/>
      <c r="O23" s="14"/>
      <c r="P23" s="10"/>
      <c r="Q23" s="10"/>
      <c r="R23" s="10"/>
    </row>
    <row r="24" spans="1:18" ht="50" customHeight="1">
      <c r="A24" s="2"/>
      <c r="B24" s="19"/>
      <c r="C24" s="6"/>
      <c r="D24" s="6"/>
      <c r="E24" s="6"/>
      <c r="F24" s="6"/>
      <c r="G24" s="7"/>
      <c r="H24" s="7"/>
      <c r="I24" s="6"/>
      <c r="J24" s="6"/>
      <c r="K24" s="6"/>
      <c r="L24" s="8"/>
      <c r="M24" s="16"/>
      <c r="N24" s="25"/>
      <c r="O24" s="14"/>
      <c r="P24" s="10"/>
      <c r="Q24" s="10"/>
      <c r="R24" s="10"/>
    </row>
    <row r="25" spans="1:18" ht="50" customHeight="1">
      <c r="A25" s="2"/>
      <c r="B25" s="19"/>
      <c r="C25" s="6"/>
      <c r="D25" s="6"/>
      <c r="E25" s="6"/>
      <c r="F25" s="6"/>
      <c r="G25" s="7"/>
      <c r="H25" s="7"/>
      <c r="I25" s="6"/>
      <c r="J25" s="6"/>
      <c r="K25" s="6"/>
      <c r="L25" s="8"/>
      <c r="M25" s="16"/>
      <c r="N25" s="25"/>
      <c r="O25" s="14"/>
      <c r="P25" s="10"/>
      <c r="Q25" s="10"/>
      <c r="R25" s="10"/>
    </row>
    <row r="26" spans="1:18" ht="50" customHeight="1">
      <c r="A26" s="24"/>
      <c r="B26" s="19"/>
      <c r="C26" s="6"/>
      <c r="D26" s="6"/>
      <c r="E26" s="6"/>
      <c r="F26" s="6"/>
      <c r="G26" s="7"/>
      <c r="H26" s="7"/>
      <c r="I26" s="6"/>
      <c r="J26" s="6"/>
      <c r="K26" s="6"/>
      <c r="L26" s="8"/>
      <c r="M26" s="16"/>
      <c r="N26" s="25"/>
      <c r="O26" s="14"/>
      <c r="P26" s="10"/>
      <c r="Q26" s="10"/>
      <c r="R26" s="10"/>
    </row>
    <row r="27" spans="1:18" ht="50" customHeight="1">
      <c r="A27" s="2"/>
      <c r="B27" s="19"/>
      <c r="C27" s="6"/>
      <c r="D27" s="6"/>
      <c r="E27" s="6"/>
      <c r="F27" s="6"/>
      <c r="G27" s="7"/>
      <c r="H27" s="7"/>
      <c r="I27" s="6"/>
      <c r="J27" s="6"/>
      <c r="K27" s="6"/>
      <c r="L27" s="8"/>
      <c r="M27" s="16"/>
      <c r="N27" s="25"/>
      <c r="O27" s="14"/>
      <c r="P27" s="10"/>
      <c r="Q27" s="10"/>
      <c r="R27" s="10"/>
    </row>
    <row r="28" spans="1:18" ht="50" customHeight="1">
      <c r="A28" s="2"/>
      <c r="B28" s="19"/>
      <c r="C28" s="6"/>
      <c r="D28" s="6"/>
      <c r="E28" s="6"/>
      <c r="F28" s="6"/>
      <c r="G28" s="7"/>
      <c r="H28" s="7"/>
      <c r="I28" s="6"/>
      <c r="J28" s="6"/>
      <c r="K28" s="6"/>
      <c r="L28" s="8"/>
      <c r="M28" s="16"/>
      <c r="N28" s="25"/>
      <c r="O28" s="14"/>
      <c r="P28" s="10"/>
      <c r="Q28" s="10"/>
      <c r="R28" s="10"/>
    </row>
    <row r="29" spans="1:18" ht="50" customHeight="1">
      <c r="A29" s="2"/>
      <c r="B29" s="19"/>
      <c r="C29" s="6"/>
      <c r="D29" s="6"/>
      <c r="E29" s="6"/>
      <c r="F29" s="6"/>
      <c r="G29" s="7"/>
      <c r="H29" s="7"/>
      <c r="I29" s="6"/>
      <c r="J29" s="6"/>
      <c r="K29" s="6"/>
      <c r="L29" s="8"/>
      <c r="M29" s="16"/>
      <c r="N29" s="25"/>
      <c r="O29" s="14"/>
      <c r="P29" s="10"/>
      <c r="Q29" s="10"/>
      <c r="R29" s="10"/>
    </row>
    <row r="30" spans="1:18" ht="50" customHeight="1">
      <c r="A30" s="2"/>
      <c r="B30" s="19"/>
      <c r="C30" s="6"/>
      <c r="D30" s="6"/>
      <c r="E30" s="6"/>
      <c r="F30" s="6"/>
      <c r="G30" s="7"/>
      <c r="H30" s="7"/>
      <c r="I30" s="6"/>
      <c r="J30" s="6"/>
      <c r="K30" s="6"/>
      <c r="L30" s="8"/>
      <c r="M30" s="16"/>
      <c r="N30" s="25"/>
      <c r="O30" s="14"/>
      <c r="P30" s="10"/>
      <c r="Q30" s="10"/>
      <c r="R30" s="10"/>
    </row>
    <row r="31" spans="1:18" ht="50" customHeight="1">
      <c r="A31" s="2"/>
      <c r="B31" s="19"/>
      <c r="C31" s="6"/>
      <c r="D31" s="6"/>
      <c r="E31" s="6"/>
      <c r="F31" s="6"/>
      <c r="G31" s="7"/>
      <c r="H31" s="7"/>
      <c r="I31" s="6"/>
      <c r="J31" s="6"/>
      <c r="K31" s="6"/>
      <c r="L31" s="8"/>
      <c r="M31" s="16"/>
      <c r="N31" s="25"/>
      <c r="O31" s="14"/>
      <c r="P31" s="10"/>
      <c r="Q31" s="10"/>
      <c r="R31" s="10"/>
    </row>
    <row r="32" spans="1:18" ht="50" customHeight="1">
      <c r="A32" s="2"/>
      <c r="B32" s="19"/>
      <c r="C32" s="6"/>
      <c r="D32" s="6"/>
      <c r="E32" s="6"/>
      <c r="F32" s="6"/>
      <c r="G32" s="7"/>
      <c r="H32" s="7"/>
      <c r="I32" s="6"/>
      <c r="J32" s="6"/>
      <c r="K32" s="6"/>
      <c r="L32" s="8"/>
      <c r="M32" s="16"/>
      <c r="N32" s="25"/>
      <c r="O32" s="14"/>
      <c r="P32" s="10"/>
      <c r="Q32" s="10"/>
      <c r="R32" s="10"/>
    </row>
    <row r="33" spans="1:18" ht="50" customHeight="1">
      <c r="A33" s="2"/>
      <c r="B33" s="19"/>
      <c r="C33" s="6"/>
      <c r="D33" s="6"/>
      <c r="E33" s="6"/>
      <c r="F33" s="6"/>
      <c r="G33" s="7"/>
      <c r="H33" s="7"/>
      <c r="I33" s="6"/>
      <c r="J33" s="6"/>
      <c r="K33" s="6"/>
      <c r="L33" s="8"/>
      <c r="M33" s="16"/>
      <c r="N33" s="25"/>
      <c r="O33" s="14"/>
      <c r="P33" s="10"/>
      <c r="Q33" s="10"/>
      <c r="R33" s="10"/>
    </row>
    <row r="34" spans="1:18" ht="50" customHeight="1">
      <c r="A34" s="22"/>
      <c r="B34" s="19"/>
      <c r="C34" s="6"/>
      <c r="D34" s="6"/>
      <c r="E34" s="6"/>
      <c r="F34" s="6"/>
      <c r="G34" s="7"/>
      <c r="H34" s="7"/>
      <c r="I34" s="6"/>
      <c r="J34" s="6"/>
      <c r="K34" s="6"/>
      <c r="L34" s="8"/>
      <c r="M34" s="16"/>
      <c r="N34" s="10"/>
      <c r="O34" s="14"/>
      <c r="P34" s="10"/>
      <c r="Q34" s="10"/>
      <c r="R34" s="10"/>
    </row>
    <row r="35" spans="1:18" ht="50" customHeight="1">
      <c r="A35" s="22"/>
      <c r="B35" s="19"/>
      <c r="C35" s="6"/>
      <c r="D35" s="6"/>
      <c r="E35" s="6"/>
      <c r="F35" s="6"/>
      <c r="G35" s="7"/>
      <c r="H35" s="7"/>
      <c r="I35" s="6"/>
      <c r="J35" s="6"/>
      <c r="K35" s="6"/>
      <c r="L35" s="8"/>
      <c r="M35" s="16"/>
      <c r="N35" s="10"/>
      <c r="O35" s="14"/>
      <c r="P35" s="10"/>
      <c r="Q35" s="10"/>
      <c r="R35" s="10"/>
    </row>
    <row r="36" spans="1:18" ht="50" customHeight="1">
      <c r="A36" s="22"/>
      <c r="B36" s="19"/>
      <c r="C36" s="6"/>
      <c r="D36" s="6"/>
      <c r="E36" s="6"/>
      <c r="F36" s="6"/>
      <c r="G36" s="7"/>
      <c r="H36" s="7"/>
      <c r="I36" s="6"/>
      <c r="J36" s="6"/>
      <c r="K36" s="6"/>
      <c r="L36" s="8"/>
      <c r="M36" s="16"/>
      <c r="N36" s="10"/>
      <c r="O36" s="14"/>
      <c r="P36" s="10"/>
      <c r="Q36" s="10"/>
      <c r="R36" s="10"/>
    </row>
    <row r="37" spans="1:18" ht="50" customHeight="1">
      <c r="A37" s="22"/>
      <c r="B37" s="19"/>
      <c r="C37" s="6"/>
      <c r="D37" s="6"/>
      <c r="E37" s="6"/>
      <c r="F37" s="6"/>
      <c r="G37" s="7"/>
      <c r="H37" s="7"/>
      <c r="I37" s="6"/>
      <c r="J37" s="6"/>
      <c r="K37" s="6"/>
      <c r="L37" s="8"/>
      <c r="M37" s="16"/>
      <c r="N37" s="10"/>
      <c r="O37" s="14"/>
      <c r="P37" s="10"/>
      <c r="Q37" s="10"/>
      <c r="R37" s="10"/>
    </row>
    <row r="38" spans="1:18" ht="50" customHeight="1">
      <c r="A38" s="22"/>
      <c r="B38" s="19"/>
      <c r="C38" s="6"/>
      <c r="D38" s="6"/>
      <c r="E38" s="6"/>
      <c r="F38" s="6"/>
      <c r="G38" s="7"/>
      <c r="H38" s="7"/>
      <c r="I38" s="6"/>
      <c r="J38" s="6"/>
      <c r="K38" s="6"/>
      <c r="L38" s="8"/>
      <c r="M38" s="16"/>
      <c r="N38" s="10"/>
      <c r="O38" s="14"/>
      <c r="P38" s="10"/>
      <c r="Q38" s="10"/>
      <c r="R38" s="10"/>
    </row>
    <row r="39" spans="1:18" ht="50" customHeight="1">
      <c r="A39" s="22"/>
      <c r="B39" s="19"/>
      <c r="C39" s="6"/>
      <c r="D39" s="6"/>
      <c r="E39" s="6"/>
      <c r="F39" s="6"/>
      <c r="G39" s="7"/>
      <c r="H39" s="7"/>
      <c r="I39" s="6"/>
      <c r="J39" s="6"/>
      <c r="K39" s="6"/>
      <c r="L39" s="8"/>
      <c r="M39" s="16"/>
      <c r="N39" s="10"/>
      <c r="O39" s="14"/>
      <c r="P39" s="10"/>
      <c r="Q39" s="10"/>
      <c r="R39" s="10"/>
    </row>
    <row r="40" spans="1:18" ht="50" customHeight="1">
      <c r="A40" s="22"/>
      <c r="B40" s="19"/>
      <c r="C40" s="6"/>
      <c r="D40" s="6"/>
      <c r="E40" s="6"/>
      <c r="F40" s="6"/>
      <c r="G40" s="7"/>
      <c r="H40" s="7"/>
      <c r="I40" s="6"/>
      <c r="J40" s="6"/>
      <c r="K40" s="6"/>
      <c r="L40" s="8"/>
      <c r="M40" s="16"/>
      <c r="N40" s="10"/>
      <c r="O40" s="14"/>
      <c r="P40" s="10"/>
      <c r="Q40" s="10"/>
      <c r="R40" s="10"/>
    </row>
    <row r="41" spans="1:18" ht="50" customHeight="1">
      <c r="A41" s="22"/>
      <c r="B41" s="19"/>
      <c r="C41" s="6"/>
      <c r="D41" s="6"/>
      <c r="E41" s="6"/>
      <c r="F41" s="6"/>
      <c r="G41" s="7"/>
      <c r="H41" s="7"/>
      <c r="I41" s="6"/>
      <c r="J41" s="6"/>
      <c r="K41" s="6"/>
      <c r="L41" s="8"/>
      <c r="M41" s="16"/>
      <c r="N41" s="10"/>
      <c r="O41" s="14"/>
      <c r="P41" s="10"/>
      <c r="Q41" s="10"/>
      <c r="R41" s="10"/>
    </row>
    <row r="42" spans="1:18" ht="50" customHeight="1">
      <c r="A42" s="22"/>
      <c r="B42" s="19"/>
      <c r="C42" s="6"/>
      <c r="D42" s="6"/>
      <c r="E42" s="6"/>
      <c r="F42" s="6"/>
      <c r="G42" s="7"/>
      <c r="H42" s="7"/>
      <c r="I42" s="6"/>
      <c r="J42" s="6"/>
      <c r="K42" s="6"/>
      <c r="L42" s="8"/>
      <c r="M42" s="16"/>
      <c r="N42" s="10"/>
      <c r="O42" s="14"/>
      <c r="P42" s="10"/>
      <c r="Q42" s="10"/>
      <c r="R42" s="10"/>
    </row>
    <row r="43" spans="1:18" ht="50" customHeight="1">
      <c r="A43" s="22"/>
      <c r="B43" s="19"/>
      <c r="C43" s="6"/>
      <c r="D43" s="6"/>
      <c r="E43" s="6"/>
      <c r="F43" s="6"/>
      <c r="G43" s="7"/>
      <c r="H43" s="7"/>
      <c r="I43" s="6"/>
      <c r="J43" s="6"/>
      <c r="K43" s="6"/>
      <c r="L43" s="8"/>
      <c r="M43" s="16"/>
      <c r="N43" s="10"/>
      <c r="O43" s="14"/>
      <c r="P43" s="10"/>
      <c r="Q43" s="10"/>
      <c r="R43" s="10"/>
    </row>
    <row r="44" spans="1:18" ht="50" customHeight="1">
      <c r="A44" s="22"/>
      <c r="B44" s="19"/>
      <c r="C44" s="6"/>
      <c r="D44" s="6"/>
      <c r="E44" s="6"/>
      <c r="F44" s="6"/>
      <c r="G44" s="7"/>
      <c r="H44" s="7"/>
      <c r="I44" s="6"/>
      <c r="J44" s="6"/>
      <c r="K44" s="6"/>
      <c r="L44" s="8"/>
      <c r="M44" s="16"/>
      <c r="N44" s="10"/>
      <c r="O44" s="14"/>
      <c r="P44" s="10"/>
      <c r="Q44" s="10"/>
      <c r="R44" s="10"/>
    </row>
    <row r="45" spans="1:18" ht="50" customHeight="1">
      <c r="A45" s="22"/>
      <c r="B45" s="19"/>
      <c r="C45" s="6"/>
      <c r="D45" s="6"/>
      <c r="E45" s="6"/>
      <c r="F45" s="6"/>
      <c r="G45" s="7"/>
      <c r="H45" s="7"/>
      <c r="I45" s="6"/>
      <c r="J45" s="6"/>
      <c r="K45" s="6"/>
      <c r="L45" s="8"/>
      <c r="M45" s="16"/>
      <c r="N45" s="10"/>
      <c r="O45" s="14"/>
      <c r="P45" s="10"/>
      <c r="Q45" s="10"/>
      <c r="R45" s="10"/>
    </row>
    <row r="46" spans="1:18" ht="50" customHeight="1">
      <c r="A46" s="22"/>
      <c r="B46" s="19"/>
      <c r="C46" s="6"/>
      <c r="D46" s="6"/>
      <c r="E46" s="6"/>
      <c r="F46" s="6"/>
      <c r="G46" s="7"/>
      <c r="H46" s="7"/>
      <c r="I46" s="6"/>
      <c r="J46" s="6"/>
      <c r="K46" s="6"/>
      <c r="L46" s="8"/>
      <c r="M46" s="16"/>
      <c r="N46" s="10"/>
      <c r="O46" s="14"/>
      <c r="P46" s="10"/>
      <c r="Q46" s="10"/>
      <c r="R46" s="10"/>
    </row>
    <row r="47" spans="1:18" ht="50" customHeight="1">
      <c r="A47" s="22"/>
      <c r="B47" s="19"/>
      <c r="C47" s="6"/>
      <c r="D47" s="6"/>
      <c r="E47" s="6"/>
      <c r="F47" s="6"/>
      <c r="G47" s="7"/>
      <c r="H47" s="7"/>
      <c r="I47" s="6"/>
      <c r="J47" s="6"/>
      <c r="K47" s="6"/>
      <c r="L47" s="8"/>
      <c r="M47" s="16"/>
      <c r="N47" s="10"/>
      <c r="O47" s="14"/>
      <c r="P47" s="10"/>
      <c r="Q47" s="10"/>
      <c r="R47" s="10"/>
    </row>
    <row r="48" spans="1:18" ht="50" customHeight="1">
      <c r="A48" s="11"/>
      <c r="B48" s="5"/>
      <c r="C48" s="6"/>
      <c r="D48" s="6"/>
      <c r="E48" s="6"/>
      <c r="F48" s="6"/>
      <c r="G48" s="7"/>
      <c r="H48" s="7"/>
      <c r="I48" s="6"/>
      <c r="J48" s="6"/>
      <c r="K48" s="6"/>
      <c r="L48" s="8"/>
      <c r="M48" s="13"/>
      <c r="N48" s="10"/>
      <c r="O48" s="9"/>
      <c r="P48" s="10"/>
      <c r="Q48" s="10"/>
      <c r="R48" s="10"/>
    </row>
    <row r="49" spans="1:18" ht="50" customHeight="1">
      <c r="A49" s="4"/>
      <c r="B49" s="5"/>
      <c r="C49" s="6"/>
      <c r="D49" s="6"/>
      <c r="E49" s="6"/>
      <c r="F49" s="6"/>
      <c r="G49" s="7"/>
      <c r="H49" s="7"/>
      <c r="I49" s="6"/>
      <c r="J49" s="6"/>
      <c r="K49" s="6"/>
      <c r="L49" s="8"/>
      <c r="M49" s="13"/>
      <c r="N49" s="10"/>
      <c r="O49" s="9"/>
      <c r="P49" s="10"/>
      <c r="Q49" s="10"/>
      <c r="R49" s="10"/>
    </row>
    <row r="50" spans="1:18" ht="50" customHeight="1">
      <c r="A50" s="11"/>
      <c r="B50" s="5"/>
      <c r="C50" s="6"/>
      <c r="D50" s="6"/>
      <c r="E50" s="6"/>
      <c r="F50" s="6"/>
      <c r="G50" s="7"/>
      <c r="H50" s="7"/>
      <c r="I50" s="6"/>
      <c r="J50" s="6"/>
      <c r="K50" s="6"/>
      <c r="L50" s="8"/>
      <c r="M50" s="13"/>
      <c r="N50" s="10"/>
      <c r="O50" s="9"/>
      <c r="P50" s="10"/>
      <c r="Q50" s="10"/>
      <c r="R50" s="10"/>
    </row>
    <row r="51" spans="1:18" ht="50" customHeight="1">
      <c r="A51" s="11"/>
      <c r="B51" s="5"/>
      <c r="C51" s="6"/>
      <c r="D51" s="6"/>
      <c r="E51" s="6"/>
      <c r="F51" s="6"/>
      <c r="G51" s="7"/>
      <c r="H51" s="7"/>
      <c r="I51" s="6"/>
      <c r="J51" s="6"/>
      <c r="K51" s="6"/>
      <c r="L51" s="8"/>
      <c r="M51" s="13"/>
      <c r="N51" s="10"/>
      <c r="O51" s="9"/>
      <c r="P51" s="10"/>
      <c r="Q51" s="10"/>
      <c r="R51" s="10"/>
    </row>
    <row r="52" spans="1:18" ht="50" customHeight="1">
      <c r="A52" s="4"/>
      <c r="B52" s="5"/>
      <c r="C52" s="6"/>
      <c r="D52" s="6"/>
      <c r="E52" s="6"/>
      <c r="F52" s="6"/>
      <c r="G52" s="7"/>
      <c r="H52" s="7"/>
      <c r="I52" s="6"/>
      <c r="J52" s="6"/>
      <c r="K52" s="6"/>
      <c r="L52" s="8"/>
      <c r="M52" s="13"/>
      <c r="N52" s="10"/>
      <c r="O52" s="9"/>
      <c r="P52" s="10"/>
      <c r="Q52" s="10"/>
      <c r="R52" s="10"/>
    </row>
    <row r="53" spans="1:18" ht="50" customHeight="1">
      <c r="A53" s="11"/>
      <c r="B53" s="5"/>
      <c r="C53" s="6"/>
      <c r="D53" s="6"/>
      <c r="E53" s="6"/>
      <c r="F53" s="6"/>
      <c r="G53" s="7"/>
      <c r="H53" s="7"/>
      <c r="I53" s="6"/>
      <c r="J53" s="6"/>
      <c r="K53" s="6"/>
      <c r="L53" s="8"/>
      <c r="M53" s="13"/>
      <c r="N53" s="10"/>
      <c r="O53" s="9"/>
      <c r="P53" s="10"/>
      <c r="Q53" s="10"/>
      <c r="R53" s="10"/>
    </row>
    <row r="54" spans="1:18" ht="50" customHeight="1">
      <c r="A54" s="23"/>
      <c r="B54" s="5"/>
      <c r="C54" s="6"/>
      <c r="D54" s="6"/>
      <c r="E54" s="6"/>
      <c r="F54" s="6"/>
      <c r="G54" s="7"/>
      <c r="H54" s="7"/>
      <c r="I54" s="6"/>
      <c r="J54" s="6"/>
      <c r="K54" s="6"/>
      <c r="L54" s="8"/>
      <c r="M54" s="13"/>
      <c r="N54" s="10"/>
      <c r="O54" s="9"/>
      <c r="P54" s="10"/>
      <c r="Q54" s="10"/>
      <c r="R54" s="10"/>
    </row>
  </sheetData>
  <autoFilter ref="A1:L1" xr:uid="{FAB1ACF9-D4B9-FB4D-8299-9FC1FBDA430F}">
    <sortState xmlns:xlrd2="http://schemas.microsoft.com/office/spreadsheetml/2017/richdata2" ref="A2:L18">
      <sortCondition descending="1" ref="K1:K18"/>
    </sortState>
  </autoFilter>
  <conditionalFormatting sqref="C2:C18">
    <cfRule type="colorScale" priority="1">
      <colorScale>
        <cfvo type="min"/>
        <cfvo type="percentile" val="50"/>
        <cfvo type="max"/>
        <color rgb="FFF8696B"/>
        <color rgb="FFFCFCFF"/>
        <color rgb="FF63BE7B"/>
      </colorScale>
    </cfRule>
  </conditionalFormatting>
  <conditionalFormatting sqref="C19:C33">
    <cfRule type="colorScale" priority="13">
      <colorScale>
        <cfvo type="min"/>
        <cfvo type="percentile" val="50"/>
        <cfvo type="max"/>
        <color rgb="FFF8696B"/>
        <color rgb="FFFCFCFF"/>
        <color rgb="FF63BE7B"/>
      </colorScale>
    </cfRule>
  </conditionalFormatting>
  <conditionalFormatting sqref="C21">
    <cfRule type="colorScale" priority="15">
      <colorScale>
        <cfvo type="min"/>
        <cfvo type="percentile" val="50"/>
        <cfvo type="max"/>
        <color rgb="FFF8696B"/>
        <color rgb="FFFFEB84"/>
        <color rgb="FF63BE7B"/>
      </colorScale>
    </cfRule>
    <cfRule type="colorScale" priority="14">
      <colorScale>
        <cfvo type="min"/>
        <cfvo type="percentile" val="50"/>
        <cfvo type="max"/>
        <color rgb="FFF8696B"/>
        <color rgb="FFFFEB84"/>
        <color rgb="FF63BE7B"/>
      </colorScale>
    </cfRule>
    <cfRule type="colorScale" priority="16">
      <colorScale>
        <cfvo type="min"/>
        <cfvo type="max"/>
        <color rgb="FFFFEF9C"/>
        <color rgb="FF63BE7B"/>
      </colorScale>
    </cfRule>
  </conditionalFormatting>
  <conditionalFormatting sqref="C22:C27 C19:C20">
    <cfRule type="colorScale" priority="25">
      <colorScale>
        <cfvo type="min"/>
        <cfvo type="percentile" val="50"/>
        <cfvo type="max"/>
        <color rgb="FFF8696B"/>
        <color rgb="FFFCFCFF"/>
        <color rgb="FF63BE7B"/>
      </colorScale>
    </cfRule>
    <cfRule type="colorScale" priority="26">
      <colorScale>
        <cfvo type="min"/>
        <cfvo type="max"/>
        <color rgb="FFFCFCFF"/>
        <color rgb="FF63BE7B"/>
      </colorScale>
    </cfRule>
  </conditionalFormatting>
  <conditionalFormatting sqref="C22:C47 C19:C20">
    <cfRule type="colorScale" priority="19">
      <colorScale>
        <cfvo type="min"/>
        <cfvo type="percentile" val="50"/>
        <cfvo type="max"/>
        <color rgb="FFF8696B"/>
        <color rgb="FFFCFCFF"/>
        <color rgb="FF63BE7B"/>
      </colorScale>
    </cfRule>
  </conditionalFormatting>
  <conditionalFormatting sqref="C22:C54 C19:C20">
    <cfRule type="colorScale" priority="111">
      <colorScale>
        <cfvo type="min"/>
        <cfvo type="max"/>
        <color rgb="FFFFEF9C"/>
        <color rgb="FF63BE7B"/>
      </colorScale>
    </cfRule>
    <cfRule type="colorScale" priority="98">
      <colorScale>
        <cfvo type="min"/>
        <cfvo type="percentile" val="50"/>
        <cfvo type="max"/>
        <color rgb="FFF8696B"/>
        <color rgb="FFFFEB84"/>
        <color rgb="FF63BE7B"/>
      </colorScale>
    </cfRule>
    <cfRule type="colorScale" priority="93">
      <colorScale>
        <cfvo type="min"/>
        <cfvo type="percentile" val="50"/>
        <cfvo type="max"/>
        <color rgb="FFF8696B"/>
        <color rgb="FFFFEB84"/>
        <color rgb="FF63BE7B"/>
      </colorScale>
    </cfRule>
  </conditionalFormatting>
  <conditionalFormatting sqref="D2:D33">
    <cfRule type="colorScale" priority="12">
      <colorScale>
        <cfvo type="min"/>
        <cfvo type="max"/>
        <color rgb="FFFCFCFF"/>
        <color rgb="FF63BE7B"/>
      </colorScale>
    </cfRule>
  </conditionalFormatting>
  <conditionalFormatting sqref="D22:D47 D2:D20">
    <cfRule type="colorScale" priority="17">
      <colorScale>
        <cfvo type="min"/>
        <cfvo type="max"/>
        <color rgb="FFFCFCFF"/>
        <color rgb="FF63BE7B"/>
      </colorScale>
    </cfRule>
  </conditionalFormatting>
  <conditionalFormatting sqref="D2:E4">
    <cfRule type="colorScale" priority="109">
      <colorScale>
        <cfvo type="min"/>
        <cfvo type="max"/>
        <color rgb="FFFCFCFF"/>
        <color rgb="FF63BE7B"/>
      </colorScale>
    </cfRule>
    <cfRule type="colorScale" priority="110">
      <colorScale>
        <cfvo type="min"/>
        <cfvo type="percentile" val="50"/>
        <cfvo type="max"/>
        <color rgb="FFF8696B"/>
        <color rgb="FFFFEB84"/>
        <color rgb="FF63BE7B"/>
      </colorScale>
    </cfRule>
  </conditionalFormatting>
  <conditionalFormatting sqref="D5:E5">
    <cfRule type="colorScale" priority="107">
      <colorScale>
        <cfvo type="min"/>
        <cfvo type="max"/>
        <color rgb="FFFCFCFF"/>
        <color rgb="FF63BE7B"/>
      </colorScale>
    </cfRule>
    <cfRule type="colorScale" priority="108">
      <colorScale>
        <cfvo type="min"/>
        <cfvo type="percentile" val="50"/>
        <cfvo type="max"/>
        <color rgb="FFF8696B"/>
        <color rgb="FFFFEB84"/>
        <color rgb="FF63BE7B"/>
      </colorScale>
    </cfRule>
  </conditionalFormatting>
  <conditionalFormatting sqref="D6:E6">
    <cfRule type="colorScale" priority="105">
      <colorScale>
        <cfvo type="min"/>
        <cfvo type="max"/>
        <color rgb="FFFCFCFF"/>
        <color rgb="FF63BE7B"/>
      </colorScale>
    </cfRule>
    <cfRule type="colorScale" priority="106">
      <colorScale>
        <cfvo type="min"/>
        <cfvo type="percentile" val="50"/>
        <cfvo type="max"/>
        <color rgb="FFF8696B"/>
        <color rgb="FFFFEB84"/>
        <color rgb="FF63BE7B"/>
      </colorScale>
    </cfRule>
  </conditionalFormatting>
  <conditionalFormatting sqref="D7:E7">
    <cfRule type="colorScale" priority="104">
      <colorScale>
        <cfvo type="min"/>
        <cfvo type="percentile" val="50"/>
        <cfvo type="max"/>
        <color rgb="FFF8696B"/>
        <color rgb="FFFFEB84"/>
        <color rgb="FF63BE7B"/>
      </colorScale>
    </cfRule>
    <cfRule type="colorScale" priority="103">
      <colorScale>
        <cfvo type="min"/>
        <cfvo type="max"/>
        <color rgb="FFFCFCFF"/>
        <color rgb="FF63BE7B"/>
      </colorScale>
    </cfRule>
  </conditionalFormatting>
  <conditionalFormatting sqref="D8:E8">
    <cfRule type="colorScale" priority="101">
      <colorScale>
        <cfvo type="min"/>
        <cfvo type="max"/>
        <color rgb="FFFCFCFF"/>
        <color rgb="FF63BE7B"/>
      </colorScale>
    </cfRule>
    <cfRule type="colorScale" priority="102">
      <colorScale>
        <cfvo type="min"/>
        <cfvo type="percentile" val="50"/>
        <cfvo type="max"/>
        <color rgb="FFF8696B"/>
        <color rgb="FFFFEB84"/>
        <color rgb="FF63BE7B"/>
      </colorScale>
    </cfRule>
  </conditionalFormatting>
  <conditionalFormatting sqref="D9:E9">
    <cfRule type="colorScale" priority="100">
      <colorScale>
        <cfvo type="min"/>
        <cfvo type="percentile" val="50"/>
        <cfvo type="max"/>
        <color rgb="FFF8696B"/>
        <color rgb="FFFFEB84"/>
        <color rgb="FF63BE7B"/>
      </colorScale>
    </cfRule>
    <cfRule type="colorScale" priority="99">
      <colorScale>
        <cfvo type="min"/>
        <cfvo type="max"/>
        <color rgb="FFFCFCFF"/>
        <color rgb="FF63BE7B"/>
      </colorScale>
    </cfRule>
  </conditionalFormatting>
  <conditionalFormatting sqref="D10:E10">
    <cfRule type="colorScale" priority="89">
      <colorScale>
        <cfvo type="min"/>
        <cfvo type="percentile" val="50"/>
        <cfvo type="max"/>
        <color rgb="FFF8696B"/>
        <color rgb="FFFFEB84"/>
        <color rgb="FF63BE7B"/>
      </colorScale>
    </cfRule>
    <cfRule type="colorScale" priority="88">
      <colorScale>
        <cfvo type="min"/>
        <cfvo type="max"/>
        <color rgb="FFFCFCFF"/>
        <color rgb="FF63BE7B"/>
      </colorScale>
    </cfRule>
  </conditionalFormatting>
  <conditionalFormatting sqref="D11:E13">
    <cfRule type="colorScale" priority="91">
      <colorScale>
        <cfvo type="min"/>
        <cfvo type="percentile" val="50"/>
        <cfvo type="max"/>
        <color rgb="FFF8696B"/>
        <color rgb="FFFFEB84"/>
        <color rgb="FF63BE7B"/>
      </colorScale>
    </cfRule>
    <cfRule type="colorScale" priority="90">
      <colorScale>
        <cfvo type="min"/>
        <cfvo type="max"/>
        <color rgb="FFFCFCFF"/>
        <color rgb="FF63BE7B"/>
      </colorScale>
    </cfRule>
  </conditionalFormatting>
  <conditionalFormatting sqref="D14:E14">
    <cfRule type="colorScale" priority="86">
      <colorScale>
        <cfvo type="min"/>
        <cfvo type="max"/>
        <color rgb="FFFCFCFF"/>
        <color rgb="FF63BE7B"/>
      </colorScale>
    </cfRule>
    <cfRule type="colorScale" priority="87">
      <colorScale>
        <cfvo type="min"/>
        <cfvo type="percentile" val="50"/>
        <cfvo type="max"/>
        <color rgb="FFF8696B"/>
        <color rgb="FFFFEB84"/>
        <color rgb="FF63BE7B"/>
      </colorScale>
    </cfRule>
  </conditionalFormatting>
  <conditionalFormatting sqref="D15:E15">
    <cfRule type="colorScale" priority="84">
      <colorScale>
        <cfvo type="min"/>
        <cfvo type="max"/>
        <color rgb="FFFCFCFF"/>
        <color rgb="FF63BE7B"/>
      </colorScale>
    </cfRule>
    <cfRule type="colorScale" priority="85">
      <colorScale>
        <cfvo type="min"/>
        <cfvo type="percentile" val="50"/>
        <cfvo type="max"/>
        <color rgb="FFF8696B"/>
        <color rgb="FFFFEB84"/>
        <color rgb="FF63BE7B"/>
      </colorScale>
    </cfRule>
  </conditionalFormatting>
  <conditionalFormatting sqref="D16:E16">
    <cfRule type="colorScale" priority="83">
      <colorScale>
        <cfvo type="min"/>
        <cfvo type="percentile" val="50"/>
        <cfvo type="max"/>
        <color rgb="FFF8696B"/>
        <color rgb="FFFFEB84"/>
        <color rgb="FF63BE7B"/>
      </colorScale>
    </cfRule>
    <cfRule type="colorScale" priority="82">
      <colorScale>
        <cfvo type="min"/>
        <cfvo type="max"/>
        <color rgb="FFFCFCFF"/>
        <color rgb="FF63BE7B"/>
      </colorScale>
    </cfRule>
  </conditionalFormatting>
  <conditionalFormatting sqref="D17:E17">
    <cfRule type="colorScale" priority="80">
      <colorScale>
        <cfvo type="min"/>
        <cfvo type="max"/>
        <color rgb="FFFCFCFF"/>
        <color rgb="FF63BE7B"/>
      </colorScale>
    </cfRule>
    <cfRule type="colorScale" priority="81">
      <colorScale>
        <cfvo type="min"/>
        <cfvo type="percentile" val="50"/>
        <cfvo type="max"/>
        <color rgb="FFF8696B"/>
        <color rgb="FFFFEB84"/>
        <color rgb="FF63BE7B"/>
      </colorScale>
    </cfRule>
  </conditionalFormatting>
  <conditionalFormatting sqref="D18:E18">
    <cfRule type="colorScale" priority="78">
      <colorScale>
        <cfvo type="min"/>
        <cfvo type="max"/>
        <color rgb="FFFCFCFF"/>
        <color rgb="FF63BE7B"/>
      </colorScale>
    </cfRule>
    <cfRule type="colorScale" priority="79">
      <colorScale>
        <cfvo type="min"/>
        <cfvo type="percentile" val="50"/>
        <cfvo type="max"/>
        <color rgb="FFF8696B"/>
        <color rgb="FFFFEB84"/>
        <color rgb="FF63BE7B"/>
      </colorScale>
    </cfRule>
  </conditionalFormatting>
  <conditionalFormatting sqref="D19:E19">
    <cfRule type="colorScale" priority="74">
      <colorScale>
        <cfvo type="min"/>
        <cfvo type="max"/>
        <color rgb="FFFCFCFF"/>
        <color rgb="FF63BE7B"/>
      </colorScale>
    </cfRule>
    <cfRule type="colorScale" priority="75">
      <colorScale>
        <cfvo type="min"/>
        <cfvo type="percentile" val="50"/>
        <cfvo type="max"/>
        <color rgb="FFF8696B"/>
        <color rgb="FFFFEB84"/>
        <color rgb="FF63BE7B"/>
      </colorScale>
    </cfRule>
  </conditionalFormatting>
  <conditionalFormatting sqref="D20:E20 D22:E22">
    <cfRule type="colorScale" priority="76">
      <colorScale>
        <cfvo type="min"/>
        <cfvo type="max"/>
        <color rgb="FFFCFCFF"/>
        <color rgb="FF63BE7B"/>
      </colorScale>
    </cfRule>
    <cfRule type="colorScale" priority="77">
      <colorScale>
        <cfvo type="min"/>
        <cfvo type="percentile" val="50"/>
        <cfvo type="max"/>
        <color rgb="FFF8696B"/>
        <color rgb="FFFFEB84"/>
        <color rgb="FF63BE7B"/>
      </colorScale>
    </cfRule>
  </conditionalFormatting>
  <conditionalFormatting sqref="D22:E27 D2:E20">
    <cfRule type="colorScale" priority="27">
      <colorScale>
        <cfvo type="min"/>
        <cfvo type="max"/>
        <color rgb="FFFCFCFF"/>
        <color rgb="FF63BE7B"/>
      </colorScale>
    </cfRule>
  </conditionalFormatting>
  <conditionalFormatting sqref="D22:E53 D2:E20">
    <cfRule type="colorScale" priority="94">
      <colorScale>
        <cfvo type="min"/>
        <cfvo type="max"/>
        <color rgb="FFFFEF9C"/>
        <color rgb="FF63BE7B"/>
      </colorScale>
    </cfRule>
  </conditionalFormatting>
  <conditionalFormatting sqref="D23:E23">
    <cfRule type="colorScale" priority="72">
      <colorScale>
        <cfvo type="min"/>
        <cfvo type="max"/>
        <color rgb="FFFCFCFF"/>
        <color rgb="FF63BE7B"/>
      </colorScale>
    </cfRule>
    <cfRule type="colorScale" priority="73">
      <colorScale>
        <cfvo type="min"/>
        <cfvo type="percentile" val="50"/>
        <cfvo type="max"/>
        <color rgb="FFF8696B"/>
        <color rgb="FFFFEB84"/>
        <color rgb="FF63BE7B"/>
      </colorScale>
    </cfRule>
  </conditionalFormatting>
  <conditionalFormatting sqref="D24:E24">
    <cfRule type="colorScale" priority="70">
      <colorScale>
        <cfvo type="min"/>
        <cfvo type="max"/>
        <color rgb="FFFCFCFF"/>
        <color rgb="FF63BE7B"/>
      </colorScale>
    </cfRule>
    <cfRule type="colorScale" priority="71">
      <colorScale>
        <cfvo type="min"/>
        <cfvo type="percentile" val="50"/>
        <cfvo type="max"/>
        <color rgb="FFF8696B"/>
        <color rgb="FFFFEB84"/>
        <color rgb="FF63BE7B"/>
      </colorScale>
    </cfRule>
  </conditionalFormatting>
  <conditionalFormatting sqref="D25:E27">
    <cfRule type="colorScale" priority="68">
      <colorScale>
        <cfvo type="min"/>
        <cfvo type="max"/>
        <color rgb="FFFCFCFF"/>
        <color rgb="FF63BE7B"/>
      </colorScale>
    </cfRule>
    <cfRule type="colorScale" priority="69">
      <colorScale>
        <cfvo type="min"/>
        <cfvo type="percentile" val="50"/>
        <cfvo type="max"/>
        <color rgb="FFF8696B"/>
        <color rgb="FFFFEB84"/>
        <color rgb="FF63BE7B"/>
      </colorScale>
    </cfRule>
  </conditionalFormatting>
  <conditionalFormatting sqref="D28:E28">
    <cfRule type="colorScale" priority="64">
      <colorScale>
        <cfvo type="min"/>
        <cfvo type="max"/>
        <color rgb="FFFCFCFF"/>
        <color rgb="FF63BE7B"/>
      </colorScale>
    </cfRule>
    <cfRule type="colorScale" priority="65">
      <colorScale>
        <cfvo type="min"/>
        <cfvo type="percentile" val="50"/>
        <cfvo type="max"/>
        <color rgb="FFF8696B"/>
        <color rgb="FFFFEB84"/>
        <color rgb="FF63BE7B"/>
      </colorScale>
    </cfRule>
  </conditionalFormatting>
  <conditionalFormatting sqref="D29:E31">
    <cfRule type="colorScale" priority="67">
      <colorScale>
        <cfvo type="min"/>
        <cfvo type="percentile" val="50"/>
        <cfvo type="max"/>
        <color rgb="FFF8696B"/>
        <color rgb="FFFFEB84"/>
        <color rgb="FF63BE7B"/>
      </colorScale>
    </cfRule>
    <cfRule type="colorScale" priority="66">
      <colorScale>
        <cfvo type="min"/>
        <cfvo type="max"/>
        <color rgb="FFFCFCFF"/>
        <color rgb="FF63BE7B"/>
      </colorScale>
    </cfRule>
  </conditionalFormatting>
  <conditionalFormatting sqref="D32:E32">
    <cfRule type="colorScale" priority="62">
      <colorScale>
        <cfvo type="min"/>
        <cfvo type="max"/>
        <color rgb="FFFCFCFF"/>
        <color rgb="FF63BE7B"/>
      </colorScale>
    </cfRule>
    <cfRule type="colorScale" priority="63">
      <colorScale>
        <cfvo type="min"/>
        <cfvo type="percentile" val="50"/>
        <cfvo type="max"/>
        <color rgb="FFF8696B"/>
        <color rgb="FFFFEB84"/>
        <color rgb="FF63BE7B"/>
      </colorScale>
    </cfRule>
  </conditionalFormatting>
  <conditionalFormatting sqref="D33:E33">
    <cfRule type="colorScale" priority="60">
      <colorScale>
        <cfvo type="min"/>
        <cfvo type="max"/>
        <color rgb="FFFCFCFF"/>
        <color rgb="FF63BE7B"/>
      </colorScale>
    </cfRule>
    <cfRule type="colorScale" priority="61">
      <colorScale>
        <cfvo type="min"/>
        <cfvo type="percentile" val="50"/>
        <cfvo type="max"/>
        <color rgb="FFF8696B"/>
        <color rgb="FFFFEB84"/>
        <color rgb="FF63BE7B"/>
      </colorScale>
    </cfRule>
  </conditionalFormatting>
  <conditionalFormatting sqref="D34:E34">
    <cfRule type="colorScale" priority="58">
      <colorScale>
        <cfvo type="min"/>
        <cfvo type="max"/>
        <color rgb="FFFCFCFF"/>
        <color rgb="FF63BE7B"/>
      </colorScale>
    </cfRule>
    <cfRule type="colorScale" priority="59">
      <colorScale>
        <cfvo type="min"/>
        <cfvo type="percentile" val="50"/>
        <cfvo type="max"/>
        <color rgb="FFF8696B"/>
        <color rgb="FFFFEB84"/>
        <color rgb="FF63BE7B"/>
      </colorScale>
    </cfRule>
  </conditionalFormatting>
  <conditionalFormatting sqref="D35:E35">
    <cfRule type="colorScale" priority="56">
      <colorScale>
        <cfvo type="min"/>
        <cfvo type="max"/>
        <color rgb="FFFCFCFF"/>
        <color rgb="FF63BE7B"/>
      </colorScale>
    </cfRule>
    <cfRule type="colorScale" priority="57">
      <colorScale>
        <cfvo type="min"/>
        <cfvo type="percentile" val="50"/>
        <cfvo type="max"/>
        <color rgb="FFF8696B"/>
        <color rgb="FFFFEB84"/>
        <color rgb="FF63BE7B"/>
      </colorScale>
    </cfRule>
  </conditionalFormatting>
  <conditionalFormatting sqref="D36:E36">
    <cfRule type="colorScale" priority="55">
      <colorScale>
        <cfvo type="min"/>
        <cfvo type="percentile" val="50"/>
        <cfvo type="max"/>
        <color rgb="FFF8696B"/>
        <color rgb="FFFFEB84"/>
        <color rgb="FF63BE7B"/>
      </colorScale>
    </cfRule>
    <cfRule type="colorScale" priority="54">
      <colorScale>
        <cfvo type="min"/>
        <cfvo type="max"/>
        <color rgb="FFFCFCFF"/>
        <color rgb="FF63BE7B"/>
      </colorScale>
    </cfRule>
  </conditionalFormatting>
  <conditionalFormatting sqref="D37:E37">
    <cfRule type="colorScale" priority="50">
      <colorScale>
        <cfvo type="min"/>
        <cfvo type="max"/>
        <color rgb="FFFCFCFF"/>
        <color rgb="FF63BE7B"/>
      </colorScale>
    </cfRule>
    <cfRule type="colorScale" priority="51">
      <colorScale>
        <cfvo type="min"/>
        <cfvo type="percentile" val="50"/>
        <cfvo type="max"/>
        <color rgb="FFF8696B"/>
        <color rgb="FFFFEB84"/>
        <color rgb="FF63BE7B"/>
      </colorScale>
    </cfRule>
  </conditionalFormatting>
  <conditionalFormatting sqref="D38:E40">
    <cfRule type="colorScale" priority="52">
      <colorScale>
        <cfvo type="min"/>
        <cfvo type="max"/>
        <color rgb="FFFCFCFF"/>
        <color rgb="FF63BE7B"/>
      </colorScale>
    </cfRule>
    <cfRule type="colorScale" priority="53">
      <colorScale>
        <cfvo type="min"/>
        <cfvo type="percentile" val="50"/>
        <cfvo type="max"/>
        <color rgb="FFF8696B"/>
        <color rgb="FFFFEB84"/>
        <color rgb="FF63BE7B"/>
      </colorScale>
    </cfRule>
  </conditionalFormatting>
  <conditionalFormatting sqref="D41:E41">
    <cfRule type="colorScale" priority="48">
      <colorScale>
        <cfvo type="min"/>
        <cfvo type="max"/>
        <color rgb="FFFCFCFF"/>
        <color rgb="FF63BE7B"/>
      </colorScale>
    </cfRule>
    <cfRule type="colorScale" priority="49">
      <colorScale>
        <cfvo type="min"/>
        <cfvo type="percentile" val="50"/>
        <cfvo type="max"/>
        <color rgb="FFF8696B"/>
        <color rgb="FFFFEB84"/>
        <color rgb="FF63BE7B"/>
      </colorScale>
    </cfRule>
  </conditionalFormatting>
  <conditionalFormatting sqref="D42:E42">
    <cfRule type="colorScale" priority="46">
      <colorScale>
        <cfvo type="min"/>
        <cfvo type="max"/>
        <color rgb="FFFCFCFF"/>
        <color rgb="FF63BE7B"/>
      </colorScale>
    </cfRule>
    <cfRule type="colorScale" priority="47">
      <colorScale>
        <cfvo type="min"/>
        <cfvo type="percentile" val="50"/>
        <cfvo type="max"/>
        <color rgb="FFF8696B"/>
        <color rgb="FFFFEB84"/>
        <color rgb="FF63BE7B"/>
      </colorScale>
    </cfRule>
  </conditionalFormatting>
  <conditionalFormatting sqref="D43:E43">
    <cfRule type="colorScale" priority="45">
      <colorScale>
        <cfvo type="min"/>
        <cfvo type="percentile" val="50"/>
        <cfvo type="max"/>
        <color rgb="FFF8696B"/>
        <color rgb="FFFFEB84"/>
        <color rgb="FF63BE7B"/>
      </colorScale>
    </cfRule>
    <cfRule type="colorScale" priority="44">
      <colorScale>
        <cfvo type="min"/>
        <cfvo type="max"/>
        <color rgb="FFFCFCFF"/>
        <color rgb="FF63BE7B"/>
      </colorScale>
    </cfRule>
  </conditionalFormatting>
  <conditionalFormatting sqref="D44:E44">
    <cfRule type="colorScale" priority="42">
      <colorScale>
        <cfvo type="min"/>
        <cfvo type="max"/>
        <color rgb="FFFCFCFF"/>
        <color rgb="FF63BE7B"/>
      </colorScale>
    </cfRule>
    <cfRule type="colorScale" priority="43">
      <colorScale>
        <cfvo type="min"/>
        <cfvo type="percentile" val="50"/>
        <cfvo type="max"/>
        <color rgb="FFF8696B"/>
        <color rgb="FFFFEB84"/>
        <color rgb="FF63BE7B"/>
      </colorScale>
    </cfRule>
  </conditionalFormatting>
  <conditionalFormatting sqref="D45:E45">
    <cfRule type="colorScale" priority="41">
      <colorScale>
        <cfvo type="min"/>
        <cfvo type="percentile" val="50"/>
        <cfvo type="max"/>
        <color rgb="FFF8696B"/>
        <color rgb="FFFFEB84"/>
        <color rgb="FF63BE7B"/>
      </colorScale>
    </cfRule>
    <cfRule type="colorScale" priority="40">
      <colorScale>
        <cfvo type="min"/>
        <cfvo type="max"/>
        <color rgb="FFFCFCFF"/>
        <color rgb="FF63BE7B"/>
      </colorScale>
    </cfRule>
  </conditionalFormatting>
  <conditionalFormatting sqref="D46:E46">
    <cfRule type="colorScale" priority="36">
      <colorScale>
        <cfvo type="min"/>
        <cfvo type="max"/>
        <color rgb="FFFCFCFF"/>
        <color rgb="FF63BE7B"/>
      </colorScale>
    </cfRule>
    <cfRule type="colorScale" priority="37">
      <colorScale>
        <cfvo type="min"/>
        <cfvo type="percentile" val="50"/>
        <cfvo type="max"/>
        <color rgb="FFF8696B"/>
        <color rgb="FFFFEB84"/>
        <color rgb="FF63BE7B"/>
      </colorScale>
    </cfRule>
  </conditionalFormatting>
  <conditionalFormatting sqref="D47:E49">
    <cfRule type="colorScale" priority="38">
      <colorScale>
        <cfvo type="min"/>
        <cfvo type="max"/>
        <color rgb="FFFCFCFF"/>
        <color rgb="FF63BE7B"/>
      </colorScale>
    </cfRule>
    <cfRule type="colorScale" priority="39">
      <colorScale>
        <cfvo type="min"/>
        <cfvo type="percentile" val="50"/>
        <cfvo type="max"/>
        <color rgb="FFF8696B"/>
        <color rgb="FFFFEB84"/>
        <color rgb="FF63BE7B"/>
      </colorScale>
    </cfRule>
  </conditionalFormatting>
  <conditionalFormatting sqref="D50:E50">
    <cfRule type="colorScale" priority="34">
      <colorScale>
        <cfvo type="min"/>
        <cfvo type="max"/>
        <color rgb="FFFCFCFF"/>
        <color rgb="FF63BE7B"/>
      </colorScale>
    </cfRule>
    <cfRule type="colorScale" priority="35">
      <colorScale>
        <cfvo type="min"/>
        <cfvo type="percentile" val="50"/>
        <cfvo type="max"/>
        <color rgb="FFF8696B"/>
        <color rgb="FFFFEB84"/>
        <color rgb="FF63BE7B"/>
      </colorScale>
    </cfRule>
  </conditionalFormatting>
  <conditionalFormatting sqref="D51:E51">
    <cfRule type="colorScale" priority="33">
      <colorScale>
        <cfvo type="min"/>
        <cfvo type="percentile" val="50"/>
        <cfvo type="max"/>
        <color rgb="FFF8696B"/>
        <color rgb="FFFFEB84"/>
        <color rgb="FF63BE7B"/>
      </colorScale>
    </cfRule>
    <cfRule type="colorScale" priority="32">
      <colorScale>
        <cfvo type="min"/>
        <cfvo type="max"/>
        <color rgb="FFFCFCFF"/>
        <color rgb="FF63BE7B"/>
      </colorScale>
    </cfRule>
  </conditionalFormatting>
  <conditionalFormatting sqref="D52:E52">
    <cfRule type="colorScale" priority="31">
      <colorScale>
        <cfvo type="min"/>
        <cfvo type="percentile" val="50"/>
        <cfvo type="max"/>
        <color rgb="FFF8696B"/>
        <color rgb="FFFFEB84"/>
        <color rgb="FF63BE7B"/>
      </colorScale>
    </cfRule>
    <cfRule type="colorScale" priority="30">
      <colorScale>
        <cfvo type="min"/>
        <cfvo type="max"/>
        <color rgb="FFFCFCFF"/>
        <color rgb="FF63BE7B"/>
      </colorScale>
    </cfRule>
  </conditionalFormatting>
  <conditionalFormatting sqref="D53:E53">
    <cfRule type="colorScale" priority="29">
      <colorScale>
        <cfvo type="min"/>
        <cfvo type="percentile" val="50"/>
        <cfvo type="max"/>
        <color rgb="FFF8696B"/>
        <color rgb="FFFFEB84"/>
        <color rgb="FF63BE7B"/>
      </colorScale>
    </cfRule>
    <cfRule type="colorScale" priority="28">
      <colorScale>
        <cfvo type="min"/>
        <cfvo type="max"/>
        <color rgb="FFFCFCFF"/>
        <color rgb="FF63BE7B"/>
      </colorScale>
    </cfRule>
  </conditionalFormatting>
  <conditionalFormatting sqref="E2:E33">
    <cfRule type="colorScale" priority="11">
      <colorScale>
        <cfvo type="min"/>
        <cfvo type="max"/>
        <color rgb="FFFCFCFF"/>
        <color rgb="FF63BE7B"/>
      </colorScale>
    </cfRule>
  </conditionalFormatting>
  <conditionalFormatting sqref="E22:E47 E2:E20">
    <cfRule type="colorScale" priority="18">
      <colorScale>
        <cfvo type="min"/>
        <cfvo type="max"/>
        <color rgb="FFFCFCFF"/>
        <color rgb="FF63BE7B"/>
      </colorScale>
    </cfRule>
  </conditionalFormatting>
  <conditionalFormatting sqref="F2:F33">
    <cfRule type="colorScale" priority="10">
      <colorScale>
        <cfvo type="min"/>
        <cfvo type="percentile" val="50"/>
        <cfvo type="max"/>
        <color rgb="FFF8696B"/>
        <color rgb="FFFCFCFF"/>
        <color rgb="FF63BE7B"/>
      </colorScale>
    </cfRule>
  </conditionalFormatting>
  <conditionalFormatting sqref="F22:F27 F2:F20">
    <cfRule type="colorScale" priority="24">
      <colorScale>
        <cfvo type="min"/>
        <cfvo type="max"/>
        <color rgb="FFFCFCFF"/>
        <color rgb="FF63BE7B"/>
      </colorScale>
    </cfRule>
  </conditionalFormatting>
  <conditionalFormatting sqref="F56:F1048576 F1:F20 F22:F53">
    <cfRule type="colorScale" priority="20">
      <colorScale>
        <cfvo type="min"/>
        <cfvo type="percentile" val="50"/>
        <cfvo type="max"/>
        <color rgb="FFF8696B"/>
        <color rgb="FFFCFCFF"/>
        <color rgb="FF63BE7B"/>
      </colorScale>
    </cfRule>
  </conditionalFormatting>
  <conditionalFormatting sqref="G2:G33">
    <cfRule type="colorScale" priority="9">
      <colorScale>
        <cfvo type="min"/>
        <cfvo type="percentile" val="50"/>
        <cfvo type="max"/>
        <color rgb="FF63BE7B"/>
        <color rgb="FFFCFCFF"/>
        <color rgb="FFF8696B"/>
      </colorScale>
    </cfRule>
  </conditionalFormatting>
  <conditionalFormatting sqref="G22:G27 G2:G20">
    <cfRule type="colorScale" priority="23">
      <colorScale>
        <cfvo type="min"/>
        <cfvo type="percentile" val="50"/>
        <cfvo type="max"/>
        <color rgb="FF63BE7B"/>
        <color rgb="FFFCFCFF"/>
        <color rgb="FFF8696B"/>
      </colorScale>
    </cfRule>
  </conditionalFormatting>
  <conditionalFormatting sqref="G22:G53 G2:G20">
    <cfRule type="colorScale" priority="92">
      <colorScale>
        <cfvo type="min"/>
        <cfvo type="percentile" val="50"/>
        <cfvo type="max"/>
        <color rgb="FF63BE7B"/>
        <color rgb="FFFCFCFF"/>
        <color rgb="FFF8696B"/>
      </colorScale>
    </cfRule>
  </conditionalFormatting>
  <conditionalFormatting sqref="H2:H33">
    <cfRule type="colorScale" priority="8">
      <colorScale>
        <cfvo type="min"/>
        <cfvo type="percentile" val="50"/>
        <cfvo type="max"/>
        <color rgb="FF63BE7B"/>
        <color rgb="FFFCFCFF"/>
        <color rgb="FFF8696B"/>
      </colorScale>
    </cfRule>
  </conditionalFormatting>
  <conditionalFormatting sqref="H22:H27 H2:H20">
    <cfRule type="colorScale" priority="22">
      <colorScale>
        <cfvo type="min"/>
        <cfvo type="percentile" val="50"/>
        <cfvo type="max"/>
        <color rgb="FF63BE7B"/>
        <color rgb="FFFCFCFF"/>
        <color rgb="FFF8696B"/>
      </colorScale>
    </cfRule>
  </conditionalFormatting>
  <conditionalFormatting sqref="I2:I18">
    <cfRule type="colorScale" priority="4">
      <colorScale>
        <cfvo type="min"/>
        <cfvo type="max"/>
        <color rgb="FFFFEF9C"/>
        <color rgb="FF63BE7B"/>
      </colorScale>
    </cfRule>
  </conditionalFormatting>
  <conditionalFormatting sqref="I2:I33">
    <cfRule type="colorScale" priority="7">
      <colorScale>
        <cfvo type="min"/>
        <cfvo type="max"/>
        <color rgb="FFFFEF9C"/>
        <color rgb="FF63BE7B"/>
      </colorScale>
    </cfRule>
  </conditionalFormatting>
  <conditionalFormatting sqref="I22:I27 I2:I20">
    <cfRule type="colorScale" priority="21">
      <colorScale>
        <cfvo type="min"/>
        <cfvo type="max"/>
        <color rgb="FFFFEF9C"/>
        <color rgb="FF63BE7B"/>
      </colorScale>
    </cfRule>
  </conditionalFormatting>
  <conditionalFormatting sqref="I22:I53 I2:I20">
    <cfRule type="colorScale" priority="95">
      <colorScale>
        <cfvo type="min"/>
        <cfvo type="max"/>
        <color rgb="FFFFEF9C"/>
        <color rgb="FF63BE7B"/>
      </colorScale>
    </cfRule>
  </conditionalFormatting>
  <conditionalFormatting sqref="J2:J18">
    <cfRule type="colorScale" priority="3">
      <colorScale>
        <cfvo type="min"/>
        <cfvo type="max"/>
        <color rgb="FFFFEF9C"/>
        <color rgb="FF63BE7B"/>
      </colorScale>
    </cfRule>
  </conditionalFormatting>
  <conditionalFormatting sqref="J2:J33">
    <cfRule type="colorScale" priority="6">
      <colorScale>
        <cfvo type="min"/>
        <cfvo type="max"/>
        <color rgb="FFFFEF9C"/>
        <color rgb="FF63BE7B"/>
      </colorScale>
    </cfRule>
  </conditionalFormatting>
  <conditionalFormatting sqref="J22:J53 J2:J20">
    <cfRule type="colorScale" priority="96">
      <colorScale>
        <cfvo type="min"/>
        <cfvo type="max"/>
        <color rgb="FFFFEF9C"/>
        <color rgb="FF63BE7B"/>
      </colorScale>
    </cfRule>
  </conditionalFormatting>
  <conditionalFormatting sqref="K2:K18">
    <cfRule type="colorScale" priority="2">
      <colorScale>
        <cfvo type="min"/>
        <cfvo type="max"/>
        <color rgb="FFFFEF9C"/>
        <color rgb="FF63BE7B"/>
      </colorScale>
    </cfRule>
  </conditionalFormatting>
  <conditionalFormatting sqref="K2:K33">
    <cfRule type="colorScale" priority="5">
      <colorScale>
        <cfvo type="min"/>
        <cfvo type="percentile" val="50"/>
        <cfvo type="max"/>
        <color rgb="FFF8696B"/>
        <color rgb="FFFFEB84"/>
        <color rgb="FF63BE7B"/>
      </colorScale>
    </cfRule>
  </conditionalFormatting>
  <conditionalFormatting sqref="K22:K53 K2:K20">
    <cfRule type="colorScale" priority="97">
      <colorScale>
        <cfvo type="min"/>
        <cfvo type="percentile" val="50"/>
        <cfvo type="max"/>
        <color rgb="FFF8696B"/>
        <color rgb="FFFFEB84"/>
        <color rgb="FF63BE7B"/>
      </colorScale>
    </cfRule>
  </conditionalFormatting>
  <hyperlinks>
    <hyperlink ref="A11" r:id="rId1" display="Healthcare/Abbott Laboratories.xlsx" xr:uid="{12629CFF-EC5B-6D4A-A70E-73CB5989E657}"/>
    <hyperlink ref="A8" r:id="rId2" display="Healthcare/AbbVie.xlsx" xr:uid="{DDEB2369-A700-A649-B228-539CABBFCBD2}"/>
    <hyperlink ref="A12" r:id="rId3" display="Healthcare/Danaher.xlsx" xr:uid="{238BCAA2-74BA-6349-9CAE-7C05592F368C}"/>
    <hyperlink ref="A15" r:id="rId4" display="Healthcare/Dexcom.xlsx" xr:uid="{C1667504-F312-3A40-B6F5-7D4F975939DD}"/>
    <hyperlink ref="A3" r:id="rId5" display="Healthcare/Eli Lilly.xlsx" xr:uid="{44001F71-7025-A449-8C65-8F6A0121E175}"/>
    <hyperlink ref="A10" r:id="rId6" display="Healthcare/Intuitive Surgical.xlsx" xr:uid="{51C8A3E1-010D-9940-9C72-B3BA0802ABF3}"/>
    <hyperlink ref="A18" r:id="rId7" display="Healthcare/Lantheus Holdings.xlsx" xr:uid="{7AE15EDE-478D-2F4E-BEAD-B9FA13791A00}"/>
    <hyperlink ref="A16" r:id="rId8" display="Healthcare/Medtronic.xlsx" xr:uid="{F2AECC9B-CF21-434B-A451-5CFC7053DEA9}"/>
    <hyperlink ref="A7" r:id="rId9" display="Healthcare/Merck &amp; Co.xlsx" xr:uid="{5831ED86-8E15-8A47-8FC5-CE56080E2DF0}"/>
    <hyperlink ref="A5" r:id="rId10" display="Healthcare/Pfizer.xlsx" xr:uid="{D320D969-4BF9-EA46-88B2-F4B0AB0C5D01}"/>
    <hyperlink ref="A17" r:id="rId11" display="Healthcare/Progyny.xlsx" xr:uid="{89CCC3B5-2B11-1541-BF7B-300B5A4AF4CB}"/>
    <hyperlink ref="A13" r:id="rId12" display="Healthcare/Thermo Fisher Scientific.xlsx" xr:uid="{E7686909-33E0-1143-8158-8CD0C542F783}"/>
    <hyperlink ref="A9" r:id="rId13" display="Healthcare/United Healthcare.xlsx" xr:uid="{AE888165-5111-4A4E-B8E1-F5FCA0FD68FE}"/>
    <hyperlink ref="A4" r:id="rId14" display="Healthcare/Vertex Pharmaceuticals.xlsx" xr:uid="{DFFAF60E-99C6-C944-AAC0-CFC9CE5598F1}"/>
    <hyperlink ref="A6" r:id="rId15" display="Healthcare/Zoetis.xlsx" xr:uid="{E4290779-99A2-E043-A119-9128F4325C9A}"/>
    <hyperlink ref="A14" r:id="rId16" display="Healthcare/Stryker.xlsx" xr:uid="{738C807B-D383-3444-A854-A0A8531A2966}"/>
    <hyperlink ref="A2" r:id="rId17" display="Healthcare/Novo Nordisk.xlsx" xr:uid="{272A9858-1CCF-C747-BDA4-D4924A57F6B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2B5E-8489-6443-8790-9614D8CF51A1}">
  <dimension ref="A1:R54"/>
  <sheetViews>
    <sheetView zoomScale="80" zoomScaleNormal="80" workbookViewId="0">
      <pane ySplit="1" topLeftCell="A2" activePane="bottomLeft" state="frozen"/>
      <selection pane="bottomLeft" activeCell="B21" sqref="B21"/>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20</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162">
        <v>#VALUE!</v>
      </c>
      <c r="B2" s="19">
        <f>'[161]Sheet 1'!$AO$115</f>
        <v>336.01724902193808</v>
      </c>
      <c r="C2" s="6">
        <f>'[161]Sheet 1'!$AO$117</f>
        <v>0.43321496703748386</v>
      </c>
      <c r="D2" s="6">
        <f>'[161]Sheet 1'!$AM$4</f>
        <v>0.16589825587098539</v>
      </c>
      <c r="E2" s="6">
        <f>'[161]Sheet 1'!$AN$4</f>
        <v>9.6538610395948021E-2</v>
      </c>
      <c r="F2" s="6">
        <f>'[161]Sheet 1'!$AM$20</f>
        <v>4.3808147412157883E-2</v>
      </c>
      <c r="G2" s="7">
        <f>'[161]Sheet 1'!$AT$16</f>
        <v>2.0331691632591244</v>
      </c>
      <c r="H2" s="7">
        <f>'[161]Sheet 1'!$AU$16</f>
        <v>18.020155684563758</v>
      </c>
      <c r="I2" s="6">
        <f>'[161]Sheet 1'!$AS$7</f>
        <v>0.30420000000000003</v>
      </c>
      <c r="J2" s="6">
        <f>'[161]Sheet 1'!$AV$7</f>
        <v>0.1088730711629394</v>
      </c>
      <c r="K2" s="6">
        <f>'[161]Sheet 1'!$AU$13</f>
        <v>0.14945919370698132</v>
      </c>
      <c r="L2" s="8" cm="1">
        <f t="array" ref="L2">_FV(A2,"Market cap",TRUE)</f>
        <v>122314521838</v>
      </c>
      <c r="M2" s="16" t="str" cm="1">
        <f t="array" ref="M2">_FV(A2,"Industry")</f>
        <v>Machinery, Equipment &amp; Components</v>
      </c>
      <c r="N2" s="25" cm="1">
        <f t="array" ref="N2">_FV(A2,"Year incorporated",TRUE)</f>
        <v>1986</v>
      </c>
      <c r="O2" s="14" t="str" cm="1">
        <f t="array" ref="O2">_FV(A2,"Description")</f>
        <v>Caterpillar Inc. is a manufacturer of construction and mining equipment,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and quarry and aggregates. Its Energy &amp; Transportation, which supports customers in oil and gas, power generation, marine, rail and industrial applications, including Caterpillar machines. Its All Other operating segment, which includes activities, such as product management and development, manufacturing of filters and fluids, undercarriage, ground-engaging tools, and others.</v>
      </c>
      <c r="P2" s="10" t="s">
        <v>9</v>
      </c>
      <c r="Q2" s="10"/>
      <c r="R2" s="10"/>
    </row>
    <row r="3" spans="1:18" ht="50" customHeight="1">
      <c r="A3" s="2" t="e" vm="163">
        <v>#VALUE!</v>
      </c>
      <c r="B3" s="19">
        <f>'[162]Sheet 1'!$AO$115</f>
        <v>121.11838788245787</v>
      </c>
      <c r="C3" s="6" cm="1">
        <f t="array" ref="C3">(B3/_FV(A3,"Price"))-1</f>
        <v>0.24967383287719636</v>
      </c>
      <c r="D3" s="6">
        <f>'[162]Sheet 1'!$AM$4</f>
        <v>4.1715847673479578E-2</v>
      </c>
      <c r="E3" s="6">
        <f>'[162]Sheet 1'!$AN$4</f>
        <v>8.3325878880042836E-2</v>
      </c>
      <c r="F3" s="6">
        <f>'[162]Sheet 1'!$AM$20</f>
        <v>7.3701206192420932E-2</v>
      </c>
      <c r="G3" s="7">
        <f>'[162]Sheet 1'!$AT$16</f>
        <v>2.1291710510779138</v>
      </c>
      <c r="H3" s="7">
        <f>'[162]Sheet 1'!$AU$16</f>
        <v>27.479703498172022</v>
      </c>
      <c r="I3" s="6">
        <f>'[162]Sheet 1'!$AS$7</f>
        <v>0.20380000000000001</v>
      </c>
      <c r="J3" s="6">
        <f>'[162]Sheet 1'!$AV$7</f>
        <v>6.5494826609416468E-2</v>
      </c>
      <c r="K3" s="6">
        <f>'[162]Sheet 1'!$AU$13</f>
        <v>5.1011947386273696E-2</v>
      </c>
      <c r="L3" s="8">
        <f>'[162]Sheet 1'!$AU$101</f>
        <v>142812019080</v>
      </c>
      <c r="M3" s="16" t="str" cm="1">
        <f t="array" ref="M3">_FV(A3,"Industry")</f>
        <v>Aerospace &amp; Defense</v>
      </c>
      <c r="N3" s="25" cm="1">
        <f t="array" ref="N3">_FV(A3,"Year incorporated",TRUE)</f>
        <v>1934</v>
      </c>
      <c r="O3" s="14" t="str" cm="1">
        <f t="array" ref="O3">_FV(A3,"Description")</f>
        <v>Raytheon Technologies Corporation is an aerospace and defense company. The Company's operations are classified into four principal business segments: Collins Aerospace (Collins), Pratt &amp; Whitney, Raytheon Intelligence &amp; Space (RIS) and Raytheon Missiles &amp; Defense (RMD). Its Collins segment is a provider of technologically advanced aerospace and defense products and aftermarket service solutions for aircraft manufacturers, airlines, and regional, business and general aviation, as well as for defense and commercial space operations. Pratt &amp; Whitney is engaged in supplying aircraft engines for commercial, military, business jet and general aviation customers. RIS segment is a provider of integrated space, communication and sensor systems, and cyber and software solutions to intelligence, defense, federal and commercial customers. RMD segment is a provider of end-to-end solutions for United States and foreign government customers designed to detect, track and engage threats.</v>
      </c>
      <c r="P3" s="10"/>
      <c r="Q3" s="10"/>
      <c r="R3" s="10"/>
    </row>
    <row r="4" spans="1:18" ht="50" customHeight="1">
      <c r="A4" s="2" t="e" vm="164">
        <v>#VALUE!</v>
      </c>
      <c r="B4" s="19">
        <f>'[163]Sheet 1'!$AB$115</f>
        <v>161.64822763099554</v>
      </c>
      <c r="C4" s="6" cm="1">
        <f t="array" ref="C4">(B4/_FV(A4,"Price"))-1</f>
        <v>9.5029316020834198E-2</v>
      </c>
      <c r="D4" s="6">
        <f>'[163]Sheet 1'!$Z$4</f>
        <v>0.19621956617972547</v>
      </c>
      <c r="E4" s="6">
        <f>'[163]Sheet 1'!$AA$4</f>
        <v>8.9828513910578556E-2</v>
      </c>
      <c r="F4" s="6">
        <f>'[163]Sheet 1'!$Z$20</f>
        <v>0.45106803797468364</v>
      </c>
      <c r="G4" s="7">
        <f>'[163]Sheet 1'!$AG$16</f>
        <v>3.4113534285375944</v>
      </c>
      <c r="H4" s="7">
        <f>'[163]Sheet 1'!$AH$16</f>
        <v>30.984014237026081</v>
      </c>
      <c r="I4" s="6">
        <f>'[163]Sheet 1'!$AF$7</f>
        <v>0.54852604856675524</v>
      </c>
      <c r="J4" s="6">
        <f>'[163]Sheet 1'!$AI$7</f>
        <v>0.12848504585051032</v>
      </c>
      <c r="K4" s="6">
        <f>'[163]Sheet 1'!$AH$13</f>
        <v>0.11138951633560766</v>
      </c>
      <c r="L4" s="8">
        <f>'[163]Sheet 1'!$AH$101</f>
        <v>46091819579</v>
      </c>
      <c r="M4" s="16" t="str" cm="1">
        <f t="array" ref="M4">_FV(A4,"Industry")</f>
        <v>Professional &amp; Commercial Services</v>
      </c>
      <c r="N4" s="25" cm="1">
        <f t="array" ref="N4">_FV(A4,"Year incorporated",TRUE)</f>
        <v>1996</v>
      </c>
      <c r="O4" s="14" t="str" cm="1">
        <f t="array" ref="O4">_FV(A4,"Description")</f>
        <v>Republic Services, Inc. provides environmental services in the United States. The Company provides a range of products and services, including recycling, solid waste, special waste, hazardous waste, container rental and field services. It has three segments. Group 1 segment is a recycling and solid waste business operating primarily in geographic areas located in the western United States. Group 2 segment is a recycling and solid waste business operating primarily in geographic areas located in the southeastern and mid-western United States and the eastern seaboard of the United States. Group 3 segment is an environmental solutions business operating primarily in geographic areas located across the United States and Canada. Its Colorado and New Mexico operations are vertically integrated operations, which include recycling, collection and disposal assets in four Colorado markets, including Denver, Colorado Springs, Durango and Canon City, as well as the Bloomfield, New Mexico, market.</v>
      </c>
      <c r="P4" s="10"/>
      <c r="Q4" s="10"/>
      <c r="R4" s="10"/>
    </row>
    <row r="5" spans="1:18" ht="50" customHeight="1">
      <c r="A5" s="2" t="e" vm="19">
        <v>#VALUE!</v>
      </c>
      <c r="B5" s="19">
        <f>'[19]Sheet 1'!$AH$115</f>
        <v>498.51203271440846</v>
      </c>
      <c r="C5" s="6" cm="1">
        <f t="array" ref="C5">(B5/_FV(A5,"Price"))-1</f>
        <v>7.5700823672201656E-2</v>
      </c>
      <c r="D5" s="6">
        <f>'[19]Sheet 1'!$AF$4</f>
        <v>-1.5810512499254248E-2</v>
      </c>
      <c r="E5" s="6">
        <f>'[19]Sheet 1'!$AG$4</f>
        <v>-3.2583656644035175E-3</v>
      </c>
      <c r="F5" s="6">
        <f>'[19]Sheet 1'!$AF$20</f>
        <v>-8.1830644310872058E-2</v>
      </c>
      <c r="G5" s="7">
        <f>'[19]Sheet 1'!$AM$16</f>
        <v>1.7543883167434529</v>
      </c>
      <c r="H5" s="7">
        <f>'[19]Sheet 1'!$AN$16</f>
        <v>20.19566620586183</v>
      </c>
      <c r="I5" s="6">
        <f>'[19]Sheet 1'!$AL$7</f>
        <v>0.12559999999999999</v>
      </c>
      <c r="J5" s="6">
        <f>'[19]Sheet 1'!$AO$7</f>
        <v>9.2931619786614933E-2</v>
      </c>
      <c r="K5" s="6">
        <f>'[19]Sheet 1'!$AN$13</f>
        <v>0.33804413848957277</v>
      </c>
      <c r="L5" s="8">
        <f>'[19]Sheet 1'!$AN$101</f>
        <v>115761558692</v>
      </c>
      <c r="M5" s="16" t="str" cm="1">
        <f t="array" ref="M5">_FV(A5,"Industry")</f>
        <v>Aerospace &amp; Defense</v>
      </c>
      <c r="N5" s="25" cm="1">
        <f t="array" ref="N5">_FV(A5,"Year incorporated",TRUE)</f>
        <v>1994</v>
      </c>
      <c r="O5" s="14" t="str" cm="1">
        <f t="array" ref="O5">_FV(A5,"Description")</f>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c>
      <c r="P5" s="10"/>
      <c r="Q5" s="10"/>
      <c r="R5" s="10"/>
    </row>
    <row r="6" spans="1:18" ht="50" customHeight="1">
      <c r="A6" s="2" t="e" vm="165">
        <v>#VALUE!</v>
      </c>
      <c r="B6" s="19">
        <f>'[164]Sheet 1'!$G$115</f>
        <v>24.301770470229691</v>
      </c>
      <c r="C6" s="6">
        <f>'[164]Sheet 1'!$G$117</f>
        <v>6.7271430400952736E-2</v>
      </c>
      <c r="D6" s="6">
        <f>'[164]Sheet 1'!$E$4</f>
        <v>0.58911529377741356</v>
      </c>
      <c r="E6" s="6">
        <f>'[164]Sheet 1'!$F$4</f>
        <v>-0.37062804496597224</v>
      </c>
      <c r="F6" s="6">
        <f>'[164]Sheet 1'!$E$20</f>
        <v>0.88800967536864084</v>
      </c>
      <c r="G6" s="7">
        <f>'[164]Sheet 1'!$L$16</f>
        <v>7.6670122196735608</v>
      </c>
      <c r="H6" s="7">
        <f>'[164]Sheet 1'!$M$16</f>
        <v>13.994358610953482</v>
      </c>
      <c r="I6" s="6">
        <f>'[164]Sheet 1'!$K$7</f>
        <v>0.82520000000000004</v>
      </c>
      <c r="J6" s="6">
        <f>'[164]Sheet 1'!$N$7</f>
        <v>3.2073325624158787E-2</v>
      </c>
      <c r="K6" s="6">
        <f>'[164]Sheet 1'!$M$13</f>
        <v>0.16369911573448637</v>
      </c>
      <c r="L6" s="8" cm="1">
        <f t="array" ref="L6">_FV(A6,"Market cap",TRUE)</f>
        <v>3897000352</v>
      </c>
      <c r="M6" s="16" t="str" cm="1">
        <f t="array" ref="M6">_FV(A6,"Industry")</f>
        <v>Metals &amp; Mining</v>
      </c>
      <c r="N6" s="25" cm="1">
        <f t="array" ref="N6">_FV(A6,"Year incorporated",TRUE)</f>
        <v>2020</v>
      </c>
      <c r="O6" s="14" t="str" cm="1">
        <f t="array" ref="O6">_FV(A6,"Description")</f>
        <v>MP Materials Corp. is a producer of rare earth materials in the western hemisphere. The Company owns and operates the mountain pass rare earth mine and processing facility in California in North America's rare earth production site. Processing Facility (Mountain Pass), which is a rare earth mining and processing site of scale in the western hemisphere. The Company is focused on producing neodymium-praseodymium (NdPr), lanthanum, and cerium oxides and carbonates. The Company's NdPr magnets are used in many technologies, including electric vehicles, drones, defense systems, wind turbines, medical equipment, wind turbines, robotics, and various advanced technologies. The Company is developing, manufacturing, and building various components such as metal, alloy and magnet in United States.</v>
      </c>
      <c r="P6" s="10"/>
      <c r="Q6" s="10"/>
      <c r="R6" s="10"/>
    </row>
    <row r="7" spans="1:18" ht="50" customHeight="1">
      <c r="A7" s="2" t="e" vm="166">
        <v>#VALUE!</v>
      </c>
      <c r="B7" s="19">
        <f>'[165]Sheet 1'!$AB$115</f>
        <v>174.68538248086608</v>
      </c>
      <c r="C7" s="6" cm="1">
        <f t="array" ref="C7">(B7/_FV(A7,"Price"))-1</f>
        <v>1.9286862416070027E-2</v>
      </c>
      <c r="D7" s="6">
        <f>'[165]Sheet 1'!$Z$4</f>
        <v>3.1360819020012975E-2</v>
      </c>
      <c r="E7" s="6">
        <f>'[165]Sheet 1'!$AA$4</f>
        <v>-2.2713229285016623E-2</v>
      </c>
      <c r="F7" s="6">
        <f>'[165]Sheet 1'!$Z$20</f>
        <v>-7.5338405295919397E-2</v>
      </c>
      <c r="G7" s="7">
        <f>'[165]Sheet 1'!$AG$16</f>
        <v>1.4631485578743846</v>
      </c>
      <c r="H7" s="7">
        <f>'[165]Sheet 1'!$AH$16</f>
        <v>12.712971943193626</v>
      </c>
      <c r="I7" s="6">
        <f>'[165]Sheet 1'!$AF$7</f>
        <v>0.21290000000000001</v>
      </c>
      <c r="J7" s="6">
        <f>'[165]Sheet 1'!$AI$7</f>
        <v>9.3035539875221757E-2</v>
      </c>
      <c r="K7" s="6">
        <f>'[165]Sheet 1'!$AH$13</f>
        <v>0.3023529683423003</v>
      </c>
      <c r="L7" s="8">
        <f>'[165]Sheet 1'!$AH$101</f>
        <v>146809400000</v>
      </c>
      <c r="M7" s="16" t="str" cm="1">
        <f t="array" ref="M7">_FV(A7,"Industry")</f>
        <v>Freight &amp; Logistics Services</v>
      </c>
      <c r="N7" s="25" cm="1">
        <f t="array" ref="N7">_FV(A7,"Year incorporated",TRUE)</f>
        <v>1999</v>
      </c>
      <c r="O7" s="14" t="str" cm="1">
        <f t="array" ref="O7">_FV(A7,"Description")</f>
        <v>United Parcel Service, Inc. is a package delivery company and a provider of global supply chain management solutions. Its segments include U.S. Domestic Package and International Package. Its U.S. Domestic Package and International Package are together referred to as its global small package operations. Its global small package operations provide delivery services for express letters, documents, packages and palletized freight via air and ground services. The U.S. Domestic Package segment offers small package delivery services in the United States and offers a spectrum of United States domestic guaranteed air and ground package transportation services. The International Package segment consists of its small package operations in Europe, Asia Pacific, Canada, Latin America and Indian sub-continent, Middle East and Africa (ISMEA). Its other businesses include Supply Chain Solutions, which consists of its forwarding, truckload brokerage, logistics and distribution, and other businesses.</v>
      </c>
      <c r="P7" s="10"/>
      <c r="Q7" s="10"/>
      <c r="R7" s="10"/>
    </row>
    <row r="8" spans="1:18" ht="50" customHeight="1">
      <c r="A8" s="2" t="e" vm="167">
        <v>#VALUE!</v>
      </c>
      <c r="B8" s="19">
        <f>'[166]Sheet 1'!$AE$115</f>
        <v>151.68275339195966</v>
      </c>
      <c r="C8" s="6" cm="1">
        <f t="array" ref="C8">(B8/_FV(A8,"Price"))-1</f>
        <v>-3.84611512395584E-2</v>
      </c>
      <c r="D8" s="6">
        <f>'[166]Sheet 1'!$AC$4</f>
        <v>0.18166747254265392</v>
      </c>
      <c r="E8" s="6">
        <f>'[166]Sheet 1'!$AD$4</f>
        <v>2.180393990764018E-2</v>
      </c>
      <c r="F8" s="6">
        <f>'[166]Sheet 1'!$AC$20</f>
        <v>5.8424072122702286E-2</v>
      </c>
      <c r="G8" s="7">
        <f>'[166]Sheet 1'!$AJ$16</f>
        <v>6.3649675571403517</v>
      </c>
      <c r="H8" s="7">
        <f>'[166]Sheet 1'!$AK$16</f>
        <v>21.275009769441187</v>
      </c>
      <c r="I8" s="6">
        <f>'[166]Sheet 1'!$AI$7</f>
        <v>0.43230000000000002</v>
      </c>
      <c r="J8" s="6">
        <f>'[166]Sheet 1'!$AL$7</f>
        <v>0.22897059683170631</v>
      </c>
      <c r="K8" s="6">
        <f>'[166]Sheet 1'!$AK$13</f>
        <v>0.18409861656887549</v>
      </c>
      <c r="L8" s="8">
        <f>'[166]Sheet 1'!$AK$101</f>
        <v>108885500000</v>
      </c>
      <c r="M8" s="16" t="str" cm="1">
        <f t="array" ref="M8">_FV(A8,"Industry")</f>
        <v>Freight &amp; Logistics Services</v>
      </c>
      <c r="N8" s="25" cm="1">
        <f t="array" ref="N8">_FV(A8,"Year incorporated",TRUE)</f>
        <v>1995</v>
      </c>
      <c r="O8" s="14" t="str" cm="1">
        <f t="array" ref="O8">_FV(A8,"Description")</f>
        <v>Canadian National Railway Company is a transportation and logistics company. The Company's services include rail, intermodal, trucking, and supply chain services. Its rail services offer equipment, customs brokerage services, transloading and distribution, private car storage and others. Its intermodal container services help shippers expand their door-to-door market reach with about 23 strategically placed intermodal terminals. Its intermodal services include temperature-controlled cargo, port partnerships, logistics park, moving grain in containers, custom brokerage, transloading and distribution, and others. Its trucking services include door-to-door service, import and export dray, interline services, and specialized services. Its supply chain services offer comprehensive services across a range of industries and product types. It transports more than 300 million tons of natural resources, manufactured products, and finished goods throughout North America every year.</v>
      </c>
      <c r="P8" s="10"/>
      <c r="Q8" s="10"/>
      <c r="R8" s="10"/>
    </row>
    <row r="9" spans="1:18" ht="50" customHeight="1">
      <c r="A9" s="2" t="e" vm="168">
        <v>#VALUE!</v>
      </c>
      <c r="B9" s="19">
        <f>'[167]Sheet 1'!$AC$115</f>
        <v>99.352488326878472</v>
      </c>
      <c r="C9" s="6" cm="1">
        <f t="array" ref="C9">(B9/_FV(A9,"Price"))-1</f>
        <v>-6.3860469924823526E-2</v>
      </c>
      <c r="D9" s="6">
        <f>'[167]Sheet 1'!$AA$4</f>
        <v>0.10243902439024399</v>
      </c>
      <c r="E9" s="6">
        <f>'[167]Sheet 1'!$AB$4</f>
        <v>0.11118674835488984</v>
      </c>
      <c r="F9" s="6">
        <f>'[167]Sheet 1'!$AA$20</f>
        <v>0.15849907730161994</v>
      </c>
      <c r="G9" s="7">
        <f>'[167]Sheet 1'!$AH$16</f>
        <v>11.138898343544362</v>
      </c>
      <c r="H9" s="7">
        <f>'[167]Sheet 1'!$AI$16</f>
        <v>27.915339778220073</v>
      </c>
      <c r="I9" s="6">
        <f>'[167]Sheet 1'!$AG$7</f>
        <v>0.51990000000000003</v>
      </c>
      <c r="J9" s="6">
        <f>'[167]Sheet 1'!$AJ$7</f>
        <v>0.46993419559791239</v>
      </c>
      <c r="K9" s="6">
        <f>'[167]Sheet 1'!$AI$13</f>
        <v>5.6870013837401985E-2</v>
      </c>
      <c r="L9" s="8">
        <f>'[167]Sheet 1'!$AI$101</f>
        <v>98178250000</v>
      </c>
      <c r="M9" s="16" t="str" cm="1">
        <f t="array" ref="M9">_FV(A9,"Industry")</f>
        <v>Freight &amp; Logistics Services</v>
      </c>
      <c r="N9" s="25" cm="1">
        <f t="array" ref="N9">_FV(A9,"Year incorporated",TRUE)</f>
        <v>2001</v>
      </c>
      <c r="O9" s="14" t="str" cm="1">
        <f t="array" ref="O9">_FV(A9,"Description")</f>
        <v>Canadian Pacific Kansas City Limited, formerly Canadian Pacific Railway Limited, operates a single-line transnational railway linking Canada, the United States and Mexico, with access to the ports from Vancouver to Atlantic Canada, to the Gulf of Mexico, and to Lazaro Cardenas, Mexico. The Company operates approximately 20,000 miles of rail and provides North American customers with unparalleled rail service and network reach to key markets across the continent. The Company offers a suite of freight transportation services, logistics solutions, and supply chain expertise. It transports ethanol from production areas in the Midwest United States to consumer markets across the Northeast United States and Canada. The Company serves various markets, including Canadian grain; United States grain; bulk; intermodal; automotive; forest and industrial products; transload; and energy, chemicals and plastics. Its wholly owned subsidiary is Canadian Pacific Railway Company.</v>
      </c>
      <c r="P9" s="10"/>
      <c r="Q9" s="10"/>
      <c r="R9" s="10"/>
    </row>
    <row r="10" spans="1:18" ht="50" customHeight="1">
      <c r="A10" s="2" t="e" vm="169">
        <v>#VALUE!</v>
      </c>
      <c r="B10" s="19">
        <f>'[168]Sheet 1'!$AG$115</f>
        <v>39.642505881798286</v>
      </c>
      <c r="C10" s="6">
        <f>'[168]Sheet 1'!$AG$117</f>
        <v>-4.7741871683923076E-2</v>
      </c>
      <c r="D10" s="6">
        <f>'[168]Sheet 1'!$AE$4</f>
        <v>0.26645644969708138</v>
      </c>
      <c r="E10" s="6">
        <f>'[168]Sheet 1'!$AF$4</f>
        <v>0.24839199937045064</v>
      </c>
      <c r="F10" s="6">
        <f>'[168]Sheet 1'!$AE$20</f>
        <v>1.2486019491272362</v>
      </c>
      <c r="G10" s="7">
        <f>'[168]Sheet 1'!$AL$16</f>
        <v>9.6504826202099245</v>
      </c>
      <c r="H10" s="7">
        <f>'[168]Sheet 1'!$AM$16</f>
        <v>201.68636286948154</v>
      </c>
      <c r="I10" s="6">
        <f>'[168]Sheet 1'!$AK$7</f>
        <v>0.1249</v>
      </c>
      <c r="J10" s="6">
        <f>'[168]Sheet 1'!$AN$7</f>
        <v>8.6273416049117688E-2</v>
      </c>
      <c r="K10" s="6">
        <f>'[168]Sheet 1'!$AM$13</f>
        <v>2.2778979940740992E-3</v>
      </c>
      <c r="L10" s="8">
        <f>'[168]Sheet 1'!$AM$101</f>
        <v>18027130486</v>
      </c>
      <c r="M10" s="16" t="str" cm="1">
        <f t="array" ref="M10">_FV(A10,"Industry")</f>
        <v>Uranium</v>
      </c>
      <c r="N10" s="25" cm="1">
        <f t="array" ref="N10">_FV(A10,"Year incorporated",TRUE)</f>
        <v>1997</v>
      </c>
      <c r="O10" s="14" t="str" cm="1">
        <f t="array" ref="O10">_FV(A10,"Description")</f>
        <v>Cameco Corporation is an integrated uranium supplier, offering refining, conversion, and fuel manufacturing services. The Company operates two segments: uranium and fuel services. The uranium segment involves the exploration for, mining, milling, purchase, and sale of uranium concentrate. The fuel services segment involves the refining, conversion and fabrication of uranium concentrate and the purchase and sale of conversion services. The Company also provides nuclear fuel processing services. Its uranium projects include Millennium, Yeelirrie, and Kintyre. The Cree Extension-Millennium project is a Cameco-operated joint venture located in the southeastern portion of Canada's Athabasca Basin. The Yeelirrie deposit is located approximately 650 kilometer (Km) northeast of Perth and approximately 750 km south of Cameco's Kintyre project. Kintyre project is located at the western edge of the Great Sandy Desert in the East Pilbara region of Australia.</v>
      </c>
      <c r="P10" s="10"/>
      <c r="Q10" s="10"/>
      <c r="R10" s="10"/>
    </row>
    <row r="11" spans="1:18" ht="50" customHeight="1">
      <c r="A11" s="2" t="e" vm="170">
        <v>#VALUE!</v>
      </c>
      <c r="B11" s="19">
        <f>'[169]Sheet 1'!$AN$115</f>
        <v>188.20896950008478</v>
      </c>
      <c r="C11" s="6" cm="1">
        <f t="array" ref="C11">(B11/_FV(A11,"Price"))-1</f>
        <v>-7.4549001818927207E-2</v>
      </c>
      <c r="D11" s="6">
        <f>'[169]Sheet 1'!$AL$4</f>
        <v>0.14084571638231513</v>
      </c>
      <c r="E11" s="6">
        <f>'[169]Sheet 1'!$AM$4</f>
        <v>-1.0854271356783851E-3</v>
      </c>
      <c r="F11" s="6">
        <f>'[169]Sheet 1'!$AL$20</f>
        <v>6.2990796250949943E-2</v>
      </c>
      <c r="G11" s="7">
        <f>'[169]Sheet 1'!$AS$16</f>
        <v>4.8601608388341706</v>
      </c>
      <c r="H11" s="7">
        <f>'[169]Sheet 1'!$AT$16</f>
        <v>17.275864656473278</v>
      </c>
      <c r="I11" s="6">
        <f>'[169]Sheet 1'!$AR$7</f>
        <v>0.45050000000000001</v>
      </c>
      <c r="J11" s="6">
        <f>'[169]Sheet 1'!$AU$7</f>
        <v>0.23083417085427135</v>
      </c>
      <c r="K11" s="6">
        <f>'[169]Sheet 1'!$AT$13</f>
        <v>0.21195152706832804</v>
      </c>
      <c r="L11" s="8">
        <f>'[169]Sheet 1'!$AT$101</f>
        <v>120896500866</v>
      </c>
      <c r="M11" s="16" t="str" cm="1">
        <f t="array" ref="M11">_FV(A11,"Industry")</f>
        <v>Freight &amp; Logistics Services</v>
      </c>
      <c r="N11" s="25" cm="1">
        <f t="array" ref="N11">_FV(A11,"Year incorporated",TRUE)</f>
        <v>1969</v>
      </c>
      <c r="O11" s="14" t="str" cm="1">
        <f t="array" ref="O11">_FV(A11,"Description")</f>
        <v>Union Pacific Corporation is a railroad operating company in the United States. The Company operates through its principal operating company, Union Pacific Railroad Company (UPRR). It connects 23 states in the western two-thirds of the country and maintains coordinated schedules with other rail carriers to move freight to and from the Atlantic Coast, the Pacific Coast, the Southeast, the Southwest, Canada, and Mexico. Its Railroad's diversified business mix includes Bulk, Industrial, and Premium. Its Bulk shipments consist of grain and grain products, fertilizer, food and refrigerated, and coal and renewables. Its Industrial shipments consist of several categories, including construction, industrial chemicals, plastics, forest products, specialized products, metals and ores, petroleum, liquid petroleum gases (LPG), soda ash, and sand. Its Premium shipments include finished automobiles, automotive parts, and merchandise in intermodal containers, both domestic and international.</v>
      </c>
      <c r="P11" s="10"/>
      <c r="Q11" s="10"/>
      <c r="R11" s="10"/>
    </row>
    <row r="12" spans="1:18" ht="50" customHeight="1">
      <c r="A12" s="2" t="e" vm="171">
        <v>#VALUE!</v>
      </c>
      <c r="B12" s="19">
        <f>'[170]Sheet 1'!$AO$115</f>
        <v>146.70568636805544</v>
      </c>
      <c r="C12" s="6">
        <f>'[170]Sheet 1'!$AO$117</f>
        <v>-0.17339595239995809</v>
      </c>
      <c r="D12" s="6">
        <f>'[170]Sheet 1'!$AM$4</f>
        <v>0.11424554900220674</v>
      </c>
      <c r="E12" s="6">
        <f>'[170]Sheet 1'!$AN$4</f>
        <v>8.0082888115141193E-2</v>
      </c>
      <c r="F12" s="6">
        <f>'[170]Sheet 1'!$AM$20</f>
        <v>-0.11540949147061197</v>
      </c>
      <c r="G12" s="7">
        <f>'[170]Sheet 1'!$AT$16</f>
        <v>3.5616712950563159</v>
      </c>
      <c r="H12" s="7">
        <f>'[170]Sheet 1'!$AU$16</f>
        <v>46.287698085554638</v>
      </c>
      <c r="I12" s="6">
        <f>'[170]Sheet 1'!$AS$7</f>
        <v>0.49159999999999998</v>
      </c>
      <c r="J12" s="6">
        <f>'[170]Sheet 1'!$AV$7</f>
        <v>7.5811612794090696E-2</v>
      </c>
      <c r="K12" s="6">
        <f>'[170]Sheet 1'!$AU$13</f>
        <v>9.6723473007186936E-2</v>
      </c>
      <c r="L12" s="8" cm="1">
        <f t="array" ref="L12">_FV(A12,"Market cap",TRUE)</f>
        <v>51212748283</v>
      </c>
      <c r="M12" s="16" t="str" cm="1">
        <f t="array" ref="M12">_FV(A12,"Industry")</f>
        <v>Chemicals</v>
      </c>
      <c r="N12" s="25" cm="1">
        <f t="array" ref="N12">_FV(A12,"Year incorporated",TRUE)</f>
        <v>1924</v>
      </c>
      <c r="O12" s="14" t="str" cm="1">
        <f t="array" ref="O12">_FV(A12,"Description")</f>
        <v>Ecolab Inc. provides water, hygiene and infection prevention solutions and services. The Company delivers various solutions, data-driven insights and personalized service to various industries. Its segments include Global Industrial, Global Institutional &amp; Specialty and Global Healthcare &amp; Life Sciences. Its Global Industrial segment provides water treatment and process applications, and cleaning and sanitizing solutions, primarily to industrial customers within the manufacturing, food and beverage processing, transportation, chemical, primary metals and mining, power generation, global refining, petrochemical, pulp and paper industries. Its Global Institutional &amp; Specialty segment provides specialized cleaning and sanitizing products to the foodservice, hospitality, lodging, government, education and retail industries. Its Global Healthcare &amp; Life Sciences segment provides specialized cleaning and sanitizing products to the healthcare, personal care and pharmaceutical industries.</v>
      </c>
      <c r="P12" s="10"/>
      <c r="Q12" s="10"/>
      <c r="R12" s="10"/>
    </row>
    <row r="13" spans="1:18" ht="50" customHeight="1">
      <c r="A13" s="2" t="e" vm="172">
        <v>#VALUE!</v>
      </c>
      <c r="B13" s="19">
        <f>'[171]Sheet 1'!$AC$115</f>
        <v>145.4360322046486</v>
      </c>
      <c r="C13" s="6" cm="1">
        <f t="array" ref="C13">(B13/_FV(A13,"Price"))-1</f>
        <v>-0.19318743922862192</v>
      </c>
      <c r="D13" s="6">
        <f>'[171]Sheet 1'!$AA$4</f>
        <v>0.17240054680582073</v>
      </c>
      <c r="E13" s="6">
        <f>'[171]Sheet 1'!$AB$4</f>
        <v>0.12176347319047687</v>
      </c>
      <c r="F13" s="6">
        <f>'[171]Sheet 1'!$AA$20</f>
        <v>0.24271736235793373</v>
      </c>
      <c r="G13" s="7">
        <f>'[171]Sheet 1'!$AH$16</f>
        <v>6.6369350815094972</v>
      </c>
      <c r="H13" s="7">
        <f>'[171]Sheet 1'!$AI$16</f>
        <v>57.27751172124615</v>
      </c>
      <c r="I13" s="6">
        <f>'[171]Sheet 1'!$AG$7</f>
        <v>0.39879999999999999</v>
      </c>
      <c r="J13" s="6">
        <f>'[171]Sheet 1'!$AJ$7</f>
        <v>0.15388750667477</v>
      </c>
      <c r="K13" s="6">
        <f>'[171]Sheet 1'!$AI$13</f>
        <v>8.7439757098255008E-2</v>
      </c>
      <c r="L13" s="8">
        <f>'[171]Sheet 1'!$AI$101</f>
        <v>47864640000</v>
      </c>
      <c r="M13" s="16" t="str" cm="1">
        <f t="array" ref="M13">_FV(A13,"Industry")</f>
        <v>Professional &amp; Commercial Services</v>
      </c>
      <c r="N13" s="25" cm="1">
        <f t="array" ref="N13">_FV(A13,"Year incorporated",TRUE)</f>
        <v>2016</v>
      </c>
      <c r="O13" s="14" t="str" cm="1">
        <f t="array" ref="O13">_FV(A13,"Description")</f>
        <v>Waste Connections, Inc. is a Canada-based integrated solid waste services company. The Company provides non-hazardous waste collection, transfer and disposal services, along with resource recovery primarily through recycling and renewable fuels generation. The Company's segments include Eastern, Southern, Western, Central and Canada. Its residential services include residential garbage pickup, residential yard waste, residential recycling, residential dumpster rental, bulk pickup, and portable toilets. Its commercial services include commercial waste collection, commercial recycling, shredding service, commercial roll off dumpster, and others. The Company also provides non-hazardous oilfield waste treatment, recovery and disposal services in several basins across the United States, as well as intermodal services for the movement of cargo and solid waste containers in the Pacific Northwest. The Company serves more than eight million residential, commercial, and industrial customers.</v>
      </c>
      <c r="P13" s="10"/>
      <c r="Q13" s="10"/>
      <c r="R13" s="10"/>
    </row>
    <row r="14" spans="1:18" ht="50" customHeight="1">
      <c r="A14" s="2" t="e" vm="173">
        <v>#VALUE!</v>
      </c>
      <c r="B14" s="19">
        <f>'[172]Sheet 1'!$AM$115</f>
        <v>119.05871216340546</v>
      </c>
      <c r="C14" s="6" cm="1">
        <f t="array" ref="C14">(B14/_FV(A14,"Price"))-1</f>
        <v>-0.28668916084473395</v>
      </c>
      <c r="D14" s="6">
        <f>'[172]Sheet 1'!$AK$4</f>
        <v>9.8544420277731248E-2</v>
      </c>
      <c r="E14" s="6">
        <f>'[172]Sheet 1'!$AL$4</f>
        <v>4.9751243781094523E-2</v>
      </c>
      <c r="F14" s="6">
        <f>'[172]Sheet 1'!$AK$20</f>
        <v>0.13157894736842102</v>
      </c>
      <c r="G14" s="7">
        <f>'[172]Sheet 1'!$AR$16</f>
        <v>3.4023242541374761</v>
      </c>
      <c r="H14" s="7">
        <f>'[172]Sheet 1'!$AS$16</f>
        <v>29.945926344057195</v>
      </c>
      <c r="I14" s="6">
        <f>'[172]Sheet 1'!$AQ$7</f>
        <v>0.37590000000000001</v>
      </c>
      <c r="J14" s="6">
        <f>'[172]Sheet 1'!$AT$7</f>
        <v>9.8944055234033906E-2</v>
      </c>
      <c r="K14" s="6">
        <f>'[172]Sheet 1'!$AS$13</f>
        <v>0.1540186744782131</v>
      </c>
      <c r="L14" s="8">
        <f>'[172]Sheet 1'!$AS$101</f>
        <v>67018983158</v>
      </c>
      <c r="M14" s="16" t="str" cm="1">
        <f t="array" ref="M14">_FV(A14,"Industry")</f>
        <v>Professional &amp; Commercial Services</v>
      </c>
      <c r="N14" s="25" cm="1">
        <f t="array" ref="N14">_FV(A14,"Year incorporated",TRUE)</f>
        <v>1995</v>
      </c>
      <c r="O14" s="14" t="str" cm="1">
        <f t="array" ref="O14">_FV(A14,"Description")</f>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c>
      <c r="P14" s="10"/>
      <c r="Q14" s="10"/>
      <c r="R14" s="10"/>
    </row>
    <row r="15" spans="1:18" ht="50" customHeight="1">
      <c r="A15" s="2" t="e" vm="1">
        <v>#VALUE!</v>
      </c>
      <c r="B15" s="19">
        <f>'[1]Sheet 1'!$K$115</f>
        <v>18.757460274993445</v>
      </c>
      <c r="C15" s="6" cm="1">
        <f t="array" ref="C15">(B15/_FV(A15,"Price"))-1</f>
        <v>-0.28678858269986907</v>
      </c>
      <c r="D15" s="6">
        <f>'[1]Sheet 1'!$I$4</f>
        <v>0.93434823977164605</v>
      </c>
      <c r="E15" s="6">
        <f>'[1]Sheet 1'!$J$4</f>
        <v>0.32931628135759961</v>
      </c>
      <c r="F15" s="6">
        <f>'[1]Sheet 1'!$I$20</f>
        <v>7.4345616264294794</v>
      </c>
      <c r="G15" s="7">
        <f>'[1]Sheet 1'!$P$16</f>
        <v>5.8113523979340878</v>
      </c>
      <c r="H15" s="7">
        <f>'[1]Sheet 1'!$Q$16</f>
        <v>17.278946142595977</v>
      </c>
      <c r="I15" s="6">
        <f>'[1]Sheet 1'!$O$7</f>
        <v>0.48659999999999998</v>
      </c>
      <c r="J15" s="6">
        <f>'[1]Sheet 1'!$R$7</f>
        <v>0.55914904082636496</v>
      </c>
      <c r="K15" s="6">
        <f>'[1]Sheet 1'!$Q$13</f>
        <v>0.19607140724819391</v>
      </c>
      <c r="L15" s="8">
        <f>'[1]Sheet 1'!$Q$101</f>
        <v>4725791770</v>
      </c>
      <c r="M15" s="16" t="str" cm="1">
        <f t="array" ref="M15">_FV(A15,"Industry")</f>
        <v>Chemicals</v>
      </c>
      <c r="N15" s="25" cm="1">
        <f t="array" ref="N15">_FV(A15,"Year incorporated",TRUE)</f>
        <v>2018</v>
      </c>
      <c r="O15" s="14" t="str" cm="1">
        <f t="array" ref="O15">_FV(A15,"Description")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c r="P15" s="10"/>
      <c r="Q15" s="10"/>
      <c r="R15" s="10"/>
    </row>
    <row r="16" spans="1:18" ht="50" customHeight="1">
      <c r="A16" s="2" t="e" vm="174">
        <v>#VALUE!</v>
      </c>
      <c r="B16" s="19">
        <f>'[173]Sheet 1'!$AO$115</f>
        <v>99.481433462341315</v>
      </c>
      <c r="C16" s="6" cm="1">
        <f t="array" ref="C16">(B16/_FV(A16,"Price"))-1</f>
        <v>-0.36242111477061256</v>
      </c>
      <c r="D16" s="6">
        <f>'[173]Sheet 1'!$AM$4</f>
        <v>0.10890011275550737</v>
      </c>
      <c r="E16" s="6">
        <f>'[173]Sheet 1'!$AN$4</f>
        <v>5.6982081219016933E-2</v>
      </c>
      <c r="F16" s="6">
        <f>'[173]Sheet 1'!$AM$20</f>
        <v>0.14767654573678768</v>
      </c>
      <c r="G16" s="7">
        <f>'[173]Sheet 1'!$AT$16</f>
        <v>5.3870340850300709</v>
      </c>
      <c r="H16" s="7">
        <f>'[173]Sheet 1'!$AU$16</f>
        <v>28.574311884347441</v>
      </c>
      <c r="I16" s="6">
        <f>'[173]Sheet 1'!$AS$7</f>
        <v>0.3488</v>
      </c>
      <c r="J16" s="6">
        <f>'[173]Sheet 1'!$AV$7</f>
        <v>0.16427332278681675</v>
      </c>
      <c r="K16" s="6">
        <f>'[173]Sheet 1'!$AU$13</f>
        <v>0.15217655616746265</v>
      </c>
      <c r="L16" s="8">
        <f>'[173]Sheet 1'!$AU$101</f>
        <v>33133114751</v>
      </c>
      <c r="M16" s="16" t="str" cm="1">
        <f t="array" ref="M16">_FV(A16,"Industry")</f>
        <v>Machinery, Equipment &amp; Components</v>
      </c>
      <c r="N16" s="25" cm="1">
        <f t="array" ref="N16">_FV(A16,"Year incorporated",TRUE)</f>
        <v>1986</v>
      </c>
      <c r="O16" s="14" t="str" cm="1">
        <f t="array" ref="O16">_FV(A16,"Description")</f>
        <v>AMETEK, Inc. is a global manufacturer of electronic instruments and electromechanical devices with operations in North America, Europe, Asia, and South America. The Company’s segments include Electronic Instruments (EIG) and Electromechanical (EMG). The EIG segment manufactures advanced instruments for the process, power and industrial, and aerospace markets. It includes power quality monitoring and metering devices, uninterruptible power supplies, programmable power equipment, electromagnetic compatibility test equipment, and gas turbine sensors. It provides process and analytical instruments for the oil and gas, petrochemical, pharmaceutical, semiconductor, automation, and food and beverage industries. The EMG segment is a supplier of precision motion control solutions, thermal management systems, specialty metals and electrical interconnects. The EMG’s end markets include aerospace and defense, medical, automation and other industrial markets.</v>
      </c>
      <c r="P16" s="10"/>
      <c r="Q16" s="10"/>
      <c r="R16" s="10"/>
    </row>
    <row r="17" spans="1:18" ht="50" customHeight="1">
      <c r="A17" s="2" t="e" vm="175">
        <v>#VALUE!</v>
      </c>
      <c r="B17" s="19">
        <f>'[174]Sheet 1'!$AO$115</f>
        <v>112.65462199476195</v>
      </c>
      <c r="C17" s="6" cm="1">
        <f t="array" ref="C17">(B17/_FV(A17,"Price"))-1</f>
        <v>-0.48818944166661238</v>
      </c>
      <c r="D17" s="6">
        <f>'[174]Sheet 1'!$AM$4</f>
        <v>0.14387004128522718</v>
      </c>
      <c r="E17" s="6">
        <f>'[174]Sheet 1'!$AN$4</f>
        <v>-1.8517065515888609E-2</v>
      </c>
      <c r="F17" s="6">
        <f>'[174]Sheet 1'!$AM$20</f>
        <v>5.9246275197195386E-2</v>
      </c>
      <c r="G17" s="7">
        <f>'[174]Sheet 1'!$AT$16</f>
        <v>3.8612106708513143</v>
      </c>
      <c r="H17" s="7">
        <f>'[174]Sheet 1'!$AU$16</f>
        <v>15.049275229357798</v>
      </c>
      <c r="I17" s="6">
        <f>'[174]Sheet 1'!$AS$7</f>
        <v>0.41110000000000002</v>
      </c>
      <c r="J17" s="6">
        <f>'[174]Sheet 1'!$AV$7</f>
        <v>0.1784229109454688</v>
      </c>
      <c r="K17" s="6">
        <f>'[174]Sheet 1'!$AU$13</f>
        <v>0.17659311562224184</v>
      </c>
      <c r="L17" s="8">
        <f>'[174]Sheet 1'!$AU$101</f>
        <v>49211130000</v>
      </c>
      <c r="M17" s="16" t="str" cm="1">
        <f t="array" ref="M17">_FV(A17,"Industry")</f>
        <v>Freight &amp; Logistics Services</v>
      </c>
      <c r="N17" s="25" cm="1">
        <f t="array" ref="N17">_FV(A17,"Year incorporated",TRUE)</f>
        <v>2009</v>
      </c>
      <c r="O17" s="14" t="str" cm="1">
        <f t="array" ref="O17">_FV(A17,"Description")</f>
        <v>Norfolk Southern Corporation is a holding company, which is engaged principally in the rail transportation business. The Company is primarily engaged in the rail transportation of raw materials, intermediate products, and finished goods primarily in the Southeast, East, and Midwest and, via interchange with rail carriers, to and from the rest of the United States. It also transports overseas freight through several Atlantic and Gulf Coast ports. It offers an intermodal network in the eastern half of the United States. Its railroad operations system reaches various manufacturing plants, electric generating facilities, mines, distribution centers, transload facilities, and other businesses located in its service area. The Company is a transporter of industrial products, including agriculture, forest and consumer products, chemicals and metals, and construction materials. The Company is also a principal carrier of coal, automobiles, and automotive parts.</v>
      </c>
      <c r="P17" s="10"/>
      <c r="Q17" s="10"/>
      <c r="R17" s="10"/>
    </row>
    <row r="18" spans="1:18" ht="50" customHeight="1">
      <c r="A18" s="2" t="e" vm="176">
        <v>#VALUE!</v>
      </c>
      <c r="B18" s="19">
        <f>'[175]Sheet 1'!$AF$115</f>
        <v>43.210020573711951</v>
      </c>
      <c r="C18" s="6" cm="1">
        <f t="array" ref="C18">(B18/_FV(A18,"Price"))-1</f>
        <v>-0.51612518954409903</v>
      </c>
      <c r="D18" s="6">
        <f>'[175]Sheet 1'!$AD$4</f>
        <v>0.30024389872501911</v>
      </c>
      <c r="E18" s="6">
        <f>'[175]Sheet 1'!$AE$4</f>
        <v>9.0570167107455468E-2</v>
      </c>
      <c r="F18" s="6">
        <f>'[175]Sheet 1'!$AD$20</f>
        <v>0.18263847667164357</v>
      </c>
      <c r="G18" s="7">
        <f>'[175]Sheet 1'!$AK$16</f>
        <v>12.082867988166543</v>
      </c>
      <c r="H18" s="7">
        <f>'[175]Sheet 1'!$AL$16</f>
        <v>38.803781457257394</v>
      </c>
      <c r="I18" s="6">
        <f>'[175]Sheet 1'!$AJ$7</f>
        <v>0.45879999999999999</v>
      </c>
      <c r="J18" s="6">
        <f>'[175]Sheet 1'!$AM$7</f>
        <v>0.23971834840032094</v>
      </c>
      <c r="K18" s="6">
        <f>'[175]Sheet 1'!$AL$13</f>
        <v>0.28977368520435515</v>
      </c>
      <c r="L18" s="8">
        <f>'[175]Sheet 1'!$AL$101</f>
        <v>42301166280</v>
      </c>
      <c r="M18" s="16" t="str" cm="1">
        <f t="array" ref="M18">_FV(A18,"Industry")</f>
        <v>Software &amp; IT Services</v>
      </c>
      <c r="N18" s="25" cm="1">
        <f t="array" ref="N18">_FV(A18,"Year incorporated",TRUE)</f>
        <v>2012</v>
      </c>
      <c r="O18" s="14" t="str" cm="1">
        <f t="array" ref="O18">_FV(A18,"Description")</f>
        <v>Copart, Inc. (Copart) is a provider of online auctions and vehicle remarketing services. The Company provides vehicle sellers with a full range of services to process and sell vehicles over the Internet through the Company’s Virtual Bidding Third Generation (VB3) Internet auction-style sales technology. The Company sells vehicles principally to licensed vehicle dismantlers, rebuilders, repair licensees, used vehicle dealers, exporters, and directly to the general public. The Company operates through two segments: United States and International. Its service offerings include Copart Access, Copart ProQuote, IntelliSeller and Estimating Services. Through Copart Access, it enables Internet-based service for vehicle sellers to assign vehicles for sale, check sales calendars, view vehicle images and history, Its vehicle sellers consist primarily of insurance companies, banks, finance companies, charities, fleet operators, dealers, vehicle rental companies, and individuals.</v>
      </c>
      <c r="P18" s="10"/>
      <c r="Q18" s="10"/>
      <c r="R18" s="10"/>
    </row>
    <row r="19" spans="1:18" ht="50" customHeight="1">
      <c r="A19" s="2" t="e" vm="177">
        <v>#VALUE!</v>
      </c>
      <c r="B19" s="19">
        <f>'[176]Sheet 1'!$AO$115</f>
        <v>63.177998507358126</v>
      </c>
      <c r="C19" s="6" cm="1">
        <f t="array" ref="C19">(B19/_FV(A19,"Price"))-1</f>
        <v>-0.63487257407756958</v>
      </c>
      <c r="D19" s="6">
        <f>'[176]Sheet 1'!$AM$4</f>
        <v>0.18365402035287892</v>
      </c>
      <c r="E19" s="6">
        <f>'[176]Sheet 1'!$AN$4</f>
        <v>0.2344214294835627</v>
      </c>
      <c r="F19" s="6">
        <f>'[176]Sheet 1'!$AM$20</f>
        <v>0.20131045593126395</v>
      </c>
      <c r="G19" s="7">
        <f>'[176]Sheet 1'!$AT$16</f>
        <v>8.8978962307127318</v>
      </c>
      <c r="H19" s="7">
        <f>'[176]Sheet 1'!$AU$16</f>
        <v>55.873803938295303</v>
      </c>
      <c r="I19" s="6">
        <f>'[176]Sheet 1'!$AS$7</f>
        <v>0.39069999999999999</v>
      </c>
      <c r="J19" s="6">
        <f>'[176]Sheet 1'!$AV$7</f>
        <v>0.19737791861875215</v>
      </c>
      <c r="K19" s="6">
        <f>'[176]Sheet 1'!$AU$13</f>
        <v>0.1690762204874463</v>
      </c>
      <c r="L19" s="8">
        <f>'[176]Sheet 1'!$AU$101</f>
        <v>19649420000</v>
      </c>
      <c r="M19" s="16" t="str" cm="1">
        <f t="array" ref="M19">_FV(A19,"Industry")</f>
        <v>Aerospace &amp; Defense</v>
      </c>
      <c r="N19" s="25" cm="1">
        <f t="array" ref="N19">_FV(A19,"Year incorporated",TRUE)</f>
        <v>1993</v>
      </c>
      <c r="O19" s="14" t="str" cm="1">
        <f t="array" ref="O19">_FV(A19,"Description")</f>
        <v>HEICO Corporation is a manufacturer of jet engine and aircraft component replacement parts. The Company operates through two segments: Flight Support Group (FSG) and Electronic Technologies Group (ETG). The FSG segment consists of HEICO Aerospace Holdings Corp. and HEICO Flight Support Corp. and their subsidiaries. The FSG segment designs and manufactures jet engine and aircraft component replacement parts. In addition, the FSG segment repairs, overhauls and distributes jet engine and aircraft components, avionics and instruments for domestic and foreign commercial air carriers and aircraft repair companies, as well as military and business aircraft operators. The ETG segment consists of HEICO Electronic Technologies Corp. and its subsidiaries. ETG segment designs, manufactures and sells various types of electronic, data and microwave, and electro-optical products, including infrared simulation and test equipment, laser rangefinder receivers and electrical power supplies.</v>
      </c>
      <c r="P19" s="10"/>
      <c r="Q19" s="10"/>
      <c r="R19" s="10"/>
    </row>
    <row r="20" spans="1:18" ht="50" customHeight="1">
      <c r="A20" s="2"/>
      <c r="B20" s="19"/>
      <c r="C20" s="6"/>
      <c r="D20" s="6"/>
      <c r="E20" s="6"/>
      <c r="F20" s="6"/>
      <c r="G20" s="7"/>
      <c r="H20" s="7"/>
      <c r="I20" s="6"/>
      <c r="J20" s="6"/>
      <c r="K20" s="6"/>
      <c r="L20" s="8"/>
      <c r="M20" s="16"/>
      <c r="N20" s="25"/>
      <c r="O20" s="14"/>
      <c r="P20" s="10"/>
      <c r="Q20" s="10"/>
      <c r="R20" s="10"/>
    </row>
    <row r="21" spans="1:18" ht="50" customHeight="1">
      <c r="A21" s="2"/>
      <c r="B21" s="19"/>
      <c r="C21" s="6"/>
      <c r="D21" s="6"/>
      <c r="E21" s="6"/>
      <c r="F21" s="6"/>
      <c r="G21" s="7"/>
      <c r="H21" s="7"/>
      <c r="I21" s="6"/>
      <c r="J21" s="6"/>
      <c r="K21" s="6"/>
      <c r="L21" s="8"/>
      <c r="M21" s="16"/>
      <c r="N21" s="25"/>
      <c r="O21" s="14"/>
      <c r="P21" s="10"/>
      <c r="Q21" s="10"/>
      <c r="R21" s="10"/>
    </row>
    <row r="22" spans="1:18" ht="50" customHeight="1">
      <c r="A22" s="2"/>
      <c r="B22" s="19"/>
      <c r="C22" s="6"/>
      <c r="D22" s="6"/>
      <c r="E22" s="6"/>
      <c r="F22" s="6"/>
      <c r="G22" s="7"/>
      <c r="H22" s="7"/>
      <c r="I22" s="6"/>
      <c r="J22" s="6"/>
      <c r="K22" s="6"/>
      <c r="L22" s="8"/>
      <c r="M22" s="16"/>
      <c r="N22" s="25"/>
      <c r="O22" s="14"/>
      <c r="P22" s="10"/>
      <c r="Q22" s="10"/>
      <c r="R22" s="10"/>
    </row>
    <row r="23" spans="1:18" ht="50" customHeight="1">
      <c r="A23" s="2"/>
      <c r="B23" s="19"/>
      <c r="C23" s="6"/>
      <c r="D23" s="6"/>
      <c r="E23" s="6"/>
      <c r="F23" s="6"/>
      <c r="G23" s="7"/>
      <c r="H23" s="7"/>
      <c r="I23" s="6"/>
      <c r="J23" s="6"/>
      <c r="K23" s="6"/>
      <c r="L23" s="8"/>
      <c r="M23" s="16"/>
      <c r="N23" s="25"/>
      <c r="O23" s="14"/>
      <c r="P23" s="10"/>
      <c r="Q23" s="10"/>
      <c r="R23" s="10"/>
    </row>
    <row r="24" spans="1:18" ht="50" customHeight="1">
      <c r="A24" s="2"/>
      <c r="B24" s="19"/>
      <c r="C24" s="6"/>
      <c r="D24" s="6"/>
      <c r="E24" s="6"/>
      <c r="F24" s="6"/>
      <c r="G24" s="7"/>
      <c r="H24" s="7"/>
      <c r="I24" s="6"/>
      <c r="J24" s="6"/>
      <c r="K24" s="6"/>
      <c r="L24" s="8"/>
      <c r="M24" s="16"/>
      <c r="N24" s="25"/>
      <c r="O24" s="14"/>
      <c r="P24" s="10"/>
      <c r="Q24" s="10"/>
      <c r="R24" s="10"/>
    </row>
    <row r="25" spans="1:18" ht="50" customHeight="1">
      <c r="A25" s="2"/>
      <c r="B25" s="19"/>
      <c r="C25" s="6"/>
      <c r="D25" s="6"/>
      <c r="E25" s="6"/>
      <c r="F25" s="6"/>
      <c r="G25" s="7"/>
      <c r="H25" s="7"/>
      <c r="I25" s="6"/>
      <c r="J25" s="6"/>
      <c r="K25" s="6"/>
      <c r="L25" s="8"/>
      <c r="M25" s="16"/>
      <c r="N25" s="25"/>
      <c r="O25" s="14"/>
      <c r="P25" s="10"/>
      <c r="Q25" s="10"/>
      <c r="R25" s="10"/>
    </row>
    <row r="26" spans="1:18" ht="50" customHeight="1">
      <c r="A26" s="24"/>
      <c r="B26" s="19"/>
      <c r="C26" s="6"/>
      <c r="D26" s="6"/>
      <c r="E26" s="6"/>
      <c r="F26" s="6"/>
      <c r="G26" s="7"/>
      <c r="H26" s="7"/>
      <c r="I26" s="6"/>
      <c r="J26" s="6"/>
      <c r="K26" s="6"/>
      <c r="L26" s="8"/>
      <c r="M26" s="16"/>
      <c r="N26" s="25"/>
      <c r="O26" s="14"/>
      <c r="P26" s="10"/>
      <c r="Q26" s="10"/>
      <c r="R26" s="10"/>
    </row>
    <row r="27" spans="1:18" ht="50" customHeight="1">
      <c r="A27" s="2"/>
      <c r="B27" s="19"/>
      <c r="C27" s="6"/>
      <c r="D27" s="6"/>
      <c r="E27" s="6"/>
      <c r="F27" s="6"/>
      <c r="G27" s="7"/>
      <c r="H27" s="7"/>
      <c r="I27" s="6"/>
      <c r="J27" s="6"/>
      <c r="K27" s="6"/>
      <c r="L27" s="8"/>
      <c r="M27" s="16"/>
      <c r="N27" s="25"/>
      <c r="O27" s="14"/>
      <c r="P27" s="10"/>
      <c r="Q27" s="10"/>
      <c r="R27" s="10"/>
    </row>
    <row r="28" spans="1:18" ht="50" customHeight="1">
      <c r="A28" s="2"/>
      <c r="B28" s="19"/>
      <c r="C28" s="6"/>
      <c r="D28" s="6"/>
      <c r="E28" s="6"/>
      <c r="F28" s="6"/>
      <c r="G28" s="7"/>
      <c r="H28" s="7"/>
      <c r="I28" s="6"/>
      <c r="J28" s="6"/>
      <c r="K28" s="6"/>
      <c r="L28" s="8"/>
      <c r="M28" s="16"/>
      <c r="N28" s="25"/>
      <c r="O28" s="14"/>
      <c r="P28" s="10"/>
      <c r="Q28" s="10"/>
      <c r="R28" s="10"/>
    </row>
    <row r="29" spans="1:18" ht="50" customHeight="1">
      <c r="A29" s="2"/>
      <c r="B29" s="19"/>
      <c r="C29" s="6"/>
      <c r="D29" s="6"/>
      <c r="E29" s="6"/>
      <c r="F29" s="6"/>
      <c r="G29" s="7"/>
      <c r="H29" s="7"/>
      <c r="I29" s="6"/>
      <c r="J29" s="6"/>
      <c r="K29" s="6"/>
      <c r="L29" s="8"/>
      <c r="M29" s="16"/>
      <c r="N29" s="25"/>
      <c r="O29" s="14"/>
      <c r="P29" s="10"/>
      <c r="Q29" s="10"/>
      <c r="R29" s="10"/>
    </row>
    <row r="30" spans="1:18" ht="50" customHeight="1">
      <c r="A30" s="2"/>
      <c r="B30" s="19"/>
      <c r="C30" s="6"/>
      <c r="D30" s="6"/>
      <c r="E30" s="6"/>
      <c r="F30" s="6"/>
      <c r="G30" s="7"/>
      <c r="H30" s="7"/>
      <c r="I30" s="6"/>
      <c r="J30" s="6"/>
      <c r="K30" s="6"/>
      <c r="L30" s="8"/>
      <c r="M30" s="16"/>
      <c r="N30" s="25"/>
      <c r="O30" s="14"/>
      <c r="P30" s="10"/>
      <c r="Q30" s="10"/>
      <c r="R30" s="10"/>
    </row>
    <row r="31" spans="1:18" ht="50" customHeight="1">
      <c r="A31" s="2"/>
      <c r="B31" s="19"/>
      <c r="C31" s="6"/>
      <c r="D31" s="6"/>
      <c r="E31" s="6"/>
      <c r="F31" s="6"/>
      <c r="G31" s="7"/>
      <c r="H31" s="7"/>
      <c r="I31" s="6"/>
      <c r="J31" s="6"/>
      <c r="K31" s="6"/>
      <c r="L31" s="8"/>
      <c r="M31" s="16"/>
      <c r="N31" s="25"/>
      <c r="O31" s="14"/>
      <c r="P31" s="10"/>
      <c r="Q31" s="10"/>
      <c r="R31" s="10"/>
    </row>
    <row r="32" spans="1:18" ht="50" customHeight="1">
      <c r="A32" s="2"/>
      <c r="B32" s="19"/>
      <c r="C32" s="6"/>
      <c r="D32" s="6"/>
      <c r="E32" s="6"/>
      <c r="F32" s="6"/>
      <c r="G32" s="7"/>
      <c r="H32" s="7"/>
      <c r="I32" s="6"/>
      <c r="J32" s="6"/>
      <c r="K32" s="6"/>
      <c r="L32" s="8"/>
      <c r="M32" s="16"/>
      <c r="N32" s="25"/>
      <c r="O32" s="14"/>
      <c r="P32" s="10"/>
      <c r="Q32" s="10"/>
      <c r="R32" s="10"/>
    </row>
    <row r="33" spans="1:18" ht="50" customHeight="1">
      <c r="A33" s="2"/>
      <c r="B33" s="19"/>
      <c r="C33" s="6"/>
      <c r="D33" s="6"/>
      <c r="E33" s="6"/>
      <c r="F33" s="6"/>
      <c r="G33" s="7"/>
      <c r="H33" s="7"/>
      <c r="I33" s="6"/>
      <c r="J33" s="6"/>
      <c r="K33" s="6"/>
      <c r="L33" s="8"/>
      <c r="M33" s="16"/>
      <c r="N33" s="25"/>
      <c r="O33" s="14"/>
      <c r="P33" s="10"/>
      <c r="Q33" s="10"/>
      <c r="R33" s="10"/>
    </row>
    <row r="34" spans="1:18" ht="50" customHeight="1">
      <c r="A34" s="22"/>
      <c r="B34" s="19"/>
      <c r="C34" s="6"/>
      <c r="D34" s="6"/>
      <c r="E34" s="6"/>
      <c r="F34" s="6"/>
      <c r="G34" s="7"/>
      <c r="H34" s="7"/>
      <c r="I34" s="6"/>
      <c r="J34" s="6"/>
      <c r="K34" s="6"/>
      <c r="L34" s="8"/>
      <c r="M34" s="16"/>
      <c r="N34" s="10"/>
      <c r="O34" s="14"/>
      <c r="P34" s="10"/>
      <c r="Q34" s="10"/>
      <c r="R34" s="10"/>
    </row>
    <row r="35" spans="1:18" ht="50" customHeight="1">
      <c r="A35" s="22"/>
      <c r="B35" s="19"/>
      <c r="C35" s="6"/>
      <c r="D35" s="6"/>
      <c r="E35" s="6"/>
      <c r="F35" s="6"/>
      <c r="G35" s="7"/>
      <c r="H35" s="7"/>
      <c r="I35" s="6"/>
      <c r="J35" s="6"/>
      <c r="K35" s="6"/>
      <c r="L35" s="8"/>
      <c r="M35" s="16"/>
      <c r="N35" s="10"/>
      <c r="O35" s="14"/>
      <c r="P35" s="10"/>
      <c r="Q35" s="10"/>
      <c r="R35" s="10"/>
    </row>
    <row r="36" spans="1:18" ht="50" customHeight="1">
      <c r="A36" s="22"/>
      <c r="B36" s="19"/>
      <c r="C36" s="6"/>
      <c r="D36" s="6"/>
      <c r="E36" s="6"/>
      <c r="F36" s="6"/>
      <c r="G36" s="7"/>
      <c r="H36" s="7"/>
      <c r="I36" s="6"/>
      <c r="J36" s="6"/>
      <c r="K36" s="6"/>
      <c r="L36" s="8"/>
      <c r="M36" s="16"/>
      <c r="N36" s="10"/>
      <c r="O36" s="14"/>
      <c r="P36" s="10"/>
      <c r="Q36" s="10"/>
      <c r="R36" s="10"/>
    </row>
    <row r="37" spans="1:18" ht="50" customHeight="1">
      <c r="A37" s="22"/>
      <c r="B37" s="19"/>
      <c r="C37" s="6"/>
      <c r="D37" s="6"/>
      <c r="E37" s="6"/>
      <c r="F37" s="6"/>
      <c r="G37" s="7"/>
      <c r="H37" s="7"/>
      <c r="I37" s="6"/>
      <c r="J37" s="6"/>
      <c r="K37" s="6"/>
      <c r="L37" s="8"/>
      <c r="M37" s="16"/>
      <c r="N37" s="10"/>
      <c r="O37" s="14"/>
      <c r="P37" s="10"/>
      <c r="Q37" s="10"/>
      <c r="R37" s="10"/>
    </row>
    <row r="38" spans="1:18" ht="50" customHeight="1">
      <c r="A38" s="22"/>
      <c r="B38" s="19"/>
      <c r="C38" s="6"/>
      <c r="D38" s="6"/>
      <c r="E38" s="6"/>
      <c r="F38" s="6"/>
      <c r="G38" s="7"/>
      <c r="H38" s="7"/>
      <c r="I38" s="6"/>
      <c r="J38" s="6"/>
      <c r="K38" s="6"/>
      <c r="L38" s="8"/>
      <c r="M38" s="16"/>
      <c r="N38" s="10"/>
      <c r="O38" s="14"/>
      <c r="P38" s="10"/>
      <c r="Q38" s="10"/>
      <c r="R38" s="10"/>
    </row>
    <row r="39" spans="1:18" ht="50" customHeight="1">
      <c r="A39" s="22"/>
      <c r="B39" s="19"/>
      <c r="C39" s="6"/>
      <c r="D39" s="6"/>
      <c r="E39" s="6"/>
      <c r="F39" s="6"/>
      <c r="G39" s="7"/>
      <c r="H39" s="7"/>
      <c r="I39" s="6"/>
      <c r="J39" s="6"/>
      <c r="K39" s="6"/>
      <c r="L39" s="8"/>
      <c r="M39" s="16"/>
      <c r="N39" s="10"/>
      <c r="O39" s="14"/>
      <c r="P39" s="10"/>
      <c r="Q39" s="10"/>
      <c r="R39" s="10"/>
    </row>
    <row r="40" spans="1:18" ht="50" customHeight="1">
      <c r="A40" s="22"/>
      <c r="B40" s="19"/>
      <c r="C40" s="6"/>
      <c r="D40" s="6"/>
      <c r="E40" s="6"/>
      <c r="F40" s="6"/>
      <c r="G40" s="7"/>
      <c r="H40" s="7"/>
      <c r="I40" s="6"/>
      <c r="J40" s="6"/>
      <c r="K40" s="6"/>
      <c r="L40" s="8"/>
      <c r="M40" s="16"/>
      <c r="N40" s="10"/>
      <c r="O40" s="14"/>
      <c r="P40" s="10"/>
      <c r="Q40" s="10"/>
      <c r="R40" s="10"/>
    </row>
    <row r="41" spans="1:18" ht="50" customHeight="1">
      <c r="A41" s="22"/>
      <c r="B41" s="19"/>
      <c r="C41" s="6"/>
      <c r="D41" s="6"/>
      <c r="E41" s="6"/>
      <c r="F41" s="6"/>
      <c r="G41" s="7"/>
      <c r="H41" s="7"/>
      <c r="I41" s="6"/>
      <c r="J41" s="6"/>
      <c r="K41" s="6"/>
      <c r="L41" s="8"/>
      <c r="M41" s="16"/>
      <c r="N41" s="10"/>
      <c r="O41" s="14"/>
      <c r="P41" s="10"/>
      <c r="Q41" s="10"/>
      <c r="R41" s="10"/>
    </row>
    <row r="42" spans="1:18" ht="50" customHeight="1">
      <c r="A42" s="22"/>
      <c r="B42" s="19"/>
      <c r="C42" s="6"/>
      <c r="D42" s="6"/>
      <c r="E42" s="6"/>
      <c r="F42" s="6"/>
      <c r="G42" s="7"/>
      <c r="H42" s="7"/>
      <c r="I42" s="6"/>
      <c r="J42" s="6"/>
      <c r="K42" s="6"/>
      <c r="L42" s="8"/>
      <c r="M42" s="16"/>
      <c r="N42" s="10"/>
      <c r="O42" s="14"/>
      <c r="P42" s="10"/>
      <c r="Q42" s="10"/>
      <c r="R42" s="10"/>
    </row>
    <row r="43" spans="1:18" ht="50" customHeight="1">
      <c r="A43" s="22"/>
      <c r="B43" s="19"/>
      <c r="C43" s="6"/>
      <c r="D43" s="6"/>
      <c r="E43" s="6"/>
      <c r="F43" s="6"/>
      <c r="G43" s="7"/>
      <c r="H43" s="7"/>
      <c r="I43" s="6"/>
      <c r="J43" s="6"/>
      <c r="K43" s="6"/>
      <c r="L43" s="8"/>
      <c r="M43" s="16"/>
      <c r="N43" s="10"/>
      <c r="O43" s="14"/>
      <c r="P43" s="10"/>
      <c r="Q43" s="10"/>
      <c r="R43" s="10"/>
    </row>
    <row r="44" spans="1:18" ht="50" customHeight="1">
      <c r="A44" s="22"/>
      <c r="B44" s="19"/>
      <c r="C44" s="6"/>
      <c r="D44" s="6"/>
      <c r="E44" s="6"/>
      <c r="F44" s="6"/>
      <c r="G44" s="7"/>
      <c r="H44" s="7"/>
      <c r="I44" s="6"/>
      <c r="J44" s="6"/>
      <c r="K44" s="6"/>
      <c r="L44" s="8"/>
      <c r="M44" s="16"/>
      <c r="N44" s="10"/>
      <c r="O44" s="14"/>
      <c r="P44" s="10"/>
      <c r="Q44" s="10"/>
      <c r="R44" s="10"/>
    </row>
    <row r="45" spans="1:18" ht="50" customHeight="1">
      <c r="A45" s="22"/>
      <c r="B45" s="19"/>
      <c r="C45" s="6"/>
      <c r="D45" s="6"/>
      <c r="E45" s="6"/>
      <c r="F45" s="6"/>
      <c r="G45" s="7"/>
      <c r="H45" s="7"/>
      <c r="I45" s="6"/>
      <c r="J45" s="6"/>
      <c r="K45" s="6"/>
      <c r="L45" s="8"/>
      <c r="M45" s="16"/>
      <c r="N45" s="10"/>
      <c r="O45" s="14"/>
      <c r="P45" s="10"/>
      <c r="Q45" s="10"/>
      <c r="R45" s="10"/>
    </row>
    <row r="46" spans="1:18" ht="50" customHeight="1">
      <c r="A46" s="22"/>
      <c r="B46" s="19"/>
      <c r="C46" s="6"/>
      <c r="D46" s="6"/>
      <c r="E46" s="6"/>
      <c r="F46" s="6"/>
      <c r="G46" s="7"/>
      <c r="H46" s="7"/>
      <c r="I46" s="6"/>
      <c r="J46" s="6"/>
      <c r="K46" s="6"/>
      <c r="L46" s="8"/>
      <c r="M46" s="16"/>
      <c r="N46" s="10"/>
      <c r="O46" s="14"/>
      <c r="P46" s="10"/>
      <c r="Q46" s="10"/>
      <c r="R46" s="10"/>
    </row>
    <row r="47" spans="1:18" ht="50" customHeight="1">
      <c r="A47" s="22"/>
      <c r="B47" s="19"/>
      <c r="C47" s="6"/>
      <c r="D47" s="6"/>
      <c r="E47" s="6"/>
      <c r="F47" s="6"/>
      <c r="G47" s="7"/>
      <c r="H47" s="7"/>
      <c r="I47" s="6"/>
      <c r="J47" s="6"/>
      <c r="K47" s="6"/>
      <c r="L47" s="8"/>
      <c r="M47" s="16"/>
      <c r="N47" s="10"/>
      <c r="O47" s="14"/>
      <c r="P47" s="10"/>
      <c r="Q47" s="10"/>
      <c r="R47" s="10"/>
    </row>
    <row r="48" spans="1:18" ht="50" customHeight="1">
      <c r="A48" s="11"/>
      <c r="B48" s="5"/>
      <c r="C48" s="6"/>
      <c r="D48" s="6"/>
      <c r="E48" s="6"/>
      <c r="F48" s="6"/>
      <c r="G48" s="7"/>
      <c r="H48" s="7"/>
      <c r="I48" s="6"/>
      <c r="J48" s="6"/>
      <c r="K48" s="6"/>
      <c r="L48" s="8"/>
      <c r="M48" s="13"/>
      <c r="N48" s="10"/>
      <c r="O48" s="9"/>
      <c r="P48" s="10"/>
      <c r="Q48" s="10"/>
      <c r="R48" s="10"/>
    </row>
    <row r="49" spans="1:18" ht="50" customHeight="1">
      <c r="A49" s="4"/>
      <c r="B49" s="5"/>
      <c r="C49" s="6"/>
      <c r="D49" s="6"/>
      <c r="E49" s="6"/>
      <c r="F49" s="6"/>
      <c r="G49" s="7"/>
      <c r="H49" s="7"/>
      <c r="I49" s="6"/>
      <c r="J49" s="6"/>
      <c r="K49" s="6"/>
      <c r="L49" s="8"/>
      <c r="M49" s="13"/>
      <c r="N49" s="10"/>
      <c r="O49" s="9"/>
      <c r="P49" s="10"/>
      <c r="Q49" s="10"/>
      <c r="R49" s="10"/>
    </row>
    <row r="50" spans="1:18" ht="50" customHeight="1">
      <c r="A50" s="11"/>
      <c r="B50" s="5"/>
      <c r="C50" s="6"/>
      <c r="D50" s="6"/>
      <c r="E50" s="6"/>
      <c r="F50" s="6"/>
      <c r="G50" s="7"/>
      <c r="H50" s="7"/>
      <c r="I50" s="6"/>
      <c r="J50" s="6"/>
      <c r="K50" s="6"/>
      <c r="L50" s="8"/>
      <c r="M50" s="13"/>
      <c r="N50" s="10"/>
      <c r="O50" s="9"/>
      <c r="P50" s="10"/>
      <c r="Q50" s="10"/>
      <c r="R50" s="10"/>
    </row>
    <row r="51" spans="1:18" ht="50" customHeight="1">
      <c r="A51" s="11"/>
      <c r="B51" s="5"/>
      <c r="C51" s="6"/>
      <c r="D51" s="6"/>
      <c r="E51" s="6"/>
      <c r="F51" s="6"/>
      <c r="G51" s="7"/>
      <c r="H51" s="7"/>
      <c r="I51" s="6"/>
      <c r="J51" s="6"/>
      <c r="K51" s="6"/>
      <c r="L51" s="8"/>
      <c r="M51" s="13"/>
      <c r="N51" s="10"/>
      <c r="O51" s="9"/>
      <c r="P51" s="10"/>
      <c r="Q51" s="10"/>
      <c r="R51" s="10"/>
    </row>
    <row r="52" spans="1:18" ht="50" customHeight="1">
      <c r="A52" s="4"/>
      <c r="B52" s="5"/>
      <c r="C52" s="6"/>
      <c r="D52" s="6"/>
      <c r="E52" s="6"/>
      <c r="F52" s="6"/>
      <c r="G52" s="7"/>
      <c r="H52" s="7"/>
      <c r="I52" s="6"/>
      <c r="J52" s="6"/>
      <c r="K52" s="6"/>
      <c r="L52" s="8"/>
      <c r="M52" s="13"/>
      <c r="N52" s="10"/>
      <c r="O52" s="9"/>
      <c r="P52" s="10"/>
      <c r="Q52" s="10"/>
      <c r="R52" s="10"/>
    </row>
    <row r="53" spans="1:18" ht="50" customHeight="1">
      <c r="A53" s="11"/>
      <c r="B53" s="5"/>
      <c r="C53" s="6"/>
      <c r="D53" s="6"/>
      <c r="E53" s="6"/>
      <c r="F53" s="6"/>
      <c r="G53" s="7"/>
      <c r="H53" s="7"/>
      <c r="I53" s="6"/>
      <c r="J53" s="6"/>
      <c r="K53" s="6"/>
      <c r="L53" s="8"/>
      <c r="M53" s="13"/>
      <c r="N53" s="10"/>
      <c r="O53" s="9"/>
      <c r="P53" s="10"/>
      <c r="Q53" s="10"/>
      <c r="R53" s="10"/>
    </row>
    <row r="54" spans="1:18" ht="50" customHeight="1">
      <c r="A54" s="23"/>
      <c r="B54" s="5"/>
      <c r="C54" s="6"/>
      <c r="D54" s="6"/>
      <c r="E54" s="6"/>
      <c r="F54" s="6"/>
      <c r="G54" s="7"/>
      <c r="H54" s="7"/>
      <c r="I54" s="6"/>
      <c r="J54" s="6"/>
      <c r="K54" s="6"/>
      <c r="L54" s="8"/>
      <c r="M54" s="13"/>
      <c r="N54" s="10"/>
      <c r="O54" s="9"/>
      <c r="P54" s="10"/>
      <c r="Q54" s="10"/>
      <c r="R54" s="10"/>
    </row>
  </sheetData>
  <autoFilter ref="A1:L1" xr:uid="{FAB1ACF9-D4B9-FB4D-8299-9FC1FBDA430F}">
    <sortState xmlns:xlrd2="http://schemas.microsoft.com/office/spreadsheetml/2017/richdata2" ref="A2:L19">
      <sortCondition descending="1" ref="C1:C19"/>
    </sortState>
  </autoFilter>
  <conditionalFormatting sqref="C2:C19">
    <cfRule type="colorScale" priority="179">
      <colorScale>
        <cfvo type="min"/>
        <cfvo type="percentile" val="50"/>
        <cfvo type="max"/>
        <color rgb="FFF8696B"/>
        <color rgb="FFFCFCFF"/>
        <color rgb="FF63BE7B"/>
      </colorScale>
    </cfRule>
  </conditionalFormatting>
  <conditionalFormatting sqref="C20:C33">
    <cfRule type="colorScale" priority="194">
      <colorScale>
        <cfvo type="min"/>
        <cfvo type="percentile" val="50"/>
        <cfvo type="max"/>
        <color rgb="FFF8696B"/>
        <color rgb="FFFCFCFF"/>
        <color rgb="FF63BE7B"/>
      </colorScale>
    </cfRule>
  </conditionalFormatting>
  <conditionalFormatting sqref="C21">
    <cfRule type="colorScale" priority="195">
      <colorScale>
        <cfvo type="min"/>
        <cfvo type="percentile" val="50"/>
        <cfvo type="max"/>
        <color rgb="FFF8696B"/>
        <color rgb="FFFFEB84"/>
        <color rgb="FF63BE7B"/>
      </colorScale>
    </cfRule>
    <cfRule type="colorScale" priority="196">
      <colorScale>
        <cfvo type="min"/>
        <cfvo type="percentile" val="50"/>
        <cfvo type="max"/>
        <color rgb="FFF8696B"/>
        <color rgb="FFFFEB84"/>
        <color rgb="FF63BE7B"/>
      </colorScale>
    </cfRule>
    <cfRule type="colorScale" priority="197">
      <colorScale>
        <cfvo type="min"/>
        <cfvo type="max"/>
        <color rgb="FFFFEF9C"/>
        <color rgb="FF63BE7B"/>
      </colorScale>
    </cfRule>
  </conditionalFormatting>
  <conditionalFormatting sqref="C22:C27 C20">
    <cfRule type="colorScale" priority="206">
      <colorScale>
        <cfvo type="min"/>
        <cfvo type="percentile" val="50"/>
        <cfvo type="max"/>
        <color rgb="FFF8696B"/>
        <color rgb="FFFCFCFF"/>
        <color rgb="FF63BE7B"/>
      </colorScale>
    </cfRule>
    <cfRule type="colorScale" priority="207">
      <colorScale>
        <cfvo type="min"/>
        <cfvo type="max"/>
        <color rgb="FFFCFCFF"/>
        <color rgb="FF63BE7B"/>
      </colorScale>
    </cfRule>
  </conditionalFormatting>
  <conditionalFormatting sqref="C22:C47 C20">
    <cfRule type="colorScale" priority="200">
      <colorScale>
        <cfvo type="min"/>
        <cfvo type="percentile" val="50"/>
        <cfvo type="max"/>
        <color rgb="FFF8696B"/>
        <color rgb="FFFCFCFF"/>
        <color rgb="FF63BE7B"/>
      </colorScale>
    </cfRule>
  </conditionalFormatting>
  <conditionalFormatting sqref="C22:C54 C20">
    <cfRule type="colorScale" priority="292">
      <colorScale>
        <cfvo type="min"/>
        <cfvo type="max"/>
        <color rgb="FFFFEF9C"/>
        <color rgb="FF63BE7B"/>
      </colorScale>
    </cfRule>
    <cfRule type="colorScale" priority="274">
      <colorScale>
        <cfvo type="min"/>
        <cfvo type="percentile" val="50"/>
        <cfvo type="max"/>
        <color rgb="FFF8696B"/>
        <color rgb="FFFFEB84"/>
        <color rgb="FF63BE7B"/>
      </colorScale>
    </cfRule>
    <cfRule type="colorScale" priority="279">
      <colorScale>
        <cfvo type="min"/>
        <cfvo type="percentile" val="50"/>
        <cfvo type="max"/>
        <color rgb="FFF8696B"/>
        <color rgb="FFFFEB84"/>
        <color rgb="FF63BE7B"/>
      </colorScale>
    </cfRule>
  </conditionalFormatting>
  <conditionalFormatting sqref="D2:D19">
    <cfRule type="colorScale" priority="55">
      <colorScale>
        <cfvo type="min"/>
        <cfvo type="max"/>
        <color rgb="FFFCFCFF"/>
        <color rgb="FF63BE7B"/>
      </colorScale>
    </cfRule>
  </conditionalFormatting>
  <conditionalFormatting sqref="D2:D33">
    <cfRule type="colorScale" priority="193">
      <colorScale>
        <cfvo type="min"/>
        <cfvo type="max"/>
        <color rgb="FFFCFCFF"/>
        <color rgb="FF63BE7B"/>
      </colorScale>
    </cfRule>
  </conditionalFormatting>
  <conditionalFormatting sqref="D22:D47 D2:D20">
    <cfRule type="colorScale" priority="198">
      <colorScale>
        <cfvo type="min"/>
        <cfvo type="max"/>
        <color rgb="FFFCFCFF"/>
        <color rgb="FF63BE7B"/>
      </colorScale>
    </cfRule>
  </conditionalFormatting>
  <conditionalFormatting sqref="D2:E4">
    <cfRule type="colorScale" priority="290">
      <colorScale>
        <cfvo type="min"/>
        <cfvo type="max"/>
        <color rgb="FFFCFCFF"/>
        <color rgb="FF63BE7B"/>
      </colorScale>
    </cfRule>
    <cfRule type="colorScale" priority="291">
      <colorScale>
        <cfvo type="min"/>
        <cfvo type="percentile" val="50"/>
        <cfvo type="max"/>
        <color rgb="FFF8696B"/>
        <color rgb="FFFFEB84"/>
        <color rgb="FF63BE7B"/>
      </colorScale>
    </cfRule>
  </conditionalFormatting>
  <conditionalFormatting sqref="D5:E5">
    <cfRule type="colorScale" priority="288">
      <colorScale>
        <cfvo type="min"/>
        <cfvo type="max"/>
        <color rgb="FFFCFCFF"/>
        <color rgb="FF63BE7B"/>
      </colorScale>
    </cfRule>
    <cfRule type="colorScale" priority="289">
      <colorScale>
        <cfvo type="min"/>
        <cfvo type="percentile" val="50"/>
        <cfvo type="max"/>
        <color rgb="FFF8696B"/>
        <color rgb="FFFFEB84"/>
        <color rgb="FF63BE7B"/>
      </colorScale>
    </cfRule>
  </conditionalFormatting>
  <conditionalFormatting sqref="D6:E6">
    <cfRule type="colorScale" priority="287">
      <colorScale>
        <cfvo type="min"/>
        <cfvo type="percentile" val="50"/>
        <cfvo type="max"/>
        <color rgb="FFF8696B"/>
        <color rgb="FFFFEB84"/>
        <color rgb="FF63BE7B"/>
      </colorScale>
    </cfRule>
    <cfRule type="colorScale" priority="286">
      <colorScale>
        <cfvo type="min"/>
        <cfvo type="max"/>
        <color rgb="FFFCFCFF"/>
        <color rgb="FF63BE7B"/>
      </colorScale>
    </cfRule>
  </conditionalFormatting>
  <conditionalFormatting sqref="D7:E7">
    <cfRule type="colorScale" priority="284">
      <colorScale>
        <cfvo type="min"/>
        <cfvo type="max"/>
        <color rgb="FFFCFCFF"/>
        <color rgb="FF63BE7B"/>
      </colorScale>
    </cfRule>
    <cfRule type="colorScale" priority="285">
      <colorScale>
        <cfvo type="min"/>
        <cfvo type="percentile" val="50"/>
        <cfvo type="max"/>
        <color rgb="FFF8696B"/>
        <color rgb="FFFFEB84"/>
        <color rgb="FF63BE7B"/>
      </colorScale>
    </cfRule>
  </conditionalFormatting>
  <conditionalFormatting sqref="D8:E8">
    <cfRule type="colorScale" priority="282">
      <colorScale>
        <cfvo type="min"/>
        <cfvo type="max"/>
        <color rgb="FFFCFCFF"/>
        <color rgb="FF63BE7B"/>
      </colorScale>
    </cfRule>
    <cfRule type="colorScale" priority="283">
      <colorScale>
        <cfvo type="min"/>
        <cfvo type="percentile" val="50"/>
        <cfvo type="max"/>
        <color rgb="FFF8696B"/>
        <color rgb="FFFFEB84"/>
        <color rgb="FF63BE7B"/>
      </colorScale>
    </cfRule>
  </conditionalFormatting>
  <conditionalFormatting sqref="D9:E9">
    <cfRule type="colorScale" priority="281">
      <colorScale>
        <cfvo type="min"/>
        <cfvo type="percentile" val="50"/>
        <cfvo type="max"/>
        <color rgb="FFF8696B"/>
        <color rgb="FFFFEB84"/>
        <color rgb="FF63BE7B"/>
      </colorScale>
    </cfRule>
    <cfRule type="colorScale" priority="280">
      <colorScale>
        <cfvo type="min"/>
        <cfvo type="max"/>
        <color rgb="FFFCFCFF"/>
        <color rgb="FF63BE7B"/>
      </colorScale>
    </cfRule>
  </conditionalFormatting>
  <conditionalFormatting sqref="D10:E10">
    <cfRule type="colorScale" priority="270">
      <colorScale>
        <cfvo type="min"/>
        <cfvo type="percentile" val="50"/>
        <cfvo type="max"/>
        <color rgb="FFF8696B"/>
        <color rgb="FFFFEB84"/>
        <color rgb="FF63BE7B"/>
      </colorScale>
    </cfRule>
    <cfRule type="colorScale" priority="269">
      <colorScale>
        <cfvo type="min"/>
        <cfvo type="max"/>
        <color rgb="FFFCFCFF"/>
        <color rgb="FF63BE7B"/>
      </colorScale>
    </cfRule>
  </conditionalFormatting>
  <conditionalFormatting sqref="D11:E13">
    <cfRule type="colorScale" priority="272">
      <colorScale>
        <cfvo type="min"/>
        <cfvo type="percentile" val="50"/>
        <cfvo type="max"/>
        <color rgb="FFF8696B"/>
        <color rgb="FFFFEB84"/>
        <color rgb="FF63BE7B"/>
      </colorScale>
    </cfRule>
    <cfRule type="colorScale" priority="271">
      <colorScale>
        <cfvo type="min"/>
        <cfvo type="max"/>
        <color rgb="FFFCFCFF"/>
        <color rgb="FF63BE7B"/>
      </colorScale>
    </cfRule>
  </conditionalFormatting>
  <conditionalFormatting sqref="D14:E14">
    <cfRule type="colorScale" priority="183">
      <colorScale>
        <cfvo type="min"/>
        <cfvo type="max"/>
        <color rgb="FFFCFCFF"/>
        <color rgb="FF63BE7B"/>
      </colorScale>
    </cfRule>
    <cfRule type="colorScale" priority="184">
      <colorScale>
        <cfvo type="min"/>
        <cfvo type="percentile" val="50"/>
        <cfvo type="max"/>
        <color rgb="FFF8696B"/>
        <color rgb="FFFFEB84"/>
        <color rgb="FF63BE7B"/>
      </colorScale>
    </cfRule>
  </conditionalFormatting>
  <conditionalFormatting sqref="D15:E15">
    <cfRule type="colorScale" priority="177">
      <colorScale>
        <cfvo type="min"/>
        <cfvo type="max"/>
        <color rgb="FFFCFCFF"/>
        <color rgb="FF63BE7B"/>
      </colorScale>
    </cfRule>
    <cfRule type="colorScale" priority="178">
      <colorScale>
        <cfvo type="min"/>
        <cfvo type="percentile" val="50"/>
        <cfvo type="max"/>
        <color rgb="FFF8696B"/>
        <color rgb="FFFFEB84"/>
        <color rgb="FF63BE7B"/>
      </colorScale>
    </cfRule>
  </conditionalFormatting>
  <conditionalFormatting sqref="D16:E16">
    <cfRule type="colorScale" priority="144">
      <colorScale>
        <cfvo type="min"/>
        <cfvo type="max"/>
        <color rgb="FFFCFCFF"/>
        <color rgb="FF63BE7B"/>
      </colorScale>
    </cfRule>
    <cfRule type="colorScale" priority="142">
      <colorScale>
        <cfvo type="min"/>
        <cfvo type="max"/>
        <color rgb="FFFCFCFF"/>
        <color rgb="FF63BE7B"/>
      </colorScale>
    </cfRule>
    <cfRule type="colorScale" priority="143">
      <colorScale>
        <cfvo type="min"/>
        <cfvo type="percentile" val="50"/>
        <cfvo type="max"/>
        <color rgb="FFF8696B"/>
        <color rgb="FFFFEB84"/>
        <color rgb="FF63BE7B"/>
      </colorScale>
    </cfRule>
    <cfRule type="colorScale" priority="145">
      <colorScale>
        <cfvo type="min"/>
        <cfvo type="max"/>
        <color rgb="FFFFEF9C"/>
        <color rgb="FF63BE7B"/>
      </colorScale>
    </cfRule>
  </conditionalFormatting>
  <conditionalFormatting sqref="D17:E17">
    <cfRule type="colorScale" priority="110">
      <colorScale>
        <cfvo type="min"/>
        <cfvo type="max"/>
        <color rgb="FFFFEF9C"/>
        <color rgb="FF63BE7B"/>
      </colorScale>
    </cfRule>
    <cfRule type="colorScale" priority="107">
      <colorScale>
        <cfvo type="min"/>
        <cfvo type="max"/>
        <color rgb="FFFCFCFF"/>
        <color rgb="FF63BE7B"/>
      </colorScale>
    </cfRule>
    <cfRule type="colorScale" priority="109">
      <colorScale>
        <cfvo type="min"/>
        <cfvo type="max"/>
        <color rgb="FFFCFCFF"/>
        <color rgb="FF63BE7B"/>
      </colorScale>
    </cfRule>
    <cfRule type="colorScale" priority="108">
      <colorScale>
        <cfvo type="min"/>
        <cfvo type="percentile" val="50"/>
        <cfvo type="max"/>
        <color rgb="FFF8696B"/>
        <color rgb="FFFFEB84"/>
        <color rgb="FF63BE7B"/>
      </colorScale>
    </cfRule>
  </conditionalFormatting>
  <conditionalFormatting sqref="D18:E18">
    <cfRule type="colorScale" priority="61">
      <colorScale>
        <cfvo type="min"/>
        <cfvo type="max"/>
        <color rgb="FFFCFCFF"/>
        <color rgb="FF63BE7B"/>
      </colorScale>
    </cfRule>
    <cfRule type="colorScale" priority="64">
      <colorScale>
        <cfvo type="min"/>
        <cfvo type="max"/>
        <color rgb="FFFFEF9C"/>
        <color rgb="FF63BE7B"/>
      </colorScale>
    </cfRule>
    <cfRule type="colorScale" priority="63">
      <colorScale>
        <cfvo type="min"/>
        <cfvo type="max"/>
        <color rgb="FFFCFCFF"/>
        <color rgb="FF63BE7B"/>
      </colorScale>
    </cfRule>
    <cfRule type="colorScale" priority="62">
      <colorScale>
        <cfvo type="min"/>
        <cfvo type="percentile" val="50"/>
        <cfvo type="max"/>
        <color rgb="FFF8696B"/>
        <color rgb="FFFFEB84"/>
        <color rgb="FF63BE7B"/>
      </colorScale>
    </cfRule>
  </conditionalFormatting>
  <conditionalFormatting sqref="D19:E19">
    <cfRule type="colorScale" priority="57">
      <colorScale>
        <cfvo type="min"/>
        <cfvo type="max"/>
        <color rgb="FFFCFCFF"/>
        <color rgb="FF63BE7B"/>
      </colorScale>
    </cfRule>
    <cfRule type="colorScale" priority="58">
      <colorScale>
        <cfvo type="min"/>
        <cfvo type="percentile" val="50"/>
        <cfvo type="max"/>
        <color rgb="FFF8696B"/>
        <color rgb="FFFFEB84"/>
        <color rgb="FF63BE7B"/>
      </colorScale>
    </cfRule>
    <cfRule type="colorScale" priority="59">
      <colorScale>
        <cfvo type="min"/>
        <cfvo type="max"/>
        <color rgb="FFFCFCFF"/>
        <color rgb="FF63BE7B"/>
      </colorScale>
    </cfRule>
    <cfRule type="colorScale" priority="60">
      <colorScale>
        <cfvo type="min"/>
        <cfvo type="max"/>
        <color rgb="FFFFEF9C"/>
        <color rgb="FF63BE7B"/>
      </colorScale>
    </cfRule>
  </conditionalFormatting>
  <conditionalFormatting sqref="D20:E20 D22:E22">
    <cfRule type="colorScale" priority="258">
      <colorScale>
        <cfvo type="min"/>
        <cfvo type="percentile" val="50"/>
        <cfvo type="max"/>
        <color rgb="FFF8696B"/>
        <color rgb="FFFFEB84"/>
        <color rgb="FF63BE7B"/>
      </colorScale>
    </cfRule>
    <cfRule type="colorScale" priority="257">
      <colorScale>
        <cfvo type="min"/>
        <cfvo type="max"/>
        <color rgb="FFFCFCFF"/>
        <color rgb="FF63BE7B"/>
      </colorScale>
    </cfRule>
  </conditionalFormatting>
  <conditionalFormatting sqref="D22:E27 D2:E15 D20:E20">
    <cfRule type="colorScale" priority="208">
      <colorScale>
        <cfvo type="min"/>
        <cfvo type="max"/>
        <color rgb="FFFCFCFF"/>
        <color rgb="FF63BE7B"/>
      </colorScale>
    </cfRule>
  </conditionalFormatting>
  <conditionalFormatting sqref="D22:E53 D2:E15 D20:E20">
    <cfRule type="colorScale" priority="275">
      <colorScale>
        <cfvo type="min"/>
        <cfvo type="max"/>
        <color rgb="FFFFEF9C"/>
        <color rgb="FF63BE7B"/>
      </colorScale>
    </cfRule>
  </conditionalFormatting>
  <conditionalFormatting sqref="D23:E23">
    <cfRule type="colorScale" priority="254">
      <colorScale>
        <cfvo type="min"/>
        <cfvo type="percentile" val="50"/>
        <cfvo type="max"/>
        <color rgb="FFF8696B"/>
        <color rgb="FFFFEB84"/>
        <color rgb="FF63BE7B"/>
      </colorScale>
    </cfRule>
    <cfRule type="colorScale" priority="253">
      <colorScale>
        <cfvo type="min"/>
        <cfvo type="max"/>
        <color rgb="FFFCFCFF"/>
        <color rgb="FF63BE7B"/>
      </colorScale>
    </cfRule>
  </conditionalFormatting>
  <conditionalFormatting sqref="D24:E24">
    <cfRule type="colorScale" priority="251">
      <colorScale>
        <cfvo type="min"/>
        <cfvo type="max"/>
        <color rgb="FFFCFCFF"/>
        <color rgb="FF63BE7B"/>
      </colorScale>
    </cfRule>
    <cfRule type="colorScale" priority="252">
      <colorScale>
        <cfvo type="min"/>
        <cfvo type="percentile" val="50"/>
        <cfvo type="max"/>
        <color rgb="FFF8696B"/>
        <color rgb="FFFFEB84"/>
        <color rgb="FF63BE7B"/>
      </colorScale>
    </cfRule>
  </conditionalFormatting>
  <conditionalFormatting sqref="D25:E27">
    <cfRule type="colorScale" priority="249">
      <colorScale>
        <cfvo type="min"/>
        <cfvo type="max"/>
        <color rgb="FFFCFCFF"/>
        <color rgb="FF63BE7B"/>
      </colorScale>
    </cfRule>
    <cfRule type="colorScale" priority="250">
      <colorScale>
        <cfvo type="min"/>
        <cfvo type="percentile" val="50"/>
        <cfvo type="max"/>
        <color rgb="FFF8696B"/>
        <color rgb="FFFFEB84"/>
        <color rgb="FF63BE7B"/>
      </colorScale>
    </cfRule>
  </conditionalFormatting>
  <conditionalFormatting sqref="D28:E28">
    <cfRule type="colorScale" priority="245">
      <colorScale>
        <cfvo type="min"/>
        <cfvo type="max"/>
        <color rgb="FFFCFCFF"/>
        <color rgb="FF63BE7B"/>
      </colorScale>
    </cfRule>
    <cfRule type="colorScale" priority="246">
      <colorScale>
        <cfvo type="min"/>
        <cfvo type="percentile" val="50"/>
        <cfvo type="max"/>
        <color rgb="FFF8696B"/>
        <color rgb="FFFFEB84"/>
        <color rgb="FF63BE7B"/>
      </colorScale>
    </cfRule>
  </conditionalFormatting>
  <conditionalFormatting sqref="D29:E31">
    <cfRule type="colorScale" priority="247">
      <colorScale>
        <cfvo type="min"/>
        <cfvo type="max"/>
        <color rgb="FFFCFCFF"/>
        <color rgb="FF63BE7B"/>
      </colorScale>
    </cfRule>
    <cfRule type="colorScale" priority="248">
      <colorScale>
        <cfvo type="min"/>
        <cfvo type="percentile" val="50"/>
        <cfvo type="max"/>
        <color rgb="FFF8696B"/>
        <color rgb="FFFFEB84"/>
        <color rgb="FF63BE7B"/>
      </colorScale>
    </cfRule>
  </conditionalFormatting>
  <conditionalFormatting sqref="D32:E32">
    <cfRule type="colorScale" priority="244">
      <colorScale>
        <cfvo type="min"/>
        <cfvo type="percentile" val="50"/>
        <cfvo type="max"/>
        <color rgb="FFF8696B"/>
        <color rgb="FFFFEB84"/>
        <color rgb="FF63BE7B"/>
      </colorScale>
    </cfRule>
    <cfRule type="colorScale" priority="243">
      <colorScale>
        <cfvo type="min"/>
        <cfvo type="max"/>
        <color rgb="FFFCFCFF"/>
        <color rgb="FF63BE7B"/>
      </colorScale>
    </cfRule>
  </conditionalFormatting>
  <conditionalFormatting sqref="D33:E33">
    <cfRule type="colorScale" priority="242">
      <colorScale>
        <cfvo type="min"/>
        <cfvo type="percentile" val="50"/>
        <cfvo type="max"/>
        <color rgb="FFF8696B"/>
        <color rgb="FFFFEB84"/>
        <color rgb="FF63BE7B"/>
      </colorScale>
    </cfRule>
    <cfRule type="colorScale" priority="241">
      <colorScale>
        <cfvo type="min"/>
        <cfvo type="max"/>
        <color rgb="FFFCFCFF"/>
        <color rgb="FF63BE7B"/>
      </colorScale>
    </cfRule>
  </conditionalFormatting>
  <conditionalFormatting sqref="D34:E34">
    <cfRule type="colorScale" priority="240">
      <colorScale>
        <cfvo type="min"/>
        <cfvo type="percentile" val="50"/>
        <cfvo type="max"/>
        <color rgb="FFF8696B"/>
        <color rgb="FFFFEB84"/>
        <color rgb="FF63BE7B"/>
      </colorScale>
    </cfRule>
    <cfRule type="colorScale" priority="239">
      <colorScale>
        <cfvo type="min"/>
        <cfvo type="max"/>
        <color rgb="FFFCFCFF"/>
        <color rgb="FF63BE7B"/>
      </colorScale>
    </cfRule>
  </conditionalFormatting>
  <conditionalFormatting sqref="D35:E35">
    <cfRule type="colorScale" priority="238">
      <colorScale>
        <cfvo type="min"/>
        <cfvo type="percentile" val="50"/>
        <cfvo type="max"/>
        <color rgb="FFF8696B"/>
        <color rgb="FFFFEB84"/>
        <color rgb="FF63BE7B"/>
      </colorScale>
    </cfRule>
    <cfRule type="colorScale" priority="237">
      <colorScale>
        <cfvo type="min"/>
        <cfvo type="max"/>
        <color rgb="FFFCFCFF"/>
        <color rgb="FF63BE7B"/>
      </colorScale>
    </cfRule>
  </conditionalFormatting>
  <conditionalFormatting sqref="D36:E36">
    <cfRule type="colorScale" priority="236">
      <colorScale>
        <cfvo type="min"/>
        <cfvo type="percentile" val="50"/>
        <cfvo type="max"/>
        <color rgb="FFF8696B"/>
        <color rgb="FFFFEB84"/>
        <color rgb="FF63BE7B"/>
      </colorScale>
    </cfRule>
    <cfRule type="colorScale" priority="235">
      <colorScale>
        <cfvo type="min"/>
        <cfvo type="max"/>
        <color rgb="FFFCFCFF"/>
        <color rgb="FF63BE7B"/>
      </colorScale>
    </cfRule>
  </conditionalFormatting>
  <conditionalFormatting sqref="D37:E37">
    <cfRule type="colorScale" priority="232">
      <colorScale>
        <cfvo type="min"/>
        <cfvo type="percentile" val="50"/>
        <cfvo type="max"/>
        <color rgb="FFF8696B"/>
        <color rgb="FFFFEB84"/>
        <color rgb="FF63BE7B"/>
      </colorScale>
    </cfRule>
    <cfRule type="colorScale" priority="231">
      <colorScale>
        <cfvo type="min"/>
        <cfvo type="max"/>
        <color rgb="FFFCFCFF"/>
        <color rgb="FF63BE7B"/>
      </colorScale>
    </cfRule>
  </conditionalFormatting>
  <conditionalFormatting sqref="D38:E40">
    <cfRule type="colorScale" priority="233">
      <colorScale>
        <cfvo type="min"/>
        <cfvo type="max"/>
        <color rgb="FFFCFCFF"/>
        <color rgb="FF63BE7B"/>
      </colorScale>
    </cfRule>
    <cfRule type="colorScale" priority="234">
      <colorScale>
        <cfvo type="min"/>
        <cfvo type="percentile" val="50"/>
        <cfvo type="max"/>
        <color rgb="FFF8696B"/>
        <color rgb="FFFFEB84"/>
        <color rgb="FF63BE7B"/>
      </colorScale>
    </cfRule>
  </conditionalFormatting>
  <conditionalFormatting sqref="D41:E41">
    <cfRule type="colorScale" priority="229">
      <colorScale>
        <cfvo type="min"/>
        <cfvo type="max"/>
        <color rgb="FFFCFCFF"/>
        <color rgb="FF63BE7B"/>
      </colorScale>
    </cfRule>
    <cfRule type="colorScale" priority="230">
      <colorScale>
        <cfvo type="min"/>
        <cfvo type="percentile" val="50"/>
        <cfvo type="max"/>
        <color rgb="FFF8696B"/>
        <color rgb="FFFFEB84"/>
        <color rgb="FF63BE7B"/>
      </colorScale>
    </cfRule>
  </conditionalFormatting>
  <conditionalFormatting sqref="D42:E42">
    <cfRule type="colorScale" priority="227">
      <colorScale>
        <cfvo type="min"/>
        <cfvo type="max"/>
        <color rgb="FFFCFCFF"/>
        <color rgb="FF63BE7B"/>
      </colorScale>
    </cfRule>
    <cfRule type="colorScale" priority="228">
      <colorScale>
        <cfvo type="min"/>
        <cfvo type="percentile" val="50"/>
        <cfvo type="max"/>
        <color rgb="FFF8696B"/>
        <color rgb="FFFFEB84"/>
        <color rgb="FF63BE7B"/>
      </colorScale>
    </cfRule>
  </conditionalFormatting>
  <conditionalFormatting sqref="D43:E43">
    <cfRule type="colorScale" priority="226">
      <colorScale>
        <cfvo type="min"/>
        <cfvo type="percentile" val="50"/>
        <cfvo type="max"/>
        <color rgb="FFF8696B"/>
        <color rgb="FFFFEB84"/>
        <color rgb="FF63BE7B"/>
      </colorScale>
    </cfRule>
    <cfRule type="colorScale" priority="225">
      <colorScale>
        <cfvo type="min"/>
        <cfvo type="max"/>
        <color rgb="FFFCFCFF"/>
        <color rgb="FF63BE7B"/>
      </colorScale>
    </cfRule>
  </conditionalFormatting>
  <conditionalFormatting sqref="D44:E44">
    <cfRule type="colorScale" priority="223">
      <colorScale>
        <cfvo type="min"/>
        <cfvo type="max"/>
        <color rgb="FFFCFCFF"/>
        <color rgb="FF63BE7B"/>
      </colorScale>
    </cfRule>
    <cfRule type="colorScale" priority="224">
      <colorScale>
        <cfvo type="min"/>
        <cfvo type="percentile" val="50"/>
        <cfvo type="max"/>
        <color rgb="FFF8696B"/>
        <color rgb="FFFFEB84"/>
        <color rgb="FF63BE7B"/>
      </colorScale>
    </cfRule>
  </conditionalFormatting>
  <conditionalFormatting sqref="D45:E45">
    <cfRule type="colorScale" priority="221">
      <colorScale>
        <cfvo type="min"/>
        <cfvo type="max"/>
        <color rgb="FFFCFCFF"/>
        <color rgb="FF63BE7B"/>
      </colorScale>
    </cfRule>
    <cfRule type="colorScale" priority="222">
      <colorScale>
        <cfvo type="min"/>
        <cfvo type="percentile" val="50"/>
        <cfvo type="max"/>
        <color rgb="FFF8696B"/>
        <color rgb="FFFFEB84"/>
        <color rgb="FF63BE7B"/>
      </colorScale>
    </cfRule>
  </conditionalFormatting>
  <conditionalFormatting sqref="D46:E46">
    <cfRule type="colorScale" priority="218">
      <colorScale>
        <cfvo type="min"/>
        <cfvo type="percentile" val="50"/>
        <cfvo type="max"/>
        <color rgb="FFF8696B"/>
        <color rgb="FFFFEB84"/>
        <color rgb="FF63BE7B"/>
      </colorScale>
    </cfRule>
    <cfRule type="colorScale" priority="217">
      <colorScale>
        <cfvo type="min"/>
        <cfvo type="max"/>
        <color rgb="FFFCFCFF"/>
        <color rgb="FF63BE7B"/>
      </colorScale>
    </cfRule>
  </conditionalFormatting>
  <conditionalFormatting sqref="D47:E49">
    <cfRule type="colorScale" priority="220">
      <colorScale>
        <cfvo type="min"/>
        <cfvo type="percentile" val="50"/>
        <cfvo type="max"/>
        <color rgb="FFF8696B"/>
        <color rgb="FFFFEB84"/>
        <color rgb="FF63BE7B"/>
      </colorScale>
    </cfRule>
    <cfRule type="colorScale" priority="219">
      <colorScale>
        <cfvo type="min"/>
        <cfvo type="max"/>
        <color rgb="FFFCFCFF"/>
        <color rgb="FF63BE7B"/>
      </colorScale>
    </cfRule>
  </conditionalFormatting>
  <conditionalFormatting sqref="D50:E50">
    <cfRule type="colorScale" priority="215">
      <colorScale>
        <cfvo type="min"/>
        <cfvo type="max"/>
        <color rgb="FFFCFCFF"/>
        <color rgb="FF63BE7B"/>
      </colorScale>
    </cfRule>
    <cfRule type="colorScale" priority="216">
      <colorScale>
        <cfvo type="min"/>
        <cfvo type="percentile" val="50"/>
        <cfvo type="max"/>
        <color rgb="FFF8696B"/>
        <color rgb="FFFFEB84"/>
        <color rgb="FF63BE7B"/>
      </colorScale>
    </cfRule>
  </conditionalFormatting>
  <conditionalFormatting sqref="D51:E51">
    <cfRule type="colorScale" priority="213">
      <colorScale>
        <cfvo type="min"/>
        <cfvo type="max"/>
        <color rgb="FFFCFCFF"/>
        <color rgb="FF63BE7B"/>
      </colorScale>
    </cfRule>
    <cfRule type="colorScale" priority="214">
      <colorScale>
        <cfvo type="min"/>
        <cfvo type="percentile" val="50"/>
        <cfvo type="max"/>
        <color rgb="FFF8696B"/>
        <color rgb="FFFFEB84"/>
        <color rgb="FF63BE7B"/>
      </colorScale>
    </cfRule>
  </conditionalFormatting>
  <conditionalFormatting sqref="D52:E52">
    <cfRule type="colorScale" priority="211">
      <colorScale>
        <cfvo type="min"/>
        <cfvo type="max"/>
        <color rgb="FFFCFCFF"/>
        <color rgb="FF63BE7B"/>
      </colorScale>
    </cfRule>
    <cfRule type="colorScale" priority="212">
      <colorScale>
        <cfvo type="min"/>
        <cfvo type="percentile" val="50"/>
        <cfvo type="max"/>
        <color rgb="FFF8696B"/>
        <color rgb="FFFFEB84"/>
        <color rgb="FF63BE7B"/>
      </colorScale>
    </cfRule>
  </conditionalFormatting>
  <conditionalFormatting sqref="D53:E53">
    <cfRule type="colorScale" priority="209">
      <colorScale>
        <cfvo type="min"/>
        <cfvo type="max"/>
        <color rgb="FFFCFCFF"/>
        <color rgb="FF63BE7B"/>
      </colorScale>
    </cfRule>
    <cfRule type="colorScale" priority="210">
      <colorScale>
        <cfvo type="min"/>
        <cfvo type="percentile" val="50"/>
        <cfvo type="max"/>
        <color rgb="FFF8696B"/>
        <color rgb="FFFFEB84"/>
        <color rgb="FF63BE7B"/>
      </colorScale>
    </cfRule>
  </conditionalFormatting>
  <conditionalFormatting sqref="E2:E19">
    <cfRule type="colorScale" priority="56">
      <colorScale>
        <cfvo type="min"/>
        <cfvo type="max"/>
        <color rgb="FFFCFCFF"/>
        <color rgb="FF63BE7B"/>
      </colorScale>
    </cfRule>
  </conditionalFormatting>
  <conditionalFormatting sqref="E2:E33">
    <cfRule type="colorScale" priority="192">
      <colorScale>
        <cfvo type="min"/>
        <cfvo type="max"/>
        <color rgb="FFFCFCFF"/>
        <color rgb="FF63BE7B"/>
      </colorScale>
    </cfRule>
  </conditionalFormatting>
  <conditionalFormatting sqref="E22:E47 E2:E20">
    <cfRule type="colorScale" priority="199">
      <colorScale>
        <cfvo type="min"/>
        <cfvo type="max"/>
        <color rgb="FFFCFCFF"/>
        <color rgb="FF63BE7B"/>
      </colorScale>
    </cfRule>
  </conditionalFormatting>
  <conditionalFormatting sqref="F2:F10 F29:F33">
    <cfRule type="colorScale" priority="191">
      <colorScale>
        <cfvo type="min"/>
        <cfvo type="percentile" val="50"/>
        <cfvo type="max"/>
        <color rgb="FFF8696B"/>
        <color rgb="FFFCFCFF"/>
        <color rgb="FF63BE7B"/>
      </colorScale>
    </cfRule>
  </conditionalFormatting>
  <conditionalFormatting sqref="F2:F10">
    <cfRule type="colorScale" priority="205">
      <colorScale>
        <cfvo type="min"/>
        <cfvo type="max"/>
        <color rgb="FFFCFCFF"/>
        <color rgb="FF63BE7B"/>
      </colorScale>
    </cfRule>
  </conditionalFormatting>
  <conditionalFormatting sqref="F2:F19">
    <cfRule type="colorScale" priority="13">
      <colorScale>
        <cfvo type="min"/>
        <cfvo type="max"/>
        <color rgb="FFFCFCFF"/>
        <color rgb="FF63BE7B"/>
      </colorScale>
    </cfRule>
    <cfRule type="colorScale" priority="12">
      <colorScale>
        <cfvo type="min"/>
        <cfvo type="percentile" val="50"/>
        <cfvo type="max"/>
        <color rgb="FFF8696B"/>
        <color rgb="FFFCFCFF"/>
        <color rgb="FF63BE7B"/>
      </colorScale>
    </cfRule>
  </conditionalFormatting>
  <conditionalFormatting sqref="F11:F13">
    <cfRule type="colorScale" priority="54">
      <colorScale>
        <cfvo type="min"/>
        <cfvo type="percentile" val="50"/>
        <cfvo type="max"/>
        <color rgb="FFF8696B"/>
        <color rgb="FFFFEB84"/>
        <color rgb="FF63BE7B"/>
      </colorScale>
    </cfRule>
    <cfRule type="colorScale" priority="53">
      <colorScale>
        <cfvo type="min"/>
        <cfvo type="max"/>
        <color rgb="FFFCFCFF"/>
        <color rgb="FF63BE7B"/>
      </colorScale>
    </cfRule>
  </conditionalFormatting>
  <conditionalFormatting sqref="F11:F24">
    <cfRule type="colorScale" priority="42">
      <colorScale>
        <cfvo type="min"/>
        <cfvo type="max"/>
        <color rgb="FFFFEF9C"/>
        <color rgb="FF63BE7B"/>
      </colorScale>
    </cfRule>
    <cfRule type="colorScale" priority="37">
      <colorScale>
        <cfvo type="min"/>
        <cfvo type="max"/>
        <color rgb="FFFCFCFF"/>
        <color rgb="FF63BE7B"/>
      </colorScale>
    </cfRule>
  </conditionalFormatting>
  <conditionalFormatting sqref="F11:F28">
    <cfRule type="colorScale" priority="14">
      <colorScale>
        <cfvo type="min"/>
        <cfvo type="max"/>
        <color rgb="FFFCFCFF"/>
        <color rgb="FF63BE7B"/>
      </colorScale>
    </cfRule>
    <cfRule type="colorScale" priority="36">
      <colorScale>
        <cfvo type="min"/>
        <cfvo type="max"/>
        <color rgb="FFFCFCFF"/>
        <color rgb="FF63BE7B"/>
      </colorScale>
    </cfRule>
    <cfRule type="colorScale" priority="35">
      <colorScale>
        <cfvo type="min"/>
        <cfvo type="max"/>
        <color rgb="FFFCFCFF"/>
        <color rgb="FF63BE7B"/>
      </colorScale>
    </cfRule>
  </conditionalFormatting>
  <conditionalFormatting sqref="F14">
    <cfRule type="colorScale" priority="51">
      <colorScale>
        <cfvo type="min"/>
        <cfvo type="max"/>
        <color rgb="FFFCFCFF"/>
        <color rgb="FF63BE7B"/>
      </colorScale>
    </cfRule>
    <cfRule type="colorScale" priority="52">
      <colorScale>
        <cfvo type="min"/>
        <cfvo type="percentile" val="50"/>
        <cfvo type="max"/>
        <color rgb="FFF8696B"/>
        <color rgb="FFFFEB84"/>
        <color rgb="FF63BE7B"/>
      </colorScale>
    </cfRule>
  </conditionalFormatting>
  <conditionalFormatting sqref="F15">
    <cfRule type="colorScale" priority="50">
      <colorScale>
        <cfvo type="min"/>
        <cfvo type="percentile" val="50"/>
        <cfvo type="max"/>
        <color rgb="FFF8696B"/>
        <color rgb="FFFFEB84"/>
        <color rgb="FF63BE7B"/>
      </colorScale>
    </cfRule>
    <cfRule type="colorScale" priority="49">
      <colorScale>
        <cfvo type="min"/>
        <cfvo type="max"/>
        <color rgb="FFFCFCFF"/>
        <color rgb="FF63BE7B"/>
      </colorScale>
    </cfRule>
  </conditionalFormatting>
  <conditionalFormatting sqref="F16">
    <cfRule type="colorScale" priority="48">
      <colorScale>
        <cfvo type="min"/>
        <cfvo type="percentile" val="50"/>
        <cfvo type="max"/>
        <color rgb="FFF8696B"/>
        <color rgb="FFFFEB84"/>
        <color rgb="FF63BE7B"/>
      </colorScale>
    </cfRule>
    <cfRule type="colorScale" priority="47">
      <colorScale>
        <cfvo type="min"/>
        <cfvo type="max"/>
        <color rgb="FFFCFCFF"/>
        <color rgb="FF63BE7B"/>
      </colorScale>
    </cfRule>
  </conditionalFormatting>
  <conditionalFormatting sqref="F17">
    <cfRule type="colorScale" priority="45">
      <colorScale>
        <cfvo type="min"/>
        <cfvo type="max"/>
        <color rgb="FFFCFCFF"/>
        <color rgb="FF63BE7B"/>
      </colorScale>
    </cfRule>
    <cfRule type="colorScale" priority="46">
      <colorScale>
        <cfvo type="min"/>
        <cfvo type="percentile" val="50"/>
        <cfvo type="max"/>
        <color rgb="FFF8696B"/>
        <color rgb="FFFFEB84"/>
        <color rgb="FF63BE7B"/>
      </colorScale>
    </cfRule>
  </conditionalFormatting>
  <conditionalFormatting sqref="F18">
    <cfRule type="colorScale" priority="43">
      <colorScale>
        <cfvo type="min"/>
        <cfvo type="max"/>
        <color rgb="FFFCFCFF"/>
        <color rgb="FF63BE7B"/>
      </colorScale>
    </cfRule>
    <cfRule type="colorScale" priority="44">
      <colorScale>
        <cfvo type="min"/>
        <cfvo type="percentile" val="50"/>
        <cfvo type="max"/>
        <color rgb="FFF8696B"/>
        <color rgb="FFFFEB84"/>
        <color rgb="FF63BE7B"/>
      </colorScale>
    </cfRule>
  </conditionalFormatting>
  <conditionalFormatting sqref="F19">
    <cfRule type="colorScale" priority="39">
      <colorScale>
        <cfvo type="min"/>
        <cfvo type="percentile" val="50"/>
        <cfvo type="max"/>
        <color rgb="FFF8696B"/>
        <color rgb="FFFFEB84"/>
        <color rgb="FF63BE7B"/>
      </colorScale>
    </cfRule>
    <cfRule type="colorScale" priority="38">
      <colorScale>
        <cfvo type="min"/>
        <cfvo type="max"/>
        <color rgb="FFFCFCFF"/>
        <color rgb="FF63BE7B"/>
      </colorScale>
    </cfRule>
  </conditionalFormatting>
  <conditionalFormatting sqref="F20:F22">
    <cfRule type="colorScale" priority="41">
      <colorScale>
        <cfvo type="min"/>
        <cfvo type="percentile" val="50"/>
        <cfvo type="max"/>
        <color rgb="FFF8696B"/>
        <color rgb="FFFFEB84"/>
        <color rgb="FF63BE7B"/>
      </colorScale>
    </cfRule>
    <cfRule type="colorScale" priority="40">
      <colorScale>
        <cfvo type="min"/>
        <cfvo type="max"/>
        <color rgb="FFFCFCFF"/>
        <color rgb="FF63BE7B"/>
      </colorScale>
    </cfRule>
  </conditionalFormatting>
  <conditionalFormatting sqref="F23">
    <cfRule type="colorScale" priority="34">
      <colorScale>
        <cfvo type="min"/>
        <cfvo type="percentile" val="50"/>
        <cfvo type="max"/>
        <color rgb="FFF8696B"/>
        <color rgb="FFFFEB84"/>
        <color rgb="FF63BE7B"/>
      </colorScale>
    </cfRule>
    <cfRule type="colorScale" priority="33">
      <colorScale>
        <cfvo type="min"/>
        <cfvo type="max"/>
        <color rgb="FFFCFCFF"/>
        <color rgb="FF63BE7B"/>
      </colorScale>
    </cfRule>
  </conditionalFormatting>
  <conditionalFormatting sqref="F24">
    <cfRule type="colorScale" priority="32">
      <colorScale>
        <cfvo type="min"/>
        <cfvo type="percentile" val="50"/>
        <cfvo type="max"/>
        <color rgb="FFF8696B"/>
        <color rgb="FFFFEB84"/>
        <color rgb="FF63BE7B"/>
      </colorScale>
    </cfRule>
    <cfRule type="colorScale" priority="31">
      <colorScale>
        <cfvo type="min"/>
        <cfvo type="max"/>
        <color rgb="FFFCFCFF"/>
        <color rgb="FF63BE7B"/>
      </colorScale>
    </cfRule>
  </conditionalFormatting>
  <conditionalFormatting sqref="F25">
    <cfRule type="colorScale" priority="28">
      <colorScale>
        <cfvo type="min"/>
        <cfvo type="percentile" val="50"/>
        <cfvo type="max"/>
        <color rgb="FFF8696B"/>
        <color rgb="FFFFEB84"/>
        <color rgb="FF63BE7B"/>
      </colorScale>
    </cfRule>
    <cfRule type="colorScale" priority="27">
      <colorScale>
        <cfvo type="min"/>
        <cfvo type="max"/>
        <color rgb="FFFCFCFF"/>
        <color rgb="FF63BE7B"/>
      </colorScale>
    </cfRule>
    <cfRule type="colorScale" priority="29">
      <colorScale>
        <cfvo type="min"/>
        <cfvo type="max"/>
        <color rgb="FFFCFCFF"/>
        <color rgb="FF63BE7B"/>
      </colorScale>
    </cfRule>
    <cfRule type="colorScale" priority="30">
      <colorScale>
        <cfvo type="min"/>
        <cfvo type="max"/>
        <color rgb="FFFFEF9C"/>
        <color rgb="FF63BE7B"/>
      </colorScale>
    </cfRule>
  </conditionalFormatting>
  <conditionalFormatting sqref="F26">
    <cfRule type="colorScale" priority="26">
      <colorScale>
        <cfvo type="min"/>
        <cfvo type="max"/>
        <color rgb="FFFFEF9C"/>
        <color rgb="FF63BE7B"/>
      </colorScale>
    </cfRule>
    <cfRule type="colorScale" priority="25">
      <colorScale>
        <cfvo type="min"/>
        <cfvo type="max"/>
        <color rgb="FFFCFCFF"/>
        <color rgb="FF63BE7B"/>
      </colorScale>
    </cfRule>
    <cfRule type="colorScale" priority="23">
      <colorScale>
        <cfvo type="min"/>
        <cfvo type="max"/>
        <color rgb="FFFCFCFF"/>
        <color rgb="FF63BE7B"/>
      </colorScale>
    </cfRule>
    <cfRule type="colorScale" priority="24">
      <colorScale>
        <cfvo type="min"/>
        <cfvo type="percentile" val="50"/>
        <cfvo type="max"/>
        <color rgb="FFF8696B"/>
        <color rgb="FFFFEB84"/>
        <color rgb="FF63BE7B"/>
      </colorScale>
    </cfRule>
  </conditionalFormatting>
  <conditionalFormatting sqref="F27">
    <cfRule type="colorScale" priority="21">
      <colorScale>
        <cfvo type="min"/>
        <cfvo type="max"/>
        <color rgb="FFFCFCFF"/>
        <color rgb="FF63BE7B"/>
      </colorScale>
    </cfRule>
    <cfRule type="colorScale" priority="20">
      <colorScale>
        <cfvo type="min"/>
        <cfvo type="percentile" val="50"/>
        <cfvo type="max"/>
        <color rgb="FFF8696B"/>
        <color rgb="FFFFEB84"/>
        <color rgb="FF63BE7B"/>
      </colorScale>
    </cfRule>
    <cfRule type="colorScale" priority="22">
      <colorScale>
        <cfvo type="min"/>
        <cfvo type="max"/>
        <color rgb="FFFFEF9C"/>
        <color rgb="FF63BE7B"/>
      </colorScale>
    </cfRule>
    <cfRule type="colorScale" priority="19">
      <colorScale>
        <cfvo type="min"/>
        <cfvo type="max"/>
        <color rgb="FFFCFCFF"/>
        <color rgb="FF63BE7B"/>
      </colorScale>
    </cfRule>
  </conditionalFormatting>
  <conditionalFormatting sqref="F28">
    <cfRule type="colorScale" priority="17">
      <colorScale>
        <cfvo type="min"/>
        <cfvo type="max"/>
        <color rgb="FFFCFCFF"/>
        <color rgb="FF63BE7B"/>
      </colorScale>
    </cfRule>
    <cfRule type="colorScale" priority="18">
      <colorScale>
        <cfvo type="min"/>
        <cfvo type="max"/>
        <color rgb="FFFFEF9C"/>
        <color rgb="FF63BE7B"/>
      </colorScale>
    </cfRule>
    <cfRule type="colorScale" priority="16">
      <colorScale>
        <cfvo type="min"/>
        <cfvo type="percentile" val="50"/>
        <cfvo type="max"/>
        <color rgb="FFF8696B"/>
        <color rgb="FFFFEB84"/>
        <color rgb="FF63BE7B"/>
      </colorScale>
    </cfRule>
    <cfRule type="colorScale" priority="15">
      <colorScale>
        <cfvo type="min"/>
        <cfvo type="max"/>
        <color rgb="FFFCFCFF"/>
        <color rgb="FF63BE7B"/>
      </colorScale>
    </cfRule>
  </conditionalFormatting>
  <conditionalFormatting sqref="F56:F1048576 F29:F53 F1:F10">
    <cfRule type="colorScale" priority="201">
      <colorScale>
        <cfvo type="min"/>
        <cfvo type="percentile" val="50"/>
        <cfvo type="max"/>
        <color rgb="FFF8696B"/>
        <color rgb="FFFCFCFF"/>
        <color rgb="FF63BE7B"/>
      </colorScale>
    </cfRule>
  </conditionalFormatting>
  <conditionalFormatting sqref="G2:G19">
    <cfRule type="colorScale" priority="11">
      <colorScale>
        <cfvo type="min"/>
        <cfvo type="percentile" val="50"/>
        <cfvo type="max"/>
        <color rgb="FF63BE7B"/>
        <color rgb="FFFCFCFF"/>
        <color rgb="FFF8696B"/>
      </colorScale>
    </cfRule>
  </conditionalFormatting>
  <conditionalFormatting sqref="G2:G33">
    <cfRule type="colorScale" priority="190">
      <colorScale>
        <cfvo type="min"/>
        <cfvo type="percentile" val="50"/>
        <cfvo type="max"/>
        <color rgb="FF63BE7B"/>
        <color rgb="FFFCFCFF"/>
        <color rgb="FFF8696B"/>
      </colorScale>
    </cfRule>
  </conditionalFormatting>
  <conditionalFormatting sqref="G22:G27 G2:G20">
    <cfRule type="colorScale" priority="204">
      <colorScale>
        <cfvo type="min"/>
        <cfvo type="percentile" val="50"/>
        <cfvo type="max"/>
        <color rgb="FF63BE7B"/>
        <color rgb="FFFCFCFF"/>
        <color rgb="FFF8696B"/>
      </colorScale>
    </cfRule>
  </conditionalFormatting>
  <conditionalFormatting sqref="G22:G53 G2:G20">
    <cfRule type="colorScale" priority="273">
      <colorScale>
        <cfvo type="min"/>
        <cfvo type="percentile" val="50"/>
        <cfvo type="max"/>
        <color rgb="FF63BE7B"/>
        <color rgb="FFFCFCFF"/>
        <color rgb="FFF8696B"/>
      </colorScale>
    </cfRule>
  </conditionalFormatting>
  <conditionalFormatting sqref="H2:H19">
    <cfRule type="colorScale" priority="10">
      <colorScale>
        <cfvo type="min"/>
        <cfvo type="percentile" val="50"/>
        <cfvo type="max"/>
        <color rgb="FF63BE7B"/>
        <color rgb="FFFCFCFF"/>
        <color rgb="FFF8696B"/>
      </colorScale>
    </cfRule>
  </conditionalFormatting>
  <conditionalFormatting sqref="H2:H33">
    <cfRule type="colorScale" priority="189">
      <colorScale>
        <cfvo type="min"/>
        <cfvo type="percentile" val="50"/>
        <cfvo type="max"/>
        <color rgb="FF63BE7B"/>
        <color rgb="FFFCFCFF"/>
        <color rgb="FFF8696B"/>
      </colorScale>
    </cfRule>
  </conditionalFormatting>
  <conditionalFormatting sqref="H22:H27 H2:H20">
    <cfRule type="colorScale" priority="203">
      <colorScale>
        <cfvo type="min"/>
        <cfvo type="percentile" val="50"/>
        <cfvo type="max"/>
        <color rgb="FF63BE7B"/>
        <color rgb="FFFCFCFF"/>
        <color rgb="FFF8696B"/>
      </colorScale>
    </cfRule>
  </conditionalFormatting>
  <conditionalFormatting sqref="I2:I19">
    <cfRule type="colorScale" priority="9">
      <colorScale>
        <cfvo type="min"/>
        <cfvo type="max"/>
        <color rgb="FFFFEF9C"/>
        <color rgb="FF63BE7B"/>
      </colorScale>
    </cfRule>
  </conditionalFormatting>
  <conditionalFormatting sqref="I2:I33">
    <cfRule type="colorScale" priority="188">
      <colorScale>
        <cfvo type="min"/>
        <cfvo type="max"/>
        <color rgb="FFFFEF9C"/>
        <color rgb="FF63BE7B"/>
      </colorScale>
    </cfRule>
  </conditionalFormatting>
  <conditionalFormatting sqref="I22:I27 I2:I20">
    <cfRule type="colorScale" priority="202">
      <colorScale>
        <cfvo type="min"/>
        <cfvo type="max"/>
        <color rgb="FFFFEF9C"/>
        <color rgb="FF63BE7B"/>
      </colorScale>
    </cfRule>
  </conditionalFormatting>
  <conditionalFormatting sqref="I22:I53 I2:I20">
    <cfRule type="colorScale" priority="276">
      <colorScale>
        <cfvo type="min"/>
        <cfvo type="max"/>
        <color rgb="FFFFEF9C"/>
        <color rgb="FF63BE7B"/>
      </colorScale>
    </cfRule>
  </conditionalFormatting>
  <conditionalFormatting sqref="J2:J19">
    <cfRule type="colorScale" priority="7">
      <colorScale>
        <cfvo type="min"/>
        <cfvo type="max"/>
        <color rgb="FFFFEF9C"/>
        <color rgb="FF63BE7B"/>
      </colorScale>
    </cfRule>
    <cfRule type="colorScale" priority="8">
      <colorScale>
        <cfvo type="min"/>
        <cfvo type="max"/>
        <color rgb="FFFFEF9C"/>
        <color rgb="FF63BE7B"/>
      </colorScale>
    </cfRule>
    <cfRule type="colorScale" priority="5">
      <colorScale>
        <cfvo type="min"/>
        <cfvo type="max"/>
        <color rgb="FFFFEF9C"/>
        <color rgb="FF63BE7B"/>
      </colorScale>
    </cfRule>
    <cfRule type="colorScale" priority="6">
      <colorScale>
        <cfvo type="min"/>
        <cfvo type="max"/>
        <color rgb="FFFFEF9C"/>
        <color rgb="FF63BE7B"/>
      </colorScale>
    </cfRule>
  </conditionalFormatting>
  <conditionalFormatting sqref="J20:J33">
    <cfRule type="colorScale" priority="187">
      <colorScale>
        <cfvo type="min"/>
        <cfvo type="max"/>
        <color rgb="FFFFEF9C"/>
        <color rgb="FF63BE7B"/>
      </colorScale>
    </cfRule>
  </conditionalFormatting>
  <conditionalFormatting sqref="J22:J53 J20">
    <cfRule type="colorScale" priority="277">
      <colorScale>
        <cfvo type="min"/>
        <cfvo type="max"/>
        <color rgb="FFFFEF9C"/>
        <color rgb="FF63BE7B"/>
      </colorScale>
    </cfRule>
  </conditionalFormatting>
  <conditionalFormatting sqref="K2:K19">
    <cfRule type="colorScale" priority="3">
      <colorScale>
        <cfvo type="min"/>
        <cfvo type="max"/>
        <color rgb="FFFFEF9C"/>
        <color rgb="FF63BE7B"/>
      </colorScale>
    </cfRule>
    <cfRule type="colorScale" priority="2">
      <colorScale>
        <cfvo type="min"/>
        <cfvo type="max"/>
        <color rgb="FFFFEF9C"/>
        <color rgb="FF63BE7B"/>
      </colorScale>
    </cfRule>
    <cfRule type="colorScale" priority="4">
      <colorScale>
        <cfvo type="min"/>
        <cfvo type="max"/>
        <color rgb="FFFFEF9C"/>
        <color rgb="FF63BE7B"/>
      </colorScale>
    </cfRule>
    <cfRule type="colorScale" priority="1">
      <colorScale>
        <cfvo type="min"/>
        <cfvo type="max"/>
        <color rgb="FFFFEF9C"/>
        <color rgb="FF63BE7B"/>
      </colorScale>
    </cfRule>
  </conditionalFormatting>
  <conditionalFormatting sqref="K20:K33">
    <cfRule type="colorScale" priority="186">
      <colorScale>
        <cfvo type="min"/>
        <cfvo type="percentile" val="50"/>
        <cfvo type="max"/>
        <color rgb="FFF8696B"/>
        <color rgb="FFFFEB84"/>
        <color rgb="FF63BE7B"/>
      </colorScale>
    </cfRule>
  </conditionalFormatting>
  <conditionalFormatting sqref="K22:K53 K20">
    <cfRule type="colorScale" priority="278">
      <colorScale>
        <cfvo type="min"/>
        <cfvo type="percentile" val="50"/>
        <cfvo type="max"/>
        <color rgb="FFF8696B"/>
        <color rgb="FFFFEB84"/>
        <color rgb="FF63BE7B"/>
      </colorScale>
    </cfRule>
  </conditionalFormatting>
  <hyperlinks>
    <hyperlink ref="A16" r:id="rId1" display="Industrials/AMETEK.xlsx" xr:uid="{8D91EFEF-AD47-9241-BA88-F5A82289A9A8}"/>
    <hyperlink ref="A18" r:id="rId2" display="Industrials/Copart.xlsx" xr:uid="{B6927691-8B96-404A-98D2-AE80776E0AA9}"/>
    <hyperlink ref="A19" r:id="rId3" display="Industrials/HEICO.xlsx" xr:uid="{B127D8CA-F7E6-FC44-B5D5-33C7539B071B}"/>
    <hyperlink ref="A3" r:id="rId4" display="Industrials/Raytheon Technologies.xlsx" xr:uid="{BDDBA16F-4091-A149-9D49-58E6A0748FEE}"/>
    <hyperlink ref="A4" r:id="rId5" display="Industrials/Republic Services.xlsx" xr:uid="{03D6A044-7F8A-BA4D-8FC3-CC29A35E1E10}"/>
    <hyperlink ref="A7" r:id="rId6" display="Industrials/United Parcel Service.xlsx" xr:uid="{000F376A-61D4-1F48-96C7-D4FF75428A4A}"/>
    <hyperlink ref="A13" r:id="rId7" display="Industrials/Waste Connections.xlsx" xr:uid="{78FF76C5-1121-224D-8D13-FC9997E5896D}"/>
    <hyperlink ref="A14" r:id="rId8" display="Industrials/Waste Management.xlsx" xr:uid="{A32E0D0F-475E-6B4A-AC21-EA53CD5E3328}"/>
    <hyperlink ref="A9" r:id="rId9" display="Industrials/Canadian Pacific.xlsx" xr:uid="{2DC320AD-487A-2C42-B032-4917324353DB}"/>
    <hyperlink ref="A11" r:id="rId10" display="Industrials/Union Pacific.xlsx" xr:uid="{1D989CEC-62BE-1540-8D62-AF97746A0777}"/>
    <hyperlink ref="A8" r:id="rId11" display="Industrials/Canadian National Railway.xlsx" xr:uid="{03C2DE85-9E5D-304C-A52F-A493588643E7}"/>
    <hyperlink ref="A17" r:id="rId12" display="Industrials/Norfolk Southern.xlsx" xr:uid="{261006D3-59D5-D442-9783-9E122451EB98}"/>
    <hyperlink ref="A5" r:id="rId13" display="Industrials/Lockheed Martin.xlsx" xr:uid="{72A2A670-5EE4-D34D-85D5-98E227814815}"/>
    <hyperlink ref="A12" r:id="rId14" display="Industrials/Ecolab.xlsx" xr:uid="{9C96516A-C100-6C40-8D24-DA15271411D0}"/>
    <hyperlink ref="A2" r:id="rId15" display="Industrials/Caterpillar.xlsx" xr:uid="{ABE716F1-26A6-6341-89BD-D0A6B5E91C0C}"/>
    <hyperlink ref="A10" r:id="rId16" display="Industrials/Cameco.xlsx" xr:uid="{8F176B03-7178-BE43-822B-0192CC80C731}"/>
    <hyperlink ref="A15" r:id="rId17" display="Technology/Hardware/Livent.xlsx" xr:uid="{04F3CD3A-C2F2-D946-AAA5-4C85C9BAB3CC}"/>
    <hyperlink ref="A6" r:id="rId18" display="Industrials/MP Materials.xlsx" xr:uid="{6DDF87CB-F5F3-AC43-BAFB-C9F8C4B05ED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AB9B7-17FE-2148-B534-1C274877DF07}">
  <dimension ref="A1:R53"/>
  <sheetViews>
    <sheetView zoomScale="80" zoomScaleNormal="80" workbookViewId="0">
      <pane ySplit="1" topLeftCell="A2" activePane="bottomLeft" state="frozen"/>
      <selection pane="bottomLeft" activeCell="O17" sqref="O17"/>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18</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178">
        <v>#VALUE!</v>
      </c>
      <c r="B2" s="19">
        <f>'[177]Sheet 1'!$K$115</f>
        <v>53.85827363873166</v>
      </c>
      <c r="C2" s="6" cm="1">
        <f t="array" ref="C2">(B2/_FV(A2,"Price"))-1</f>
        <v>0.14592071571769494</v>
      </c>
      <c r="D2" s="6">
        <f>'[177]Sheet 1'!$I$4</f>
        <v>0.1307332271886017</v>
      </c>
      <c r="E2" s="6">
        <f>'[177]Sheet 1'!$J$4</f>
        <v>0.11778880372328682</v>
      </c>
      <c r="F2" s="6">
        <f>'[177]Sheet 1'!$I$20</f>
        <v>-9.612215582267436E-3</v>
      </c>
      <c r="G2" s="7">
        <f>'[177]Sheet 1'!$P$16</f>
        <v>4.2670829165933535</v>
      </c>
      <c r="H2" s="7">
        <f>'[177]Sheet 1'!$Q$16</f>
        <v>26.926871649879249</v>
      </c>
      <c r="I2" s="6">
        <f>'[177]Sheet 1'!$O$7</f>
        <v>0.52990000000000004</v>
      </c>
      <c r="J2" s="6">
        <f>'[177]Sheet 1'!$R$7</f>
        <v>0.32716628170238066</v>
      </c>
      <c r="K2" s="6">
        <f>'[177]Sheet 1'!$Q$13</f>
        <v>0.10542654824372046</v>
      </c>
      <c r="L2" s="8">
        <f>'[177]Sheet 1'!$Q$101</f>
        <v>9142750000</v>
      </c>
      <c r="M2" s="16" t="str" cm="1">
        <f t="array" ref="M2">_FV(A2,"Industry")</f>
        <v>Professional &amp; Commercial Services</v>
      </c>
      <c r="N2" s="25" cm="1">
        <f t="array" ref="N2">_FV(A2,"Year incorporated",TRUE)</f>
        <v>2017</v>
      </c>
      <c r="O2" s="14" t="str" cm="1">
        <f t="array" ref="O2">_FV(A2,"Description")</f>
        <v>WillScot Mobile Mini Holdings Corp. is a holding company. The Company is a business services provider specializing in the flexible workspace and portable storage solutions. The Company’s segments include Modular and Storage. The Modular segment represents the activities of the North American modular business. Storage represents the activities of the North American portable storage business. It leases modular space and portable storage units (its lease fleet) to customers in the construction, commercial and industrial, retail and wholesale trade, energy and natural resources, education, government and institutions, healthcare, and other end markets. It offers its customers ready-to-work solutions with products and services, such as the rental of steps, ramps, furniture packages, damage waivers, and other amenities. It serves diverse end markets across all sectors from a network of over 240 branch locations and additional drop lots throughout the United States, Canada, and Mexico.</v>
      </c>
      <c r="P2" s="10"/>
      <c r="Q2" s="10"/>
      <c r="R2" s="10"/>
    </row>
    <row r="3" spans="1:18" ht="50" customHeight="1">
      <c r="A3" s="2" t="e" vm="179">
        <v>#VALUE!</v>
      </c>
      <c r="B3" s="19">
        <f>'[178]Sheet 1'!$AO$115</f>
        <v>1039.5098155698415</v>
      </c>
      <c r="C3" s="6" cm="1">
        <f t="array" ref="C3">(B3/_FV(A3,"Price"))-1</f>
        <v>-0.19894132131447795</v>
      </c>
      <c r="D3" s="6">
        <f>'[178]Sheet 1'!$AM$4</f>
        <v>0.48000922480585784</v>
      </c>
      <c r="E3" s="6">
        <f>'[178]Sheet 1'!$AN$4</f>
        <v>6.3495060096910194E-2</v>
      </c>
      <c r="F3" s="6">
        <f>'[178]Sheet 1'!$AM$20</f>
        <v>0.5403929612892</v>
      </c>
      <c r="G3" s="7">
        <f>'[178]Sheet 1'!$AT$16</f>
        <v>15.513168579998862</v>
      </c>
      <c r="H3" s="7">
        <f>'[178]Sheet 1'!$AU$16</f>
        <v>23.196038193215372</v>
      </c>
      <c r="I3" s="6">
        <f>'[178]Sheet 1'!$AS$7</f>
        <v>0.97699999999999998</v>
      </c>
      <c r="J3" s="6">
        <f>'[178]Sheet 1'!$AV$7</f>
        <v>0.66959734620674771</v>
      </c>
      <c r="K3" s="6">
        <f>'[178]Sheet 1'!$AU$13</f>
        <v>0.72570536961083676</v>
      </c>
      <c r="L3" s="8">
        <f>'[178]Sheet 1'!$AU$101</f>
        <v>10353830000</v>
      </c>
      <c r="M3" s="16" t="str" cm="1">
        <f t="array" ref="M3">_FV(A3,"Industry")</f>
        <v>Oil &amp; Gas</v>
      </c>
      <c r="N3" s="25" cm="1">
        <f t="array" ref="N3">_FV(A3,"Year incorporated",TRUE)</f>
        <v>2020</v>
      </c>
      <c r="O3" s="14" t="str" cm="1">
        <f t="array" ref="O3">_FV(A3,"Description")</f>
        <v>Texas Pacific Land Corporation is a landowner in the state of Texas with approximately 874,000 acres of land in West Texas, with its ownership concentrated in the Permian Basin. The Company's segments include Land and Resource Management and Water Services and Operations. The Land and Resource Management segment encompasses the business of managing approximately 874,000 surface acres of land and its oil and gas royalty interests in West Texas. This segment consists primarily of oil and gas royalties, revenues from easements and commercial leases, and land and material sales. The Company’s Water Services and Operations segment encompasses the business of providing full-service water offerings to operators in the Permian Basin through Texas Pacific Water Resources LLC (TPWR). These full-service water offerings include, water sourcing, produced water gathering/treatment, infrastructure development, disposal solutions, water tracking, analytics and well testing services.</v>
      </c>
      <c r="P3" s="10"/>
      <c r="Q3" s="10"/>
      <c r="R3" s="10"/>
    </row>
    <row r="4" spans="1:18" ht="50" customHeight="1">
      <c r="A4" s="2" t="e" vm="180">
        <v>#VALUE!</v>
      </c>
      <c r="B4" s="19">
        <f>'[179]Sheet 1'!$AD$115</f>
        <v>88.609096833708776</v>
      </c>
      <c r="C4" s="6" cm="1">
        <f t="array" ref="C4">(B4/_FV(A4,"Price"))-1</f>
        <v>-0.25325217568086311</v>
      </c>
      <c r="D4" s="6">
        <f>'[179]Sheet 1'!$AB$4</f>
        <v>0.25512497268586221</v>
      </c>
      <c r="E4" s="6">
        <f>'[179]Sheet 1'!$AC$4</f>
        <v>0.13581349691279687</v>
      </c>
      <c r="F4" s="6">
        <f>'[179]Sheet 1'!$AB$20</f>
        <v>0.2239110486914897</v>
      </c>
      <c r="G4" s="7">
        <f>'[179]Sheet 1'!$AI$16</f>
        <v>19.023695898616801</v>
      </c>
      <c r="H4" s="7">
        <f>'[179]Sheet 1'!$AJ$16</f>
        <v>33.773124317950007</v>
      </c>
      <c r="I4" s="6">
        <f>'[179]Sheet 1'!$AH$7</f>
        <v>0.74739999999999995</v>
      </c>
      <c r="J4" s="6">
        <f>'[179]Sheet 1'!$AK$7</f>
        <v>0.69076711688516912</v>
      </c>
      <c r="K4" s="6">
        <f>'[179]Sheet 1'!$AJ$13</f>
        <v>2.9329154442659482E-2</v>
      </c>
      <c r="L4" s="8">
        <f>'[179]Sheet 1'!$AJ$101</f>
        <v>113641700000</v>
      </c>
      <c r="M4" s="16" t="str" cm="1">
        <f t="array" ref="M4">_FV(A4,"Industry")</f>
        <v>Residential &amp; Commercial REIT</v>
      </c>
      <c r="N4" s="25" cm="1">
        <f t="array" ref="N4">_FV(A4,"Year incorporated",TRUE)</f>
        <v>1997</v>
      </c>
      <c r="O4" s="14" t="str" cm="1">
        <f t="array" ref="O4">_FV(A4,"Description")</f>
        <v>Prologis, Inc. is a fully integrated real estate company. The Company operates through two segments: Real Estate Operations and Strategic Capital. The Real Estate Operations segment represents the ownership and development of logistics properties. The Strategic Capital segment represents the management of unconsolidated co-investment ventures and other ventures. The Company operates, manages and measures the operating performance of its properties on an owned and managed (O&amp;M) basis. Its O&amp;M portfolio includes its consolidated properties, as well as properties owned by its unconsolidated co-investment ventures. The Company manages its portfolio and provides real estate services, including leasing, property management, development, acquisitions and dispositions. The Company owns, manages and develops logistics facilities in approximately 19 countries across four continents. The Company has principal office locations in Amsterdam, Denver, Mexico City, Shanghai, Singapore and Tokyo.</v>
      </c>
      <c r="P4" s="10"/>
      <c r="Q4" s="10"/>
      <c r="R4" s="10"/>
    </row>
    <row r="5" spans="1:18" ht="50" customHeight="1">
      <c r="A5" s="2" t="e" vm="181">
        <v>#VALUE!</v>
      </c>
      <c r="B5" s="19">
        <f>'[180]Sheet 1'!$AC$115</f>
        <v>38.661657826402205</v>
      </c>
      <c r="C5" s="6" cm="1">
        <f t="array" ref="C5">(B5/_FV(A5,"Price"))-1</f>
        <v>-0.55252710849071529</v>
      </c>
      <c r="D5" s="6">
        <f>'[180]Sheet 1'!$AA$4</f>
        <v>0.1225552752252288</v>
      </c>
      <c r="E5" s="6">
        <f>'[180]Sheet 1'!$AB$4</f>
        <v>0.1354477343510514</v>
      </c>
      <c r="F5" s="6">
        <f>'[180]Sheet 1'!$AA$20</f>
        <v>0.14138994031091179</v>
      </c>
      <c r="G5" s="7">
        <f>'[180]Sheet 1'!$AH$16</f>
        <v>14.694989321384403</v>
      </c>
      <c r="H5" s="7">
        <f>'[180]Sheet 1'!$AI$16</f>
        <v>86.804898051984964</v>
      </c>
      <c r="I5" s="6">
        <f>'[180]Sheet 1'!$AG$7</f>
        <v>0.81030000000000002</v>
      </c>
      <c r="J5" s="6">
        <f>'[180]Sheet 1'!$AJ$7</f>
        <v>0.1924698462563445</v>
      </c>
      <c r="K5" s="6">
        <f>'[180]Sheet 1'!$AI$13</f>
        <v>5.6540359273749105E-2</v>
      </c>
      <c r="L5" s="8">
        <f>'[180]Sheet 1'!$AI$101</f>
        <v>32070330000</v>
      </c>
      <c r="M5" s="16" t="str" cm="1">
        <f t="array" ref="M5">_FV(A5,"Industry")</f>
        <v>Software &amp; IT Services</v>
      </c>
      <c r="N5" s="25" cm="1">
        <f t="array" ref="N5">_FV(A5,"Year incorporated",TRUE)</f>
        <v>1998</v>
      </c>
      <c r="O5" s="14" t="str" cm="1">
        <f t="array" ref="O5">_FV(A5,"Description")</f>
        <v>CoStar Group, Inc. is a provider of online real estate marketplaces, information and analytics in the United States (U.S.) and United Kingdom (U.K.). The Company provides online marketplaces for commercial real estate, apartment rentals, residential real estate, land for sale and businesses for sale. The Company manages its business geographically in two segments: North America, which includes the United States and Canada, and International, which primarily includes Europe, Asia-Pacific and Latin America. It also offers online platforms that manage workflow and marketing for residential real estate agents and brokers and provides a portal for homebuyers to view residential property listings. Its services are primarily derived from a database of building-specific information and offer customers specialized tools for accessing, analyzing and using its information. The Company's brands include CoStar, STR, Apartments.com, LoopNet, Homes.com, Homesnap, Ten-X, BizBuySell and Land.com.</v>
      </c>
      <c r="P5" s="10"/>
      <c r="Q5" s="10"/>
      <c r="R5" s="10"/>
    </row>
    <row r="6" spans="1:18" ht="50" customHeight="1">
      <c r="A6" s="2" t="e" vm="182">
        <v>#VALUE!</v>
      </c>
      <c r="B6" s="19">
        <f>'[181]Sheet 1'!$AC$115</f>
        <v>47.021748412360864</v>
      </c>
      <c r="C6" s="6" cm="1">
        <f t="array" ref="C6">(B6/_FV(A6,"Price"))-1</f>
        <v>-0.74777799489159014</v>
      </c>
      <c r="D6" s="6">
        <f>'[181]Sheet 1'!$AA$4</f>
        <v>0.14472742040633113</v>
      </c>
      <c r="E6" s="6">
        <f>'[181]Sheet 1'!$AB$4</f>
        <v>2.8652519349086525E-2</v>
      </c>
      <c r="F6" s="6">
        <f>'[181]Sheet 1'!$AA$20</f>
        <v>4.1173545499751274E-2</v>
      </c>
      <c r="G6" s="7">
        <f>'[181]Sheet 1'!$AH$16</f>
        <v>8.2987209530300348</v>
      </c>
      <c r="H6" s="7">
        <f>'[181]Sheet 1'!$AI$16</f>
        <v>50.338900215199907</v>
      </c>
      <c r="I6" s="6">
        <f>'[181]Sheet 1'!$AG$7</f>
        <v>0.99</v>
      </c>
      <c r="J6" s="6">
        <f>'[181]Sheet 1'!$AJ$7</f>
        <v>0.17015992755179207</v>
      </c>
      <c r="K6" s="6">
        <f>'[181]Sheet 1'!$AI$13</f>
        <v>4.4700646480463062E-2</v>
      </c>
      <c r="L6" s="8">
        <f>'[181]Sheet 1'!$AI$101</f>
        <v>88888430000</v>
      </c>
      <c r="M6" s="16" t="str" cm="1">
        <f t="array" ref="M6">_FV(A6,"Industry")</f>
        <v>Residential &amp; Commercial REIT</v>
      </c>
      <c r="N6" s="25" cm="1">
        <f t="array" ref="N6">_FV(A6,"Year incorporated",TRUE)</f>
        <v>1996</v>
      </c>
      <c r="O6" s="14" t="str" cm="1">
        <f t="array" ref="O6">_FV(A6,"Description")</f>
        <v>American Tower Corporation is a holding company. The Company operates as a real estate investment trust (REIT), which owns, operates and develops multitenant communications real estate. Its segments include U.S. &amp; Canada property, Asia-Pacific property, Africa property, Europe property, Latin America property, Data Centers and Services. Its primary business is leasing space on multitenant communications sites to wireless service providers, radio and television broadcast companies, wireless data providers, government agencies and municipalities and tenants in a number of other industries. Its Data Centers segment relates to data center facilities and related assets that the Company owns and operates in the United States. Its Services segment offers tower-related services in the United States, including AZP, structural analysis and construction management, which primarily support its site leasing business, including the addition of new tenants and equipment on its communications sites.</v>
      </c>
      <c r="P6" s="10"/>
      <c r="Q6" s="10"/>
      <c r="R6" s="10"/>
    </row>
    <row r="7" spans="1:18" ht="50" customHeight="1">
      <c r="A7" s="2"/>
      <c r="B7" s="19"/>
      <c r="C7" s="6"/>
      <c r="D7" s="6"/>
      <c r="E7" s="6"/>
      <c r="F7" s="6"/>
      <c r="G7" s="7"/>
      <c r="H7" s="7"/>
      <c r="I7" s="6"/>
      <c r="J7" s="6"/>
      <c r="K7" s="6"/>
      <c r="L7" s="8"/>
      <c r="M7" s="16"/>
      <c r="N7" s="25"/>
      <c r="O7" s="14"/>
      <c r="P7" s="10"/>
      <c r="Q7" s="10"/>
      <c r="R7" s="10"/>
    </row>
    <row r="8" spans="1:18" ht="50" customHeight="1">
      <c r="A8" s="2"/>
      <c r="B8" s="19"/>
      <c r="C8" s="6"/>
      <c r="D8" s="6"/>
      <c r="E8" s="6"/>
      <c r="F8" s="6"/>
      <c r="G8" s="7"/>
      <c r="H8" s="7"/>
      <c r="I8" s="6"/>
      <c r="J8" s="6"/>
      <c r="K8" s="6"/>
      <c r="L8" s="8"/>
      <c r="M8" s="16"/>
      <c r="N8" s="25"/>
      <c r="O8" s="14"/>
      <c r="P8" s="10"/>
      <c r="Q8" s="10"/>
      <c r="R8" s="10"/>
    </row>
    <row r="9" spans="1:18" ht="50" customHeight="1">
      <c r="A9" s="2"/>
      <c r="B9" s="19"/>
      <c r="C9" s="6"/>
      <c r="D9" s="6"/>
      <c r="E9" s="6"/>
      <c r="F9" s="6"/>
      <c r="G9" s="7"/>
      <c r="H9" s="7"/>
      <c r="I9" s="6"/>
      <c r="J9" s="6"/>
      <c r="K9" s="6"/>
      <c r="L9" s="8"/>
      <c r="M9" s="16"/>
      <c r="N9" s="25"/>
      <c r="O9" s="14"/>
      <c r="P9" s="10"/>
      <c r="Q9" s="10"/>
      <c r="R9" s="10"/>
    </row>
    <row r="10" spans="1:18" ht="50" customHeight="1">
      <c r="A10" s="2"/>
      <c r="B10" s="19"/>
      <c r="C10" s="6"/>
      <c r="D10" s="6"/>
      <c r="E10" s="6"/>
      <c r="F10" s="6"/>
      <c r="G10" s="7"/>
      <c r="H10" s="7"/>
      <c r="I10" s="6"/>
      <c r="J10" s="6"/>
      <c r="K10" s="6"/>
      <c r="L10" s="8"/>
      <c r="M10" s="16"/>
      <c r="N10" s="25"/>
      <c r="O10" s="14"/>
      <c r="P10" s="10"/>
      <c r="Q10" s="10"/>
      <c r="R10" s="10"/>
    </row>
    <row r="11" spans="1:18" ht="50" customHeight="1">
      <c r="A11" s="2"/>
      <c r="B11" s="19"/>
      <c r="C11" s="6"/>
      <c r="D11" s="6"/>
      <c r="E11" s="6"/>
      <c r="F11" s="6"/>
      <c r="G11" s="7"/>
      <c r="H11" s="7"/>
      <c r="I11" s="6"/>
      <c r="J11" s="6"/>
      <c r="K11" s="6"/>
      <c r="L11" s="8"/>
      <c r="M11" s="16"/>
      <c r="N11" s="25"/>
      <c r="O11" s="14"/>
      <c r="P11" s="10"/>
      <c r="Q11" s="10"/>
      <c r="R11" s="10"/>
    </row>
    <row r="12" spans="1:18" ht="50" customHeight="1">
      <c r="A12" s="2"/>
      <c r="B12" s="19"/>
      <c r="C12" s="6"/>
      <c r="D12" s="6"/>
      <c r="E12" s="6"/>
      <c r="F12" s="6"/>
      <c r="G12" s="7"/>
      <c r="H12" s="7"/>
      <c r="I12" s="6"/>
      <c r="J12" s="6"/>
      <c r="K12" s="6"/>
      <c r="L12" s="8"/>
      <c r="M12" s="16"/>
      <c r="N12" s="25"/>
      <c r="O12" s="14"/>
      <c r="P12" s="10"/>
      <c r="Q12" s="10"/>
      <c r="R12" s="10"/>
    </row>
    <row r="13" spans="1:18" ht="50" customHeight="1">
      <c r="A13" s="2"/>
      <c r="B13" s="19"/>
      <c r="C13" s="6"/>
      <c r="D13" s="6"/>
      <c r="E13" s="6"/>
      <c r="F13" s="6"/>
      <c r="G13" s="7"/>
      <c r="H13" s="7"/>
      <c r="I13" s="6"/>
      <c r="J13" s="6"/>
      <c r="K13" s="6"/>
      <c r="L13" s="8"/>
      <c r="M13" s="16"/>
      <c r="N13" s="25"/>
      <c r="O13" s="14"/>
      <c r="P13" s="10"/>
      <c r="Q13" s="10"/>
      <c r="R13" s="10"/>
    </row>
    <row r="14" spans="1:18" ht="50" customHeight="1">
      <c r="A14" s="2"/>
      <c r="B14" s="19"/>
      <c r="C14" s="6"/>
      <c r="D14" s="6"/>
      <c r="E14" s="6"/>
      <c r="F14" s="6"/>
      <c r="G14" s="7"/>
      <c r="H14" s="7"/>
      <c r="I14" s="6"/>
      <c r="J14" s="6"/>
      <c r="K14" s="6"/>
      <c r="L14" s="8"/>
      <c r="M14" s="16"/>
      <c r="N14" s="25"/>
      <c r="O14" s="14"/>
      <c r="P14" s="10"/>
      <c r="Q14" s="10"/>
      <c r="R14" s="10"/>
    </row>
    <row r="15" spans="1:18" ht="50" customHeight="1">
      <c r="A15" s="2"/>
      <c r="B15" s="19"/>
      <c r="C15" s="6"/>
      <c r="D15" s="6"/>
      <c r="E15" s="6"/>
      <c r="F15" s="6"/>
      <c r="G15" s="7"/>
      <c r="H15" s="7"/>
      <c r="I15" s="6"/>
      <c r="J15" s="6"/>
      <c r="K15" s="6"/>
      <c r="L15" s="8"/>
      <c r="M15" s="16"/>
      <c r="N15" s="25"/>
      <c r="O15" s="14"/>
      <c r="P15" s="10"/>
      <c r="Q15" s="10"/>
      <c r="R15" s="10"/>
    </row>
    <row r="16" spans="1:18" ht="50" customHeight="1">
      <c r="A16" s="2"/>
      <c r="B16" s="19"/>
      <c r="C16" s="6"/>
      <c r="D16" s="6"/>
      <c r="E16" s="6"/>
      <c r="F16" s="6"/>
      <c r="G16" s="7"/>
      <c r="H16" s="7"/>
      <c r="I16" s="6"/>
      <c r="J16" s="6"/>
      <c r="K16" s="6"/>
      <c r="L16" s="8"/>
      <c r="M16" s="16"/>
      <c r="N16" s="25"/>
      <c r="O16" s="14"/>
      <c r="P16" s="10"/>
      <c r="Q16" s="10"/>
      <c r="R16" s="10"/>
    </row>
    <row r="17" spans="1:18" ht="50" customHeight="1">
      <c r="A17" s="2"/>
      <c r="B17" s="19"/>
      <c r="C17" s="6"/>
      <c r="D17" s="6"/>
      <c r="E17" s="6"/>
      <c r="F17" s="6"/>
      <c r="G17" s="7"/>
      <c r="H17" s="7"/>
      <c r="I17" s="6"/>
      <c r="J17" s="6"/>
      <c r="K17" s="6"/>
      <c r="L17" s="8"/>
      <c r="M17" s="16"/>
      <c r="N17" s="25"/>
      <c r="O17" s="14"/>
      <c r="P17" s="10"/>
      <c r="Q17" s="10"/>
      <c r="R17" s="10"/>
    </row>
    <row r="18" spans="1:18" ht="50" customHeight="1">
      <c r="A18" s="2"/>
      <c r="B18" s="19"/>
      <c r="C18" s="6"/>
      <c r="D18" s="6"/>
      <c r="E18" s="6"/>
      <c r="F18" s="6"/>
      <c r="G18" s="7"/>
      <c r="H18" s="7"/>
      <c r="I18" s="6"/>
      <c r="J18" s="6"/>
      <c r="K18" s="6"/>
      <c r="L18" s="8"/>
      <c r="M18" s="16"/>
      <c r="N18" s="25"/>
      <c r="O18" s="14"/>
      <c r="P18" s="10"/>
      <c r="Q18" s="10"/>
      <c r="R18" s="10"/>
    </row>
    <row r="19" spans="1:18" ht="50" customHeight="1">
      <c r="A19" s="2"/>
      <c r="B19" s="19"/>
      <c r="C19" s="6"/>
      <c r="D19" s="6"/>
      <c r="E19" s="6"/>
      <c r="F19" s="6"/>
      <c r="G19" s="7"/>
      <c r="H19" s="7"/>
      <c r="I19" s="6"/>
      <c r="J19" s="6"/>
      <c r="K19" s="6"/>
      <c r="L19" s="8"/>
      <c r="M19" s="16"/>
      <c r="N19" s="25"/>
      <c r="O19" s="14"/>
      <c r="P19" s="10"/>
      <c r="Q19" s="10"/>
      <c r="R19" s="10"/>
    </row>
    <row r="20" spans="1:18" ht="50" customHeight="1">
      <c r="A20" s="2"/>
      <c r="B20" s="19"/>
      <c r="C20" s="6"/>
      <c r="D20" s="6"/>
      <c r="E20" s="6"/>
      <c r="F20" s="6"/>
      <c r="G20" s="7"/>
      <c r="H20" s="7"/>
      <c r="I20" s="6"/>
      <c r="J20" s="6"/>
      <c r="K20" s="6"/>
      <c r="L20" s="8"/>
      <c r="M20" s="16"/>
      <c r="N20" s="25"/>
      <c r="O20" s="14"/>
      <c r="P20" s="10"/>
      <c r="Q20" s="10"/>
      <c r="R20" s="10"/>
    </row>
    <row r="21" spans="1:18" ht="50" customHeight="1">
      <c r="A21" s="2"/>
      <c r="B21" s="19"/>
      <c r="C21" s="6"/>
      <c r="D21" s="6"/>
      <c r="E21" s="6"/>
      <c r="F21" s="6"/>
      <c r="G21" s="7"/>
      <c r="H21" s="7"/>
      <c r="I21" s="6"/>
      <c r="J21" s="6"/>
      <c r="K21" s="6"/>
      <c r="L21" s="8"/>
      <c r="M21" s="16"/>
      <c r="N21" s="25"/>
      <c r="O21" s="14"/>
      <c r="P21" s="10"/>
      <c r="Q21" s="10"/>
      <c r="R21" s="10"/>
    </row>
    <row r="22" spans="1:18" ht="50" customHeight="1">
      <c r="A22" s="2"/>
      <c r="B22" s="19"/>
      <c r="C22" s="6"/>
      <c r="D22" s="6"/>
      <c r="E22" s="6"/>
      <c r="F22" s="6"/>
      <c r="G22" s="7"/>
      <c r="H22" s="7"/>
      <c r="I22" s="6"/>
      <c r="J22" s="6"/>
      <c r="K22" s="6"/>
      <c r="L22" s="8"/>
      <c r="M22" s="16"/>
      <c r="N22" s="25"/>
      <c r="O22" s="14"/>
      <c r="P22" s="10"/>
      <c r="Q22" s="10"/>
      <c r="R22" s="10"/>
    </row>
    <row r="23" spans="1:18" ht="50" customHeight="1">
      <c r="A23" s="2"/>
      <c r="B23" s="19"/>
      <c r="C23" s="6"/>
      <c r="D23" s="6"/>
      <c r="E23" s="6"/>
      <c r="F23" s="6"/>
      <c r="G23" s="7"/>
      <c r="H23" s="7"/>
      <c r="I23" s="6"/>
      <c r="J23" s="6"/>
      <c r="K23" s="6"/>
      <c r="L23" s="8"/>
      <c r="M23" s="16"/>
      <c r="N23" s="25"/>
      <c r="O23" s="14"/>
      <c r="P23" s="10"/>
      <c r="Q23" s="10"/>
      <c r="R23" s="10"/>
    </row>
    <row r="24" spans="1:18" ht="50" customHeight="1">
      <c r="A24" s="2"/>
      <c r="B24" s="19"/>
      <c r="C24" s="6"/>
      <c r="D24" s="6"/>
      <c r="E24" s="6"/>
      <c r="F24" s="6"/>
      <c r="G24" s="7"/>
      <c r="H24" s="7"/>
      <c r="I24" s="6"/>
      <c r="J24" s="6"/>
      <c r="K24" s="6"/>
      <c r="L24" s="8"/>
      <c r="M24" s="16"/>
      <c r="N24" s="25"/>
      <c r="O24" s="14"/>
      <c r="P24" s="10"/>
      <c r="Q24" s="10"/>
      <c r="R24" s="10"/>
    </row>
    <row r="25" spans="1:18" ht="50" customHeight="1">
      <c r="A25" s="24"/>
      <c r="B25" s="19"/>
      <c r="C25" s="6"/>
      <c r="D25" s="6"/>
      <c r="E25" s="6"/>
      <c r="F25" s="6"/>
      <c r="G25" s="7"/>
      <c r="H25" s="7"/>
      <c r="I25" s="6"/>
      <c r="J25" s="6"/>
      <c r="K25" s="6"/>
      <c r="L25" s="8"/>
      <c r="M25" s="16"/>
      <c r="N25" s="25"/>
      <c r="O25" s="14"/>
      <c r="P25" s="10"/>
      <c r="Q25" s="10"/>
      <c r="R25" s="10"/>
    </row>
    <row r="26" spans="1:18" ht="50" customHeight="1">
      <c r="A26" s="2"/>
      <c r="B26" s="19"/>
      <c r="C26" s="6"/>
      <c r="D26" s="6"/>
      <c r="E26" s="6"/>
      <c r="F26" s="6"/>
      <c r="G26" s="7"/>
      <c r="H26" s="7"/>
      <c r="I26" s="6"/>
      <c r="J26" s="6"/>
      <c r="K26" s="6"/>
      <c r="L26" s="8"/>
      <c r="M26" s="16"/>
      <c r="N26" s="25"/>
      <c r="O26" s="14"/>
      <c r="P26" s="10"/>
      <c r="Q26" s="10"/>
      <c r="R26" s="10"/>
    </row>
    <row r="27" spans="1:18" ht="50" customHeight="1">
      <c r="A27" s="2"/>
      <c r="B27" s="19"/>
      <c r="C27" s="6"/>
      <c r="D27" s="6"/>
      <c r="E27" s="6"/>
      <c r="F27" s="6"/>
      <c r="G27" s="7"/>
      <c r="H27" s="7"/>
      <c r="I27" s="6"/>
      <c r="J27" s="6"/>
      <c r="K27" s="6"/>
      <c r="L27" s="8"/>
      <c r="M27" s="16"/>
      <c r="N27" s="25"/>
      <c r="O27" s="14"/>
      <c r="P27" s="10"/>
      <c r="Q27" s="10"/>
      <c r="R27" s="10"/>
    </row>
    <row r="28" spans="1:18" ht="50" customHeight="1">
      <c r="A28" s="2"/>
      <c r="B28" s="19"/>
      <c r="C28" s="6"/>
      <c r="D28" s="6"/>
      <c r="E28" s="6"/>
      <c r="F28" s="6"/>
      <c r="G28" s="7"/>
      <c r="H28" s="7"/>
      <c r="I28" s="6"/>
      <c r="J28" s="6"/>
      <c r="K28" s="6"/>
      <c r="L28" s="8"/>
      <c r="M28" s="16"/>
      <c r="N28" s="25"/>
      <c r="O28" s="14"/>
      <c r="P28" s="10"/>
      <c r="Q28" s="10"/>
      <c r="R28" s="10"/>
    </row>
    <row r="29" spans="1:18" ht="50" customHeight="1">
      <c r="A29" s="2"/>
      <c r="B29" s="19"/>
      <c r="C29" s="6"/>
      <c r="D29" s="6"/>
      <c r="E29" s="6"/>
      <c r="F29" s="6"/>
      <c r="G29" s="7"/>
      <c r="H29" s="7"/>
      <c r="I29" s="6"/>
      <c r="J29" s="6"/>
      <c r="K29" s="6"/>
      <c r="L29" s="8"/>
      <c r="M29" s="16"/>
      <c r="N29" s="25"/>
      <c r="O29" s="14"/>
      <c r="P29" s="10"/>
      <c r="Q29" s="10"/>
      <c r="R29" s="10"/>
    </row>
    <row r="30" spans="1:18" ht="50" customHeight="1">
      <c r="A30" s="2"/>
      <c r="B30" s="19"/>
      <c r="C30" s="6"/>
      <c r="D30" s="6"/>
      <c r="E30" s="6"/>
      <c r="F30" s="6"/>
      <c r="G30" s="7"/>
      <c r="H30" s="7"/>
      <c r="I30" s="6"/>
      <c r="J30" s="6"/>
      <c r="K30" s="6"/>
      <c r="L30" s="8"/>
      <c r="M30" s="16"/>
      <c r="N30" s="25"/>
      <c r="O30" s="14"/>
      <c r="P30" s="10"/>
      <c r="Q30" s="10"/>
      <c r="R30" s="10"/>
    </row>
    <row r="31" spans="1:18" ht="50" customHeight="1">
      <c r="A31" s="2"/>
      <c r="B31" s="19"/>
      <c r="C31" s="6"/>
      <c r="D31" s="6"/>
      <c r="E31" s="6"/>
      <c r="F31" s="6"/>
      <c r="G31" s="7"/>
      <c r="H31" s="7"/>
      <c r="I31" s="6"/>
      <c r="J31" s="6"/>
      <c r="K31" s="6"/>
      <c r="L31" s="8"/>
      <c r="M31" s="16"/>
      <c r="N31" s="25"/>
      <c r="O31" s="14"/>
      <c r="P31" s="10"/>
      <c r="Q31" s="10"/>
      <c r="R31" s="10"/>
    </row>
    <row r="32" spans="1:18" ht="50" customHeight="1">
      <c r="A32" s="2"/>
      <c r="B32" s="19"/>
      <c r="C32" s="6"/>
      <c r="D32" s="6"/>
      <c r="E32" s="6"/>
      <c r="F32" s="6"/>
      <c r="G32" s="7"/>
      <c r="H32" s="7"/>
      <c r="I32" s="6"/>
      <c r="J32" s="6"/>
      <c r="K32" s="6"/>
      <c r="L32" s="8"/>
      <c r="M32" s="16"/>
      <c r="N32" s="25"/>
      <c r="O32" s="14"/>
      <c r="P32" s="10"/>
      <c r="Q32" s="10"/>
      <c r="R32" s="10"/>
    </row>
    <row r="33" spans="1:18" ht="50" customHeight="1">
      <c r="A33" s="22"/>
      <c r="B33" s="19"/>
      <c r="C33" s="6"/>
      <c r="D33" s="6"/>
      <c r="E33" s="6"/>
      <c r="F33" s="6"/>
      <c r="G33" s="7"/>
      <c r="H33" s="7"/>
      <c r="I33" s="6"/>
      <c r="J33" s="6"/>
      <c r="K33" s="6"/>
      <c r="L33" s="8"/>
      <c r="M33" s="16"/>
      <c r="N33" s="10"/>
      <c r="O33" s="14"/>
      <c r="P33" s="10"/>
      <c r="Q33" s="10"/>
      <c r="R33" s="10"/>
    </row>
    <row r="34" spans="1:18" ht="50" customHeight="1">
      <c r="A34" s="22"/>
      <c r="B34" s="19"/>
      <c r="C34" s="6"/>
      <c r="D34" s="6"/>
      <c r="E34" s="6"/>
      <c r="F34" s="6"/>
      <c r="G34" s="7"/>
      <c r="H34" s="7"/>
      <c r="I34" s="6"/>
      <c r="J34" s="6"/>
      <c r="K34" s="6"/>
      <c r="L34" s="8"/>
      <c r="M34" s="16"/>
      <c r="N34" s="10"/>
      <c r="O34" s="14"/>
      <c r="P34" s="10"/>
      <c r="Q34" s="10"/>
      <c r="R34" s="10"/>
    </row>
    <row r="35" spans="1:18" ht="50" customHeight="1">
      <c r="A35" s="22"/>
      <c r="B35" s="19"/>
      <c r="C35" s="6"/>
      <c r="D35" s="6"/>
      <c r="E35" s="6"/>
      <c r="F35" s="6"/>
      <c r="G35" s="7"/>
      <c r="H35" s="7"/>
      <c r="I35" s="6"/>
      <c r="J35" s="6"/>
      <c r="K35" s="6"/>
      <c r="L35" s="8"/>
      <c r="M35" s="16"/>
      <c r="N35" s="10"/>
      <c r="O35" s="14"/>
      <c r="P35" s="10"/>
      <c r="Q35" s="10"/>
      <c r="R35" s="10"/>
    </row>
    <row r="36" spans="1:18" ht="50" customHeight="1">
      <c r="A36" s="22"/>
      <c r="B36" s="19"/>
      <c r="C36" s="6"/>
      <c r="D36" s="6"/>
      <c r="E36" s="6"/>
      <c r="F36" s="6"/>
      <c r="G36" s="7"/>
      <c r="H36" s="7"/>
      <c r="I36" s="6"/>
      <c r="J36" s="6"/>
      <c r="K36" s="6"/>
      <c r="L36" s="8"/>
      <c r="M36" s="16"/>
      <c r="N36" s="10"/>
      <c r="O36" s="14"/>
      <c r="P36" s="10"/>
      <c r="Q36" s="10"/>
      <c r="R36" s="10"/>
    </row>
    <row r="37" spans="1:18" ht="50" customHeight="1">
      <c r="A37" s="22"/>
      <c r="B37" s="19"/>
      <c r="C37" s="6"/>
      <c r="D37" s="6"/>
      <c r="E37" s="6"/>
      <c r="F37" s="6"/>
      <c r="G37" s="7"/>
      <c r="H37" s="7"/>
      <c r="I37" s="6"/>
      <c r="J37" s="6"/>
      <c r="K37" s="6"/>
      <c r="L37" s="8"/>
      <c r="M37" s="16"/>
      <c r="N37" s="10"/>
      <c r="O37" s="14"/>
      <c r="P37" s="10"/>
      <c r="Q37" s="10"/>
      <c r="R37" s="10"/>
    </row>
    <row r="38" spans="1:18" ht="50" customHeight="1">
      <c r="A38" s="22"/>
      <c r="B38" s="19"/>
      <c r="C38" s="6"/>
      <c r="D38" s="6"/>
      <c r="E38" s="6"/>
      <c r="F38" s="6"/>
      <c r="G38" s="7"/>
      <c r="H38" s="7"/>
      <c r="I38" s="6"/>
      <c r="J38" s="6"/>
      <c r="K38" s="6"/>
      <c r="L38" s="8"/>
      <c r="M38" s="16"/>
      <c r="N38" s="10"/>
      <c r="O38" s="14"/>
      <c r="P38" s="10"/>
      <c r="Q38" s="10"/>
      <c r="R38" s="10"/>
    </row>
    <row r="39" spans="1:18" ht="50" customHeight="1">
      <c r="A39" s="22"/>
      <c r="B39" s="19"/>
      <c r="C39" s="6"/>
      <c r="D39" s="6"/>
      <c r="E39" s="6"/>
      <c r="F39" s="6"/>
      <c r="G39" s="7"/>
      <c r="H39" s="7"/>
      <c r="I39" s="6"/>
      <c r="J39" s="6"/>
      <c r="K39" s="6"/>
      <c r="L39" s="8"/>
      <c r="M39" s="16"/>
      <c r="N39" s="10"/>
      <c r="O39" s="14"/>
      <c r="P39" s="10"/>
      <c r="Q39" s="10"/>
      <c r="R39" s="10"/>
    </row>
    <row r="40" spans="1:18" ht="50" customHeight="1">
      <c r="A40" s="22"/>
      <c r="B40" s="19"/>
      <c r="C40" s="6"/>
      <c r="D40" s="6"/>
      <c r="E40" s="6"/>
      <c r="F40" s="6"/>
      <c r="G40" s="7"/>
      <c r="H40" s="7"/>
      <c r="I40" s="6"/>
      <c r="J40" s="6"/>
      <c r="K40" s="6"/>
      <c r="L40" s="8"/>
      <c r="M40" s="16"/>
      <c r="N40" s="10"/>
      <c r="O40" s="14"/>
      <c r="P40" s="10"/>
      <c r="Q40" s="10"/>
      <c r="R40" s="10"/>
    </row>
    <row r="41" spans="1:18" ht="50" customHeight="1">
      <c r="A41" s="22"/>
      <c r="B41" s="19"/>
      <c r="C41" s="6"/>
      <c r="D41" s="6"/>
      <c r="E41" s="6"/>
      <c r="F41" s="6"/>
      <c r="G41" s="7"/>
      <c r="H41" s="7"/>
      <c r="I41" s="6"/>
      <c r="J41" s="6"/>
      <c r="K41" s="6"/>
      <c r="L41" s="8"/>
      <c r="M41" s="16"/>
      <c r="N41" s="10"/>
      <c r="O41" s="14"/>
      <c r="P41" s="10"/>
      <c r="Q41" s="10"/>
      <c r="R41" s="10"/>
    </row>
    <row r="42" spans="1:18" ht="50" customHeight="1">
      <c r="A42" s="22"/>
      <c r="B42" s="19"/>
      <c r="C42" s="6"/>
      <c r="D42" s="6"/>
      <c r="E42" s="6"/>
      <c r="F42" s="6"/>
      <c r="G42" s="7"/>
      <c r="H42" s="7"/>
      <c r="I42" s="6"/>
      <c r="J42" s="6"/>
      <c r="K42" s="6"/>
      <c r="L42" s="8"/>
      <c r="M42" s="16"/>
      <c r="N42" s="10"/>
      <c r="O42" s="14"/>
      <c r="P42" s="10"/>
      <c r="Q42" s="10"/>
      <c r="R42" s="10"/>
    </row>
    <row r="43" spans="1:18" ht="50" customHeight="1">
      <c r="A43" s="22"/>
      <c r="B43" s="19"/>
      <c r="C43" s="6"/>
      <c r="D43" s="6"/>
      <c r="E43" s="6"/>
      <c r="F43" s="6"/>
      <c r="G43" s="7"/>
      <c r="H43" s="7"/>
      <c r="I43" s="6"/>
      <c r="J43" s="6"/>
      <c r="K43" s="6"/>
      <c r="L43" s="8"/>
      <c r="M43" s="16"/>
      <c r="N43" s="10"/>
      <c r="O43" s="14"/>
      <c r="P43" s="10"/>
      <c r="Q43" s="10"/>
      <c r="R43" s="10"/>
    </row>
    <row r="44" spans="1:18" ht="50" customHeight="1">
      <c r="A44" s="22"/>
      <c r="B44" s="19"/>
      <c r="C44" s="6"/>
      <c r="D44" s="6"/>
      <c r="E44" s="6"/>
      <c r="F44" s="6"/>
      <c r="G44" s="7"/>
      <c r="H44" s="7"/>
      <c r="I44" s="6"/>
      <c r="J44" s="6"/>
      <c r="K44" s="6"/>
      <c r="L44" s="8"/>
      <c r="M44" s="16"/>
      <c r="N44" s="10"/>
      <c r="O44" s="14"/>
      <c r="P44" s="10"/>
      <c r="Q44" s="10"/>
      <c r="R44" s="10"/>
    </row>
    <row r="45" spans="1:18" ht="50" customHeight="1">
      <c r="A45" s="22"/>
      <c r="B45" s="19"/>
      <c r="C45" s="6"/>
      <c r="D45" s="6"/>
      <c r="E45" s="6"/>
      <c r="F45" s="6"/>
      <c r="G45" s="7"/>
      <c r="H45" s="7"/>
      <c r="I45" s="6"/>
      <c r="J45" s="6"/>
      <c r="K45" s="6"/>
      <c r="L45" s="8"/>
      <c r="M45" s="16"/>
      <c r="N45" s="10"/>
      <c r="O45" s="14"/>
      <c r="P45" s="10"/>
      <c r="Q45" s="10"/>
      <c r="R45" s="10"/>
    </row>
    <row r="46" spans="1:18" ht="50" customHeight="1">
      <c r="A46" s="22"/>
      <c r="B46" s="19"/>
      <c r="C46" s="6"/>
      <c r="D46" s="6"/>
      <c r="E46" s="6"/>
      <c r="F46" s="6"/>
      <c r="G46" s="7"/>
      <c r="H46" s="7"/>
      <c r="I46" s="6"/>
      <c r="J46" s="6"/>
      <c r="K46" s="6"/>
      <c r="L46" s="8"/>
      <c r="M46" s="16"/>
      <c r="N46" s="10"/>
      <c r="O46" s="14"/>
      <c r="P46" s="10"/>
      <c r="Q46" s="10"/>
      <c r="R46" s="10"/>
    </row>
    <row r="47" spans="1:18" ht="50" customHeight="1">
      <c r="A47" s="11"/>
      <c r="B47" s="5"/>
      <c r="C47" s="6"/>
      <c r="D47" s="6"/>
      <c r="E47" s="6"/>
      <c r="F47" s="6"/>
      <c r="G47" s="7"/>
      <c r="H47" s="7"/>
      <c r="I47" s="6"/>
      <c r="J47" s="6"/>
      <c r="K47" s="6"/>
      <c r="L47" s="8"/>
      <c r="M47" s="13"/>
      <c r="N47" s="10"/>
      <c r="O47" s="9"/>
      <c r="P47" s="10"/>
      <c r="Q47" s="10"/>
      <c r="R47" s="10"/>
    </row>
    <row r="48" spans="1:18" ht="50" customHeight="1">
      <c r="A48" s="4"/>
      <c r="B48" s="5"/>
      <c r="C48" s="6"/>
      <c r="D48" s="6"/>
      <c r="E48" s="6"/>
      <c r="F48" s="6"/>
      <c r="G48" s="7"/>
      <c r="H48" s="7"/>
      <c r="I48" s="6"/>
      <c r="J48" s="6"/>
      <c r="K48" s="6"/>
      <c r="L48" s="8"/>
      <c r="M48" s="13"/>
      <c r="N48" s="10"/>
      <c r="O48" s="9"/>
      <c r="P48" s="10"/>
      <c r="Q48" s="10"/>
      <c r="R48" s="10"/>
    </row>
    <row r="49" spans="1:18" ht="50" customHeight="1">
      <c r="A49" s="11"/>
      <c r="B49" s="5"/>
      <c r="C49" s="6"/>
      <c r="D49" s="6"/>
      <c r="E49" s="6"/>
      <c r="F49" s="6"/>
      <c r="G49" s="7"/>
      <c r="H49" s="7"/>
      <c r="I49" s="6"/>
      <c r="J49" s="6"/>
      <c r="K49" s="6"/>
      <c r="L49" s="8"/>
      <c r="M49" s="13"/>
      <c r="N49" s="10"/>
      <c r="O49" s="9"/>
      <c r="P49" s="10"/>
      <c r="Q49" s="10"/>
      <c r="R49" s="10"/>
    </row>
    <row r="50" spans="1:18" ht="50" customHeight="1">
      <c r="A50" s="11"/>
      <c r="B50" s="5"/>
      <c r="C50" s="6"/>
      <c r="D50" s="6"/>
      <c r="E50" s="6"/>
      <c r="F50" s="6"/>
      <c r="G50" s="7"/>
      <c r="H50" s="7"/>
      <c r="I50" s="6"/>
      <c r="J50" s="6"/>
      <c r="K50" s="6"/>
      <c r="L50" s="8"/>
      <c r="M50" s="13"/>
      <c r="N50" s="10"/>
      <c r="O50" s="9"/>
      <c r="P50" s="10"/>
      <c r="Q50" s="10"/>
      <c r="R50" s="10"/>
    </row>
    <row r="51" spans="1:18" ht="50" customHeight="1">
      <c r="A51" s="4"/>
      <c r="B51" s="5"/>
      <c r="C51" s="6"/>
      <c r="D51" s="6"/>
      <c r="E51" s="6"/>
      <c r="F51" s="6"/>
      <c r="G51" s="7"/>
      <c r="H51" s="7"/>
      <c r="I51" s="6"/>
      <c r="J51" s="6"/>
      <c r="K51" s="6"/>
      <c r="L51" s="8"/>
      <c r="M51" s="13"/>
      <c r="N51" s="10"/>
      <c r="O51" s="9"/>
      <c r="P51" s="10"/>
      <c r="Q51" s="10"/>
      <c r="R51" s="10"/>
    </row>
    <row r="52" spans="1:18" ht="50" customHeight="1">
      <c r="A52" s="11"/>
      <c r="B52" s="5"/>
      <c r="C52" s="6"/>
      <c r="D52" s="6"/>
      <c r="E52" s="6"/>
      <c r="F52" s="6"/>
      <c r="G52" s="7"/>
      <c r="H52" s="7"/>
      <c r="I52" s="6"/>
      <c r="J52" s="6"/>
      <c r="K52" s="6"/>
      <c r="L52" s="8"/>
      <c r="M52" s="13"/>
      <c r="N52" s="10"/>
      <c r="O52" s="9"/>
      <c r="P52" s="10"/>
      <c r="Q52" s="10"/>
      <c r="R52" s="10"/>
    </row>
    <row r="53" spans="1:18" ht="50" customHeight="1">
      <c r="A53" s="23"/>
      <c r="B53" s="5"/>
      <c r="C53" s="6"/>
      <c r="D53" s="6"/>
      <c r="E53" s="6"/>
      <c r="F53" s="6"/>
      <c r="G53" s="7"/>
      <c r="H53" s="7"/>
      <c r="I53" s="6"/>
      <c r="J53" s="6"/>
      <c r="K53" s="6"/>
      <c r="L53" s="8"/>
      <c r="M53" s="13"/>
      <c r="N53" s="10"/>
      <c r="O53" s="9"/>
      <c r="P53" s="10"/>
      <c r="Q53" s="10"/>
      <c r="R53" s="10"/>
    </row>
  </sheetData>
  <autoFilter ref="A1:L1" xr:uid="{FAB1ACF9-D4B9-FB4D-8299-9FC1FBDA430F}">
    <sortState xmlns:xlrd2="http://schemas.microsoft.com/office/spreadsheetml/2017/richdata2" ref="A2:L6">
      <sortCondition descending="1" ref="C1:C6"/>
    </sortState>
  </autoFilter>
  <conditionalFormatting sqref="C2:C6">
    <cfRule type="colorScale" priority="1">
      <colorScale>
        <cfvo type="min"/>
        <cfvo type="percentile" val="50"/>
        <cfvo type="max"/>
        <color rgb="FFF8696B"/>
        <color rgb="FFFCFCFF"/>
        <color rgb="FF63BE7B"/>
      </colorScale>
    </cfRule>
  </conditionalFormatting>
  <conditionalFormatting sqref="C7:C32">
    <cfRule type="colorScale" priority="14">
      <colorScale>
        <cfvo type="min"/>
        <cfvo type="percentile" val="50"/>
        <cfvo type="max"/>
        <color rgb="FFF8696B"/>
        <color rgb="FFFCFCFF"/>
        <color rgb="FF63BE7B"/>
      </colorScale>
    </cfRule>
  </conditionalFormatting>
  <conditionalFormatting sqref="C20">
    <cfRule type="colorScale" priority="15">
      <colorScale>
        <cfvo type="min"/>
        <cfvo type="percentile" val="50"/>
        <cfvo type="max"/>
        <color rgb="FFF8696B"/>
        <color rgb="FFFFEB84"/>
        <color rgb="FF63BE7B"/>
      </colorScale>
    </cfRule>
    <cfRule type="colorScale" priority="17">
      <colorScale>
        <cfvo type="min"/>
        <cfvo type="max"/>
        <color rgb="FFFFEF9C"/>
        <color rgb="FF63BE7B"/>
      </colorScale>
    </cfRule>
    <cfRule type="colorScale" priority="16">
      <colorScale>
        <cfvo type="min"/>
        <cfvo type="percentile" val="50"/>
        <cfvo type="max"/>
        <color rgb="FFF8696B"/>
        <color rgb="FFFFEB84"/>
        <color rgb="FF63BE7B"/>
      </colorScale>
    </cfRule>
  </conditionalFormatting>
  <conditionalFormatting sqref="C21:C26 C7:C19">
    <cfRule type="colorScale" priority="27">
      <colorScale>
        <cfvo type="min"/>
        <cfvo type="max"/>
        <color rgb="FFFCFCFF"/>
        <color rgb="FF63BE7B"/>
      </colorScale>
    </cfRule>
    <cfRule type="colorScale" priority="26">
      <colorScale>
        <cfvo type="min"/>
        <cfvo type="percentile" val="50"/>
        <cfvo type="max"/>
        <color rgb="FFF8696B"/>
        <color rgb="FFFCFCFF"/>
        <color rgb="FF63BE7B"/>
      </colorScale>
    </cfRule>
  </conditionalFormatting>
  <conditionalFormatting sqref="C21:C46 C7:C19">
    <cfRule type="colorScale" priority="20">
      <colorScale>
        <cfvo type="min"/>
        <cfvo type="percentile" val="50"/>
        <cfvo type="max"/>
        <color rgb="FFF8696B"/>
        <color rgb="FFFCFCFF"/>
        <color rgb="FF63BE7B"/>
      </colorScale>
    </cfRule>
  </conditionalFormatting>
  <conditionalFormatting sqref="C21:C53 C7:C19">
    <cfRule type="colorScale" priority="99">
      <colorScale>
        <cfvo type="min"/>
        <cfvo type="percentile" val="50"/>
        <cfvo type="max"/>
        <color rgb="FFF8696B"/>
        <color rgb="FFFFEB84"/>
        <color rgb="FF63BE7B"/>
      </colorScale>
    </cfRule>
    <cfRule type="colorScale" priority="94">
      <colorScale>
        <cfvo type="min"/>
        <cfvo type="percentile" val="50"/>
        <cfvo type="max"/>
        <color rgb="FFF8696B"/>
        <color rgb="FFFFEB84"/>
        <color rgb="FF63BE7B"/>
      </colorScale>
    </cfRule>
    <cfRule type="colorScale" priority="112">
      <colorScale>
        <cfvo type="min"/>
        <cfvo type="max"/>
        <color rgb="FFFFEF9C"/>
        <color rgb="FF63BE7B"/>
      </colorScale>
    </cfRule>
  </conditionalFormatting>
  <conditionalFormatting sqref="D2:D32">
    <cfRule type="colorScale" priority="13">
      <colorScale>
        <cfvo type="min"/>
        <cfvo type="max"/>
        <color rgb="FFFCFCFF"/>
        <color rgb="FF63BE7B"/>
      </colorScale>
    </cfRule>
  </conditionalFormatting>
  <conditionalFormatting sqref="D21:D46 D2:D19">
    <cfRule type="colorScale" priority="18">
      <colorScale>
        <cfvo type="min"/>
        <cfvo type="max"/>
        <color rgb="FFFCFCFF"/>
        <color rgb="FF63BE7B"/>
      </colorScale>
    </cfRule>
  </conditionalFormatting>
  <conditionalFormatting sqref="D3:E4">
    <cfRule type="colorScale" priority="111">
      <colorScale>
        <cfvo type="min"/>
        <cfvo type="percentile" val="50"/>
        <cfvo type="max"/>
        <color rgb="FFF8696B"/>
        <color rgb="FFFFEB84"/>
        <color rgb="FF63BE7B"/>
      </colorScale>
    </cfRule>
    <cfRule type="colorScale" priority="110">
      <colorScale>
        <cfvo type="min"/>
        <cfvo type="max"/>
        <color rgb="FFFCFCFF"/>
        <color rgb="FF63BE7B"/>
      </colorScale>
    </cfRule>
  </conditionalFormatting>
  <conditionalFormatting sqref="D5:E5">
    <cfRule type="colorScale" priority="108">
      <colorScale>
        <cfvo type="min"/>
        <cfvo type="max"/>
        <color rgb="FFFCFCFF"/>
        <color rgb="FF63BE7B"/>
      </colorScale>
    </cfRule>
    <cfRule type="colorScale" priority="109">
      <colorScale>
        <cfvo type="min"/>
        <cfvo type="percentile" val="50"/>
        <cfvo type="max"/>
        <color rgb="FFF8696B"/>
        <color rgb="FFFFEB84"/>
        <color rgb="FF63BE7B"/>
      </colorScale>
    </cfRule>
  </conditionalFormatting>
  <conditionalFormatting sqref="D6:E6">
    <cfRule type="colorScale" priority="107">
      <colorScale>
        <cfvo type="min"/>
        <cfvo type="percentile" val="50"/>
        <cfvo type="max"/>
        <color rgb="FFF8696B"/>
        <color rgb="FFFFEB84"/>
        <color rgb="FF63BE7B"/>
      </colorScale>
    </cfRule>
    <cfRule type="colorScale" priority="106">
      <colorScale>
        <cfvo type="min"/>
        <cfvo type="max"/>
        <color rgb="FFFCFCFF"/>
        <color rgb="FF63BE7B"/>
      </colorScale>
    </cfRule>
  </conditionalFormatting>
  <conditionalFormatting sqref="D7:E7">
    <cfRule type="colorScale" priority="105">
      <colorScale>
        <cfvo type="min"/>
        <cfvo type="percentile" val="50"/>
        <cfvo type="max"/>
        <color rgb="FFF8696B"/>
        <color rgb="FFFFEB84"/>
        <color rgb="FF63BE7B"/>
      </colorScale>
    </cfRule>
    <cfRule type="colorScale" priority="104">
      <colorScale>
        <cfvo type="min"/>
        <cfvo type="max"/>
        <color rgb="FFFCFCFF"/>
        <color rgb="FF63BE7B"/>
      </colorScale>
    </cfRule>
  </conditionalFormatting>
  <conditionalFormatting sqref="D8:E8">
    <cfRule type="colorScale" priority="102">
      <colorScale>
        <cfvo type="min"/>
        <cfvo type="max"/>
        <color rgb="FFFCFCFF"/>
        <color rgb="FF63BE7B"/>
      </colorScale>
    </cfRule>
    <cfRule type="colorScale" priority="103">
      <colorScale>
        <cfvo type="min"/>
        <cfvo type="percentile" val="50"/>
        <cfvo type="max"/>
        <color rgb="FFF8696B"/>
        <color rgb="FFFFEB84"/>
        <color rgb="FF63BE7B"/>
      </colorScale>
    </cfRule>
  </conditionalFormatting>
  <conditionalFormatting sqref="D9:E9">
    <cfRule type="colorScale" priority="100">
      <colorScale>
        <cfvo type="min"/>
        <cfvo type="max"/>
        <color rgb="FFFCFCFF"/>
        <color rgb="FF63BE7B"/>
      </colorScale>
    </cfRule>
    <cfRule type="colorScale" priority="101">
      <colorScale>
        <cfvo type="min"/>
        <cfvo type="percentile" val="50"/>
        <cfvo type="max"/>
        <color rgb="FFF8696B"/>
        <color rgb="FFFFEB84"/>
        <color rgb="FF63BE7B"/>
      </colorScale>
    </cfRule>
  </conditionalFormatting>
  <conditionalFormatting sqref="D10:E10">
    <cfRule type="colorScale" priority="90">
      <colorScale>
        <cfvo type="min"/>
        <cfvo type="percentile" val="50"/>
        <cfvo type="max"/>
        <color rgb="FFF8696B"/>
        <color rgb="FFFFEB84"/>
        <color rgb="FF63BE7B"/>
      </colorScale>
    </cfRule>
    <cfRule type="colorScale" priority="89">
      <colorScale>
        <cfvo type="min"/>
        <cfvo type="max"/>
        <color rgb="FFFCFCFF"/>
        <color rgb="FF63BE7B"/>
      </colorScale>
    </cfRule>
  </conditionalFormatting>
  <conditionalFormatting sqref="D11:E12 D2:E2">
    <cfRule type="colorScale" priority="1339">
      <colorScale>
        <cfvo type="min"/>
        <cfvo type="percentile" val="50"/>
        <cfvo type="max"/>
        <color rgb="FFF8696B"/>
        <color rgb="FFFFEB84"/>
        <color rgb="FF63BE7B"/>
      </colorScale>
    </cfRule>
    <cfRule type="colorScale" priority="1338">
      <colorScale>
        <cfvo type="min"/>
        <cfvo type="max"/>
        <color rgb="FFFCFCFF"/>
        <color rgb="FF63BE7B"/>
      </colorScale>
    </cfRule>
  </conditionalFormatting>
  <conditionalFormatting sqref="D13:E13">
    <cfRule type="colorScale" priority="87">
      <colorScale>
        <cfvo type="min"/>
        <cfvo type="max"/>
        <color rgb="FFFCFCFF"/>
        <color rgb="FF63BE7B"/>
      </colorScale>
    </cfRule>
    <cfRule type="colorScale" priority="88">
      <colorScale>
        <cfvo type="min"/>
        <cfvo type="percentile" val="50"/>
        <cfvo type="max"/>
        <color rgb="FFF8696B"/>
        <color rgb="FFFFEB84"/>
        <color rgb="FF63BE7B"/>
      </colorScale>
    </cfRule>
  </conditionalFormatting>
  <conditionalFormatting sqref="D14:E14">
    <cfRule type="colorScale" priority="85">
      <colorScale>
        <cfvo type="min"/>
        <cfvo type="max"/>
        <color rgb="FFFCFCFF"/>
        <color rgb="FF63BE7B"/>
      </colorScale>
    </cfRule>
    <cfRule type="colorScale" priority="86">
      <colorScale>
        <cfvo type="min"/>
        <cfvo type="percentile" val="50"/>
        <cfvo type="max"/>
        <color rgb="FFF8696B"/>
        <color rgb="FFFFEB84"/>
        <color rgb="FF63BE7B"/>
      </colorScale>
    </cfRule>
  </conditionalFormatting>
  <conditionalFormatting sqref="D15:E15">
    <cfRule type="colorScale" priority="83">
      <colorScale>
        <cfvo type="min"/>
        <cfvo type="max"/>
        <color rgb="FFFCFCFF"/>
        <color rgb="FF63BE7B"/>
      </colorScale>
    </cfRule>
    <cfRule type="colorScale" priority="84">
      <colorScale>
        <cfvo type="min"/>
        <cfvo type="percentile" val="50"/>
        <cfvo type="max"/>
        <color rgb="FFF8696B"/>
        <color rgb="FFFFEB84"/>
        <color rgb="FF63BE7B"/>
      </colorScale>
    </cfRule>
  </conditionalFormatting>
  <conditionalFormatting sqref="D16:E16">
    <cfRule type="colorScale" priority="81">
      <colorScale>
        <cfvo type="min"/>
        <cfvo type="max"/>
        <color rgb="FFFCFCFF"/>
        <color rgb="FF63BE7B"/>
      </colorScale>
    </cfRule>
    <cfRule type="colorScale" priority="82">
      <colorScale>
        <cfvo type="min"/>
        <cfvo type="percentile" val="50"/>
        <cfvo type="max"/>
        <color rgb="FFF8696B"/>
        <color rgb="FFFFEB84"/>
        <color rgb="FF63BE7B"/>
      </colorScale>
    </cfRule>
  </conditionalFormatting>
  <conditionalFormatting sqref="D17:E17">
    <cfRule type="colorScale" priority="80">
      <colorScale>
        <cfvo type="min"/>
        <cfvo type="percentile" val="50"/>
        <cfvo type="max"/>
        <color rgb="FFF8696B"/>
        <color rgb="FFFFEB84"/>
        <color rgb="FF63BE7B"/>
      </colorScale>
    </cfRule>
    <cfRule type="colorScale" priority="79">
      <colorScale>
        <cfvo type="min"/>
        <cfvo type="max"/>
        <color rgb="FFFCFCFF"/>
        <color rgb="FF63BE7B"/>
      </colorScale>
    </cfRule>
  </conditionalFormatting>
  <conditionalFormatting sqref="D18:E18">
    <cfRule type="colorScale" priority="76">
      <colorScale>
        <cfvo type="min"/>
        <cfvo type="percentile" val="50"/>
        <cfvo type="max"/>
        <color rgb="FFF8696B"/>
        <color rgb="FFFFEB84"/>
        <color rgb="FF63BE7B"/>
      </colorScale>
    </cfRule>
    <cfRule type="colorScale" priority="75">
      <colorScale>
        <cfvo type="min"/>
        <cfvo type="max"/>
        <color rgb="FFFCFCFF"/>
        <color rgb="FF63BE7B"/>
      </colorScale>
    </cfRule>
  </conditionalFormatting>
  <conditionalFormatting sqref="D19:E19 D21:E21">
    <cfRule type="colorScale" priority="77">
      <colorScale>
        <cfvo type="min"/>
        <cfvo type="max"/>
        <color rgb="FFFCFCFF"/>
        <color rgb="FF63BE7B"/>
      </colorScale>
    </cfRule>
    <cfRule type="colorScale" priority="78">
      <colorScale>
        <cfvo type="min"/>
        <cfvo type="percentile" val="50"/>
        <cfvo type="max"/>
        <color rgb="FFF8696B"/>
        <color rgb="FFFFEB84"/>
        <color rgb="FF63BE7B"/>
      </colorScale>
    </cfRule>
  </conditionalFormatting>
  <conditionalFormatting sqref="D21:E26 D2:E19">
    <cfRule type="colorScale" priority="28">
      <colorScale>
        <cfvo type="min"/>
        <cfvo type="max"/>
        <color rgb="FFFCFCFF"/>
        <color rgb="FF63BE7B"/>
      </colorScale>
    </cfRule>
  </conditionalFormatting>
  <conditionalFormatting sqref="D21:E52 D2:E19">
    <cfRule type="colorScale" priority="95">
      <colorScale>
        <cfvo type="min"/>
        <cfvo type="max"/>
        <color rgb="FFFFEF9C"/>
        <color rgb="FF63BE7B"/>
      </colorScale>
    </cfRule>
  </conditionalFormatting>
  <conditionalFormatting sqref="D22:E22">
    <cfRule type="colorScale" priority="73">
      <colorScale>
        <cfvo type="min"/>
        <cfvo type="max"/>
        <color rgb="FFFCFCFF"/>
        <color rgb="FF63BE7B"/>
      </colorScale>
    </cfRule>
    <cfRule type="colorScale" priority="74">
      <colorScale>
        <cfvo type="min"/>
        <cfvo type="percentile" val="50"/>
        <cfvo type="max"/>
        <color rgb="FFF8696B"/>
        <color rgb="FFFFEB84"/>
        <color rgb="FF63BE7B"/>
      </colorScale>
    </cfRule>
  </conditionalFormatting>
  <conditionalFormatting sqref="D23:E23">
    <cfRule type="colorScale" priority="71">
      <colorScale>
        <cfvo type="min"/>
        <cfvo type="max"/>
        <color rgb="FFFCFCFF"/>
        <color rgb="FF63BE7B"/>
      </colorScale>
    </cfRule>
    <cfRule type="colorScale" priority="72">
      <colorScale>
        <cfvo type="min"/>
        <cfvo type="percentile" val="50"/>
        <cfvo type="max"/>
        <color rgb="FFF8696B"/>
        <color rgb="FFFFEB84"/>
        <color rgb="FF63BE7B"/>
      </colorScale>
    </cfRule>
  </conditionalFormatting>
  <conditionalFormatting sqref="D24:E26">
    <cfRule type="colorScale" priority="70">
      <colorScale>
        <cfvo type="min"/>
        <cfvo type="percentile" val="50"/>
        <cfvo type="max"/>
        <color rgb="FFF8696B"/>
        <color rgb="FFFFEB84"/>
        <color rgb="FF63BE7B"/>
      </colorScale>
    </cfRule>
    <cfRule type="colorScale" priority="69">
      <colorScale>
        <cfvo type="min"/>
        <cfvo type="max"/>
        <color rgb="FFFCFCFF"/>
        <color rgb="FF63BE7B"/>
      </colorScale>
    </cfRule>
  </conditionalFormatting>
  <conditionalFormatting sqref="D27:E27">
    <cfRule type="colorScale" priority="65">
      <colorScale>
        <cfvo type="min"/>
        <cfvo type="max"/>
        <color rgb="FFFCFCFF"/>
        <color rgb="FF63BE7B"/>
      </colorScale>
    </cfRule>
    <cfRule type="colorScale" priority="66">
      <colorScale>
        <cfvo type="min"/>
        <cfvo type="percentile" val="50"/>
        <cfvo type="max"/>
        <color rgb="FFF8696B"/>
        <color rgb="FFFFEB84"/>
        <color rgb="FF63BE7B"/>
      </colorScale>
    </cfRule>
  </conditionalFormatting>
  <conditionalFormatting sqref="D28:E30">
    <cfRule type="colorScale" priority="67">
      <colorScale>
        <cfvo type="min"/>
        <cfvo type="max"/>
        <color rgb="FFFCFCFF"/>
        <color rgb="FF63BE7B"/>
      </colorScale>
    </cfRule>
    <cfRule type="colorScale" priority="68">
      <colorScale>
        <cfvo type="min"/>
        <cfvo type="percentile" val="50"/>
        <cfvo type="max"/>
        <color rgb="FFF8696B"/>
        <color rgb="FFFFEB84"/>
        <color rgb="FF63BE7B"/>
      </colorScale>
    </cfRule>
  </conditionalFormatting>
  <conditionalFormatting sqref="D31:E31">
    <cfRule type="colorScale" priority="64">
      <colorScale>
        <cfvo type="min"/>
        <cfvo type="percentile" val="50"/>
        <cfvo type="max"/>
        <color rgb="FFF8696B"/>
        <color rgb="FFFFEB84"/>
        <color rgb="FF63BE7B"/>
      </colorScale>
    </cfRule>
    <cfRule type="colorScale" priority="63">
      <colorScale>
        <cfvo type="min"/>
        <cfvo type="max"/>
        <color rgb="FFFCFCFF"/>
        <color rgb="FF63BE7B"/>
      </colorScale>
    </cfRule>
  </conditionalFormatting>
  <conditionalFormatting sqref="D32:E32">
    <cfRule type="colorScale" priority="61">
      <colorScale>
        <cfvo type="min"/>
        <cfvo type="max"/>
        <color rgb="FFFCFCFF"/>
        <color rgb="FF63BE7B"/>
      </colorScale>
    </cfRule>
    <cfRule type="colorScale" priority="62">
      <colorScale>
        <cfvo type="min"/>
        <cfvo type="percentile" val="50"/>
        <cfvo type="max"/>
        <color rgb="FFF8696B"/>
        <color rgb="FFFFEB84"/>
        <color rgb="FF63BE7B"/>
      </colorScale>
    </cfRule>
  </conditionalFormatting>
  <conditionalFormatting sqref="D33:E33">
    <cfRule type="colorScale" priority="59">
      <colorScale>
        <cfvo type="min"/>
        <cfvo type="max"/>
        <color rgb="FFFCFCFF"/>
        <color rgb="FF63BE7B"/>
      </colorScale>
    </cfRule>
    <cfRule type="colorScale" priority="60">
      <colorScale>
        <cfvo type="min"/>
        <cfvo type="percentile" val="50"/>
        <cfvo type="max"/>
        <color rgb="FFF8696B"/>
        <color rgb="FFFFEB84"/>
        <color rgb="FF63BE7B"/>
      </colorScale>
    </cfRule>
  </conditionalFormatting>
  <conditionalFormatting sqref="D34:E34">
    <cfRule type="colorScale" priority="58">
      <colorScale>
        <cfvo type="min"/>
        <cfvo type="percentile" val="50"/>
        <cfvo type="max"/>
        <color rgb="FFF8696B"/>
        <color rgb="FFFFEB84"/>
        <color rgb="FF63BE7B"/>
      </colorScale>
    </cfRule>
    <cfRule type="colorScale" priority="57">
      <colorScale>
        <cfvo type="min"/>
        <cfvo type="max"/>
        <color rgb="FFFCFCFF"/>
        <color rgb="FF63BE7B"/>
      </colorScale>
    </cfRule>
  </conditionalFormatting>
  <conditionalFormatting sqref="D35:E35">
    <cfRule type="colorScale" priority="56">
      <colorScale>
        <cfvo type="min"/>
        <cfvo type="percentile" val="50"/>
        <cfvo type="max"/>
        <color rgb="FFF8696B"/>
        <color rgb="FFFFEB84"/>
        <color rgb="FF63BE7B"/>
      </colorScale>
    </cfRule>
    <cfRule type="colorScale" priority="55">
      <colorScale>
        <cfvo type="min"/>
        <cfvo type="max"/>
        <color rgb="FFFCFCFF"/>
        <color rgb="FF63BE7B"/>
      </colorScale>
    </cfRule>
  </conditionalFormatting>
  <conditionalFormatting sqref="D36:E36">
    <cfRule type="colorScale" priority="52">
      <colorScale>
        <cfvo type="min"/>
        <cfvo type="percentile" val="50"/>
        <cfvo type="max"/>
        <color rgb="FFF8696B"/>
        <color rgb="FFFFEB84"/>
        <color rgb="FF63BE7B"/>
      </colorScale>
    </cfRule>
    <cfRule type="colorScale" priority="51">
      <colorScale>
        <cfvo type="min"/>
        <cfvo type="max"/>
        <color rgb="FFFCFCFF"/>
        <color rgb="FF63BE7B"/>
      </colorScale>
    </cfRule>
  </conditionalFormatting>
  <conditionalFormatting sqref="D37:E39">
    <cfRule type="colorScale" priority="53">
      <colorScale>
        <cfvo type="min"/>
        <cfvo type="max"/>
        <color rgb="FFFCFCFF"/>
        <color rgb="FF63BE7B"/>
      </colorScale>
    </cfRule>
    <cfRule type="colorScale" priority="54">
      <colorScale>
        <cfvo type="min"/>
        <cfvo type="percentile" val="50"/>
        <cfvo type="max"/>
        <color rgb="FFF8696B"/>
        <color rgb="FFFFEB84"/>
        <color rgb="FF63BE7B"/>
      </colorScale>
    </cfRule>
  </conditionalFormatting>
  <conditionalFormatting sqref="D40:E40">
    <cfRule type="colorScale" priority="49">
      <colorScale>
        <cfvo type="min"/>
        <cfvo type="max"/>
        <color rgb="FFFCFCFF"/>
        <color rgb="FF63BE7B"/>
      </colorScale>
    </cfRule>
    <cfRule type="colorScale" priority="50">
      <colorScale>
        <cfvo type="min"/>
        <cfvo type="percentile" val="50"/>
        <cfvo type="max"/>
        <color rgb="FFF8696B"/>
        <color rgb="FFFFEB84"/>
        <color rgb="FF63BE7B"/>
      </colorScale>
    </cfRule>
  </conditionalFormatting>
  <conditionalFormatting sqref="D41:E41">
    <cfRule type="colorScale" priority="47">
      <colorScale>
        <cfvo type="min"/>
        <cfvo type="max"/>
        <color rgb="FFFCFCFF"/>
        <color rgb="FF63BE7B"/>
      </colorScale>
    </cfRule>
    <cfRule type="colorScale" priority="48">
      <colorScale>
        <cfvo type="min"/>
        <cfvo type="percentile" val="50"/>
        <cfvo type="max"/>
        <color rgb="FFF8696B"/>
        <color rgb="FFFFEB84"/>
        <color rgb="FF63BE7B"/>
      </colorScale>
    </cfRule>
  </conditionalFormatting>
  <conditionalFormatting sqref="D42:E42">
    <cfRule type="colorScale" priority="45">
      <colorScale>
        <cfvo type="min"/>
        <cfvo type="max"/>
        <color rgb="FFFCFCFF"/>
        <color rgb="FF63BE7B"/>
      </colorScale>
    </cfRule>
    <cfRule type="colorScale" priority="46">
      <colorScale>
        <cfvo type="min"/>
        <cfvo type="percentile" val="50"/>
        <cfvo type="max"/>
        <color rgb="FFF8696B"/>
        <color rgb="FFFFEB84"/>
        <color rgb="FF63BE7B"/>
      </colorScale>
    </cfRule>
  </conditionalFormatting>
  <conditionalFormatting sqref="D43:E43">
    <cfRule type="colorScale" priority="43">
      <colorScale>
        <cfvo type="min"/>
        <cfvo type="max"/>
        <color rgb="FFFCFCFF"/>
        <color rgb="FF63BE7B"/>
      </colorScale>
    </cfRule>
    <cfRule type="colorScale" priority="44">
      <colorScale>
        <cfvo type="min"/>
        <cfvo type="percentile" val="50"/>
        <cfvo type="max"/>
        <color rgb="FFF8696B"/>
        <color rgb="FFFFEB84"/>
        <color rgb="FF63BE7B"/>
      </colorScale>
    </cfRule>
  </conditionalFormatting>
  <conditionalFormatting sqref="D44:E44">
    <cfRule type="colorScale" priority="41">
      <colorScale>
        <cfvo type="min"/>
        <cfvo type="max"/>
        <color rgb="FFFCFCFF"/>
        <color rgb="FF63BE7B"/>
      </colorScale>
    </cfRule>
    <cfRule type="colorScale" priority="42">
      <colorScale>
        <cfvo type="min"/>
        <cfvo type="percentile" val="50"/>
        <cfvo type="max"/>
        <color rgb="FFF8696B"/>
        <color rgb="FFFFEB84"/>
        <color rgb="FF63BE7B"/>
      </colorScale>
    </cfRule>
  </conditionalFormatting>
  <conditionalFormatting sqref="D45:E45">
    <cfRule type="colorScale" priority="37">
      <colorScale>
        <cfvo type="min"/>
        <cfvo type="max"/>
        <color rgb="FFFCFCFF"/>
        <color rgb="FF63BE7B"/>
      </colorScale>
    </cfRule>
    <cfRule type="colorScale" priority="38">
      <colorScale>
        <cfvo type="min"/>
        <cfvo type="percentile" val="50"/>
        <cfvo type="max"/>
        <color rgb="FFF8696B"/>
        <color rgb="FFFFEB84"/>
        <color rgb="FF63BE7B"/>
      </colorScale>
    </cfRule>
  </conditionalFormatting>
  <conditionalFormatting sqref="D46:E48">
    <cfRule type="colorScale" priority="39">
      <colorScale>
        <cfvo type="min"/>
        <cfvo type="max"/>
        <color rgb="FFFCFCFF"/>
        <color rgb="FF63BE7B"/>
      </colorScale>
    </cfRule>
    <cfRule type="colorScale" priority="40">
      <colorScale>
        <cfvo type="min"/>
        <cfvo type="percentile" val="50"/>
        <cfvo type="max"/>
        <color rgb="FFF8696B"/>
        <color rgb="FFFFEB84"/>
        <color rgb="FF63BE7B"/>
      </colorScale>
    </cfRule>
  </conditionalFormatting>
  <conditionalFormatting sqref="D49:E49">
    <cfRule type="colorScale" priority="35">
      <colorScale>
        <cfvo type="min"/>
        <cfvo type="max"/>
        <color rgb="FFFCFCFF"/>
        <color rgb="FF63BE7B"/>
      </colorScale>
    </cfRule>
    <cfRule type="colorScale" priority="36">
      <colorScale>
        <cfvo type="min"/>
        <cfvo type="percentile" val="50"/>
        <cfvo type="max"/>
        <color rgb="FFF8696B"/>
        <color rgb="FFFFEB84"/>
        <color rgb="FF63BE7B"/>
      </colorScale>
    </cfRule>
  </conditionalFormatting>
  <conditionalFormatting sqref="D50:E50">
    <cfRule type="colorScale" priority="34">
      <colorScale>
        <cfvo type="min"/>
        <cfvo type="percentile" val="50"/>
        <cfvo type="max"/>
        <color rgb="FFF8696B"/>
        <color rgb="FFFFEB84"/>
        <color rgb="FF63BE7B"/>
      </colorScale>
    </cfRule>
    <cfRule type="colorScale" priority="33">
      <colorScale>
        <cfvo type="min"/>
        <cfvo type="max"/>
        <color rgb="FFFCFCFF"/>
        <color rgb="FF63BE7B"/>
      </colorScale>
    </cfRule>
  </conditionalFormatting>
  <conditionalFormatting sqref="D51:E51">
    <cfRule type="colorScale" priority="31">
      <colorScale>
        <cfvo type="min"/>
        <cfvo type="max"/>
        <color rgb="FFFCFCFF"/>
        <color rgb="FF63BE7B"/>
      </colorScale>
    </cfRule>
    <cfRule type="colorScale" priority="32">
      <colorScale>
        <cfvo type="min"/>
        <cfvo type="percentile" val="50"/>
        <cfvo type="max"/>
        <color rgb="FFF8696B"/>
        <color rgb="FFFFEB84"/>
        <color rgb="FF63BE7B"/>
      </colorScale>
    </cfRule>
  </conditionalFormatting>
  <conditionalFormatting sqref="D52:E52">
    <cfRule type="colorScale" priority="29">
      <colorScale>
        <cfvo type="min"/>
        <cfvo type="max"/>
        <color rgb="FFFCFCFF"/>
        <color rgb="FF63BE7B"/>
      </colorScale>
    </cfRule>
    <cfRule type="colorScale" priority="30">
      <colorScale>
        <cfvo type="min"/>
        <cfvo type="percentile" val="50"/>
        <cfvo type="max"/>
        <color rgb="FFF8696B"/>
        <color rgb="FFFFEB84"/>
        <color rgb="FF63BE7B"/>
      </colorScale>
    </cfRule>
  </conditionalFormatting>
  <conditionalFormatting sqref="E2:E32">
    <cfRule type="colorScale" priority="12">
      <colorScale>
        <cfvo type="min"/>
        <cfvo type="max"/>
        <color rgb="FFFCFCFF"/>
        <color rgb="FF63BE7B"/>
      </colorScale>
    </cfRule>
  </conditionalFormatting>
  <conditionalFormatting sqref="E21:E46 E2:E19">
    <cfRule type="colorScale" priority="19">
      <colorScale>
        <cfvo type="min"/>
        <cfvo type="max"/>
        <color rgb="FFFCFCFF"/>
        <color rgb="FF63BE7B"/>
      </colorScale>
    </cfRule>
  </conditionalFormatting>
  <conditionalFormatting sqref="F2:F32">
    <cfRule type="colorScale" priority="11">
      <colorScale>
        <cfvo type="min"/>
        <cfvo type="percentile" val="50"/>
        <cfvo type="max"/>
        <color rgb="FFF8696B"/>
        <color rgb="FFFCFCFF"/>
        <color rgb="FF63BE7B"/>
      </colorScale>
    </cfRule>
  </conditionalFormatting>
  <conditionalFormatting sqref="F21:F26 F2:F19">
    <cfRule type="colorScale" priority="25">
      <colorScale>
        <cfvo type="min"/>
        <cfvo type="max"/>
        <color rgb="FFFCFCFF"/>
        <color rgb="FF63BE7B"/>
      </colorScale>
    </cfRule>
  </conditionalFormatting>
  <conditionalFormatting sqref="F55:F1048576 F1:F19 F21:F52">
    <cfRule type="colorScale" priority="21">
      <colorScale>
        <cfvo type="min"/>
        <cfvo type="percentile" val="50"/>
        <cfvo type="max"/>
        <color rgb="FFF8696B"/>
        <color rgb="FFFCFCFF"/>
        <color rgb="FF63BE7B"/>
      </colorScale>
    </cfRule>
  </conditionalFormatting>
  <conditionalFormatting sqref="G2:G32">
    <cfRule type="colorScale" priority="10">
      <colorScale>
        <cfvo type="min"/>
        <cfvo type="percentile" val="50"/>
        <cfvo type="max"/>
        <color rgb="FF63BE7B"/>
        <color rgb="FFFCFCFF"/>
        <color rgb="FFF8696B"/>
      </colorScale>
    </cfRule>
  </conditionalFormatting>
  <conditionalFormatting sqref="G21:G26 G2:G19">
    <cfRule type="colorScale" priority="24">
      <colorScale>
        <cfvo type="min"/>
        <cfvo type="percentile" val="50"/>
        <cfvo type="max"/>
        <color rgb="FF63BE7B"/>
        <color rgb="FFFCFCFF"/>
        <color rgb="FFF8696B"/>
      </colorScale>
    </cfRule>
  </conditionalFormatting>
  <conditionalFormatting sqref="G21:G52 G2:G19">
    <cfRule type="colorScale" priority="93">
      <colorScale>
        <cfvo type="min"/>
        <cfvo type="percentile" val="50"/>
        <cfvo type="max"/>
        <color rgb="FF63BE7B"/>
        <color rgb="FFFCFCFF"/>
        <color rgb="FFF8696B"/>
      </colorScale>
    </cfRule>
  </conditionalFormatting>
  <conditionalFormatting sqref="H2:H32">
    <cfRule type="colorScale" priority="9">
      <colorScale>
        <cfvo type="min"/>
        <cfvo type="percentile" val="50"/>
        <cfvo type="max"/>
        <color rgb="FF63BE7B"/>
        <color rgb="FFFCFCFF"/>
        <color rgb="FFF8696B"/>
      </colorScale>
    </cfRule>
  </conditionalFormatting>
  <conditionalFormatting sqref="H21:H26 H2:H19">
    <cfRule type="colorScale" priority="23">
      <colorScale>
        <cfvo type="min"/>
        <cfvo type="percentile" val="50"/>
        <cfvo type="max"/>
        <color rgb="FF63BE7B"/>
        <color rgb="FFFCFCFF"/>
        <color rgb="FFF8696B"/>
      </colorScale>
    </cfRule>
  </conditionalFormatting>
  <conditionalFormatting sqref="I2:I6">
    <cfRule type="colorScale" priority="4">
      <colorScale>
        <cfvo type="min"/>
        <cfvo type="max"/>
        <color rgb="FFFFEF9C"/>
        <color rgb="FF63BE7B"/>
      </colorScale>
    </cfRule>
  </conditionalFormatting>
  <conditionalFormatting sqref="I2:I32">
    <cfRule type="colorScale" priority="8">
      <colorScale>
        <cfvo type="min"/>
        <cfvo type="max"/>
        <color rgb="FFFFEF9C"/>
        <color rgb="FF63BE7B"/>
      </colorScale>
    </cfRule>
  </conditionalFormatting>
  <conditionalFormatting sqref="I21:I26 I2:I19">
    <cfRule type="colorScale" priority="22">
      <colorScale>
        <cfvo type="min"/>
        <cfvo type="max"/>
        <color rgb="FFFFEF9C"/>
        <color rgb="FF63BE7B"/>
      </colorScale>
    </cfRule>
  </conditionalFormatting>
  <conditionalFormatting sqref="I21:I52 I2:I19">
    <cfRule type="colorScale" priority="96">
      <colorScale>
        <cfvo type="min"/>
        <cfvo type="max"/>
        <color rgb="FFFFEF9C"/>
        <color rgb="FF63BE7B"/>
      </colorScale>
    </cfRule>
  </conditionalFormatting>
  <conditionalFormatting sqref="J2:J6">
    <cfRule type="colorScale" priority="3">
      <colorScale>
        <cfvo type="min"/>
        <cfvo type="max"/>
        <color rgb="FFFFEF9C"/>
        <color rgb="FF63BE7B"/>
      </colorScale>
    </cfRule>
  </conditionalFormatting>
  <conditionalFormatting sqref="J2:J32">
    <cfRule type="colorScale" priority="7">
      <colorScale>
        <cfvo type="min"/>
        <cfvo type="max"/>
        <color rgb="FFFFEF9C"/>
        <color rgb="FF63BE7B"/>
      </colorScale>
    </cfRule>
  </conditionalFormatting>
  <conditionalFormatting sqref="J21:J52 J2:J19">
    <cfRule type="colorScale" priority="97">
      <colorScale>
        <cfvo type="min"/>
        <cfvo type="max"/>
        <color rgb="FFFFEF9C"/>
        <color rgb="FF63BE7B"/>
      </colorScale>
    </cfRule>
  </conditionalFormatting>
  <conditionalFormatting sqref="K2:K6">
    <cfRule type="colorScale" priority="2">
      <colorScale>
        <cfvo type="min"/>
        <cfvo type="max"/>
        <color rgb="FFFFEF9C"/>
        <color rgb="FF63BE7B"/>
      </colorScale>
    </cfRule>
  </conditionalFormatting>
  <conditionalFormatting sqref="K2:K32">
    <cfRule type="colorScale" priority="6">
      <colorScale>
        <cfvo type="min"/>
        <cfvo type="percentile" val="50"/>
        <cfvo type="max"/>
        <color rgb="FFF8696B"/>
        <color rgb="FFFFEB84"/>
        <color rgb="FF63BE7B"/>
      </colorScale>
    </cfRule>
  </conditionalFormatting>
  <conditionalFormatting sqref="K21:K52 K2:K19">
    <cfRule type="colorScale" priority="98">
      <colorScale>
        <cfvo type="min"/>
        <cfvo type="percentile" val="50"/>
        <cfvo type="max"/>
        <color rgb="FFF8696B"/>
        <color rgb="FFFFEB84"/>
        <color rgb="FF63BE7B"/>
      </colorScale>
    </cfRule>
  </conditionalFormatting>
  <hyperlinks>
    <hyperlink ref="A6" r:id="rId1" display="Real Estate/American Tower Corporation.xlsx" xr:uid="{95A134E7-663B-1B43-A476-6A0A31C5BE2D}"/>
    <hyperlink ref="A4" r:id="rId2" display="Real Estate/Prologis.xlsx" xr:uid="{57B908D3-F1A2-7D44-86AB-3BCA5CBDAACC}"/>
    <hyperlink ref="A3" r:id="rId3" display="Real Estate/Texas Pacific Land.xlsx" xr:uid="{6D801969-BAE0-CD44-AFEF-42CB855A8E28}"/>
    <hyperlink ref="A2" r:id="rId4" display="Real Estate/WillScot Mobile Mini Holdings.xlsx" xr:uid="{71DB3FFA-9302-0B4B-A018-5040741F8B3C}"/>
    <hyperlink ref="A5" r:id="rId5" display="Real Estate/CoStar Group.xlsx" xr:uid="{554DAE06-B25F-3845-A09D-BFE661E0747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AD451-D92C-9A42-9B47-7252F7B8D98D}">
  <dimension ref="A1:R36"/>
  <sheetViews>
    <sheetView zoomScale="80" zoomScaleNormal="80" workbookViewId="0">
      <pane ySplit="1" topLeftCell="A2" activePane="bottomLeft" state="frozen"/>
      <selection pane="bottomLeft" activeCell="A3" sqref="A3"/>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25</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17">
        <v>#VALUE!</v>
      </c>
      <c r="B2" s="19">
        <f>'[17]Sheet 1'!$X$115</f>
        <v>454.87625527615637</v>
      </c>
      <c r="C2" s="6" cm="1">
        <f t="array" ref="C2">(B2/_FV(A2,"Price"))-1</f>
        <v>-1.8295510825823147E-3</v>
      </c>
      <c r="D2" s="6">
        <f>'[17]Sheet 1'!$V$4</f>
        <v>0.18272868530692499</v>
      </c>
      <c r="E2" s="6">
        <f>'[17]Sheet 1'!$W$4</f>
        <v>8.6598746081504752E-2</v>
      </c>
      <c r="F2" s="6">
        <f>'[17]Sheet 1'!$V$20</f>
        <v>0.12058803578079469</v>
      </c>
      <c r="G2" s="7">
        <f>'[17]Sheet 1'!$AC$16</f>
        <v>2.1852106363636365</v>
      </c>
      <c r="H2" s="7">
        <f>'[17]Sheet 1'!$AD$16</f>
        <v>17.954351691231867</v>
      </c>
      <c r="I2" s="6">
        <f>'[17]Sheet 1'!$AB$7</f>
        <v>0.39620983542319749</v>
      </c>
      <c r="J2" s="6">
        <f>'[17]Sheet 1'!$AE$7</f>
        <v>0.11461598746081504</v>
      </c>
      <c r="K2" s="6">
        <f>'[17]Sheet 1'!$AD$13</f>
        <v>0.42418211606717809</v>
      </c>
      <c r="L2" s="8">
        <f>'[17]Sheet 1'!$AD$101</f>
        <v>22306630176</v>
      </c>
      <c r="M2" s="16" t="str" cm="1">
        <f t="array" ref="M2">_FV(A2,"Industry")</f>
        <v>Specialty Retailers</v>
      </c>
      <c r="N2" s="25" cm="1">
        <f t="array" ref="N2">_FV(A2,"Year incorporated",TRUE)</f>
        <v>2016</v>
      </c>
      <c r="O2" s="14" t="str" cm="1">
        <f t="array" ref="O2">_FV(A2,"Description")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P2" s="14"/>
      <c r="Q2" s="14"/>
      <c r="R2" s="14"/>
    </row>
    <row r="3" spans="1:18" ht="50" customHeight="1">
      <c r="A3" s="2" t="e" vm="100">
        <v>#VALUE!</v>
      </c>
      <c r="B3" s="19">
        <f>'[100]Sheet 1'!$V$116</f>
        <v>205.99163640929288</v>
      </c>
      <c r="C3" s="6" cm="1">
        <f t="array" ref="C3">(B3/_FV(A3,"Price"))-1</f>
        <v>-0.45499090800800912</v>
      </c>
      <c r="D3" s="6">
        <f>'[100]Sheet 1'!$T$4</f>
        <v>0.42135142742451581</v>
      </c>
      <c r="E3" s="6">
        <f>'[100]Sheet 1'!$U$4</f>
        <v>0.29638748863802911</v>
      </c>
      <c r="F3" s="6">
        <f>'[100]Sheet 1'!$T$20</f>
        <v>0.55058875747889191</v>
      </c>
      <c r="G3" s="7">
        <f>'[100]Sheet 1'!$AA$16</f>
        <v>7.1798094433461408</v>
      </c>
      <c r="H3" s="7">
        <f>'[100]Sheet 1'!$AB$16</f>
        <v>46.057935553591534</v>
      </c>
      <c r="I3" s="6">
        <f>'[100]Sheet 1'!$Z$7</f>
        <v>0.57679999999999998</v>
      </c>
      <c r="J3" s="6">
        <f>'[100]Sheet 1'!$AC$7</f>
        <v>0.15896865670377458</v>
      </c>
      <c r="K3" s="6">
        <f>'[100]Sheet 1'!$AB$13</f>
        <v>0.36821842435636926</v>
      </c>
      <c r="L3" s="8">
        <f>'[100]Sheet 1'!$AB$102</f>
        <v>44921317820</v>
      </c>
      <c r="M3" s="16" t="str" cm="1">
        <f t="array" ref="M3">_FV(A3,"Industry")</f>
        <v>Textiles &amp; Apparel</v>
      </c>
      <c r="N3" s="25" cm="1">
        <f t="array" ref="N3">_FV(A3,"Year incorporated",TRUE)</f>
        <v>2005</v>
      </c>
      <c r="O3" s="14" t="str" cm="1">
        <f t="array" ref="O3">_FV(A3,"Description")</f>
        <v>lululemon athletica inc. is a designer, distributor and retailer of lifestyle inspired athletic apparel and accessories. The Company’s segments include Company-operated stores and direct to consumer. Its apparel assortment includes items such as pants, shorts, tops, and jackets designed for a healthy lifestyle, including athletic activities such as yoga, running, training, and other sweaty pursuits. It also offers fitness-related accessories. Its Company-operated stores include approximately 600 stores in 17 countries. Its retail stores are located primarily on street locations, in lifestyle centers, and in malls. Its direct to consumer segment includes electronic commerce Website www.lululemon.com, other country and region-specific websites, and mobile applications, including mobile applications on in-store devices. The Company also conduct business through MIRROR, which offers in-home fitness through a workout platform; operate outlets and temporary locations.</v>
      </c>
      <c r="P3" s="14"/>
      <c r="Q3" s="14"/>
      <c r="R3" s="14"/>
    </row>
    <row r="4" spans="1:18" ht="50" customHeight="1">
      <c r="A4" s="2" t="e" vm="8">
        <v>#VALUE!</v>
      </c>
      <c r="B4" s="19">
        <f>'[8]Sheet 1'!$Y$115</f>
        <v>1765.8776341795526</v>
      </c>
      <c r="C4" s="6" cm="1">
        <f t="array" ref="C4">(B4/_FV(A4,"Price"))-1</f>
        <v>-6.5574328405358928E-2</v>
      </c>
      <c r="D4" s="6">
        <f>'[8]Sheet 1'!$W$4</f>
        <v>0.2916945001113338</v>
      </c>
      <c r="E4" s="6">
        <f>'[8]Sheet 1'!$X$4</f>
        <v>0.18065850715393905</v>
      </c>
      <c r="F4" s="6">
        <f>'[8]Sheet 1'!$W$20</f>
        <v>0.30801479654747221</v>
      </c>
      <c r="G4" s="7">
        <f>'[8]Sheet 1'!$AD$16</f>
        <v>18.071099810377522</v>
      </c>
      <c r="H4" s="7">
        <f>'[8]Sheet 1'!$AE$16</f>
        <v>62.269349569349572</v>
      </c>
      <c r="I4" s="6">
        <f>'[8]Sheet 1'!$AC$7</f>
        <v>0.70789999999999997</v>
      </c>
      <c r="J4" s="6">
        <f>'[8]Sheet 1'!$AF$7</f>
        <v>0.36062747802103085</v>
      </c>
      <c r="K4" s="6">
        <f>'[8]Sheet 1'!$AE$13</f>
        <v>0.32674782608695652</v>
      </c>
      <c r="L4" s="8">
        <f>'[8]Sheet 1'!$AE$101</f>
        <v>209660900000</v>
      </c>
      <c r="M4" s="16" t="str" cm="1">
        <f t="array" ref="M4">_FV(A4,"Industry")</f>
        <v>Textiles &amp; Apparel</v>
      </c>
      <c r="N4" s="25" cm="1">
        <f t="array" ref="N4">_FV(A4,"Year incorporated",TRUE)</f>
        <v>1957</v>
      </c>
      <c r="O4" s="14" t="str" cm="1">
        <f t="array" ref="O4">_FV(A4,"Description")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P4" s="14"/>
      <c r="Q4" s="14"/>
      <c r="R4" s="14"/>
    </row>
    <row r="5" spans="1:18" ht="50" customHeight="1">
      <c r="A5" s="2" t="e" vm="11">
        <v>#VALUE!</v>
      </c>
      <c r="B5" s="19">
        <f>'[11]Sheet 1'!$X$115</f>
        <v>146.25862569866152</v>
      </c>
      <c r="C5" s="6" cm="1">
        <f t="array" ref="C5">(B5/_FV(A5,"Price"))-1</f>
        <v>0.36613698578985154</v>
      </c>
      <c r="D5" s="6">
        <f>'[11]Sheet 1'!$V$4</f>
        <v>0.53668211856406289</v>
      </c>
      <c r="E5" s="6">
        <f>'[11]Sheet 1'!$W$4</f>
        <v>0.12461796603923792</v>
      </c>
      <c r="F5" s="6">
        <f>'[11]Sheet 1'!$V$20</f>
        <v>0.24589531020025879</v>
      </c>
      <c r="G5" s="7">
        <f>'[11]Sheet 1'!$AC$16</f>
        <v>1.9017737064994649</v>
      </c>
      <c r="H5" s="7">
        <f>'[11]Sheet 1'!$AD$16</f>
        <v>12.516272060633998</v>
      </c>
      <c r="I5" s="6">
        <f>'[11]Sheet 1'!$AB$7</f>
        <v>0.52329999999999999</v>
      </c>
      <c r="J5" s="6">
        <f>'[11]Sheet 1'!$AE$7</f>
        <v>0.1403527722339194</v>
      </c>
      <c r="K5" s="6">
        <f>'[11]Sheet 1'!$AD$13</f>
        <v>0.24927693351245789</v>
      </c>
      <c r="L5" s="8">
        <f>'[11]Sheet 1'!$AD$101</f>
        <v>6760777000</v>
      </c>
      <c r="M5" s="16" t="str" cm="1">
        <f t="array" ref="M5">_FV(A5,"Industry")</f>
        <v>Textiles &amp; Apparel</v>
      </c>
      <c r="N5" s="25" cm="1">
        <f t="array" ref="N5">_FV(A5,"Year incorporated",TRUE)</f>
        <v>2005</v>
      </c>
      <c r="O5" s="14" t="str" cm="1">
        <f t="array" ref="O5">_FV(A5,"Description")</f>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c>
      <c r="P5" s="14"/>
      <c r="Q5" s="14"/>
      <c r="R5" s="14"/>
    </row>
    <row r="6" spans="1:18" ht="50" customHeight="1">
      <c r="A6" s="2" t="e" vm="107">
        <v>#VALUE!</v>
      </c>
      <c r="B6" s="19">
        <f>'[107]Sheet 1'!$AE$115</f>
        <v>116.47298319243696</v>
      </c>
      <c r="C6" s="6" cm="1">
        <f t="array" ref="C6">(B6/_FV(A6,"Price"))-1</f>
        <v>-0.40435213668591097</v>
      </c>
      <c r="D6" s="6">
        <f>'[107]Sheet 1'!$AC$4</f>
        <v>9.3863706444649919E-2</v>
      </c>
      <c r="E6" s="6">
        <f>'[107]Sheet 1'!$AD$4</f>
        <v>-6.2130010712070805E-2</v>
      </c>
      <c r="F6" s="6">
        <f>'[107]Sheet 1'!$AC$20</f>
        <v>-5.7349397590361395E-2</v>
      </c>
      <c r="G6" s="7">
        <f>'[107]Sheet 1'!$AJ$16</f>
        <v>3.9283793397981621</v>
      </c>
      <c r="H6" s="7">
        <f>'[107]Sheet 1'!$AK$16</f>
        <v>29.153834456066946</v>
      </c>
      <c r="I6" s="6">
        <f>'[107]Sheet 1'!$AI$7</f>
        <v>0.75729999999999997</v>
      </c>
      <c r="J6" s="6">
        <f>'[107]Sheet 1'!$AL$7</f>
        <v>0.11275864013080002</v>
      </c>
      <c r="K6" s="6">
        <f>'[107]Sheet 1'!$AK$13</f>
        <v>0.23951643369852663</v>
      </c>
      <c r="L6" s="8">
        <f>'[107]Sheet 1'!$AK$101</f>
        <v>69677664350</v>
      </c>
      <c r="M6" s="16" t="str" cm="1">
        <f t="array" ref="M6">_FV(A6,"Industry")</f>
        <v>Personal &amp; Household Products &amp; Services</v>
      </c>
      <c r="N6" s="25" cm="1">
        <f t="array" ref="N6">_FV(A6,"Year incorporated",TRUE)</f>
        <v>1976</v>
      </c>
      <c r="O6" s="14" t="str" cm="1">
        <f t="array" ref="O6">_FV(A6,"Description")</f>
        <v>The Estee Lauder Companies Inc. manufacturers, markets and sells skin care, makeup, fragrance and hair care products. The Company operates through the beauty products segment. Its product categories include skin care, makeup, fragrance, hair care and other. The Company's products are sold in approximately 150 countries and territories under a number of brand names, including Estee Lauder, Aramis, Clinique, Lab Series, Origins, M.A.C, Bobbi Brown, La Mer, Aveda, Jo Malone London, Bumble and bumble, Darphin, Smashbox, Le Labo, Editions de Parfums Frederic Malle, GLAMGLOW, Kilian Paris, Too Faced, Dr.Jart+, DECIEM and The Ordinary. It also offers fragrances, cosmetics and/or related products under brand names, TOM FORD, Dr. Andrew Weil, and AERIN. Its skin care products include moisturizers, serums, cleansers, toners, exfoliators, acne and oil correctors, facial masks, and sun care products. Its makeup products include lipsticks, lip glosses, mascaras, foundations and others.</v>
      </c>
      <c r="P6" s="14"/>
      <c r="Q6" s="14"/>
      <c r="R6" s="14"/>
    </row>
    <row r="7" spans="1:18" ht="50" customHeight="1">
      <c r="A7" s="24" t="e" vm="108">
        <v>#VALUE!</v>
      </c>
      <c r="B7" s="19">
        <f>'[108]Sheet 1'!$AN$115</f>
        <v>67.121371253201062</v>
      </c>
      <c r="C7" s="6" cm="1">
        <f t="array" ref="C7">(B7/_FV(A7,"Price"))-1</f>
        <v>-0.39234681103384872</v>
      </c>
      <c r="D7" s="6">
        <f>'[108]Sheet 1'!$AL$4</f>
        <v>4.8767344739323759E-2</v>
      </c>
      <c r="E7" s="6">
        <f>'[108]Sheet 1'!$AM$4</f>
        <v>9.0473132091629216E-2</v>
      </c>
      <c r="F7" s="6">
        <f>'[108]Sheet 1'!$AL$20</f>
        <v>-2.3062483239474352E-2</v>
      </c>
      <c r="G7" s="7">
        <f>'[108]Sheet 1'!$AS$16</f>
        <v>3.5793962748876043</v>
      </c>
      <c r="H7" s="7">
        <f>'[108]Sheet 1'!$AT$16</f>
        <v>27.65358914985114</v>
      </c>
      <c r="I7" s="6">
        <f>'[108]Sheet 1'!$AR$7</f>
        <v>0.45979999999999999</v>
      </c>
      <c r="J7" s="6">
        <f>'[108]Sheet 1'!$AU$7</f>
        <v>9.4840505245129519E-2</v>
      </c>
      <c r="K7" s="6">
        <f>'[108]Sheet 1'!$AT$13</f>
        <v>0.23917873011322918</v>
      </c>
      <c r="L7" s="8">
        <f>'[108]Sheet 1'!$AT$101</f>
        <v>167193600000</v>
      </c>
      <c r="M7" s="16" t="str" cm="1">
        <f t="array" ref="M7">_FV(A7,"Industry")</f>
        <v>Textiles &amp; Apparel</v>
      </c>
      <c r="N7" s="25" cm="1">
        <f t="array" ref="N7">_FV(A7,"Year incorporated",TRUE)</f>
        <v>1969</v>
      </c>
      <c r="O7" s="14" t="str" cm="1">
        <f t="array" ref="O7">_FV(A7,"Description")</f>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It also designs, distributes and licenses casual sneakers, apparel and accessories under the Chuck Taylor, All Star, One Star, Star Chevron and Jack Purcell trademarks.</v>
      </c>
      <c r="P7" s="14"/>
      <c r="Q7" s="14"/>
      <c r="R7" s="14"/>
    </row>
    <row r="8" spans="1:18" ht="50" customHeight="1">
      <c r="A8" s="2" t="e" vm="18">
        <v>#VALUE!</v>
      </c>
      <c r="B8" s="19">
        <f>'[18]Sheet 1'!$Y$115</f>
        <v>794.4327137089939</v>
      </c>
      <c r="C8" s="6" cm="1">
        <f t="array" ref="C8">(B8/_FV(A8,"Price"))-1</f>
        <v>-4.8127589612995569E-2</v>
      </c>
      <c r="D8" s="6">
        <f>'[18]Sheet 1'!$W$4</f>
        <v>0.23310752939344392</v>
      </c>
      <c r="E8" s="6">
        <f>'[18]Sheet 1'!$X$4</f>
        <v>0.11333097595473829</v>
      </c>
      <c r="F8" s="6">
        <f>'[18]Sheet 1'!$W$20</f>
        <v>0.15191440445662741</v>
      </c>
      <c r="G8" s="7">
        <f>'[18]Sheet 1'!$AD$16</f>
        <v>5.3492915235401091</v>
      </c>
      <c r="H8" s="7">
        <f>'[18]Sheet 1'!$AE$16</f>
        <v>30.075142005112184</v>
      </c>
      <c r="I8" s="6">
        <f>'[18]Sheet 1'!$AC$7</f>
        <v>0.68440000000000001</v>
      </c>
      <c r="J8" s="6">
        <f>'[18]Sheet 1'!$AF$7</f>
        <v>0.16105526368963427</v>
      </c>
      <c r="K8" s="6">
        <f>'[18]Sheet 1'!$AE$13</f>
        <v>0.2326800137385466</v>
      </c>
      <c r="L8" s="8">
        <f>'[18]Sheet 1'!$AE$101</f>
        <v>423578300000</v>
      </c>
      <c r="M8" s="16" t="str" cm="1">
        <f t="array" ref="M8">_FV(A8,"Industry")</f>
        <v>Textiles &amp; Apparel</v>
      </c>
      <c r="N8" s="25" cm="1">
        <f t="array" ref="N8">_FV(A8,"Year incorporated",TRUE)</f>
        <v>1971</v>
      </c>
      <c r="O8" s="14" t="str" cm="1">
        <f t="array" ref="O8">_FV(A8,"Description")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P8" s="14"/>
      <c r="Q8" s="14"/>
      <c r="R8" s="14"/>
    </row>
    <row r="9" spans="1:18" ht="50" customHeight="1">
      <c r="A9" s="2" t="e" vm="109">
        <v>#VALUE!</v>
      </c>
      <c r="B9" s="19">
        <f>'[109]Sheet 1'!$AB$115</f>
        <v>265.1195497281426</v>
      </c>
      <c r="C9" s="6" cm="1">
        <f t="array" ref="C9">(B9/_FV(A9,"Price"))-1</f>
        <v>-0.34691575384125484</v>
      </c>
      <c r="D9" s="6">
        <f>'[109]Sheet 1'!$Z$4</f>
        <v>0.18499361984167306</v>
      </c>
      <c r="E9" s="6">
        <f>'[109]Sheet 1'!$AA$4</f>
        <v>5.5576755199866268E-2</v>
      </c>
      <c r="F9" s="6">
        <f>'[109]Sheet 1'!$Z$20</f>
        <v>0.17117231566644642</v>
      </c>
      <c r="G9" s="7">
        <f>'[109]Sheet 1'!$AG$16</f>
        <v>5.9002655473254473</v>
      </c>
      <c r="H9" s="7">
        <f>'[109]Sheet 1'!$AH$16</f>
        <v>39.55905442820594</v>
      </c>
      <c r="I9" s="6">
        <f>'[109]Sheet 1'!$AF$7</f>
        <v>0.72350000000000003</v>
      </c>
      <c r="J9" s="6">
        <f>'[109]Sheet 1'!$AI$7</f>
        <v>0.12898647695017851</v>
      </c>
      <c r="K9" s="6">
        <f>'[109]Sheet 1'!$AH$13</f>
        <v>0.22714160825847643</v>
      </c>
      <c r="L9" s="8">
        <f>'[109]Sheet 1'!$AH$101</f>
        <v>225747700000</v>
      </c>
      <c r="M9" s="16" t="str" cm="1">
        <f t="array" ref="M9">_FV(A9,"Industry")</f>
        <v>Personal &amp; Household Products &amp; Services</v>
      </c>
      <c r="N9" s="25" cm="1">
        <f t="array" ref="N9">_FV(A9,"Year incorporated",TRUE)</f>
        <v>1963</v>
      </c>
      <c r="O9" s="14" t="str" cm="1">
        <f t="array" ref="O9">_FV(A9,"Description")</f>
        <v>L'Oreal SA is a France-based cosmetics company. The Company owns a wide range of brands organized into four division: Consumer Products, L’Oreal Luxe, Professionals Products and Active Cosmetics. They include L’Oreal Paris, Maybelline New York, Garnier, Lancme, Yves Saint Laurent, Giorgio Armani, Kiehl’s, Krastase, La Roche-Posay and SkinCeuticals, among others. It offers a wide range of products grouped into six business segments: Skincare, Makeup, Haircare, Hair Coloring, Fragrances and Other. Skincare offering includes facial skincare, face cleaners, body care and sun protection products. The Company owns stores and ecommerce websites. It is active globally.</v>
      </c>
      <c r="P9" s="14"/>
      <c r="Q9" s="14"/>
      <c r="R9" s="14"/>
    </row>
    <row r="10" spans="1:18" ht="50" customHeight="1">
      <c r="A10" s="2" t="e" vm="111">
        <v>#VALUE!</v>
      </c>
      <c r="B10" s="19">
        <f>'[111]Sheet 1'!$X$115</f>
        <v>602.89148774923706</v>
      </c>
      <c r="C10" s="6" cm="1">
        <f t="array" ref="C10">(B10/_FV(A10,"Price"))-1</f>
        <v>0.18656069228348171</v>
      </c>
      <c r="D10" s="6">
        <f>'[111]Sheet 1'!$V$4</f>
        <v>0.15334481898760011</v>
      </c>
      <c r="E10" s="6">
        <f>'[111]Sheet 1'!$W$4</f>
        <v>5.2626406564787898E-2</v>
      </c>
      <c r="F10" s="6">
        <f>'[111]Sheet 1'!$V$20</f>
        <v>0.13517883067176983</v>
      </c>
      <c r="G10" s="7">
        <f>'[111]Sheet 1'!$AC$16</f>
        <v>3.3250552798388284</v>
      </c>
      <c r="H10" s="7">
        <f>'[111]Sheet 1'!$AD$16</f>
        <v>18.723907028223575</v>
      </c>
      <c r="I10" s="6">
        <f>'[111]Sheet 1'!$AB$7</f>
        <v>0.74680000000000002</v>
      </c>
      <c r="J10" s="6">
        <f>'[111]Sheet 1'!$AE$7</f>
        <v>0.15758439388727827</v>
      </c>
      <c r="K10" s="6">
        <f>'[111]Sheet 1'!$AD$13</f>
        <v>0.21659707724425886</v>
      </c>
      <c r="L10" s="8">
        <f>'[111]Sheet 1'!$AD$101</f>
        <v>67668200000</v>
      </c>
      <c r="M10" s="16" t="str" cm="1">
        <f t="array" ref="M10">_FV(A10,"Industry")</f>
        <v>Specialty Retailers</v>
      </c>
      <c r="N10" s="25" cm="1">
        <f t="array" ref="N10">_FV(A10,"Year incorporated",TRUE)</f>
        <v>1955</v>
      </c>
      <c r="O10" s="14" t="str" cm="1">
        <f t="array" ref="O10">_FV(A10,"Description")</f>
        <v>Kering SA is a France-based luxury group. The Group manages the development of a series of renowned Houses in Fashion, Leather Goods and Jewelry: Gucci, Saint Laurent, Bottega Veneta, Balenciaga, Alexander McQueen, Brioni, Boucheron, Pomellato, DoDo, Qeelin, as well as Kering Eyewear. It manufactures and sell, mostly through managed retail stores, an array of products, including leather goods, apparel, accessories, footwear, jewelry among others, for man, woman and child. The Group is active globally.</v>
      </c>
      <c r="P10" s="14"/>
      <c r="Q10" s="14"/>
      <c r="R10" s="14"/>
    </row>
    <row r="11" spans="1:18" ht="50" customHeight="1">
      <c r="A11" s="2" t="e" vm="112">
        <v>#VALUE!</v>
      </c>
      <c r="B11" s="19">
        <f>'[112]Sheet 1'!$AB$115</f>
        <v>45.05589249908671</v>
      </c>
      <c r="C11" s="6" cm="1">
        <f t="array" ref="C11">(B11/_FV(A11,"Price"))-1</f>
        <v>4.9764503706586805E-2</v>
      </c>
      <c r="D11" s="6">
        <f>'[112]Sheet 1'!$Z$4</f>
        <v>0.1632702782660147</v>
      </c>
      <c r="E11" s="6">
        <f>'[112]Sheet 1'!$AA$4</f>
        <v>-8.7515894980926268E-3</v>
      </c>
      <c r="F11" s="6">
        <f>'[112]Sheet 1'!$Z$20</f>
        <v>9.5671214418056261E-2</v>
      </c>
      <c r="G11" s="7">
        <f>'[112]Sheet 1'!$AG$16</f>
        <v>1.4200912373401151</v>
      </c>
      <c r="H11" s="7">
        <f>'[112]Sheet 1'!$AH$16</f>
        <v>11.085600696017751</v>
      </c>
      <c r="I11" s="6">
        <f>'[112]Sheet 1'!$AF$7</f>
        <v>0.69569999999999999</v>
      </c>
      <c r="J11" s="6">
        <f>'[112]Sheet 1'!$AI$7</f>
        <v>0.11359114369062757</v>
      </c>
      <c r="K11" s="6">
        <f>'[112]Sheet 1'!$AH$13</f>
        <v>0.21197425589067767</v>
      </c>
      <c r="L11" s="8">
        <f>'[112]Sheet 1'!$AH$101</f>
        <v>9492599876</v>
      </c>
      <c r="M11" s="16" t="str" cm="1">
        <f t="array" ref="M11">_FV(A11,"Industry")</f>
        <v>Specialty Retailers</v>
      </c>
      <c r="N11" s="25" cm="1">
        <f t="array" ref="N11">_FV(A11,"Year incorporated",TRUE)</f>
        <v>2000</v>
      </c>
      <c r="O11" s="14" t="str" cm="1">
        <f t="array" ref="O11">_FV(A11,"Description")</f>
        <v>Tapestry, Inc. is a global house of luxury accessories and lifestyle brands. The Company's brands include Coach, Kate spade New York, and Stuart Weitzman. The Company operates through three segments: Coach, Kate Spade and Stuart Weitzman. The Coach segment includes global sales of Coach products to customers through Coach operated stores, including e-commerce sites and concession shop-in-shops, and sales to wholesale customers and through independent third-party distributors. The Kate Spade segment includes global sales primarily of Kate Spade New York brand products to customers through Kate Spade operated stores, including e-commerce sites and concession shop-in-shops, sales to wholesale customers, and through independent third-party distributors. The Stuart Weitzman segment includes global sales of Stuart Weitzman brand products primarily through Stuart Weitzman operated stores, sales to wholesale customers, through e-commerce sites, and through independent third-party distributors.</v>
      </c>
      <c r="P11" s="14"/>
      <c r="Q11" s="14"/>
      <c r="R11" s="14"/>
    </row>
    <row r="12" spans="1:18" ht="50" customHeight="1">
      <c r="A12" s="2" t="e" vm="114">
        <v>#VALUE!</v>
      </c>
      <c r="B12" s="19">
        <f>'[114]Sheet 1'!$P$115</f>
        <v>54.817204374765645</v>
      </c>
      <c r="C12" s="6" cm="1">
        <f t="array" ref="C12">(B12/_FV(A12,"Price"))-1</f>
        <v>-0.12180063481631465</v>
      </c>
      <c r="D12" s="6">
        <f>'[114]Sheet 1'!$N$4</f>
        <v>0.27212070946575029</v>
      </c>
      <c r="E12" s="6">
        <f>'[114]Sheet 1'!$O$4</f>
        <v>0.15448597520448426</v>
      </c>
      <c r="F12" s="6">
        <f>'[114]Sheet 1'!$N$20</f>
        <v>0.25508914155330609</v>
      </c>
      <c r="G12" s="7">
        <f>'[114]Sheet 1'!$U$16</f>
        <v>6.9108222014760514</v>
      </c>
      <c r="H12" s="7">
        <f>'[114]Sheet 1'!$V$16</f>
        <v>29.64924830681543</v>
      </c>
      <c r="I12" s="6">
        <f>'[114]Sheet 1'!$T$7</f>
        <v>0.76370000000000005</v>
      </c>
      <c r="J12" s="6">
        <f>'[114]Sheet 1'!$W$7</f>
        <v>0.189298817852464</v>
      </c>
      <c r="K12" s="6">
        <f>'[114]Sheet 1'!$V$13</f>
        <v>0.20302945072135958</v>
      </c>
      <c r="L12" s="8">
        <f>'[114]Sheet 1'!$V$101</f>
        <v>17988110000</v>
      </c>
      <c r="M12" s="16" t="str" cm="1">
        <f t="array" ref="M12">_FV(A12,"Industry")</f>
        <v>Textiles &amp; Apparel</v>
      </c>
      <c r="N12" s="25" cm="1">
        <f t="array" ref="N12">_FV(A12,"Year incorporated",TRUE)</f>
        <v>2004</v>
      </c>
      <c r="O12" s="14" t="str" cm="1">
        <f t="array" ref="O12">_FV(A12,"Description")</f>
        <v>Moncler SpA is an Italy-based company engaged in fashion industry. The Company designs, produces and distributes clothing and accessories through Moncler brand. Moncler SpA manufactures collections for women, men and children. The Company offers mainly sportswear, outerwear, knitwear and skiwear, including jackets, shoes, sweaters, trousers, bags, shirts, tops, gloves, hats and sunglasses, among others. Moncler SpA trades its products through approximately 122 stores, as well as through the wholesale distribution channel. Moncler SpA operates in approximately 66 countries, including Austria, France, Germany, Switzerland, Turkey, China, Hong Kong, Japan, Taiwan and the United States, among others.</v>
      </c>
      <c r="P12" s="14"/>
      <c r="Q12" s="14"/>
      <c r="R12" s="14"/>
    </row>
    <row r="13" spans="1:18" ht="50" customHeight="1">
      <c r="A13" s="2" t="e" vm="117">
        <v>#VALUE!</v>
      </c>
      <c r="B13" s="19">
        <f>'[117]Sheet 1'!$Z$115</f>
        <v>25.529372305126532</v>
      </c>
      <c r="C13" s="6" cm="1">
        <f t="array" ref="C13">(B13/_FV(A13,"Price"))-1</f>
        <v>1.9136618967126928E-2</v>
      </c>
      <c r="D13" s="6">
        <f>'[117]Sheet 1'!$X$4</f>
        <v>0.20568283629847683</v>
      </c>
      <c r="E13" s="6">
        <f>'[117]Sheet 1'!$Y$4</f>
        <v>0.24876150035385702</v>
      </c>
      <c r="F13" s="6">
        <f>'[117]Sheet 1'!$X$20</f>
        <v>7.2190834902699397E-2</v>
      </c>
      <c r="G13" s="7">
        <f>'[117]Sheet 1'!$AE$16</f>
        <v>3.4034161358811041</v>
      </c>
      <c r="H13" s="7">
        <f>'[117]Sheet 1'!$AF$16</f>
        <v>24.28801515151515</v>
      </c>
      <c r="I13" s="6">
        <f>'[117]Sheet 1'!$AD$7</f>
        <v>0.71160000000000001</v>
      </c>
      <c r="J13" s="6">
        <f>'[117]Sheet 1'!$AG$7</f>
        <v>0.18895966029723993</v>
      </c>
      <c r="K13" s="6">
        <f>'[117]Sheet 1'!$AF$13</f>
        <v>0.18015925680159256</v>
      </c>
      <c r="L13" s="8">
        <f>'[117]Sheet 1'!$AF$101</f>
        <v>9618054000</v>
      </c>
      <c r="M13" s="16" t="str" cm="1">
        <f t="array" ref="M13">_FV(A13,"Industry")</f>
        <v>Specialty Retailers</v>
      </c>
      <c r="N13" s="25" cm="1">
        <f t="array" ref="N13">_FV(A13,"Year incorporated",TRUE)</f>
        <v>1997</v>
      </c>
      <c r="O13" s="14" t="str" cm="1">
        <f t="array" ref="O13">_FV(A13,"Description")</f>
        <v>Burberry Group plc is a United Kingdom-based global luxury goods manufacturer, retailer, and wholesaler. The Company also licenses third parties to manufacture and distribute products using the Burberry trademarks. The Company's segments include Retail/wholesale and Licensing. The Retail/wholesale segment is engaged in the sale of luxury goods through Burberry mainline stores, concessions, outlets, and digital commerce, as well as Burberry franchisees, department stores globally and multi-brand specialty accounts. The flow of global product between retail and wholesale channels and across its regions is monitored and optimized at a corporate level and implemented via the Company's inventory hubs situated in Europe, the United States, mainland China, Hong Kong, and Special Administrative Regions (S.A.R.) China. The Licensing segment includes royalties from global licensees of beauty products, eyewear and licenses relating to the use of non-Burberry trademarks in Japan.</v>
      </c>
      <c r="P13" s="14"/>
      <c r="Q13" s="14"/>
      <c r="R13" s="14"/>
    </row>
    <row r="14" spans="1:18" ht="50" customHeight="1">
      <c r="A14" s="2" t="e" vm="121">
        <v>#VALUE!</v>
      </c>
      <c r="B14" s="19">
        <f>'[121]Sheet 1'!$Q$115</f>
        <v>9.5390479856081001</v>
      </c>
      <c r="C14" s="6" cm="1">
        <f t="array" ref="C14">(B14/_FV(A14,"Price"))-1</f>
        <v>-0.81531368856518682</v>
      </c>
      <c r="D14" s="6">
        <f>'[121]Sheet 1'!$O$4</f>
        <v>0.24809554837124415</v>
      </c>
      <c r="E14" s="6">
        <f>'[121]Sheet 1'!$P$4</f>
        <v>0.10339436004793523</v>
      </c>
      <c r="F14" s="6">
        <f>'[121]Sheet 1'!$O$20</f>
        <v>0.30096576104626394</v>
      </c>
      <c r="G14" s="7">
        <f>'[121]Sheet 1'!$V$16</f>
        <v>35.178188071723731</v>
      </c>
      <c r="H14" s="7">
        <f>'[121]Sheet 1'!$W$16</f>
        <v>317.65761737601383</v>
      </c>
      <c r="I14" s="6">
        <f>'[121]Sheet 1'!$U$7</f>
        <v>0.78849999999999998</v>
      </c>
      <c r="J14" s="6">
        <f>'[121]Sheet 1'!$X$7</f>
        <v>0.21001439292837293</v>
      </c>
      <c r="K14" s="6">
        <f>'[121]Sheet 1'!$W$13</f>
        <v>0.1261800055773582</v>
      </c>
      <c r="L14" s="8">
        <f>'[121]Sheet 1'!$W$101</f>
        <v>147772100000</v>
      </c>
      <c r="M14" s="16" t="str" cm="1">
        <f t="array" ref="M14">_FV(A14,"Industry")</f>
        <v>Textiles &amp; Apparel</v>
      </c>
      <c r="N14" s="25" t="e" cm="1" vm="122">
        <f t="array" ref="N14">_FV(A14,"Year incorporated",TRUE)</f>
        <v>#VALUE!</v>
      </c>
      <c r="O14" s="14" t="str" cm="1">
        <f t="array" ref="O14">_FV(A14,"Description")</f>
        <v>Prada SpA is an Italy-based company engaged in fashion industry. The Company is a parent of the Prada Group. The Company, along with its subsidiaries, is engaged in the design, production and distribution of leather goods, handbags, clothing, eyewear, fragrances, footwear and accessories. Prada SpA manufactures jackets, trousers, skirts, dresses, sweaters, blouses, as well as perfumes and watches, among others. The Company trades its products through several brands, such as Prada, Miu Miu, The Church and The Car Shoe. Prada SpA operates in approximately 70 countries through directly operated stores, franchise operated stores, a network of selected multi-brand stores and department stores. Prada Spa operates through a numerous subsidiaries, including Artisans Shoes Srl, Angelo Marchesi Srl, Prada Far East BV, Tannerie Megisserie Hervy SAS and Prada SA, among others.</v>
      </c>
      <c r="P14" s="14"/>
      <c r="Q14" s="14"/>
      <c r="R14" s="14"/>
    </row>
    <row r="15" spans="1:18" ht="50" customHeight="1">
      <c r="A15" s="2" t="e" vm="125">
        <v>#VALUE!</v>
      </c>
      <c r="B15" s="19">
        <f>'[124]Sheet 1'!$X$115</f>
        <v>115.44067310484326</v>
      </c>
      <c r="C15" s="6" cm="1">
        <f t="array" ref="C15">(B15/_FV(A15,"Price"))-1</f>
        <v>-0.21147081212538765</v>
      </c>
      <c r="D15" s="6">
        <f>'[124]Sheet 1'!$V$4</f>
        <v>0.45929701765063902</v>
      </c>
      <c r="E15" s="6">
        <f>'[124]Sheet 1'!$W$4</f>
        <v>1.9237787393775019E-2</v>
      </c>
      <c r="F15" s="6">
        <f>'[124]Sheet 1'!$V$20</f>
        <v>0.32322303921568629</v>
      </c>
      <c r="G15" s="7">
        <f>'[124]Sheet 1'!$AC$16</f>
        <v>3.9923570199676766</v>
      </c>
      <c r="H15" s="7">
        <f>'[124]Sheet 1'!$AD$16</f>
        <v>36.922565091610416</v>
      </c>
      <c r="I15" s="6">
        <f>'[124]Sheet 1'!$AB$7</f>
        <v>0.627</v>
      </c>
      <c r="J15" s="6">
        <f>'[124]Sheet 1'!$AE$7</f>
        <v>0.19618372347635682</v>
      </c>
      <c r="K15" s="6">
        <f>'[124]Sheet 1'!$AD$13</f>
        <v>9.7240548448167055E-2</v>
      </c>
      <c r="L15" s="8">
        <f>'[124]Sheet 1'!$AD$101</f>
        <v>76577400000</v>
      </c>
      <c r="M15" s="16" t="str" cm="1">
        <f t="array" ref="M15">_FV(A15,"Industry")</f>
        <v>Textiles &amp; Apparel</v>
      </c>
      <c r="N15" s="25" t="str" cm="1">
        <f t="array" ref="N15">_FV(A15,"Headquarters")</f>
        <v>Chemin de la Chenaie 50, BELLEVUE, GENEVE, 1293 CH</v>
      </c>
      <c r="O15" s="14" t="str" cm="1">
        <f t="array" ref="O15">_FV(A15,"Description")</f>
        <v>Compagnie Financiere Richemont SA (Richemont) is a Switzerland-based jewelry company. The Company's segments include Jewellery Maisons and Specialist Watchmakers. The Jewellery Maisons segment includes businesses, which are engaged in the design, manufacture and distribution of jewelry products. The businesses include Cartier, Van Cleef &amp; Arpels and Giampiero Bodino. Its Specialist Watchmakers segment includes businesses whose primary activity includes the design, manufacture and distribution of precision timepieces. The businesses in the Watchmakers segment include Piaget, A. Lange &amp; Sohne, Jaeger-LeCoultre, Vacheron Constantin, Officine Panerai, IWC Schaffhausen, Baume &amp; Mercier and Roger Dubuis. The Company's other operating segments include Montblanc, Alfred Dunhill, Chloe, Purdey, Shanghai Tang, Peter Millar, investment property companies and other manufacturing entities.</v>
      </c>
      <c r="P15" s="14"/>
      <c r="Q15" s="14"/>
      <c r="R15" s="14"/>
    </row>
    <row r="16" spans="1:18" ht="50" customHeight="1">
      <c r="A16" s="2" t="e" vm="126">
        <v>#VALUE!</v>
      </c>
      <c r="B16" s="19">
        <f>'[125]Sheet 1'!$K$115</f>
        <v>26.7485883607362</v>
      </c>
      <c r="C16" s="6" cm="1">
        <f t="array" ref="C16">(B16/_FV(A16,"Price"))-1</f>
        <v>-0.76288814501607838</v>
      </c>
      <c r="D16" s="6">
        <f>'[125]Sheet 1'!$I$4</f>
        <v>0.23276539561786813</v>
      </c>
      <c r="E16" s="6">
        <f>'[125]Sheet 1'!$J$4</f>
        <v>0.38465657711874135</v>
      </c>
      <c r="F16" s="6">
        <f>'[125]Sheet 1'!$I$20</f>
        <v>0.70087492605162383</v>
      </c>
      <c r="G16" s="7">
        <f>'[125]Sheet 1'!$P$16</f>
        <v>14.001276140811669</v>
      </c>
      <c r="H16" s="7">
        <f>'[125]Sheet 1'!$Q$16</f>
        <v>252.21269843821773</v>
      </c>
      <c r="I16" s="6">
        <f>'[125]Sheet 1'!$O$7</f>
        <v>0.64190000000000003</v>
      </c>
      <c r="J16" s="6">
        <f>'[125]Sheet 1'!$R$7</f>
        <v>3.747242799403297E-2</v>
      </c>
      <c r="K16" s="6">
        <f>'[125]Sheet 1'!$Q$13</f>
        <v>6.9324453345131917E-2</v>
      </c>
      <c r="L16" s="8">
        <f>'[125]Sheet 1'!$Q$101</f>
        <v>5490670445</v>
      </c>
      <c r="M16" s="16" t="str" cm="1">
        <f t="array" ref="M16">_FV(A16,"Industry")</f>
        <v>Specialty Retailers</v>
      </c>
      <c r="N16" s="25" cm="1">
        <f t="array" ref="N16">_FV(A16,"Year incorporated",TRUE)</f>
        <v>2013</v>
      </c>
      <c r="O16" s="14" t="str" cm="1">
        <f t="array" ref="O16">_FV(A16,"Description")</f>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c>
      <c r="P16" s="14"/>
      <c r="Q16" s="14"/>
      <c r="R16" s="14"/>
    </row>
    <row r="17" spans="1:17" ht="50" customHeight="1">
      <c r="A17" s="22"/>
      <c r="B17" s="19"/>
      <c r="C17" s="6"/>
      <c r="D17" s="6"/>
      <c r="E17" s="6"/>
      <c r="F17" s="6"/>
      <c r="G17" s="7"/>
      <c r="H17" s="7"/>
      <c r="I17" s="6"/>
      <c r="J17" s="6"/>
      <c r="K17" s="6"/>
      <c r="L17" s="8"/>
      <c r="M17" s="16"/>
      <c r="N17" s="10"/>
      <c r="O17" s="14"/>
      <c r="P17" s="10"/>
      <c r="Q17" s="10"/>
    </row>
    <row r="18" spans="1:17" ht="50" customHeight="1">
      <c r="A18" s="22"/>
      <c r="B18" s="19"/>
      <c r="C18" s="6"/>
      <c r="D18" s="6"/>
      <c r="E18" s="6"/>
      <c r="F18" s="6"/>
      <c r="G18" s="7"/>
      <c r="H18" s="7"/>
      <c r="I18" s="6"/>
      <c r="J18" s="6"/>
      <c r="K18" s="6"/>
      <c r="L18" s="8"/>
      <c r="M18" s="16"/>
      <c r="N18" s="10"/>
      <c r="O18" s="14"/>
      <c r="P18" s="10"/>
      <c r="Q18" s="10"/>
    </row>
    <row r="19" spans="1:17" ht="50" customHeight="1">
      <c r="A19" s="22"/>
      <c r="B19" s="19"/>
      <c r="C19" s="6"/>
      <c r="D19" s="6"/>
      <c r="E19" s="6"/>
      <c r="F19" s="6"/>
      <c r="G19" s="7"/>
      <c r="H19" s="7"/>
      <c r="I19" s="6"/>
      <c r="J19" s="6"/>
      <c r="K19" s="6"/>
      <c r="L19" s="8"/>
      <c r="M19" s="16"/>
      <c r="N19" s="10"/>
      <c r="O19" s="14"/>
      <c r="P19" s="10"/>
      <c r="Q19" s="10"/>
    </row>
    <row r="20" spans="1:17" ht="50" customHeight="1">
      <c r="A20" s="22"/>
      <c r="B20" s="19"/>
      <c r="C20" s="6"/>
      <c r="D20" s="6"/>
      <c r="E20" s="6"/>
      <c r="F20" s="6"/>
      <c r="G20" s="7"/>
      <c r="H20" s="7"/>
      <c r="I20" s="6"/>
      <c r="J20" s="6"/>
      <c r="K20" s="6"/>
      <c r="L20" s="8"/>
      <c r="M20" s="16"/>
      <c r="N20" s="10"/>
      <c r="O20" s="14"/>
      <c r="P20" s="10"/>
      <c r="Q20" s="10"/>
    </row>
    <row r="21" spans="1:17" ht="50" customHeight="1">
      <c r="A21" s="22"/>
      <c r="B21" s="19"/>
      <c r="C21" s="6"/>
      <c r="D21" s="6"/>
      <c r="E21" s="6"/>
      <c r="F21" s="6"/>
      <c r="G21" s="7"/>
      <c r="H21" s="7"/>
      <c r="I21" s="6"/>
      <c r="J21" s="6"/>
      <c r="K21" s="6"/>
      <c r="L21" s="8"/>
      <c r="M21" s="16"/>
      <c r="N21" s="10"/>
      <c r="O21" s="14"/>
      <c r="P21" s="10"/>
      <c r="Q21" s="10"/>
    </row>
    <row r="22" spans="1:17" ht="50" customHeight="1">
      <c r="A22" s="22"/>
      <c r="B22" s="19"/>
      <c r="C22" s="6"/>
      <c r="D22" s="6"/>
      <c r="E22" s="6"/>
      <c r="F22" s="6"/>
      <c r="G22" s="7"/>
      <c r="H22" s="7"/>
      <c r="I22" s="6"/>
      <c r="J22" s="6"/>
      <c r="K22" s="6"/>
      <c r="L22" s="8"/>
      <c r="M22" s="16"/>
      <c r="N22" s="10"/>
      <c r="O22" s="14"/>
      <c r="P22" s="10"/>
      <c r="Q22" s="10"/>
    </row>
    <row r="23" spans="1:17" ht="50" customHeight="1">
      <c r="A23" s="22"/>
      <c r="B23" s="19"/>
      <c r="C23" s="6"/>
      <c r="D23" s="6"/>
      <c r="E23" s="6"/>
      <c r="F23" s="6"/>
      <c r="G23" s="7"/>
      <c r="H23" s="7"/>
      <c r="I23" s="6"/>
      <c r="J23" s="6"/>
      <c r="K23" s="6"/>
      <c r="L23" s="8"/>
      <c r="M23" s="16"/>
      <c r="N23" s="10"/>
      <c r="O23" s="14"/>
      <c r="P23" s="10"/>
      <c r="Q23" s="10"/>
    </row>
    <row r="24" spans="1:17" ht="50" customHeight="1">
      <c r="A24" s="22"/>
      <c r="B24" s="19"/>
      <c r="C24" s="6"/>
      <c r="D24" s="6"/>
      <c r="E24" s="6"/>
      <c r="F24" s="6"/>
      <c r="G24" s="7"/>
      <c r="H24" s="7"/>
      <c r="I24" s="6"/>
      <c r="J24" s="6"/>
      <c r="K24" s="6"/>
      <c r="L24" s="8"/>
      <c r="M24" s="16"/>
      <c r="N24" s="10"/>
      <c r="O24" s="14"/>
      <c r="P24" s="10"/>
      <c r="Q24" s="10"/>
    </row>
    <row r="25" spans="1:17" ht="50" customHeight="1">
      <c r="A25" s="22"/>
      <c r="B25" s="19"/>
      <c r="C25" s="6"/>
      <c r="D25" s="6"/>
      <c r="E25" s="6"/>
      <c r="F25" s="6"/>
      <c r="G25" s="7"/>
      <c r="H25" s="7"/>
      <c r="I25" s="6"/>
      <c r="J25" s="6"/>
      <c r="K25" s="6"/>
      <c r="L25" s="8"/>
      <c r="M25" s="16"/>
      <c r="N25" s="10"/>
      <c r="O25" s="14"/>
      <c r="P25" s="10"/>
      <c r="Q25" s="10"/>
    </row>
    <row r="26" spans="1:17" ht="50" customHeight="1">
      <c r="A26" s="22"/>
      <c r="B26" s="19"/>
      <c r="C26" s="6"/>
      <c r="D26" s="6"/>
      <c r="E26" s="6"/>
      <c r="F26" s="6"/>
      <c r="G26" s="7"/>
      <c r="H26" s="7"/>
      <c r="I26" s="6"/>
      <c r="J26" s="6"/>
      <c r="K26" s="6"/>
      <c r="L26" s="8"/>
      <c r="M26" s="16"/>
      <c r="N26" s="10"/>
      <c r="O26" s="14"/>
      <c r="P26" s="10"/>
      <c r="Q26" s="10"/>
    </row>
    <row r="27" spans="1:17" ht="50" customHeight="1">
      <c r="A27" s="22"/>
      <c r="B27" s="19"/>
      <c r="C27" s="6"/>
      <c r="D27" s="6"/>
      <c r="E27" s="6"/>
      <c r="F27" s="6"/>
      <c r="G27" s="7"/>
      <c r="H27" s="7"/>
      <c r="I27" s="6"/>
      <c r="J27" s="6"/>
      <c r="K27" s="6"/>
      <c r="L27" s="8"/>
      <c r="M27" s="16"/>
      <c r="N27" s="10"/>
      <c r="O27" s="14"/>
      <c r="P27" s="10"/>
      <c r="Q27" s="10"/>
    </row>
    <row r="28" spans="1:17" ht="50" customHeight="1">
      <c r="A28" s="22"/>
      <c r="B28" s="19"/>
      <c r="C28" s="6"/>
      <c r="D28" s="6"/>
      <c r="E28" s="6"/>
      <c r="F28" s="6"/>
      <c r="G28" s="7"/>
      <c r="H28" s="7"/>
      <c r="I28" s="6"/>
      <c r="J28" s="6"/>
      <c r="K28" s="6"/>
      <c r="L28" s="8"/>
      <c r="M28" s="16"/>
      <c r="N28" s="10"/>
      <c r="O28" s="14"/>
      <c r="P28" s="10"/>
      <c r="Q28" s="10"/>
    </row>
    <row r="29" spans="1:17" ht="50" customHeight="1">
      <c r="A29" s="22"/>
      <c r="B29" s="19"/>
      <c r="C29" s="6"/>
      <c r="D29" s="6"/>
      <c r="E29" s="6"/>
      <c r="F29" s="6"/>
      <c r="G29" s="7"/>
      <c r="H29" s="7"/>
      <c r="I29" s="6"/>
      <c r="J29" s="6"/>
      <c r="K29" s="6"/>
      <c r="L29" s="8"/>
      <c r="M29" s="16"/>
      <c r="N29" s="10"/>
      <c r="O29" s="14"/>
      <c r="P29" s="10"/>
      <c r="Q29" s="10"/>
    </row>
    <row r="30" spans="1:17" ht="50" customHeight="1">
      <c r="A30" s="11"/>
      <c r="B30" s="5"/>
      <c r="C30" s="6"/>
      <c r="D30" s="6"/>
      <c r="E30" s="6"/>
      <c r="F30" s="6"/>
      <c r="G30" s="7"/>
      <c r="H30" s="7"/>
      <c r="I30" s="6"/>
      <c r="J30" s="6"/>
      <c r="K30" s="6"/>
      <c r="L30" s="8"/>
      <c r="M30" s="13"/>
      <c r="N30" s="10"/>
      <c r="O30" s="9"/>
      <c r="P30" s="10"/>
      <c r="Q30" s="10"/>
    </row>
    <row r="31" spans="1:17" ht="50" customHeight="1">
      <c r="A31" s="4"/>
      <c r="B31" s="5"/>
      <c r="C31" s="6"/>
      <c r="D31" s="6"/>
      <c r="E31" s="6"/>
      <c r="F31" s="6"/>
      <c r="G31" s="7"/>
      <c r="H31" s="7"/>
      <c r="I31" s="6"/>
      <c r="J31" s="6"/>
      <c r="K31" s="6"/>
      <c r="L31" s="8"/>
      <c r="M31" s="13"/>
      <c r="N31" s="10"/>
      <c r="O31" s="9"/>
      <c r="P31" s="10"/>
      <c r="Q31" s="10"/>
    </row>
    <row r="32" spans="1:17" ht="50" customHeight="1">
      <c r="A32" s="11"/>
      <c r="B32" s="5"/>
      <c r="C32" s="6"/>
      <c r="D32" s="6"/>
      <c r="E32" s="6"/>
      <c r="F32" s="6"/>
      <c r="G32" s="7"/>
      <c r="H32" s="7"/>
      <c r="I32" s="6"/>
      <c r="J32" s="6"/>
      <c r="K32" s="6"/>
      <c r="L32" s="8"/>
      <c r="M32" s="13"/>
      <c r="N32" s="10"/>
      <c r="O32" s="9"/>
      <c r="P32" s="10"/>
      <c r="Q32" s="10"/>
    </row>
    <row r="33" spans="1:17" ht="50" customHeight="1">
      <c r="A33" s="11"/>
      <c r="B33" s="5"/>
      <c r="C33" s="6"/>
      <c r="D33" s="6"/>
      <c r="E33" s="6"/>
      <c r="F33" s="6"/>
      <c r="G33" s="7"/>
      <c r="H33" s="7"/>
      <c r="I33" s="6"/>
      <c r="J33" s="6"/>
      <c r="K33" s="6"/>
      <c r="L33" s="8"/>
      <c r="M33" s="13"/>
      <c r="N33" s="10"/>
      <c r="O33" s="9"/>
      <c r="P33" s="10"/>
      <c r="Q33" s="10"/>
    </row>
    <row r="34" spans="1:17" ht="50" customHeight="1">
      <c r="A34" s="4"/>
      <c r="B34" s="5"/>
      <c r="C34" s="6"/>
      <c r="D34" s="6"/>
      <c r="E34" s="6"/>
      <c r="F34" s="6"/>
      <c r="G34" s="7"/>
      <c r="H34" s="7"/>
      <c r="I34" s="6"/>
      <c r="J34" s="6"/>
      <c r="K34" s="6"/>
      <c r="L34" s="8"/>
      <c r="M34" s="13"/>
      <c r="N34" s="10"/>
      <c r="O34" s="9"/>
      <c r="P34" s="10"/>
      <c r="Q34" s="10"/>
    </row>
    <row r="35" spans="1:17" ht="50" customHeight="1">
      <c r="A35" s="11"/>
      <c r="B35" s="5"/>
      <c r="C35" s="6"/>
      <c r="D35" s="6"/>
      <c r="E35" s="6"/>
      <c r="F35" s="6"/>
      <c r="G35" s="7"/>
      <c r="H35" s="7"/>
      <c r="I35" s="6"/>
      <c r="J35" s="6"/>
      <c r="K35" s="6"/>
      <c r="L35" s="8"/>
      <c r="M35" s="13"/>
      <c r="N35" s="10"/>
      <c r="O35" s="9"/>
      <c r="P35" s="10"/>
      <c r="Q35" s="10"/>
    </row>
    <row r="36" spans="1:17" ht="50" customHeight="1">
      <c r="A36" s="23"/>
      <c r="B36" s="5"/>
      <c r="C36" s="6"/>
      <c r="D36" s="6"/>
      <c r="E36" s="6"/>
      <c r="F36" s="6"/>
      <c r="G36" s="7"/>
      <c r="H36" s="7"/>
      <c r="I36" s="6"/>
      <c r="J36" s="6"/>
      <c r="K36" s="6"/>
      <c r="L36" s="8"/>
      <c r="M36" s="13"/>
      <c r="N36" s="10"/>
      <c r="O36" s="9"/>
      <c r="P36" s="10"/>
      <c r="Q36" s="10"/>
    </row>
  </sheetData>
  <autoFilter ref="A1:L1" xr:uid="{FAB1ACF9-D4B9-FB4D-8299-9FC1FBDA430F}">
    <sortState xmlns:xlrd2="http://schemas.microsoft.com/office/spreadsheetml/2017/richdata2" ref="A2:L16">
      <sortCondition descending="1" ref="K1:K16"/>
    </sortState>
  </autoFilter>
  <conditionalFormatting sqref="C2:C16">
    <cfRule type="colorScale" priority="1">
      <colorScale>
        <cfvo type="min"/>
        <cfvo type="percentile" val="50"/>
        <cfvo type="max"/>
        <color rgb="FFF8696B"/>
        <color rgb="FFFCFCFF"/>
        <color rgb="FF63BE7B"/>
      </colorScale>
    </cfRule>
  </conditionalFormatting>
  <conditionalFormatting sqref="C17:C29">
    <cfRule type="colorScale" priority="1700">
      <colorScale>
        <cfvo type="min"/>
        <cfvo type="percentile" val="50"/>
        <cfvo type="max"/>
        <color rgb="FFF8696B"/>
        <color rgb="FFFCFCFF"/>
        <color rgb="FF63BE7B"/>
      </colorScale>
    </cfRule>
  </conditionalFormatting>
  <conditionalFormatting sqref="C17:C36">
    <cfRule type="colorScale" priority="1684">
      <colorScale>
        <cfvo type="min"/>
        <cfvo type="max"/>
        <color rgb="FFFFEF9C"/>
        <color rgb="FF63BE7B"/>
      </colorScale>
    </cfRule>
    <cfRule type="colorScale" priority="1683">
      <colorScale>
        <cfvo type="min"/>
        <cfvo type="percentile" val="50"/>
        <cfvo type="max"/>
        <color rgb="FFF8696B"/>
        <color rgb="FFFFEB84"/>
        <color rgb="FF63BE7B"/>
      </colorScale>
    </cfRule>
    <cfRule type="colorScale" priority="1682">
      <colorScale>
        <cfvo type="min"/>
        <cfvo type="percentile" val="50"/>
        <cfvo type="max"/>
        <color rgb="FFF8696B"/>
        <color rgb="FFFFEB84"/>
        <color rgb="FF63BE7B"/>
      </colorScale>
    </cfRule>
  </conditionalFormatting>
  <conditionalFormatting sqref="D2:D16">
    <cfRule type="colorScale" priority="1706">
      <colorScale>
        <cfvo type="min"/>
        <cfvo type="max"/>
        <color rgb="FFFCFCFF"/>
        <color rgb="FF63BE7B"/>
      </colorScale>
    </cfRule>
  </conditionalFormatting>
  <conditionalFormatting sqref="D2:D29">
    <cfRule type="colorScale" priority="1698">
      <colorScale>
        <cfvo type="min"/>
        <cfvo type="max"/>
        <color rgb="FFFCFCFF"/>
        <color rgb="FF63BE7B"/>
      </colorScale>
    </cfRule>
  </conditionalFormatting>
  <conditionalFormatting sqref="D2:E2">
    <cfRule type="colorScale" priority="108">
      <colorScale>
        <cfvo type="min"/>
        <cfvo type="percentile" val="50"/>
        <cfvo type="max"/>
        <color rgb="FFF8696B"/>
        <color rgb="FFFFEB84"/>
        <color rgb="FF63BE7B"/>
      </colorScale>
    </cfRule>
    <cfRule type="colorScale" priority="107">
      <colorScale>
        <cfvo type="min"/>
        <cfvo type="max"/>
        <color rgb="FFFCFCFF"/>
        <color rgb="FF63BE7B"/>
      </colorScale>
    </cfRule>
  </conditionalFormatting>
  <conditionalFormatting sqref="D2:E14">
    <cfRule type="colorScale" priority="1655">
      <colorScale>
        <cfvo type="min"/>
        <cfvo type="max"/>
        <color rgb="FFFCFCFF"/>
        <color rgb="FF63BE7B"/>
      </colorScale>
    </cfRule>
  </conditionalFormatting>
  <conditionalFormatting sqref="D2:E35">
    <cfRule type="colorScale" priority="1688">
      <colorScale>
        <cfvo type="min"/>
        <cfvo type="max"/>
        <color rgb="FFFFEF9C"/>
        <color rgb="FF63BE7B"/>
      </colorScale>
    </cfRule>
  </conditionalFormatting>
  <conditionalFormatting sqref="D3:E3">
    <cfRule type="colorScale" priority="104">
      <colorScale>
        <cfvo type="min"/>
        <cfvo type="percentile" val="50"/>
        <cfvo type="max"/>
        <color rgb="FFF8696B"/>
        <color rgb="FFFFEB84"/>
        <color rgb="FF63BE7B"/>
      </colorScale>
    </cfRule>
    <cfRule type="colorScale" priority="103">
      <colorScale>
        <cfvo type="min"/>
        <cfvo type="max"/>
        <color rgb="FFFCFCFF"/>
        <color rgb="FF63BE7B"/>
      </colorScale>
    </cfRule>
  </conditionalFormatting>
  <conditionalFormatting sqref="D4:E4">
    <cfRule type="colorScale" priority="102">
      <colorScale>
        <cfvo type="min"/>
        <cfvo type="percentile" val="50"/>
        <cfvo type="max"/>
        <color rgb="FFF8696B"/>
        <color rgb="FFFFEB84"/>
        <color rgb="FF63BE7B"/>
      </colorScale>
    </cfRule>
    <cfRule type="colorScale" priority="101">
      <colorScale>
        <cfvo type="min"/>
        <cfvo type="max"/>
        <color rgb="FFFCFCFF"/>
        <color rgb="FF63BE7B"/>
      </colorScale>
    </cfRule>
  </conditionalFormatting>
  <conditionalFormatting sqref="D5:E5">
    <cfRule type="colorScale" priority="87">
      <colorScale>
        <cfvo type="min"/>
        <cfvo type="percentile" val="50"/>
        <cfvo type="max"/>
        <color rgb="FFF8696B"/>
        <color rgb="FFFFEB84"/>
        <color rgb="FF63BE7B"/>
      </colorScale>
    </cfRule>
    <cfRule type="colorScale" priority="86">
      <colorScale>
        <cfvo type="min"/>
        <cfvo type="max"/>
        <color rgb="FFFCFCFF"/>
        <color rgb="FF63BE7B"/>
      </colorScale>
    </cfRule>
  </conditionalFormatting>
  <conditionalFormatting sqref="D6:E6">
    <cfRule type="colorScale" priority="83">
      <colorScale>
        <cfvo type="min"/>
        <cfvo type="percentile" val="50"/>
        <cfvo type="max"/>
        <color rgb="FFF8696B"/>
        <color rgb="FFFFEB84"/>
        <color rgb="FF63BE7B"/>
      </colorScale>
    </cfRule>
    <cfRule type="colorScale" priority="82">
      <colorScale>
        <cfvo type="min"/>
        <cfvo type="max"/>
        <color rgb="FFFCFCFF"/>
        <color rgb="FF63BE7B"/>
      </colorScale>
    </cfRule>
  </conditionalFormatting>
  <conditionalFormatting sqref="D7:E7">
    <cfRule type="colorScale" priority="81">
      <colorScale>
        <cfvo type="min"/>
        <cfvo type="percentile" val="50"/>
        <cfvo type="max"/>
        <color rgb="FFF8696B"/>
        <color rgb="FFFFEB84"/>
        <color rgb="FF63BE7B"/>
      </colorScale>
    </cfRule>
    <cfRule type="colorScale" priority="80">
      <colorScale>
        <cfvo type="min"/>
        <cfvo type="max"/>
        <color rgb="FFFCFCFF"/>
        <color rgb="FF63BE7B"/>
      </colorScale>
    </cfRule>
  </conditionalFormatting>
  <conditionalFormatting sqref="D8:E8">
    <cfRule type="colorScale" priority="77">
      <colorScale>
        <cfvo type="min"/>
        <cfvo type="percentile" val="50"/>
        <cfvo type="max"/>
        <color rgb="FFF8696B"/>
        <color rgb="FFFFEB84"/>
        <color rgb="FF63BE7B"/>
      </colorScale>
    </cfRule>
    <cfRule type="colorScale" priority="76">
      <colorScale>
        <cfvo type="min"/>
        <cfvo type="max"/>
        <color rgb="FFFCFCFF"/>
        <color rgb="FF63BE7B"/>
      </colorScale>
    </cfRule>
  </conditionalFormatting>
  <conditionalFormatting sqref="D9:E9">
    <cfRule type="colorScale" priority="79">
      <colorScale>
        <cfvo type="min"/>
        <cfvo type="percentile" val="50"/>
        <cfvo type="max"/>
        <color rgb="FFF8696B"/>
        <color rgb="FFFFEB84"/>
        <color rgb="FF63BE7B"/>
      </colorScale>
    </cfRule>
    <cfRule type="colorScale" priority="78">
      <colorScale>
        <cfvo type="min"/>
        <cfvo type="max"/>
        <color rgb="FFFCFCFF"/>
        <color rgb="FF63BE7B"/>
      </colorScale>
    </cfRule>
  </conditionalFormatting>
  <conditionalFormatting sqref="D10:E10">
    <cfRule type="colorScale" priority="75">
      <colorScale>
        <cfvo type="min"/>
        <cfvo type="percentile" val="50"/>
        <cfvo type="max"/>
        <color rgb="FFF8696B"/>
        <color rgb="FFFFEB84"/>
        <color rgb="FF63BE7B"/>
      </colorScale>
    </cfRule>
    <cfRule type="colorScale" priority="74">
      <colorScale>
        <cfvo type="min"/>
        <cfvo type="max"/>
        <color rgb="FFFCFCFF"/>
        <color rgb="FF63BE7B"/>
      </colorScale>
    </cfRule>
  </conditionalFormatting>
  <conditionalFormatting sqref="D11:E11">
    <cfRule type="colorScale" priority="73">
      <colorScale>
        <cfvo type="min"/>
        <cfvo type="percentile" val="50"/>
        <cfvo type="max"/>
        <color rgb="FFF8696B"/>
        <color rgb="FFFFEB84"/>
        <color rgb="FF63BE7B"/>
      </colorScale>
    </cfRule>
    <cfRule type="colorScale" priority="72">
      <colorScale>
        <cfvo type="min"/>
        <cfvo type="max"/>
        <color rgb="FFFCFCFF"/>
        <color rgb="FF63BE7B"/>
      </colorScale>
    </cfRule>
  </conditionalFormatting>
  <conditionalFormatting sqref="D12:E14">
    <cfRule type="colorScale" priority="71">
      <colorScale>
        <cfvo type="min"/>
        <cfvo type="percentile" val="50"/>
        <cfvo type="max"/>
        <color rgb="FFF8696B"/>
        <color rgb="FFFFEB84"/>
        <color rgb="FF63BE7B"/>
      </colorScale>
    </cfRule>
    <cfRule type="colorScale" priority="70">
      <colorScale>
        <cfvo type="min"/>
        <cfvo type="max"/>
        <color rgb="FFFCFCFF"/>
        <color rgb="FF63BE7B"/>
      </colorScale>
    </cfRule>
  </conditionalFormatting>
  <conditionalFormatting sqref="D15:E15">
    <cfRule type="colorScale" priority="64">
      <colorScale>
        <cfvo type="min"/>
        <cfvo type="max"/>
        <color rgb="FFFCFCFF"/>
        <color rgb="FF63BE7B"/>
      </colorScale>
    </cfRule>
    <cfRule type="colorScale" priority="65">
      <colorScale>
        <cfvo type="min"/>
        <cfvo type="percentile" val="50"/>
        <cfvo type="max"/>
        <color rgb="FFF8696B"/>
        <color rgb="FFFFEB84"/>
        <color rgb="FF63BE7B"/>
      </colorScale>
    </cfRule>
  </conditionalFormatting>
  <conditionalFormatting sqref="D16:E16">
    <cfRule type="colorScale" priority="62">
      <colorScale>
        <cfvo type="min"/>
        <cfvo type="max"/>
        <color rgb="FFFCFCFF"/>
        <color rgb="FF63BE7B"/>
      </colorScale>
    </cfRule>
    <cfRule type="colorScale" priority="63">
      <colorScale>
        <cfvo type="min"/>
        <cfvo type="percentile" val="50"/>
        <cfvo type="max"/>
        <color rgb="FFF8696B"/>
        <color rgb="FFFFEB84"/>
        <color rgb="FF63BE7B"/>
      </colorScale>
    </cfRule>
  </conditionalFormatting>
  <conditionalFormatting sqref="D17:E17">
    <cfRule type="colorScale" priority="58">
      <colorScale>
        <cfvo type="min"/>
        <cfvo type="max"/>
        <color rgb="FFFCFCFF"/>
        <color rgb="FF63BE7B"/>
      </colorScale>
    </cfRule>
    <cfRule type="colorScale" priority="59">
      <colorScale>
        <cfvo type="min"/>
        <cfvo type="percentile" val="50"/>
        <cfvo type="max"/>
        <color rgb="FFF8696B"/>
        <color rgb="FFFFEB84"/>
        <color rgb="FF63BE7B"/>
      </colorScale>
    </cfRule>
  </conditionalFormatting>
  <conditionalFormatting sqref="D18:E18">
    <cfRule type="colorScale" priority="56">
      <colorScale>
        <cfvo type="min"/>
        <cfvo type="max"/>
        <color rgb="FFFCFCFF"/>
        <color rgb="FF63BE7B"/>
      </colorScale>
    </cfRule>
    <cfRule type="colorScale" priority="57">
      <colorScale>
        <cfvo type="min"/>
        <cfvo type="percentile" val="50"/>
        <cfvo type="max"/>
        <color rgb="FFF8696B"/>
        <color rgb="FFFFEB84"/>
        <color rgb="FF63BE7B"/>
      </colorScale>
    </cfRule>
  </conditionalFormatting>
  <conditionalFormatting sqref="D19:E19">
    <cfRule type="colorScale" priority="53">
      <colorScale>
        <cfvo type="min"/>
        <cfvo type="percentile" val="50"/>
        <cfvo type="max"/>
        <color rgb="FFF8696B"/>
        <color rgb="FFFFEB84"/>
        <color rgb="FF63BE7B"/>
      </colorScale>
    </cfRule>
    <cfRule type="colorScale" priority="52">
      <colorScale>
        <cfvo type="min"/>
        <cfvo type="max"/>
        <color rgb="FFFCFCFF"/>
        <color rgb="FF63BE7B"/>
      </colorScale>
    </cfRule>
  </conditionalFormatting>
  <conditionalFormatting sqref="D20:E22">
    <cfRule type="colorScale" priority="54">
      <colorScale>
        <cfvo type="min"/>
        <cfvo type="max"/>
        <color rgb="FFFCFCFF"/>
        <color rgb="FF63BE7B"/>
      </colorScale>
    </cfRule>
    <cfRule type="colorScale" priority="55">
      <colorScale>
        <cfvo type="min"/>
        <cfvo type="percentile" val="50"/>
        <cfvo type="max"/>
        <color rgb="FFF8696B"/>
        <color rgb="FFFFEB84"/>
        <color rgb="FF63BE7B"/>
      </colorScale>
    </cfRule>
  </conditionalFormatting>
  <conditionalFormatting sqref="D23:E23">
    <cfRule type="colorScale" priority="51">
      <colorScale>
        <cfvo type="min"/>
        <cfvo type="percentile" val="50"/>
        <cfvo type="max"/>
        <color rgb="FFF8696B"/>
        <color rgb="FFFFEB84"/>
        <color rgb="FF63BE7B"/>
      </colorScale>
    </cfRule>
    <cfRule type="colorScale" priority="50">
      <colorScale>
        <cfvo type="min"/>
        <cfvo type="max"/>
        <color rgb="FFFCFCFF"/>
        <color rgb="FF63BE7B"/>
      </colorScale>
    </cfRule>
  </conditionalFormatting>
  <conditionalFormatting sqref="D24:E24">
    <cfRule type="colorScale" priority="49">
      <colorScale>
        <cfvo type="min"/>
        <cfvo type="percentile" val="50"/>
        <cfvo type="max"/>
        <color rgb="FFF8696B"/>
        <color rgb="FFFFEB84"/>
        <color rgb="FF63BE7B"/>
      </colorScale>
    </cfRule>
    <cfRule type="colorScale" priority="48">
      <colorScale>
        <cfvo type="min"/>
        <cfvo type="max"/>
        <color rgb="FFFCFCFF"/>
        <color rgb="FF63BE7B"/>
      </colorScale>
    </cfRule>
  </conditionalFormatting>
  <conditionalFormatting sqref="D25:E25">
    <cfRule type="colorScale" priority="47">
      <colorScale>
        <cfvo type="min"/>
        <cfvo type="percentile" val="50"/>
        <cfvo type="max"/>
        <color rgb="FFF8696B"/>
        <color rgb="FFFFEB84"/>
        <color rgb="FF63BE7B"/>
      </colorScale>
    </cfRule>
    <cfRule type="colorScale" priority="46">
      <colorScale>
        <cfvo type="min"/>
        <cfvo type="max"/>
        <color rgb="FFFCFCFF"/>
        <color rgb="FF63BE7B"/>
      </colorScale>
    </cfRule>
  </conditionalFormatting>
  <conditionalFormatting sqref="D26:E26">
    <cfRule type="colorScale" priority="45">
      <colorScale>
        <cfvo type="min"/>
        <cfvo type="percentile" val="50"/>
        <cfvo type="max"/>
        <color rgb="FFF8696B"/>
        <color rgb="FFFFEB84"/>
        <color rgb="FF63BE7B"/>
      </colorScale>
    </cfRule>
    <cfRule type="colorScale" priority="44">
      <colorScale>
        <cfvo type="min"/>
        <cfvo type="max"/>
        <color rgb="FFFCFCFF"/>
        <color rgb="FF63BE7B"/>
      </colorScale>
    </cfRule>
  </conditionalFormatting>
  <conditionalFormatting sqref="D27:E27">
    <cfRule type="colorScale" priority="43">
      <colorScale>
        <cfvo type="min"/>
        <cfvo type="percentile" val="50"/>
        <cfvo type="max"/>
        <color rgb="FFF8696B"/>
        <color rgb="FFFFEB84"/>
        <color rgb="FF63BE7B"/>
      </colorScale>
    </cfRule>
    <cfRule type="colorScale" priority="42">
      <colorScale>
        <cfvo type="min"/>
        <cfvo type="max"/>
        <color rgb="FFFCFCFF"/>
        <color rgb="FF63BE7B"/>
      </colorScale>
    </cfRule>
  </conditionalFormatting>
  <conditionalFormatting sqref="D28:E28">
    <cfRule type="colorScale" priority="39">
      <colorScale>
        <cfvo type="min"/>
        <cfvo type="percentile" val="50"/>
        <cfvo type="max"/>
        <color rgb="FFF8696B"/>
        <color rgb="FFFFEB84"/>
        <color rgb="FF63BE7B"/>
      </colorScale>
    </cfRule>
    <cfRule type="colorScale" priority="38">
      <colorScale>
        <cfvo type="min"/>
        <cfvo type="max"/>
        <color rgb="FFFCFCFF"/>
        <color rgb="FF63BE7B"/>
      </colorScale>
    </cfRule>
  </conditionalFormatting>
  <conditionalFormatting sqref="D29:E31">
    <cfRule type="colorScale" priority="41">
      <colorScale>
        <cfvo type="min"/>
        <cfvo type="percentile" val="50"/>
        <cfvo type="max"/>
        <color rgb="FFF8696B"/>
        <color rgb="FFFFEB84"/>
        <color rgb="FF63BE7B"/>
      </colorScale>
    </cfRule>
    <cfRule type="colorScale" priority="40">
      <colorScale>
        <cfvo type="min"/>
        <cfvo type="max"/>
        <color rgb="FFFCFCFF"/>
        <color rgb="FF63BE7B"/>
      </colorScale>
    </cfRule>
  </conditionalFormatting>
  <conditionalFormatting sqref="D32:E32">
    <cfRule type="colorScale" priority="37">
      <colorScale>
        <cfvo type="min"/>
        <cfvo type="percentile" val="50"/>
        <cfvo type="max"/>
        <color rgb="FFF8696B"/>
        <color rgb="FFFFEB84"/>
        <color rgb="FF63BE7B"/>
      </colorScale>
    </cfRule>
    <cfRule type="colorScale" priority="36">
      <colorScale>
        <cfvo type="min"/>
        <cfvo type="max"/>
        <color rgb="FFFCFCFF"/>
        <color rgb="FF63BE7B"/>
      </colorScale>
    </cfRule>
  </conditionalFormatting>
  <conditionalFormatting sqref="D33:E33">
    <cfRule type="colorScale" priority="35">
      <colorScale>
        <cfvo type="min"/>
        <cfvo type="percentile" val="50"/>
        <cfvo type="max"/>
        <color rgb="FFF8696B"/>
        <color rgb="FFFFEB84"/>
        <color rgb="FF63BE7B"/>
      </colorScale>
    </cfRule>
    <cfRule type="colorScale" priority="34">
      <colorScale>
        <cfvo type="min"/>
        <cfvo type="max"/>
        <color rgb="FFFCFCFF"/>
        <color rgb="FF63BE7B"/>
      </colorScale>
    </cfRule>
  </conditionalFormatting>
  <conditionalFormatting sqref="D34:E34">
    <cfRule type="colorScale" priority="33">
      <colorScale>
        <cfvo type="min"/>
        <cfvo type="percentile" val="50"/>
        <cfvo type="max"/>
        <color rgb="FFF8696B"/>
        <color rgb="FFFFEB84"/>
        <color rgb="FF63BE7B"/>
      </colorScale>
    </cfRule>
    <cfRule type="colorScale" priority="32">
      <colorScale>
        <cfvo type="min"/>
        <cfvo type="max"/>
        <color rgb="FFFCFCFF"/>
        <color rgb="FF63BE7B"/>
      </colorScale>
    </cfRule>
  </conditionalFormatting>
  <conditionalFormatting sqref="D35:E35">
    <cfRule type="colorScale" priority="31">
      <colorScale>
        <cfvo type="min"/>
        <cfvo type="percentile" val="50"/>
        <cfvo type="max"/>
        <color rgb="FFF8696B"/>
        <color rgb="FFFFEB84"/>
        <color rgb="FF63BE7B"/>
      </colorScale>
    </cfRule>
    <cfRule type="colorScale" priority="30">
      <colorScale>
        <cfvo type="min"/>
        <cfvo type="max"/>
        <color rgb="FFFCFCFF"/>
        <color rgb="FF63BE7B"/>
      </colorScale>
    </cfRule>
  </conditionalFormatting>
  <conditionalFormatting sqref="E2:E16">
    <cfRule type="colorScale" priority="6">
      <colorScale>
        <cfvo type="min"/>
        <cfvo type="percentile" val="50"/>
        <cfvo type="max"/>
        <color rgb="FFF8696B"/>
        <color rgb="FFFCFCFF"/>
        <color rgb="FF63BE7B"/>
      </colorScale>
    </cfRule>
    <cfRule type="colorScale" priority="5">
      <colorScale>
        <cfvo type="min"/>
        <cfvo type="max"/>
        <color rgb="FFFCFCFF"/>
        <color rgb="FF63BE7B"/>
      </colorScale>
    </cfRule>
  </conditionalFormatting>
  <conditionalFormatting sqref="E2:E29">
    <cfRule type="colorScale" priority="1702">
      <colorScale>
        <cfvo type="min"/>
        <cfvo type="max"/>
        <color rgb="FFFCFCFF"/>
        <color rgb="FF63BE7B"/>
      </colorScale>
    </cfRule>
  </conditionalFormatting>
  <conditionalFormatting sqref="F2:F14">
    <cfRule type="colorScale" priority="1656">
      <colorScale>
        <cfvo type="min"/>
        <cfvo type="max"/>
        <color rgb="FFFCFCFF"/>
        <color rgb="FF63BE7B"/>
      </colorScale>
    </cfRule>
  </conditionalFormatting>
  <conditionalFormatting sqref="F2:F16">
    <cfRule type="colorScale" priority="1710">
      <colorScale>
        <cfvo type="min"/>
        <cfvo type="percentile" val="50"/>
        <cfvo type="max"/>
        <color rgb="FFF8696B"/>
        <color rgb="FFFCFCFF"/>
        <color rgb="FF63BE7B"/>
      </colorScale>
    </cfRule>
  </conditionalFormatting>
  <conditionalFormatting sqref="F38:F1048576 F1:F35">
    <cfRule type="colorScale" priority="22">
      <colorScale>
        <cfvo type="min"/>
        <cfvo type="percentile" val="50"/>
        <cfvo type="max"/>
        <color rgb="FFF8696B"/>
        <color rgb="FFFCFCFF"/>
        <color rgb="FF63BE7B"/>
      </colorScale>
    </cfRule>
  </conditionalFormatting>
  <conditionalFormatting sqref="G2:G14">
    <cfRule type="colorScale" priority="1657">
      <colorScale>
        <cfvo type="min"/>
        <cfvo type="percentile" val="50"/>
        <cfvo type="max"/>
        <color rgb="FF63BE7B"/>
        <color rgb="FFFCFCFF"/>
        <color rgb="FFF8696B"/>
      </colorScale>
    </cfRule>
  </conditionalFormatting>
  <conditionalFormatting sqref="G2:G16">
    <cfRule type="colorScale" priority="1712">
      <colorScale>
        <cfvo type="min"/>
        <cfvo type="percentile" val="50"/>
        <cfvo type="max"/>
        <color rgb="FF63BE7B"/>
        <color rgb="FFFCFCFF"/>
        <color rgb="FFF8696B"/>
      </colorScale>
    </cfRule>
  </conditionalFormatting>
  <conditionalFormatting sqref="G2:G35">
    <cfRule type="colorScale" priority="1690">
      <colorScale>
        <cfvo type="min"/>
        <cfvo type="percentile" val="50"/>
        <cfvo type="max"/>
        <color rgb="FF63BE7B"/>
        <color rgb="FFFCFCFF"/>
        <color rgb="FFF8696B"/>
      </colorScale>
    </cfRule>
  </conditionalFormatting>
  <conditionalFormatting sqref="H2:H14">
    <cfRule type="colorScale" priority="1658">
      <colorScale>
        <cfvo type="min"/>
        <cfvo type="percentile" val="50"/>
        <cfvo type="max"/>
        <color rgb="FF63BE7B"/>
        <color rgb="FFFCFCFF"/>
        <color rgb="FFF8696B"/>
      </colorScale>
    </cfRule>
  </conditionalFormatting>
  <conditionalFormatting sqref="H2:H16">
    <cfRule type="colorScale" priority="1714">
      <colorScale>
        <cfvo type="min"/>
        <cfvo type="percentile" val="50"/>
        <cfvo type="max"/>
        <color rgb="FF63BE7B"/>
        <color rgb="FFFCFCFF"/>
        <color rgb="FFF8696B"/>
      </colorScale>
    </cfRule>
  </conditionalFormatting>
  <conditionalFormatting sqref="I2:I14">
    <cfRule type="colorScale" priority="1659">
      <colorScale>
        <cfvo type="min"/>
        <cfvo type="max"/>
        <color rgb="FFFFEF9C"/>
        <color rgb="FF63BE7B"/>
      </colorScale>
    </cfRule>
  </conditionalFormatting>
  <conditionalFormatting sqref="I2:I16">
    <cfRule type="colorScale" priority="4">
      <colorScale>
        <cfvo type="min"/>
        <cfvo type="max"/>
        <color rgb="FFFFEF9C"/>
        <color rgb="FF63BE7B"/>
      </colorScale>
    </cfRule>
  </conditionalFormatting>
  <conditionalFormatting sqref="I2:I35">
    <cfRule type="colorScale" priority="1692">
      <colorScale>
        <cfvo type="min"/>
        <cfvo type="max"/>
        <color rgb="FFFFEF9C"/>
        <color rgb="FF63BE7B"/>
      </colorScale>
    </cfRule>
  </conditionalFormatting>
  <conditionalFormatting sqref="J2:J16">
    <cfRule type="colorScale" priority="3">
      <colorScale>
        <cfvo type="min"/>
        <cfvo type="max"/>
        <color rgb="FFFFEF9C"/>
        <color rgb="FF63BE7B"/>
      </colorScale>
    </cfRule>
  </conditionalFormatting>
  <conditionalFormatting sqref="J2:J35">
    <cfRule type="colorScale" priority="1694">
      <colorScale>
        <cfvo type="min"/>
        <cfvo type="max"/>
        <color rgb="FFFFEF9C"/>
        <color rgb="FF63BE7B"/>
      </colorScale>
    </cfRule>
  </conditionalFormatting>
  <conditionalFormatting sqref="K2:K16">
    <cfRule type="colorScale" priority="2">
      <colorScale>
        <cfvo type="min"/>
        <cfvo type="max"/>
        <color rgb="FFFFEF9C"/>
        <color rgb="FF63BE7B"/>
      </colorScale>
    </cfRule>
    <cfRule type="colorScale" priority="1720">
      <colorScale>
        <cfvo type="min"/>
        <cfvo type="percentile" val="50"/>
        <cfvo type="max"/>
        <color rgb="FFF8696B"/>
        <color rgb="FFFFEB84"/>
        <color rgb="FF63BE7B"/>
      </colorScale>
    </cfRule>
  </conditionalFormatting>
  <conditionalFormatting sqref="K2:K35">
    <cfRule type="colorScale" priority="1696">
      <colorScale>
        <cfvo type="min"/>
        <cfvo type="percentile" val="50"/>
        <cfvo type="max"/>
        <color rgb="FFF8696B"/>
        <color rgb="FFFFEB84"/>
        <color rgb="FF63BE7B"/>
      </colorScale>
    </cfRule>
  </conditionalFormatting>
  <hyperlinks>
    <hyperlink ref="A13" r:id="rId1" display="Consumer/Burberry.xlsx" xr:uid="{36051339-4111-F642-B0E2-9FDE4A03366F}"/>
    <hyperlink ref="A5" r:id="rId2" display="Consumer/Crocs.xlsx" xr:uid="{8AF1BFCC-C780-B341-B005-797C15628D3B}"/>
    <hyperlink ref="A16" r:id="rId3" display="Consumer/E.l.f Beauty.xlsx" xr:uid="{BE788207-977A-8D46-AA33-8BCAE883EC8C}"/>
    <hyperlink ref="A6" r:id="rId4" display="Consumer/Estee Lauder.xlsx" xr:uid="{78ABF334-8321-E542-B8F8-0850D875CE0D}"/>
    <hyperlink ref="A4" r:id="rId5" display="Consumer/Hermes International.xlsx" xr:uid="{FB441169-6F47-7047-96BA-1A0B760139CA}"/>
    <hyperlink ref="A10" r:id="rId6" display="Consumer/Kering.xlsx" xr:uid="{B02B5635-D776-CF4A-9602-39EB17C0B68F}"/>
    <hyperlink ref="A9" r:id="rId7" display="Consumer/L'Oreal.xlsx" xr:uid="{0EEC64EB-EB22-1440-83DC-EB5BEF2EDEC6}"/>
    <hyperlink ref="A8" r:id="rId8" display="Consumer/Louis Vuitton Moet Hennessy.xlsx" xr:uid="{2366AFFE-4DF4-BA4F-A685-D6EFE386716D}"/>
    <hyperlink ref="A3" r:id="rId9" display="Consumer/Lululemon.xlsx" xr:uid="{C839D7F6-4234-BA40-B7F3-E3912E79B733}"/>
    <hyperlink ref="A7" r:id="rId10" display="Consumer/Nike.xlsx" xr:uid="{718069A4-875E-6145-9B41-BE65094E0827}"/>
    <hyperlink ref="A14" r:id="rId11" display="Consumer/Prada.xlsx" xr:uid="{B3132198-6731-D14D-9B72-C80DE91D4F7F}"/>
    <hyperlink ref="A15" r:id="rId12" display="Consumer/Richemont.xlsx" xr:uid="{11776D03-F8E3-5E44-A4C9-1B6A8DDAE6ED}"/>
    <hyperlink ref="A11" r:id="rId13" display="Consumer/Tapestry.xlsx" xr:uid="{D96EED82-DEA5-9444-93ED-DA60B3BB9343}"/>
    <hyperlink ref="A2" r:id="rId14" display="Consumer/Ulta Beauty.xlsx" xr:uid="{6AB79A6A-59FE-3742-A9A7-8A5CAE4A0473}"/>
    <hyperlink ref="A12" r:id="rId15" display="Consumer/Moncler.xlsx" xr:uid="{31717B89-B294-8E40-B8F0-E6E664DA8AC4}"/>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0AC07-5603-B145-B90C-EA6E70C4DD1C}">
  <dimension ref="A1:S24"/>
  <sheetViews>
    <sheetView zoomScale="70" zoomScaleNormal="70" workbookViewId="0">
      <pane ySplit="1" topLeftCell="A2" activePane="bottomLeft" state="frozen"/>
      <selection pane="bottomLeft" activeCell="U9" sqref="U9"/>
    </sheetView>
  </sheetViews>
  <sheetFormatPr baseColWidth="10" defaultRowHeight="16"/>
  <cols>
    <col min="1" max="1" width="30.7109375" style="12" customWidth="1"/>
    <col min="2" max="2" width="10.7109375" style="1" customWidth="1"/>
    <col min="3" max="3" width="10.7109375" style="18" customWidth="1"/>
    <col min="4" max="7" width="10.7109375" customWidth="1"/>
    <col min="8" max="8" width="10.7109375" hidden="1" customWidth="1"/>
    <col min="9" max="10" width="10.7109375" customWidth="1"/>
    <col min="11" max="11" width="11.7109375" customWidth="1"/>
    <col min="12" max="13" width="13.85546875" customWidth="1"/>
    <col min="14" max="14" width="24.7109375" style="17" customWidth="1"/>
    <col min="15" max="15" width="13.5703125" customWidth="1"/>
    <col min="16" max="16" width="109.5703125" customWidth="1"/>
  </cols>
  <sheetData>
    <row r="1" spans="1:19" s="20" customFormat="1" ht="50" customHeight="1">
      <c r="A1" s="20" t="s">
        <v>26</v>
      </c>
      <c r="B1" s="20" t="s">
        <v>8</v>
      </c>
      <c r="C1" s="20" t="s">
        <v>2</v>
      </c>
      <c r="D1" s="20" t="s">
        <v>15</v>
      </c>
      <c r="E1" s="21" t="s">
        <v>14</v>
      </c>
      <c r="F1" s="20" t="s">
        <v>7</v>
      </c>
      <c r="G1" s="20" t="s">
        <v>0</v>
      </c>
      <c r="H1" s="20" t="s">
        <v>1</v>
      </c>
      <c r="I1" s="20" t="s">
        <v>5</v>
      </c>
      <c r="J1" s="20" t="s">
        <v>4</v>
      </c>
      <c r="K1" s="20" t="s">
        <v>6</v>
      </c>
      <c r="L1" s="20" t="s">
        <v>3</v>
      </c>
      <c r="M1" s="20" t="s">
        <v>72</v>
      </c>
      <c r="N1" s="20" t="s">
        <v>11</v>
      </c>
      <c r="O1" s="20" t="s">
        <v>19</v>
      </c>
      <c r="P1" s="20" t="s">
        <v>10</v>
      </c>
    </row>
    <row r="2" spans="1:19" ht="50" customHeight="1">
      <c r="A2" s="2" t="e" vm="33">
        <v>#VALUE!</v>
      </c>
      <c r="B2" s="19">
        <f>'[29]Sheet 1'!$AC$115</f>
        <v>79.817854451768753</v>
      </c>
      <c r="C2" s="6" cm="1">
        <f t="array" ref="C2">(B2/_FV(A2,"Price"))-1</f>
        <v>-0.22604620913634488</v>
      </c>
      <c r="D2" s="6">
        <f>'[29]Sheet 1'!$AA$4</f>
        <v>0.42614961556996755</v>
      </c>
      <c r="E2" s="6">
        <f>'[29]Sheet 1'!$AB$4</f>
        <v>-3.7506788554757198E-2</v>
      </c>
      <c r="F2" s="6">
        <f>'[29]Sheet 1'!$AA$20</f>
        <v>0.4608732333342842</v>
      </c>
      <c r="G2" s="7">
        <f>'[29]Sheet 1'!$AH$16</f>
        <v>6.6551472914097856</v>
      </c>
      <c r="H2" s="7">
        <f>'[29]Sheet 1'!$AI$16</f>
        <v>14.821526476778754</v>
      </c>
      <c r="I2" s="6">
        <f>'[29]Sheet 1'!$AG$7</f>
        <v>0.59560000000000002</v>
      </c>
      <c r="J2" s="6">
        <f>'[29]Sheet 1'!$AJ$7</f>
        <v>0.23012268028989794</v>
      </c>
      <c r="K2" s="6">
        <f>'[29]Sheet 1'!$AI$13</f>
        <v>0.2924698104329268</v>
      </c>
      <c r="L2" s="8">
        <f>'[29]Sheet 1'!$AJ$102</f>
        <v>497195490000</v>
      </c>
      <c r="M2" s="48">
        <v>1</v>
      </c>
      <c r="N2" s="16" t="str" cm="1">
        <f t="array" ref="N2">_FV(A2,"Industry")</f>
        <v>Semiconductors &amp; Semiconductor Equipment</v>
      </c>
      <c r="O2" s="25" cm="1">
        <f t="array" ref="O2">_FV(A2,"Year incorporated",TRUE)</f>
        <v>1987</v>
      </c>
      <c r="P2" s="14" t="str" cm="1">
        <f t="array" ref="P2">_FV(A2,"Description")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c r="Q2" s="10"/>
      <c r="R2" s="10"/>
      <c r="S2" s="10"/>
    </row>
    <row r="3" spans="1:19" ht="50" customHeight="1">
      <c r="A3" s="2" t="e" vm="50">
        <v>#VALUE!</v>
      </c>
      <c r="B3" s="19">
        <f>'[31]Sheet 1'!$S$117</f>
        <v>51.789660384219843</v>
      </c>
      <c r="C3" s="6" cm="1">
        <f t="array" ref="C3">(B3/_FV(A3,"Price"))-1</f>
        <v>-0.80427927748679251</v>
      </c>
      <c r="D3" s="6">
        <f>'[31]Sheet 1'!$Q$6</f>
        <v>0.51351652639206291</v>
      </c>
      <c r="E3" s="6">
        <f>'[31]Sheet 1'!$R$6</f>
        <v>0.22447276030541841</v>
      </c>
      <c r="F3" s="6">
        <f>'[31]Sheet 1'!$Q$22</f>
        <v>0.85536842105263156</v>
      </c>
      <c r="G3" s="7">
        <f>'[31]Sheet 1'!$X$18</f>
        <v>10.295382551864673</v>
      </c>
      <c r="H3" s="7">
        <f>'[31]Sheet 1'!$Y$18</f>
        <v>66.795353093341831</v>
      </c>
      <c r="I3" s="6">
        <f>'[31]Sheet 1'!$W$9</f>
        <v>0.25600000000000001</v>
      </c>
      <c r="J3" s="6">
        <f>'[31]Sheet 1'!$Z$9</f>
        <v>9.281628243843755E-2</v>
      </c>
      <c r="K3" s="6">
        <f>'[31]Sheet 1'!$Y$15</f>
        <v>0.28567244733594127</v>
      </c>
      <c r="L3" s="8">
        <f>'[31]Sheet 1'!$Y$102</f>
        <v>838682453440</v>
      </c>
      <c r="M3" s="48">
        <v>2</v>
      </c>
      <c r="N3" s="16" t="str" cm="1">
        <f t="array" ref="N3">_FV(A3,"Industry")</f>
        <v>Automobiles &amp; Auto Parts</v>
      </c>
      <c r="O3" s="25" cm="1">
        <f t="array" ref="O3">_FV(A3,"Year incorporated",TRUE)</f>
        <v>2003</v>
      </c>
      <c r="P3" s="14" t="str" cm="1">
        <f t="array" ref="P3">_FV(A3,"Description")</f>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c>
      <c r="Q3" s="14"/>
      <c r="R3" s="14"/>
      <c r="S3" s="14"/>
    </row>
    <row r="4" spans="1:19" ht="50" customHeight="1">
      <c r="A4" s="2" t="e" vm="18">
        <v>#VALUE!</v>
      </c>
      <c r="B4" s="19">
        <f>'[18]Sheet 1'!$Y$115</f>
        <v>794.4327137089939</v>
      </c>
      <c r="C4" s="6" cm="1">
        <f t="array" ref="C4">(B4/_FV(A4,"Price"))-1</f>
        <v>-4.8127589612995569E-2</v>
      </c>
      <c r="D4" s="6">
        <f>'[18]Sheet 1'!$W$4</f>
        <v>0.23310752939344392</v>
      </c>
      <c r="E4" s="6">
        <f>'[18]Sheet 1'!$X$4</f>
        <v>0.11333097595473829</v>
      </c>
      <c r="F4" s="6">
        <f>'[18]Sheet 1'!$W$20</f>
        <v>0.15191440445662741</v>
      </c>
      <c r="G4" s="7">
        <f>'[18]Sheet 1'!$AD$16</f>
        <v>5.3492915235401091</v>
      </c>
      <c r="H4" s="7">
        <f>'[18]Sheet 1'!$AE$16</f>
        <v>30.075142005112184</v>
      </c>
      <c r="I4" s="6">
        <f>'[18]Sheet 1'!$AC$7</f>
        <v>0.68440000000000001</v>
      </c>
      <c r="J4" s="6">
        <f>'[18]Sheet 1'!$AF$7</f>
        <v>0.16105526368963427</v>
      </c>
      <c r="K4" s="6">
        <f>'[18]Sheet 1'!$AE$13</f>
        <v>0.2326800137385466</v>
      </c>
      <c r="L4" s="8">
        <f>'[18]Sheet 1'!$AE$101</f>
        <v>423578300000</v>
      </c>
      <c r="M4" s="48">
        <v>3</v>
      </c>
      <c r="N4" s="16" t="str" cm="1">
        <f t="array" ref="N4">_FV(A4,"Industry")</f>
        <v>Textiles &amp; Apparel</v>
      </c>
      <c r="O4" s="25" cm="1">
        <f t="array" ref="O4">_FV(A4,"Year incorporated",TRUE)</f>
        <v>1971</v>
      </c>
      <c r="P4" s="14" t="str" cm="1">
        <f t="array" ref="P4">_FV(A4,"Description")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Q4" s="10"/>
      <c r="R4" s="10"/>
      <c r="S4" s="10"/>
    </row>
    <row r="5" spans="1:19" ht="50" customHeight="1">
      <c r="A5" s="2" t="e" vm="39">
        <v>#VALUE!</v>
      </c>
      <c r="B5" s="19">
        <f>'[9]Sheet 1'!$AE$116</f>
        <v>393.36089074028121</v>
      </c>
      <c r="C5" s="6" cm="1">
        <f t="array" ref="C5">(B5/_FV(A5,"Price"))-1</f>
        <v>-0.39032719972058094</v>
      </c>
      <c r="D5" s="6">
        <f>'[9]Sheet 1'!$AC$5</f>
        <v>0.137682016012036</v>
      </c>
      <c r="E5" s="6">
        <f>'[9]Sheet 1'!$AD$5</f>
        <v>0.25473471431135297</v>
      </c>
      <c r="F5" s="6">
        <f>'[9]Sheet 1'!$AC$21</f>
        <v>-5.8558316061478877E-2</v>
      </c>
      <c r="G5" s="7">
        <f>'[9]Sheet 1'!$AJ$17</f>
        <v>12.412073639566627</v>
      </c>
      <c r="H5" s="7">
        <f>'[9]Sheet 1'!$AK$17</f>
        <v>40.706587568346215</v>
      </c>
      <c r="I5" s="6">
        <f>'[9]Sheet 1'!$AI$8</f>
        <v>0.50539999999999996</v>
      </c>
      <c r="J5" s="6">
        <f>'[9]Sheet 1'!$AL$8</f>
        <v>0.33851436236032001</v>
      </c>
      <c r="K5" s="6">
        <f>'[9]Sheet 1'!$AK$14</f>
        <v>0.2216504501327809</v>
      </c>
      <c r="L5" s="8">
        <f>'[9]Sheet 1'!$AK$101</f>
        <v>262805800000</v>
      </c>
      <c r="M5" s="48">
        <v>4</v>
      </c>
      <c r="N5" s="16" t="str" cm="1">
        <f t="array" ref="N5">_FV(A5,"Industry")</f>
        <v>Semiconductors &amp; Semiconductor Equipment</v>
      </c>
      <c r="O5" s="25" cm="1">
        <f t="array" ref="O5">_FV(A5,"Year incorporated",TRUE)</f>
        <v>1994</v>
      </c>
      <c r="P5" s="14" t="str" cm="1">
        <f t="array" ref="P5">_FV(A5,"Description")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Q5" s="14"/>
      <c r="R5" s="14"/>
      <c r="S5" s="14"/>
    </row>
    <row r="6" spans="1:19" ht="50" customHeight="1">
      <c r="A6" s="2" t="e" vm="45">
        <v>#VALUE!</v>
      </c>
      <c r="B6" s="19">
        <f>'[41]Sheet 1'!$AB$115</f>
        <v>168.91941438586917</v>
      </c>
      <c r="C6" s="6" cm="1">
        <f t="array" ref="C6">(B6/_FV(A6,"Price"))-1</f>
        <v>-0.60739241281610878</v>
      </c>
      <c r="D6" s="6">
        <f>'[41]Sheet 1'!$Z$4</f>
        <v>2.2293230289069932E-3</v>
      </c>
      <c r="E6" s="6">
        <f>'[41]Sheet 1'!$AA$4</f>
        <v>0.57611032846444732</v>
      </c>
      <c r="F6" s="6">
        <f>'[41]Sheet 1'!$Z$20</f>
        <v>-0.43960884503567965</v>
      </c>
      <c r="G6" s="7">
        <f>'[41]Sheet 1'!$AG$16</f>
        <v>39.416178542299996</v>
      </c>
      <c r="H6" s="7">
        <f>'[41]Sheet 1'!$AH$16</f>
        <v>243.40934065934067</v>
      </c>
      <c r="I6" s="6">
        <f>'[41]Sheet 1'!$AF$7</f>
        <v>0.56930000000000003</v>
      </c>
      <c r="J6" s="6">
        <f>'[41]Sheet 1'!$AI$7</f>
        <v>0.14117298138948617</v>
      </c>
      <c r="K6" s="6">
        <f>'[41]Sheet 1'!$AH$13</f>
        <v>0.12439627753563436</v>
      </c>
      <c r="L6" s="8">
        <f>'[41]Sheet 1'!$AH$101</f>
        <v>1063212000000</v>
      </c>
      <c r="M6" s="48">
        <v>5</v>
      </c>
      <c r="N6" s="16" t="str" cm="1">
        <f t="array" ref="N6">_FV(A6,"Industry")</f>
        <v>Semiconductors &amp; Semiconductor Equipment</v>
      </c>
      <c r="O6" s="25" cm="1">
        <f t="array" ref="O6">_FV(A6,"Year incorporated",TRUE)</f>
        <v>1998</v>
      </c>
      <c r="P6" s="14" t="str" cm="1">
        <f t="array" ref="P6">_FV(A6,"Description")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c r="Q6" s="10"/>
      <c r="R6" s="10"/>
      <c r="S6" s="10"/>
    </row>
    <row r="7" spans="1:19" ht="50" customHeight="1">
      <c r="A7" s="22" t="e" vm="13">
        <v>#VALUE!</v>
      </c>
      <c r="B7" s="19">
        <f>'[13]Sheet 1'!$J$116</f>
        <v>107.99580449986897</v>
      </c>
      <c r="C7" s="6" cm="1">
        <f t="array" ref="C7">(B7/_FV(A7,"Price"))-1</f>
        <v>-0.15601903329267763</v>
      </c>
      <c r="D7" s="6">
        <f>'[13]Sheet 1'!$H$5</f>
        <v>0.13263483748065252</v>
      </c>
      <c r="E7" s="6">
        <f>'[13]Sheet 1'!$I$5</f>
        <v>0.13076842215915074</v>
      </c>
      <c r="F7" s="6">
        <f>'[13]Sheet 1'!$H$21</f>
        <v>0.55444126074498556</v>
      </c>
      <c r="G7" s="7">
        <f>'[13]Sheet 1'!$O$17</f>
        <v>8.4117916190476194</v>
      </c>
      <c r="H7" s="7">
        <f>'[13]Sheet 1'!$P$17</f>
        <v>35.143334945981557</v>
      </c>
      <c r="I7" s="6">
        <f>'[13]Sheet 1'!$N$8</f>
        <v>0.82150000000000001</v>
      </c>
      <c r="J7" s="6">
        <f>'[13]Sheet 1'!$Q$8</f>
        <v>0.35235992851886894</v>
      </c>
      <c r="K7" s="6">
        <f>'[13]Sheet 1'!$P$14</f>
        <v>0.11803217358772915</v>
      </c>
      <c r="L7" s="8">
        <f>'[13]Sheet 1'!$P$101</f>
        <v>80021373672</v>
      </c>
      <c r="M7" s="48">
        <v>6</v>
      </c>
      <c r="N7" s="16" t="str" cm="1">
        <f t="array" ref="N7">_FV(A7,"Industry")</f>
        <v>Software &amp; IT Services</v>
      </c>
      <c r="O7" s="25" cm="1">
        <f t="array" ref="O7">_FV(A7,"Year incorporated",TRUE)</f>
        <v>2008</v>
      </c>
      <c r="P7" s="14" t="str" cm="1">
        <f t="array" ref="P7">_FV(A7,"Description")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c r="Q7" s="10"/>
      <c r="R7" s="10"/>
      <c r="S7" s="10"/>
    </row>
    <row r="8" spans="1:19" ht="50" customHeight="1">
      <c r="A8" s="22" t="e" vm="76">
        <v>#VALUE!</v>
      </c>
      <c r="B8" s="19">
        <f>'[76]Sheet 1'!$I$115</f>
        <v>49.394435815438634</v>
      </c>
      <c r="C8" s="6" cm="1">
        <f t="array" ref="C8">(B8/_FV(A8,"Price"))-1</f>
        <v>-0.47730755750858589</v>
      </c>
      <c r="D8" s="6">
        <f>'[76]Sheet 1'!$G$4</f>
        <v>0.62823294296956411</v>
      </c>
      <c r="E8" s="6">
        <f>'[76]Sheet 1'!$H$4</f>
        <v>0.2482836845561458</v>
      </c>
      <c r="F8" s="6">
        <f>'[76]Sheet 1'!$G$20</f>
        <v>-0.61964173967459324</v>
      </c>
      <c r="G8" s="7">
        <f>'[76]Sheet 1'!$N$16</f>
        <v>18.500468406662289</v>
      </c>
      <c r="H8" s="7">
        <f>'[76]Sheet 1'!$O$16</f>
        <v>-617.8256504784689</v>
      </c>
      <c r="I8" s="6">
        <f>'[76]Sheet 1'!$M$7</f>
        <v>0.79300000000000004</v>
      </c>
      <c r="J8" s="6">
        <f>'[76]Sheet 1'!$P$7</f>
        <v>0.21104292281057846</v>
      </c>
      <c r="K8" s="6">
        <f>'[76]Sheet 1'!$O$13</f>
        <v>-2.6109573465787319E-2</v>
      </c>
      <c r="L8" s="8">
        <f>'[76]Sheet 1'!$O$101</f>
        <v>30990134628</v>
      </c>
      <c r="M8" s="48">
        <v>7</v>
      </c>
      <c r="N8" s="16" t="str" cm="1">
        <f t="array" ref="N8">_FV(A8,"Industry")</f>
        <v>Software &amp; IT Services</v>
      </c>
      <c r="O8" s="25" cm="1">
        <f t="array" ref="O8">_FV(A8,"Year incorporated",TRUE)</f>
        <v>2010</v>
      </c>
      <c r="P8" s="14" t="str" cm="1">
        <f t="array" ref="P8">_FV(A8,"Description")</f>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c>
      <c r="Q8" s="10"/>
      <c r="R8" s="10"/>
      <c r="S8" s="10"/>
    </row>
    <row r="9" spans="1:19" ht="50" customHeight="1">
      <c r="A9" s="22" t="e" vm="77">
        <v>#VALUE!</v>
      </c>
      <c r="B9" s="19">
        <f>'[77]Sheet 1'!$J$115</f>
        <v>108.94941783012078</v>
      </c>
      <c r="C9" s="6" cm="1">
        <f t="array" ref="C9">(B9/_FV(A9,"Price"))-1</f>
        <v>-0.2527474771596655</v>
      </c>
      <c r="D9" s="6">
        <f>'[77]Sheet 1'!$G$4</f>
        <v>0.66003078548736438</v>
      </c>
      <c r="E9" s="6">
        <f>'[77]Sheet 1'!$I$4</f>
        <v>0.57757609910209062</v>
      </c>
      <c r="F9" s="6">
        <f>'[77]Sheet 1'!$G$20</f>
        <v>1.5222344965018304</v>
      </c>
      <c r="G9" s="7">
        <f>'[77]Sheet 1'!$O$16</f>
        <v>16.19805639566739</v>
      </c>
      <c r="H9" s="7">
        <f>'[77]Sheet 1'!$P$16</f>
        <v>-227.06396004578349</v>
      </c>
      <c r="I9" s="6">
        <f>'[77]Sheet 1'!$N$7</f>
        <v>0.73170000000000002</v>
      </c>
      <c r="J9" s="6">
        <f>'[77]Sheet 1'!$Q$7</f>
        <v>0.3020177259333689</v>
      </c>
      <c r="K9" s="6">
        <f>'[77]Sheet 1'!$P$13</f>
        <v>-3.6628876095473148E-2</v>
      </c>
      <c r="L9" s="8">
        <f>'[77]Sheet 1'!$P$101</f>
        <v>36303667124</v>
      </c>
      <c r="M9" s="48">
        <v>8</v>
      </c>
      <c r="N9" s="16" t="str" cm="1">
        <f t="array" ref="N9">_FV(A9,"Industry")</f>
        <v>Software &amp; IT Services</v>
      </c>
      <c r="O9" s="25" cm="1">
        <f t="array" ref="O9">_FV(A9,"Year incorporated",TRUE)</f>
        <v>2011</v>
      </c>
      <c r="P9" s="14" t="str" cm="1">
        <f t="array" ref="P9">_FV(A9,"Description")</f>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c>
      <c r="Q9" s="10"/>
      <c r="R9" s="10"/>
      <c r="S9" s="10"/>
    </row>
    <row r="10" spans="1:19" ht="50" customHeight="1">
      <c r="A10" s="22" t="e" vm="2">
        <v>#VALUE!</v>
      </c>
      <c r="B10" s="19">
        <f>'[2]Sheet 1'!$X$115</f>
        <v>1317.5518738711887</v>
      </c>
      <c r="C10" s="6" cm="1">
        <f t="array" ref="C10">(B10/_FV(A10,"Price"))-1</f>
        <v>6.1249505739936705E-2</v>
      </c>
      <c r="D10" s="6">
        <f>'[2]Sheet 1'!$V$4</f>
        <v>0.49050649071230712</v>
      </c>
      <c r="E10" s="6">
        <f>'[2]Sheet 1'!$W$4</f>
        <v>0.24627503084369362</v>
      </c>
      <c r="F10" s="6">
        <f>'[2]Sheet 1'!$V$20</f>
        <v>1.2624978939514286</v>
      </c>
      <c r="G10" s="7">
        <f>'[2]Sheet 1'!$AC$16</f>
        <v>5.6928006046312989</v>
      </c>
      <c r="H10" s="7">
        <f>'[2]Sheet 1'!$AD$16</f>
        <v>124.45029039626556</v>
      </c>
      <c r="I10" s="6">
        <f>'[2]Sheet 1'!$AB$7</f>
        <v>0.48998766252253961</v>
      </c>
      <c r="J10" s="6">
        <f>'[2]Sheet 1'!$AE$7</f>
        <v>0.23593053051153079</v>
      </c>
      <c r="K10" s="6">
        <f>'[2]Sheet 1'!$AD$13</f>
        <v>0.41643173580346354</v>
      </c>
      <c r="L10" s="8">
        <f>'[2]Sheet 1'!$AD$101</f>
        <v>59985039971</v>
      </c>
      <c r="M10" s="48"/>
      <c r="N10" s="16" t="str" cm="1">
        <f t="array" ref="N10">_FV(A10,"Industry")</f>
        <v>Software &amp; IT Services</v>
      </c>
      <c r="O10" s="25" cm="1">
        <f t="array" ref="O10">_FV(A10,"Year incorporated",TRUE)</f>
        <v>1999</v>
      </c>
      <c r="P10" s="14" t="str" cm="1">
        <f t="array" ref="P10">_FV(A10,"Description")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Q10" s="10"/>
      <c r="R10" s="10"/>
      <c r="S10" s="10"/>
    </row>
    <row r="11" spans="1:19" ht="50" customHeight="1">
      <c r="A11" s="22" t="e" vm="86">
        <v>#VALUE!</v>
      </c>
      <c r="B11" s="19">
        <f>'[86]Sheet 1'!$H$115</f>
        <v>61.23472079874167</v>
      </c>
      <c r="C11" s="6" cm="1">
        <f t="array" ref="C11">(B11/_FV(A11,"Price"))-1</f>
        <v>-0.65714042105967707</v>
      </c>
      <c r="D11" s="6">
        <f>'[86]Sheet 1'!$F$4</f>
        <v>0.69409764566847132</v>
      </c>
      <c r="E11" s="6">
        <f>'[86]Sheet 1'!$G$4</f>
        <v>0.3327465956384863</v>
      </c>
      <c r="F11" s="6">
        <f>'[86]Sheet 1'!$F$20</f>
        <v>0.10037086145995944</v>
      </c>
      <c r="G11" s="7">
        <f>'[86]Sheet 1'!$M$16</f>
        <v>28.568744499455139</v>
      </c>
      <c r="H11" s="7">
        <f>'[86]Sheet 1'!$N$16</f>
        <v>-74.071688007480816</v>
      </c>
      <c r="I11" s="6">
        <f>'[86]Sheet 1'!$L$7</f>
        <v>0.65259999999999996</v>
      </c>
      <c r="J11" s="6">
        <f>'[86]Sheet 1'!$O$7</f>
        <v>0.24035864583651029</v>
      </c>
      <c r="K11" s="6">
        <f>'[86]Sheet 1'!$N$13</f>
        <v>-0.14755660996472728</v>
      </c>
      <c r="L11" s="8">
        <f>'[86]Sheet 1'!$N$101</f>
        <v>59013284194</v>
      </c>
      <c r="M11" s="48"/>
      <c r="N11" s="16" t="str" cm="1">
        <f t="array" ref="N11">_FV(A11,"Industry")</f>
        <v>Software &amp; IT Services</v>
      </c>
      <c r="O11" s="25" cm="1">
        <f t="array" ref="O11">_FV(A11,"Year incorporated",TRUE)</f>
        <v>2012</v>
      </c>
      <c r="P11" s="14" t="str" cm="1">
        <f t="array" ref="P11">_FV(A11,"Description")</f>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c>
      <c r="Q11" s="10"/>
      <c r="R11" s="10"/>
      <c r="S11" s="10"/>
    </row>
    <row r="12" spans="1:19" ht="50" customHeight="1">
      <c r="A12" s="22" t="e" vm="6">
        <v>#VALUE!</v>
      </c>
      <c r="B12" s="19">
        <f>'[6]Sheet 1'!$L$115</f>
        <v>1001.1657056179213</v>
      </c>
      <c r="C12" s="6" cm="1">
        <f t="array" ref="C12">(B12/_FV(A12,"Price"))-1</f>
        <v>-0.3559978736537236</v>
      </c>
      <c r="D12" s="6">
        <f>'[6]Sheet 1'!$J$4</f>
        <v>0.49041476500641568</v>
      </c>
      <c r="E12" s="6">
        <f>'[6]Sheet 1'!$K$4</f>
        <v>0.29816921210417457</v>
      </c>
      <c r="F12" s="6">
        <f>'[6]Sheet 1'!$J$20</f>
        <v>0.10236921892448203</v>
      </c>
      <c r="G12" s="7">
        <f>'[6]Sheet 1'!$Q$16</f>
        <v>5.6175888946547996</v>
      </c>
      <c r="H12" s="7">
        <f>'[6]Sheet 1'!$R$16</f>
        <v>88.979613180439571</v>
      </c>
      <c r="I12" s="6">
        <f>'[6]Sheet 1'!$P$7</f>
        <v>0.14886598764210057</v>
      </c>
      <c r="J12" s="6">
        <f>'[6]Sheet 1'!$S$7</f>
        <v>0.2237103668100211</v>
      </c>
      <c r="K12" s="6">
        <f>'[6]Sheet 1'!$R$13</f>
        <v>0.25415925643671916</v>
      </c>
      <c r="L12" s="8">
        <f>'[6]Sheet 1'!$R$101</f>
        <v>50196870000</v>
      </c>
      <c r="M12" s="48"/>
      <c r="N12" s="16" t="str" cm="1">
        <f t="array" ref="N12">_FV(A12,"Industry")</f>
        <v>Financial Technology (Fintech) &amp; Infrastructure</v>
      </c>
      <c r="O12" s="25" cm="1">
        <f t="array" ref="O12">_FV(A12,"Year incorporated",TRUE)</f>
        <v>2006</v>
      </c>
      <c r="P12" s="14" t="str" cm="1">
        <f t="array" ref="P12">_FV(A12,"Description")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c r="Q12" s="10"/>
      <c r="R12" s="10"/>
      <c r="S12" s="10"/>
    </row>
    <row r="13" spans="1:19" ht="50" customHeight="1">
      <c r="A13" s="2" t="e" vm="22">
        <v>#VALUE!</v>
      </c>
      <c r="B13" s="19">
        <f>'[48]Sheet 1'!$G$115</f>
        <v>52.600042979808975</v>
      </c>
      <c r="C13" s="6" cm="1">
        <f t="array" ref="C13">(B13/_FV(A13,"Price"))-1</f>
        <v>0.40604231434934457</v>
      </c>
      <c r="D13" s="6">
        <f>'[48]Sheet 1'!$E$4</f>
        <v>0.3484848484848484</v>
      </c>
      <c r="E13" s="6">
        <f>'[48]Sheet 1'!$F$4</f>
        <v>0.12359550561797761</v>
      </c>
      <c r="F13" s="6">
        <f>'[48]Sheet 1'!$E$20</f>
        <v>0.18432203389830515</v>
      </c>
      <c r="G13" s="7">
        <f>'[48]Sheet 1'!$L$16</f>
        <v>16.126173975387907</v>
      </c>
      <c r="H13" s="7">
        <f>'[48]Sheet 1'!$M$16</f>
        <v>-367.55877024390242</v>
      </c>
      <c r="I13" s="6">
        <f>'[48]Sheet 1'!$K$7</f>
        <v>0.49330000000000002</v>
      </c>
      <c r="J13" s="6">
        <f>'[48]Sheet 1'!$N$7</f>
        <v>0.23274478330658105</v>
      </c>
      <c r="K13" s="6">
        <f>'[48]Sheet 1'!$M$13</f>
        <v>-2.5010139245640124E-3</v>
      </c>
      <c r="L13" s="8">
        <f>'[48]Sheet 1'!$M$101</f>
        <v>30139819160</v>
      </c>
      <c r="M13" s="48"/>
      <c r="N13" s="16" t="str" cm="1">
        <f t="array" ref="N13">_FV(A13,"Industry")</f>
        <v>Integrated Hardware &amp; Software</v>
      </c>
      <c r="O13" s="25" cm="1">
        <f t="array" ref="O13">_FV(A13,"Year incorporated",TRUE)</f>
        <v>2022</v>
      </c>
      <c r="P13" s="14" t="str" cm="1">
        <f t="array" ref="P13">_FV(A13,"Description")</f>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c>
      <c r="Q13" s="14"/>
      <c r="R13" s="14"/>
      <c r="S13" s="14"/>
    </row>
    <row r="14" spans="1:19" ht="50" customHeight="1">
      <c r="A14" s="2" t="e" vm="42">
        <v>#VALUE!</v>
      </c>
      <c r="B14" s="19">
        <f>'[35]Sheet 1'!$R$115</f>
        <v>82.078135925501428</v>
      </c>
      <c r="C14" s="6" cm="1">
        <f t="array" ref="C14">(B14/_FV(A14,"Price"))-1</f>
        <v>-0.49499701024117748</v>
      </c>
      <c r="D14" s="6">
        <f>'[35]Sheet 1'!$P$4</f>
        <v>0.68651979777851579</v>
      </c>
      <c r="E14" s="6">
        <f>'[35]Sheet 1'!$Q$4</f>
        <v>0.31110799351138829</v>
      </c>
      <c r="F14" s="6">
        <f>'[35]Sheet 1'!$P$20</f>
        <v>1.6074531908784548</v>
      </c>
      <c r="G14" s="7">
        <f>'[35]Sheet 1'!$W$16</f>
        <v>9.5560348769313208</v>
      </c>
      <c r="H14" s="7">
        <f>'[35]Sheet 1'!$X$16</f>
        <v>56.053957250567493</v>
      </c>
      <c r="I14" s="6">
        <f>'[35]Sheet 1'!$V$7</f>
        <v>0.41810000000000003</v>
      </c>
      <c r="J14" s="6">
        <f>'[35]Sheet 1'!$Y$7</f>
        <v>0.2996216406611657</v>
      </c>
      <c r="K14" s="6">
        <f>'[35]Sheet 1'!$X$13</f>
        <v>0.21185058106837182</v>
      </c>
      <c r="L14" s="8">
        <f>'[35]Sheet 1'!$X$101</f>
        <v>22273712561</v>
      </c>
      <c r="M14" s="48"/>
      <c r="N14" s="16" t="str" cm="1">
        <f t="array" ref="N14">_FV(A14,"Industry")</f>
        <v>Renewable Energy</v>
      </c>
      <c r="O14" s="25" cm="1">
        <f t="array" ref="O14">_FV(A14,"Year incorporated",TRUE)</f>
        <v>2006</v>
      </c>
      <c r="P14" s="14" t="str" cm="1">
        <f t="array" ref="P14">_FV(A14,"Description")</f>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c>
      <c r="Q14" s="10"/>
      <c r="R14" s="10"/>
      <c r="S14" s="10"/>
    </row>
    <row r="15" spans="1:19" ht="50" customHeight="1">
      <c r="A15" s="22" t="e" vm="91">
        <v>#VALUE!</v>
      </c>
      <c r="B15" s="19">
        <f>'[91]Sheet 1'!$K$115</f>
        <v>92.786332132188832</v>
      </c>
      <c r="C15" s="6" cm="1">
        <f t="array" ref="C15">(B15/_FV(A15,"Price"))-1</f>
        <v>-0.35938737826436873</v>
      </c>
      <c r="D15" s="6">
        <f>'[91]Sheet 1'!$I$4</f>
        <v>0.6207784875947111</v>
      </c>
      <c r="E15" s="6">
        <f>'[91]Sheet 1'!$J$4</f>
        <v>0.45928396089265644</v>
      </c>
      <c r="F15" s="6">
        <f>'[91]Sheet 1'!$I$20</f>
        <v>0.64944668984627341</v>
      </c>
      <c r="G15" s="7">
        <f>'[91]Sheet 1'!$P$16</f>
        <v>21.069015844963911</v>
      </c>
      <c r="H15" s="7">
        <f>'[91]Sheet 1'!$Q$16</f>
        <v>-58.894322918534996</v>
      </c>
      <c r="I15" s="6">
        <f>'[91]Sheet 1'!$O$7</f>
        <v>0.77790000000000004</v>
      </c>
      <c r="J15" s="6">
        <f>'[91]Sheet 1'!$R$7</f>
        <v>0.2120471590711181</v>
      </c>
      <c r="K15" s="6">
        <f>'[91]Sheet 1'!$Q$13</f>
        <v>-0.20223875895447993</v>
      </c>
      <c r="L15" s="8">
        <f>'[91]Sheet 1'!$Q$101</f>
        <v>22985158560</v>
      </c>
      <c r="M15" s="48"/>
      <c r="N15" s="16" t="str" cm="1">
        <f t="array" ref="N15">_FV(A15,"Industry")</f>
        <v>Software &amp; IT Services</v>
      </c>
      <c r="O15" s="25" cm="1">
        <f t="array" ref="O15">_FV(A15,"Year incorporated",TRUE)</f>
        <v>2007</v>
      </c>
      <c r="P15" s="14" t="str" cm="1">
        <f t="array" ref="P15">_FV(A15,"Description")</f>
        <v>Zscaler, Inc. (Zscaler) is a cloud security company that has developed a platform incorporating security functionalities needed to enable access to cloud resources based on identity, context, and organization policies. Its solution is a multi-tenant, distributed cloud platform that secures user-to-app, app-to-app, and machine-to-machine communications over various networks and locations. The Company delivers its solutions using a software-as-a-service (SaaS) business model and sells subscriptions to customers to access its cloud platform, together with related support services. Its Zero Trust Exchange is a cloud-native security platform that protects various customers from cyberattacks and data loss by connecting users, devices, and applications in any location. The Company's cloud services include Zscaler Internet Access (ZIA), Zscaler Private Access (ZPA), and Zscaler Digital Experience (ZDX).</v>
      </c>
      <c r="Q15" s="14"/>
      <c r="R15" s="14"/>
      <c r="S15" s="14"/>
    </row>
    <row r="16" spans="1:19" ht="50" customHeight="1">
      <c r="A16" s="22" t="e" vm="82">
        <v>#VALUE!</v>
      </c>
      <c r="B16" s="19">
        <f>'[82]Sheet 1'!$J$115</f>
        <v>16.568715229920031</v>
      </c>
      <c r="C16" s="6" cm="1">
        <f t="array" ref="C16">(B16/_FV(A16,"Price"))-1</f>
        <v>-0.74509668877046109</v>
      </c>
      <c r="D16" s="6">
        <f>'[82]Sheet 1'!$H$4</f>
        <v>0.48568307775743191</v>
      </c>
      <c r="E16" s="6">
        <f>'[82]Sheet 1'!$I$4</f>
        <v>0.31454686585162017</v>
      </c>
      <c r="F16" s="6">
        <f>'[82]Sheet 1'!$H$20</f>
        <v>-0.36673099481590798</v>
      </c>
      <c r="G16" s="7">
        <f>'[82]Sheet 1'!$O$16</f>
        <v>23.520775375522565</v>
      </c>
      <c r="H16" s="7">
        <f>'[82]Sheet 1'!$P$16</f>
        <v>-118.61777784787543</v>
      </c>
      <c r="I16" s="6">
        <f>'[82]Sheet 1'!$N$7</f>
        <v>0.76149999999999995</v>
      </c>
      <c r="J16" s="6">
        <f>'[82]Sheet 1'!$Q$7</f>
        <v>-4.0778638305813637E-2</v>
      </c>
      <c r="K16" s="6">
        <f>'[82]Sheet 1'!$P$13</f>
        <v>-9.1412072846884795E-2</v>
      </c>
      <c r="L16" s="8">
        <f>'[82]Sheet 1'!$P$101</f>
        <v>22938424498</v>
      </c>
      <c r="M16" s="48"/>
      <c r="N16" s="16" t="str" cm="1">
        <f t="array" ref="N16">_FV(A16,"Industry")</f>
        <v>Software &amp; IT Services</v>
      </c>
      <c r="O16" s="25" cm="1">
        <f t="array" ref="O16">_FV(A16,"Year incorporated",TRUE)</f>
        <v>2009</v>
      </c>
      <c r="P16" s="14" t="str" cm="1">
        <f t="array" ref="P16">_FV(A16,"Description")</f>
        <v>Cloudflare, Inc. is a global cloud services provider that delivers a range of services to businesses of all sizes and in all geographies. The Company's network serves as a scalable, unified control plane to deliver security, performance, and reliability across on-premise, hybrid, cloud, and software-as-a-service (SaaS) applications. Its integrated suite of products consists of solutions for an organization's external-facing infrastructure, such as Websites, applications, and application programming interfaces (APIs) to deliver security, performance, and reliability; solutions to serve an organization's internal resources, such as Internal networks and devices; developer-based solutions, and consumer offerings. Its security products include Web Application Firewall, Bot Management, Distributed Denial of Service (DDoS), API Gateway, SSL/TLS Encryption, and Secure Origin Connection. Its performance products include Content Delivery, Intelligent Routing, Content Optimization, and Others.</v>
      </c>
      <c r="Q16" s="10"/>
      <c r="R16" s="10"/>
      <c r="S16" s="10"/>
    </row>
    <row r="17" spans="1:19" ht="50" customHeight="1">
      <c r="A17" s="2" t="e" vm="17">
        <v>#VALUE!</v>
      </c>
      <c r="B17" s="19">
        <f>'[17]Sheet 1'!$X$115</f>
        <v>454.87625527615637</v>
      </c>
      <c r="C17" s="6" cm="1">
        <f t="array" ref="C17">(B17/_FV(A17,"Price"))-1</f>
        <v>-1.8295510825823147E-3</v>
      </c>
      <c r="D17" s="6">
        <f>'[17]Sheet 1'!$V$4</f>
        <v>0.18272868530692499</v>
      </c>
      <c r="E17" s="6">
        <f>'[17]Sheet 1'!$W$4</f>
        <v>8.6598746081504752E-2</v>
      </c>
      <c r="F17" s="6">
        <f>'[17]Sheet 1'!$V$20</f>
        <v>0.12058803578079469</v>
      </c>
      <c r="G17" s="7">
        <f>'[17]Sheet 1'!$AC$16</f>
        <v>2.1852106363636365</v>
      </c>
      <c r="H17" s="7">
        <f>'[17]Sheet 1'!$AD$16</f>
        <v>17.954351691231867</v>
      </c>
      <c r="I17" s="6">
        <f>'[17]Sheet 1'!$AB$7</f>
        <v>0.39620983542319749</v>
      </c>
      <c r="J17" s="6">
        <f>'[17]Sheet 1'!$AE$7</f>
        <v>0.11461598746081504</v>
      </c>
      <c r="K17" s="6">
        <f>'[17]Sheet 1'!$AD$13</f>
        <v>0.42418211606717809</v>
      </c>
      <c r="L17" s="8">
        <f>'[17]Sheet 1'!$AD$101</f>
        <v>22306630176</v>
      </c>
      <c r="M17" s="48"/>
      <c r="N17" s="16" t="str" cm="1">
        <f t="array" ref="N17">_FV(A17,"Industry")</f>
        <v>Specialty Retailers</v>
      </c>
      <c r="O17" s="25" cm="1">
        <f t="array" ref="O17">_FV(A17,"Year incorporated",TRUE)</f>
        <v>2016</v>
      </c>
      <c r="P17" s="14" t="str" cm="1">
        <f t="array" ref="P17">_FV(A17,"Description")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Q17" s="10"/>
      <c r="R17" s="10"/>
      <c r="S17" s="10"/>
    </row>
    <row r="18" spans="1:19" ht="50" customHeight="1">
      <c r="A18" s="22" t="e" vm="83">
        <v>#VALUE!</v>
      </c>
      <c r="B18" s="19">
        <f>'[83]Sheet 1'!$N$115</f>
        <v>64.267449649311573</v>
      </c>
      <c r="C18" s="6" cm="1">
        <f t="array" ref="C18">(B18/_FV(A18,"Price"))-1</f>
        <v>-1.8517873406970531E-2</v>
      </c>
      <c r="D18" s="6">
        <f>'[83]Sheet 1'!$L$4</f>
        <v>6.7605148653236302E-2</v>
      </c>
      <c r="E18" s="6">
        <f>'[83]Sheet 1'!$M$4</f>
        <v>9.7429620563035391E-2</v>
      </c>
      <c r="F18" s="6">
        <f>'[83]Sheet 1'!$L$20</f>
        <v>-1.6582987952842141</v>
      </c>
      <c r="G18" s="7">
        <f>'[83]Sheet 1'!$S$16</f>
        <v>2.9847798687882499</v>
      </c>
      <c r="H18" s="7">
        <f>'[83]Sheet 1'!$T$16</f>
        <v>-9.7065432446095006</v>
      </c>
      <c r="I18" s="6">
        <f>'[83]Sheet 1'!$R$7</f>
        <v>0.47399999999999998</v>
      </c>
      <c r="J18" s="6">
        <f>'[83]Sheet 1'!$U$7</f>
        <v>0.12998776009791921</v>
      </c>
      <c r="K18" s="6">
        <f>'[83]Sheet 1'!$T$13</f>
        <v>-0.10226185291681907</v>
      </c>
      <c r="L18" s="8">
        <f>'[83]Sheet 1'!$T$101</f>
        <v>12192825764</v>
      </c>
      <c r="M18" s="48"/>
      <c r="N18" s="16" t="str" cm="1">
        <f t="array" ref="N18">_FV(A18,"Industry")</f>
        <v>Software &amp; IT Services</v>
      </c>
      <c r="O18" s="25" cm="1">
        <f t="array" ref="O18">_FV(A18,"Year incorporated",TRUE)</f>
        <v>2008</v>
      </c>
      <c r="P18" s="14" t="str" cm="1">
        <f t="array" ref="P18">_FV(A18,"Description")</f>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c>
      <c r="Q18" s="10"/>
      <c r="R18" s="10"/>
      <c r="S18" s="10"/>
    </row>
    <row r="19" spans="1:19" ht="50" customHeight="1">
      <c r="A19" s="22" t="e" vm="95">
        <v>#VALUE!</v>
      </c>
      <c r="B19" s="19">
        <f>'[95]Sheet 1'!$G$115</f>
        <v>7.4302301404579971</v>
      </c>
      <c r="C19" s="6" cm="1">
        <f t="array" ref="C19">(B19/_FV(A19,"Price"))-1</f>
        <v>-0.78438101739820087</v>
      </c>
      <c r="D19" s="6">
        <f>'[95]Sheet 1'!$E$4</f>
        <v>0.51069447022667736</v>
      </c>
      <c r="E19" s="6">
        <f>'[95]Sheet 1'!$F$4</f>
        <v>0.30200155646273363</v>
      </c>
      <c r="F19" s="6">
        <f>'[95]Sheet 1'!$E$20</f>
        <v>0.33195136832393346</v>
      </c>
      <c r="G19" s="7">
        <f>'[95]Sheet 1'!$L$16</f>
        <v>17.471436246467238</v>
      </c>
      <c r="H19" s="7">
        <f>'[95]Sheet 1'!$M$16</f>
        <v>-22.621280783823259</v>
      </c>
      <c r="I19" s="6">
        <f>'[95]Sheet 1'!$K$7</f>
        <v>0.65449999999999997</v>
      </c>
      <c r="J19" s="6">
        <f>'[95]Sheet 1'!$N$7</f>
        <v>-0.29318160097210655</v>
      </c>
      <c r="K19" s="6">
        <f>'[95]Sheet 1'!$M$13</f>
        <v>-0.24525679463638253</v>
      </c>
      <c r="L19" s="8">
        <f>'[95]Sheet 1'!$M$101</f>
        <v>10237283240</v>
      </c>
      <c r="M19" s="48"/>
      <c r="N19" s="16" t="str" cm="1">
        <f t="array" ref="N19">_FV(A19,"Industry")</f>
        <v>Software &amp; IT Services</v>
      </c>
      <c r="O19" s="25" cm="1">
        <f t="array" ref="O19">_FV(A19,"Year incorporated",TRUE)</f>
        <v>2014</v>
      </c>
      <c r="P19" s="14" t="str" cm="1">
        <f t="array" ref="P19">_FV(A19,"Description")</f>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c>
      <c r="Q19" s="10"/>
      <c r="R19" s="10"/>
      <c r="S19" s="10"/>
    </row>
    <row r="20" spans="1:19" ht="50" customHeight="1">
      <c r="A20" s="22" t="e" vm="96">
        <v>#VALUE!</v>
      </c>
      <c r="B20" s="19">
        <f>'[96]Sheet 1'!$G$115</f>
        <v>15.01058991410023</v>
      </c>
      <c r="C20" s="6" cm="1">
        <f t="array" ref="C20">(B20/_FV(A20,"Price"))-1</f>
        <v>-0.69748911902256694</v>
      </c>
      <c r="D20" s="6">
        <f>'[96]Sheet 1'!$E$4</f>
        <v>0.67937843603677761</v>
      </c>
      <c r="E20" s="6">
        <f>'[96]Sheet 1'!$F$4</f>
        <v>0.25453688427999066</v>
      </c>
      <c r="F20" s="6">
        <f>'[96]Sheet 1'!$E$20</f>
        <v>0.36654277495879262</v>
      </c>
      <c r="G20" s="7">
        <f>'[96]Sheet 1'!$L$16</f>
        <v>18.297827009191611</v>
      </c>
      <c r="H20" s="7">
        <f>'[96]Sheet 1'!$M$16</f>
        <v>-47.361419176945695</v>
      </c>
      <c r="I20" s="6">
        <f>'[96]Sheet 1'!$K$7</f>
        <v>0.87819938722601931</v>
      </c>
      <c r="J20" s="6">
        <f>'[96]Sheet 1'!$N$7</f>
        <v>-0.19674287061041715</v>
      </c>
      <c r="K20" s="6">
        <f>'[96]Sheet 1'!$M$13</f>
        <v>-0.25634120464397225</v>
      </c>
      <c r="L20" s="8">
        <f>'[96]Sheet 1'!$M$101</f>
        <v>7763768000</v>
      </c>
      <c r="M20" s="48"/>
      <c r="N20" s="16" t="str" cm="1">
        <f t="array" ref="N20">_FV(A20,"Industry")</f>
        <v>Software &amp; IT Services</v>
      </c>
      <c r="O20" s="25" cm="1">
        <f t="array" ref="O20">_FV(A20,"Year incorporated",TRUE)</f>
        <v>2014</v>
      </c>
      <c r="P20" s="14" t="str" cm="1">
        <f t="array" ref="P20">_FV(A20,"Description")</f>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c>
      <c r="Q20" s="10"/>
      <c r="R20" s="10"/>
      <c r="S20" s="10"/>
    </row>
    <row r="21" spans="1:19" ht="50" customHeight="1">
      <c r="A21" s="2" t="e" vm="1">
        <v>#VALUE!</v>
      </c>
      <c r="B21" s="19">
        <f>'[1]Sheet 1'!$K$115</f>
        <v>18.757460274993445</v>
      </c>
      <c r="C21" s="6" cm="1">
        <f t="array" ref="C21">(B21/_FV(A21,"Price"))-1</f>
        <v>-0.28678858269986907</v>
      </c>
      <c r="D21" s="6">
        <f>'[1]Sheet 1'!$I$4</f>
        <v>0.93434823977164605</v>
      </c>
      <c r="E21" s="6">
        <f>'[1]Sheet 1'!$J$4</f>
        <v>0.32931628135759961</v>
      </c>
      <c r="F21" s="6">
        <f>'[1]Sheet 1'!$I$20</f>
        <v>7.4345616264294794</v>
      </c>
      <c r="G21" s="7">
        <f>'[1]Sheet 1'!$P$16</f>
        <v>5.8113523979340878</v>
      </c>
      <c r="H21" s="7">
        <f>'[1]Sheet 1'!$Q$16</f>
        <v>17.278946142595977</v>
      </c>
      <c r="I21" s="6">
        <f>'[1]Sheet 1'!$O$7</f>
        <v>0.48659999999999998</v>
      </c>
      <c r="J21" s="6">
        <f>'[1]Sheet 1'!$R$7</f>
        <v>0.55914904082636496</v>
      </c>
      <c r="K21" s="6">
        <f>'[1]Sheet 1'!$Q$13</f>
        <v>0.19607140724819391</v>
      </c>
      <c r="L21" s="8">
        <f>'[1]Sheet 1'!$Q$101</f>
        <v>4725791770</v>
      </c>
      <c r="M21" s="48"/>
      <c r="N21" s="16" t="str" cm="1">
        <f t="array" ref="N21">_FV(A21,"Industry")</f>
        <v>Chemicals</v>
      </c>
      <c r="O21" s="25" cm="1">
        <f t="array" ref="O21">_FV(A21,"Year incorporated",TRUE)</f>
        <v>2018</v>
      </c>
      <c r="P21" s="14" t="str" cm="1">
        <f t="array" ref="P21">_FV(A21,"Description")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c r="Q21" s="14"/>
      <c r="R21" s="14"/>
      <c r="S21" s="14"/>
    </row>
    <row r="22" spans="1:19" ht="50" customHeight="1">
      <c r="A22" s="2" t="e" vm="127">
        <v>#VALUE!</v>
      </c>
      <c r="B22" s="19">
        <f>[126]Model!$G$116</f>
        <v>12.115944486725242</v>
      </c>
      <c r="C22" s="6" cm="1">
        <f t="array" ref="C22">(B22/_FV(A22,"Price"))-1</f>
        <v>-0.5759207390015666</v>
      </c>
      <c r="D22" s="6">
        <f>[126]Model!$E$5</f>
        <v>0.4843294314246922</v>
      </c>
      <c r="E22" s="6">
        <f>[126]Model!$F$5</f>
        <v>0.31838183953711163</v>
      </c>
      <c r="F22" s="6">
        <f>[126]Model!$E$21</f>
        <v>-1.4708076271581532</v>
      </c>
      <c r="G22" s="7">
        <f>[126]Model!$L$17</f>
        <v>6.4024630723181764</v>
      </c>
      <c r="H22" s="7">
        <f>[126]Model!$M$17</f>
        <v>-995.47591836734694</v>
      </c>
      <c r="I22" s="6">
        <f>[126]Model!$K$8</f>
        <v>0.24479999999999999</v>
      </c>
      <c r="J22" s="6">
        <f>[126]Model!$N$8</f>
        <v>-0.17320016454401282</v>
      </c>
      <c r="K22" s="6">
        <f>[126]Model!$M$14</f>
        <v>-2.9770011841899809E-3</v>
      </c>
      <c r="L22" s="8">
        <f>[126]Model!$M$102</f>
        <v>4731497040</v>
      </c>
      <c r="M22" s="48"/>
      <c r="N22" s="16" t="str" cm="1">
        <f t="array" ref="N22">_FV(A22,"Industry")</f>
        <v>Hotels &amp; Entertainment Services</v>
      </c>
      <c r="O22" s="25" cm="1">
        <f t="array" ref="O22">_FV(A22,"Year incorporated",TRUE)</f>
        <v>2021</v>
      </c>
      <c r="P22" s="14" t="str" cm="1">
        <f t="array" ref="P22">_FV(A22,"Description")</f>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c>
      <c r="Q22" s="14"/>
      <c r="R22" s="14"/>
      <c r="S22" s="14"/>
    </row>
    <row r="23" spans="1:19" ht="50" customHeight="1">
      <c r="A23" s="22" t="e" vm="92">
        <v>#VALUE!</v>
      </c>
      <c r="B23" s="19">
        <f>'[92]Sheet 1'!$G$115</f>
        <v>9.2137996150624524</v>
      </c>
      <c r="C23" s="6" cm="1">
        <f t="array" ref="C23">(B23/_FV(A23,"Price"))-1</f>
        <v>-0.3954199727649309</v>
      </c>
      <c r="D23" s="6">
        <f>'[92]Sheet 1'!$E$4</f>
        <v>1.061430964018379</v>
      </c>
      <c r="E23" s="6">
        <f>'[92]Sheet 1'!$F$4</f>
        <v>0.40935479974134203</v>
      </c>
      <c r="F23" s="6">
        <f>'[92]Sheet 1'!$E$20</f>
        <v>0.47004410847701417</v>
      </c>
      <c r="G23" s="7">
        <f>'[92]Sheet 1'!$L$16</f>
        <v>11.136594454011213</v>
      </c>
      <c r="H23" s="7">
        <f>'[92]Sheet 1'!$M$16</f>
        <v>-12.425535658125982</v>
      </c>
      <c r="I23" s="6">
        <f>'[92]Sheet 1'!$K$7</f>
        <v>0.6584931983826765</v>
      </c>
      <c r="J23" s="6">
        <f>'[92]Sheet 1'!$N$7</f>
        <v>-0.49276017992368165</v>
      </c>
      <c r="K23" s="6">
        <f>'[92]Sheet 1'!$M$13</f>
        <v>-0.24299799904026365</v>
      </c>
      <c r="L23" s="8">
        <f>'[92]Sheet 1'!$M$101</f>
        <v>4701636310</v>
      </c>
      <c r="M23" s="48"/>
      <c r="N23" s="16" t="str" cm="1">
        <f t="array" ref="N23">_FV(A23,"Industry")</f>
        <v>Software &amp; IT Services</v>
      </c>
      <c r="O23" s="25" cm="1">
        <f t="array" ref="O23">_FV(A23,"Year incorporated",TRUE)</f>
        <v>2013</v>
      </c>
      <c r="P23" s="14" t="str" cm="1">
        <f t="array" ref="P23">_FV(A23,"Description")</f>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c>
      <c r="Q23" s="10"/>
      <c r="R23" s="10"/>
      <c r="S23" s="10"/>
    </row>
    <row r="24" spans="1:19" ht="50" customHeight="1">
      <c r="A24" s="23"/>
      <c r="B24" s="5"/>
      <c r="C24" s="6"/>
      <c r="D24" s="6"/>
      <c r="E24" s="6"/>
      <c r="F24" s="6"/>
      <c r="G24" s="7"/>
      <c r="H24" s="7"/>
      <c r="I24" s="6"/>
      <c r="J24" s="6"/>
      <c r="K24" s="6"/>
      <c r="L24" s="8"/>
      <c r="M24" s="8"/>
      <c r="N24" s="13"/>
      <c r="O24" s="10"/>
      <c r="P24" s="9"/>
      <c r="Q24" s="10"/>
      <c r="R24" s="10"/>
      <c r="S24" s="10"/>
    </row>
  </sheetData>
  <autoFilter ref="A1:L1" xr:uid="{FAB1ACF9-D4B9-FB4D-8299-9FC1FBDA430F}">
    <sortState xmlns:xlrd2="http://schemas.microsoft.com/office/spreadsheetml/2017/richdata2" ref="A2:L23">
      <sortCondition descending="1" ref="K1:K23"/>
    </sortState>
  </autoFilter>
  <sortState xmlns:xlrd2="http://schemas.microsoft.com/office/spreadsheetml/2017/richdata2" ref="A2:P25">
    <sortCondition ref="M1:M25"/>
  </sortState>
  <conditionalFormatting sqref="C2">
    <cfRule type="colorScale" priority="449">
      <colorScale>
        <cfvo type="min"/>
        <cfvo type="percentile" val="50"/>
        <cfvo type="max"/>
        <color rgb="FFF8696B"/>
        <color rgb="FFFCFCFF"/>
        <color rgb="FF63BE7B"/>
      </colorScale>
    </cfRule>
  </conditionalFormatting>
  <conditionalFormatting sqref="C2:C5 C9:C13">
    <cfRule type="colorScale" priority="4377">
      <colorScale>
        <cfvo type="min"/>
        <cfvo type="percentile" val="50"/>
        <cfvo type="max"/>
        <color rgb="FFF8696B"/>
        <color rgb="FFFFEB84"/>
        <color rgb="FF63BE7B"/>
      </colorScale>
    </cfRule>
    <cfRule type="colorScale" priority="4342">
      <colorScale>
        <cfvo type="min"/>
        <cfvo type="percentile" val="50"/>
        <cfvo type="max"/>
        <color rgb="FFF8696B"/>
        <color rgb="FFFCFCFF"/>
        <color rgb="FF63BE7B"/>
      </colorScale>
    </cfRule>
    <cfRule type="colorScale" priority="4341">
      <colorScale>
        <cfvo type="min"/>
        <cfvo type="max"/>
        <color rgb="FFFFEF9C"/>
        <color rgb="FF63BE7B"/>
      </colorScale>
    </cfRule>
  </conditionalFormatting>
  <conditionalFormatting sqref="C2:C23">
    <cfRule type="colorScale" priority="22">
      <colorScale>
        <cfvo type="min"/>
        <cfvo type="max"/>
        <color rgb="FFFFEF9C"/>
        <color rgb="FF63BE7B"/>
      </colorScale>
    </cfRule>
  </conditionalFormatting>
  <conditionalFormatting sqref="C3">
    <cfRule type="colorScale" priority="383">
      <colorScale>
        <cfvo type="min"/>
        <cfvo type="percentile" val="50"/>
        <cfvo type="max"/>
        <color rgb="FFF8696B"/>
        <color rgb="FFFCFCFF"/>
        <color rgb="FF63BE7B"/>
      </colorScale>
    </cfRule>
  </conditionalFormatting>
  <conditionalFormatting sqref="C4">
    <cfRule type="colorScale" priority="419">
      <colorScale>
        <cfvo type="min"/>
        <cfvo type="percentile" val="50"/>
        <cfvo type="max"/>
        <color rgb="FFF8696B"/>
        <color rgb="FFFCFCFF"/>
        <color rgb="FF63BE7B"/>
      </colorScale>
    </cfRule>
  </conditionalFormatting>
  <conditionalFormatting sqref="C6">
    <cfRule type="colorScale" priority="311">
      <colorScale>
        <cfvo type="min"/>
        <cfvo type="percentile" val="50"/>
        <cfvo type="max"/>
        <color rgb="FFF8696B"/>
        <color rgb="FFFCFCFF"/>
        <color rgb="FF63BE7B"/>
      </colorScale>
    </cfRule>
  </conditionalFormatting>
  <conditionalFormatting sqref="C7:C8 C14:C23">
    <cfRule type="colorScale" priority="275">
      <colorScale>
        <cfvo type="min"/>
        <cfvo type="percentile" val="50"/>
        <cfvo type="max"/>
        <color rgb="FFF8696B"/>
        <color rgb="FFFCFCFF"/>
        <color rgb="FF63BE7B"/>
      </colorScale>
    </cfRule>
  </conditionalFormatting>
  <conditionalFormatting sqref="C9">
    <cfRule type="colorScale" priority="412">
      <colorScale>
        <cfvo type="min"/>
        <cfvo type="percentile" val="50"/>
        <cfvo type="max"/>
        <color rgb="FFF8696B"/>
        <color rgb="FFFCFCFF"/>
        <color rgb="FF63BE7B"/>
      </colorScale>
    </cfRule>
  </conditionalFormatting>
  <conditionalFormatting sqref="C10 C5">
    <cfRule type="colorScale" priority="4086">
      <colorScale>
        <cfvo type="min"/>
        <cfvo type="percentile" val="50"/>
        <cfvo type="max"/>
        <color rgb="FFF8696B"/>
        <color rgb="FFFCFCFF"/>
        <color rgb="FF63BE7B"/>
      </colorScale>
    </cfRule>
  </conditionalFormatting>
  <conditionalFormatting sqref="C11">
    <cfRule type="colorScale" priority="473">
      <colorScale>
        <cfvo type="min"/>
        <cfvo type="percentile" val="50"/>
        <cfvo type="max"/>
        <color rgb="FFF8696B"/>
        <color rgb="FFFCFCFF"/>
        <color rgb="FF63BE7B"/>
      </colorScale>
    </cfRule>
  </conditionalFormatting>
  <conditionalFormatting sqref="C12">
    <cfRule type="colorScale" priority="434">
      <colorScale>
        <cfvo type="min"/>
        <cfvo type="percentile" val="50"/>
        <cfvo type="max"/>
        <color rgb="FFF8696B"/>
        <color rgb="FFFCFCFF"/>
        <color rgb="FF63BE7B"/>
      </colorScale>
    </cfRule>
  </conditionalFormatting>
  <conditionalFormatting sqref="C13">
    <cfRule type="colorScale" priority="3890">
      <colorScale>
        <cfvo type="min"/>
        <cfvo type="percentile" val="50"/>
        <cfvo type="max"/>
        <color rgb="FFF8696B"/>
        <color rgb="FFFCFCFF"/>
        <color rgb="FF63BE7B"/>
      </colorScale>
    </cfRule>
  </conditionalFormatting>
  <conditionalFormatting sqref="C24">
    <cfRule type="colorScale" priority="562">
      <colorScale>
        <cfvo type="min"/>
        <cfvo type="max"/>
        <color rgb="FFFFEF9C"/>
        <color rgb="FF63BE7B"/>
      </colorScale>
    </cfRule>
    <cfRule type="colorScale" priority="561">
      <colorScale>
        <cfvo type="min"/>
        <cfvo type="percentile" val="50"/>
        <cfvo type="max"/>
        <color rgb="FFF8696B"/>
        <color rgb="FFFFEB84"/>
        <color rgb="FF63BE7B"/>
      </colorScale>
    </cfRule>
    <cfRule type="colorScale" priority="556">
      <colorScale>
        <cfvo type="min"/>
        <cfvo type="percentile" val="50"/>
        <cfvo type="max"/>
        <color rgb="FFF8696B"/>
        <color rgb="FFFFEB84"/>
        <color rgb="FF63BE7B"/>
      </colorScale>
    </cfRule>
  </conditionalFormatting>
  <conditionalFormatting sqref="D2:D5 D9:D13">
    <cfRule type="colorScale" priority="4348">
      <colorScale>
        <cfvo type="min"/>
        <cfvo type="percentile" val="50"/>
        <cfvo type="max"/>
        <color rgb="FFF8696B"/>
        <color rgb="FFFCFCFF"/>
        <color rgb="FF63BE7B"/>
      </colorScale>
    </cfRule>
    <cfRule type="colorScale" priority="4347">
      <colorScale>
        <cfvo type="min"/>
        <cfvo type="max"/>
        <color rgb="FFFCFCFF"/>
        <color rgb="FF63BE7B"/>
      </colorScale>
    </cfRule>
  </conditionalFormatting>
  <conditionalFormatting sqref="D2:D23">
    <cfRule type="colorScale" priority="217">
      <colorScale>
        <cfvo type="min"/>
        <cfvo type="max"/>
        <color rgb="FFFCFCFF"/>
        <color rgb="FF63BE7B"/>
      </colorScale>
    </cfRule>
  </conditionalFormatting>
  <conditionalFormatting sqref="D6">
    <cfRule type="colorScale" priority="303">
      <colorScale>
        <cfvo type="min"/>
        <cfvo type="max"/>
        <color rgb="FFFCFCFF"/>
        <color rgb="FF63BE7B"/>
      </colorScale>
    </cfRule>
  </conditionalFormatting>
  <conditionalFormatting sqref="D7:D8 D14:D23">
    <cfRule type="colorScale" priority="290">
      <colorScale>
        <cfvo type="min"/>
        <cfvo type="percentile" val="50"/>
        <cfvo type="max"/>
        <color rgb="FFF8696B"/>
        <color rgb="FFFFEB84"/>
        <color rgb="FF63BE7B"/>
      </colorScale>
    </cfRule>
    <cfRule type="colorScale" priority="292">
      <colorScale>
        <cfvo type="min"/>
        <cfvo type="max"/>
        <color rgb="FFFFEF9C"/>
        <color rgb="FF63BE7B"/>
      </colorScale>
    </cfRule>
    <cfRule type="colorScale" priority="289">
      <colorScale>
        <cfvo type="min"/>
        <cfvo type="max"/>
        <color rgb="FFFCFCFF"/>
        <color rgb="FF63BE7B"/>
      </colorScale>
    </cfRule>
    <cfRule type="colorScale" priority="279">
      <colorScale>
        <cfvo type="min"/>
        <cfvo type="max"/>
        <color rgb="FFFCFCFF"/>
        <color rgb="FF63BE7B"/>
      </colorScale>
    </cfRule>
  </conditionalFormatting>
  <conditionalFormatting sqref="D10 D5">
    <cfRule type="colorScale" priority="4070">
      <colorScale>
        <cfvo type="min"/>
        <cfvo type="max"/>
        <color rgb="FFFFEF9C"/>
        <color rgb="FF63BE7B"/>
      </colorScale>
    </cfRule>
  </conditionalFormatting>
  <conditionalFormatting sqref="D6:E6">
    <cfRule type="colorScale" priority="300">
      <colorScale>
        <cfvo type="min"/>
        <cfvo type="max"/>
        <color rgb="FFFCFCFF"/>
        <color rgb="FF63BE7B"/>
      </colorScale>
    </cfRule>
    <cfRule type="colorScale" priority="302">
      <colorScale>
        <cfvo type="min"/>
        <cfvo type="percentile" val="50"/>
        <cfvo type="max"/>
        <color rgb="FFF8696B"/>
        <color rgb="FFFFEB84"/>
        <color rgb="FF63BE7B"/>
      </colorScale>
    </cfRule>
    <cfRule type="colorScale" priority="305">
      <colorScale>
        <cfvo type="min"/>
        <cfvo type="max"/>
        <color rgb="FFFFEF9C"/>
        <color rgb="FF63BE7B"/>
      </colorScale>
    </cfRule>
    <cfRule type="colorScale" priority="301">
      <colorScale>
        <cfvo type="min"/>
        <cfvo type="max"/>
        <color rgb="FFFCFCFF"/>
        <color rgb="FF63BE7B"/>
      </colorScale>
    </cfRule>
  </conditionalFormatting>
  <conditionalFormatting sqref="D2:F2">
    <cfRule type="colorScale" priority="453">
      <colorScale>
        <cfvo type="min"/>
        <cfvo type="max"/>
        <color rgb="FFFCFCFF"/>
        <color rgb="FF63BE7B"/>
      </colorScale>
    </cfRule>
    <cfRule type="colorScale" priority="454">
      <colorScale>
        <cfvo type="min"/>
        <cfvo type="percentile" val="50"/>
        <cfvo type="max"/>
        <color rgb="FFF8696B"/>
        <color rgb="FFFFEB84"/>
        <color rgb="FF63BE7B"/>
      </colorScale>
    </cfRule>
    <cfRule type="colorScale" priority="460">
      <colorScale>
        <cfvo type="min"/>
        <cfvo type="max"/>
        <color rgb="FFFCFCFF"/>
        <color rgb="FF63BE7B"/>
      </colorScale>
    </cfRule>
    <cfRule type="colorScale" priority="455">
      <colorScale>
        <cfvo type="min"/>
        <cfvo type="max"/>
        <color rgb="FFFFEF9C"/>
        <color rgb="FF63BE7B"/>
      </colorScale>
    </cfRule>
  </conditionalFormatting>
  <conditionalFormatting sqref="D3:F3">
    <cfRule type="colorScale" priority="390">
      <colorScale>
        <cfvo type="min"/>
        <cfvo type="max"/>
        <color rgb="FFFCFCFF"/>
        <color rgb="FF63BE7B"/>
      </colorScale>
    </cfRule>
    <cfRule type="colorScale" priority="387">
      <colorScale>
        <cfvo type="min"/>
        <cfvo type="max"/>
        <color rgb="FFFCFCFF"/>
        <color rgb="FF63BE7B"/>
      </colorScale>
    </cfRule>
    <cfRule type="colorScale" priority="393">
      <colorScale>
        <cfvo type="min"/>
        <cfvo type="max"/>
        <color rgb="FFFFEF9C"/>
        <color rgb="FF63BE7B"/>
      </colorScale>
    </cfRule>
    <cfRule type="colorScale" priority="391">
      <colorScale>
        <cfvo type="min"/>
        <cfvo type="percentile" val="50"/>
        <cfvo type="max"/>
        <color rgb="FFF8696B"/>
        <color rgb="FFFFEB84"/>
        <color rgb="FF63BE7B"/>
      </colorScale>
    </cfRule>
  </conditionalFormatting>
  <conditionalFormatting sqref="D4:F4">
    <cfRule type="colorScale" priority="425">
      <colorScale>
        <cfvo type="min"/>
        <cfvo type="max"/>
        <color rgb="FFFCFCFF"/>
        <color rgb="FF63BE7B"/>
      </colorScale>
    </cfRule>
    <cfRule type="colorScale" priority="426">
      <colorScale>
        <cfvo type="min"/>
        <cfvo type="max"/>
        <color rgb="FFFCFCFF"/>
        <color rgb="FF63BE7B"/>
      </colorScale>
    </cfRule>
    <cfRule type="colorScale" priority="427">
      <colorScale>
        <cfvo type="min"/>
        <cfvo type="percentile" val="50"/>
        <cfvo type="max"/>
        <color rgb="FFF8696B"/>
        <color rgb="FFFFEB84"/>
        <color rgb="FF63BE7B"/>
      </colorScale>
    </cfRule>
    <cfRule type="colorScale" priority="428">
      <colorScale>
        <cfvo type="min"/>
        <cfvo type="max"/>
        <color rgb="FFFFEF9C"/>
        <color rgb="FF63BE7B"/>
      </colorScale>
    </cfRule>
  </conditionalFormatting>
  <conditionalFormatting sqref="D5:F5">
    <cfRule type="colorScale" priority="402">
      <colorScale>
        <cfvo type="min"/>
        <cfvo type="percentile" val="50"/>
        <cfvo type="max"/>
        <color rgb="FFF8696B"/>
        <color rgb="FFFFEB84"/>
        <color rgb="FF63BE7B"/>
      </colorScale>
    </cfRule>
    <cfRule type="colorScale" priority="401">
      <colorScale>
        <cfvo type="min"/>
        <cfvo type="max"/>
        <color rgb="FFFCFCFF"/>
        <color rgb="FF63BE7B"/>
      </colorScale>
    </cfRule>
  </conditionalFormatting>
  <conditionalFormatting sqref="D9:F9">
    <cfRule type="colorScale" priority="411">
      <colorScale>
        <cfvo type="min"/>
        <cfvo type="max"/>
        <color rgb="FFFCFCFF"/>
        <color rgb="FF63BE7B"/>
      </colorScale>
    </cfRule>
  </conditionalFormatting>
  <conditionalFormatting sqref="D10:F10">
    <cfRule type="colorScale" priority="404">
      <colorScale>
        <cfvo type="min"/>
        <cfvo type="percentile" val="50"/>
        <cfvo type="max"/>
        <color rgb="FFF8696B"/>
        <color rgb="FFFFEB84"/>
        <color rgb="FF63BE7B"/>
      </colorScale>
    </cfRule>
    <cfRule type="colorScale" priority="403">
      <colorScale>
        <cfvo type="min"/>
        <cfvo type="max"/>
        <color rgb="FFFCFCFF"/>
        <color rgb="FF63BE7B"/>
      </colorScale>
    </cfRule>
  </conditionalFormatting>
  <conditionalFormatting sqref="D11:F11">
    <cfRule type="colorScale" priority="478">
      <colorScale>
        <cfvo type="min"/>
        <cfvo type="percentile" val="50"/>
        <cfvo type="max"/>
        <color rgb="FFF8696B"/>
        <color rgb="FFFFEB84"/>
        <color rgb="FF63BE7B"/>
      </colorScale>
    </cfRule>
    <cfRule type="colorScale" priority="477">
      <colorScale>
        <cfvo type="min"/>
        <cfvo type="max"/>
        <color rgb="FFFCFCFF"/>
        <color rgb="FF63BE7B"/>
      </colorScale>
    </cfRule>
    <cfRule type="colorScale" priority="479">
      <colorScale>
        <cfvo type="min"/>
        <cfvo type="max"/>
        <color rgb="FFFFEF9C"/>
        <color rgb="FF63BE7B"/>
      </colorScale>
    </cfRule>
    <cfRule type="colorScale" priority="484">
      <colorScale>
        <cfvo type="min"/>
        <cfvo type="max"/>
        <color rgb="FFFCFCFF"/>
        <color rgb="FF63BE7B"/>
      </colorScale>
    </cfRule>
  </conditionalFormatting>
  <conditionalFormatting sqref="D12:F12">
    <cfRule type="colorScale" priority="443">
      <colorScale>
        <cfvo type="min"/>
        <cfvo type="max"/>
        <color rgb="FFFFEF9C"/>
        <color rgb="FF63BE7B"/>
      </colorScale>
    </cfRule>
    <cfRule type="colorScale" priority="440">
      <colorScale>
        <cfvo type="min"/>
        <cfvo type="max"/>
        <color rgb="FFFCFCFF"/>
        <color rgb="FF63BE7B"/>
      </colorScale>
    </cfRule>
    <cfRule type="colorScale" priority="441">
      <colorScale>
        <cfvo type="min"/>
        <cfvo type="max"/>
        <color rgb="FFFCFCFF"/>
        <color rgb="FF63BE7B"/>
      </colorScale>
    </cfRule>
    <cfRule type="colorScale" priority="442">
      <colorScale>
        <cfvo type="min"/>
        <cfvo type="percentile" val="50"/>
        <cfvo type="max"/>
        <color rgb="FFF8696B"/>
        <color rgb="FFFFEB84"/>
        <color rgb="FF63BE7B"/>
      </colorScale>
    </cfRule>
  </conditionalFormatting>
  <conditionalFormatting sqref="D13:F13">
    <cfRule type="colorScale" priority="355">
      <colorScale>
        <cfvo type="min"/>
        <cfvo type="max"/>
        <color rgb="FFFCFCFF"/>
        <color rgb="FF63BE7B"/>
      </colorScale>
    </cfRule>
    <cfRule type="colorScale" priority="351">
      <colorScale>
        <cfvo type="min"/>
        <cfvo type="max"/>
        <color rgb="FFFFEF9C"/>
        <color rgb="FF63BE7B"/>
      </colorScale>
    </cfRule>
    <cfRule type="colorScale" priority="356">
      <colorScale>
        <cfvo type="min"/>
        <cfvo type="percentile" val="50"/>
        <cfvo type="max"/>
        <color rgb="FFF8696B"/>
        <color rgb="FFFFEB84"/>
        <color rgb="FF63BE7B"/>
      </colorScale>
    </cfRule>
    <cfRule type="colorScale" priority="349">
      <colorScale>
        <cfvo type="min"/>
        <cfvo type="max"/>
        <color rgb="FFFCFCFF"/>
        <color rgb="FF63BE7B"/>
      </colorScale>
    </cfRule>
    <cfRule type="colorScale" priority="345">
      <colorScale>
        <cfvo type="min"/>
        <cfvo type="max"/>
        <color rgb="FFFCFCFF"/>
        <color rgb="FF63BE7B"/>
      </colorScale>
    </cfRule>
    <cfRule type="colorScale" priority="346">
      <colorScale>
        <cfvo type="min"/>
        <cfvo type="max"/>
        <color rgb="FFFCFCFF"/>
        <color rgb="FF63BE7B"/>
      </colorScale>
    </cfRule>
  </conditionalFormatting>
  <conditionalFormatting sqref="E2:E5 E9:E13">
    <cfRule type="colorScale" priority="4366">
      <colorScale>
        <cfvo type="min"/>
        <cfvo type="percentile" val="50"/>
        <cfvo type="max"/>
        <color rgb="FFF8696B"/>
        <color rgb="FFFCFCFF"/>
        <color rgb="FF63BE7B"/>
      </colorScale>
    </cfRule>
    <cfRule type="colorScale" priority="4365">
      <colorScale>
        <cfvo type="min"/>
        <cfvo type="max"/>
        <color rgb="FFFCFCFF"/>
        <color rgb="FF63BE7B"/>
      </colorScale>
    </cfRule>
  </conditionalFormatting>
  <conditionalFormatting sqref="E2:E23">
    <cfRule type="colorScale" priority="216">
      <colorScale>
        <cfvo type="min"/>
        <cfvo type="max"/>
        <color rgb="FFFCFCFF"/>
        <color rgb="FF63BE7B"/>
      </colorScale>
    </cfRule>
  </conditionalFormatting>
  <conditionalFormatting sqref="E5 E10">
    <cfRule type="colorScale" priority="4088">
      <colorScale>
        <cfvo type="min"/>
        <cfvo type="max"/>
        <color rgb="FFFFEF9C"/>
        <color rgb="FF63BE7B"/>
      </colorScale>
    </cfRule>
  </conditionalFormatting>
  <conditionalFormatting sqref="E6">
    <cfRule type="colorScale" priority="304">
      <colorScale>
        <cfvo type="min"/>
        <cfvo type="max"/>
        <color rgb="FFFCFCFF"/>
        <color rgb="FF63BE7B"/>
      </colorScale>
    </cfRule>
  </conditionalFormatting>
  <conditionalFormatting sqref="E7:E8 E14:E23">
    <cfRule type="colorScale" priority="283">
      <colorScale>
        <cfvo type="min"/>
        <cfvo type="max"/>
        <color rgb="FFFFEF9C"/>
        <color rgb="FF63BE7B"/>
      </colorScale>
    </cfRule>
    <cfRule type="colorScale" priority="281">
      <colorScale>
        <cfvo type="min"/>
        <cfvo type="max"/>
        <color rgb="FFFCFCFF"/>
        <color rgb="FF63BE7B"/>
      </colorScale>
    </cfRule>
    <cfRule type="colorScale" priority="280">
      <colorScale>
        <cfvo type="min"/>
        <cfvo type="max"/>
        <color rgb="FFFCFCFF"/>
        <color rgb="FF63BE7B"/>
      </colorScale>
    </cfRule>
    <cfRule type="colorScale" priority="282">
      <colorScale>
        <cfvo type="min"/>
        <cfvo type="percentile" val="50"/>
        <cfvo type="max"/>
        <color rgb="FFF8696B"/>
        <color rgb="FFFFEB84"/>
        <color rgb="FF63BE7B"/>
      </colorScale>
    </cfRule>
  </conditionalFormatting>
  <conditionalFormatting sqref="F2:F5 F9:F13">
    <cfRule type="colorScale" priority="4371">
      <colorScale>
        <cfvo type="min"/>
        <cfvo type="max"/>
        <color rgb="FFFCFCFF"/>
        <color rgb="FF63BE7B"/>
      </colorScale>
    </cfRule>
    <cfRule type="colorScale" priority="4372">
      <colorScale>
        <cfvo type="min"/>
        <cfvo type="percentile" val="50"/>
        <cfvo type="max"/>
        <color rgb="FFF8696B"/>
        <color rgb="FFFCFCFF"/>
        <color rgb="FF63BE7B"/>
      </colorScale>
    </cfRule>
  </conditionalFormatting>
  <conditionalFormatting sqref="F2:F23">
    <cfRule type="colorScale" priority="215">
      <colorScale>
        <cfvo type="min"/>
        <cfvo type="max"/>
        <color rgb="FFFCFCFF"/>
        <color rgb="FF63BE7B"/>
      </colorScale>
    </cfRule>
  </conditionalFormatting>
  <conditionalFormatting sqref="F5 F10">
    <cfRule type="colorScale" priority="4090">
      <colorScale>
        <cfvo type="min"/>
        <cfvo type="max"/>
        <color rgb="FFFFEF9C"/>
        <color rgb="FF63BE7B"/>
      </colorScale>
    </cfRule>
  </conditionalFormatting>
  <conditionalFormatting sqref="F6">
    <cfRule type="colorScale" priority="299">
      <colorScale>
        <cfvo type="min"/>
        <cfvo type="max"/>
        <color rgb="FFFCFCFF"/>
        <color rgb="FF63BE7B"/>
      </colorScale>
    </cfRule>
    <cfRule type="colorScale" priority="296">
      <colorScale>
        <cfvo type="min"/>
        <cfvo type="percentile" val="50"/>
        <cfvo type="max"/>
        <color rgb="FFF8696B"/>
        <color rgb="FFFCFCFF"/>
        <color rgb="FF63BE7B"/>
      </colorScale>
    </cfRule>
  </conditionalFormatting>
  <conditionalFormatting sqref="F7:F8 F14:F23">
    <cfRule type="colorScale" priority="288">
      <colorScale>
        <cfvo type="min"/>
        <cfvo type="max"/>
        <color rgb="FFFCFCFF"/>
        <color rgb="FF63BE7B"/>
      </colorScale>
    </cfRule>
    <cfRule type="colorScale" priority="284">
      <colorScale>
        <cfvo type="min"/>
        <cfvo type="percentile" val="50"/>
        <cfvo type="max"/>
        <color rgb="FFF8696B"/>
        <color rgb="FFFCFCFF"/>
        <color rgb="FF63BE7B"/>
      </colorScale>
    </cfRule>
  </conditionalFormatting>
  <conditionalFormatting sqref="F26:F1048576 F1">
    <cfRule type="colorScale" priority="540">
      <colorScale>
        <cfvo type="min"/>
        <cfvo type="percentile" val="50"/>
        <cfvo type="max"/>
        <color rgb="FFF8696B"/>
        <color rgb="FFFCFCFF"/>
        <color rgb="FF63BE7B"/>
      </colorScale>
    </cfRule>
  </conditionalFormatting>
  <conditionalFormatting sqref="G2">
    <cfRule type="colorScale" priority="456">
      <colorScale>
        <cfvo type="min"/>
        <cfvo type="percentile" val="50"/>
        <cfvo type="max"/>
        <color rgb="FF63BE7B"/>
        <color rgb="FFFCFCFF"/>
        <color rgb="FFF8696B"/>
      </colorScale>
    </cfRule>
  </conditionalFormatting>
  <conditionalFormatting sqref="G2:G5 G9:G13">
    <cfRule type="colorScale" priority="4353">
      <colorScale>
        <cfvo type="min"/>
        <cfvo type="percentile" val="50"/>
        <cfvo type="max"/>
        <color rgb="FF63BE7B"/>
        <color rgb="FFFCFCFF"/>
        <color rgb="FFF8696B"/>
      </colorScale>
    </cfRule>
  </conditionalFormatting>
  <conditionalFormatting sqref="G2:G23">
    <cfRule type="colorScale" priority="156">
      <colorScale>
        <cfvo type="min"/>
        <cfvo type="percentile" val="50"/>
        <cfvo type="max"/>
        <color rgb="FF63BE7B"/>
        <color rgb="FFFCFCFF"/>
        <color rgb="FFF8696B"/>
      </colorScale>
    </cfRule>
  </conditionalFormatting>
  <conditionalFormatting sqref="G3">
    <cfRule type="colorScale" priority="389">
      <colorScale>
        <cfvo type="min"/>
        <cfvo type="percentile" val="50"/>
        <cfvo type="max"/>
        <color rgb="FF63BE7B"/>
        <color rgb="FFFCFCFF"/>
        <color rgb="FFF8696B"/>
      </colorScale>
    </cfRule>
  </conditionalFormatting>
  <conditionalFormatting sqref="G4">
    <cfRule type="colorScale" priority="424">
      <colorScale>
        <cfvo type="min"/>
        <cfvo type="percentile" val="50"/>
        <cfvo type="max"/>
        <color rgb="FF63BE7B"/>
        <color rgb="FFFCFCFF"/>
        <color rgb="FFF8696B"/>
      </colorScale>
    </cfRule>
  </conditionalFormatting>
  <conditionalFormatting sqref="G5 G10">
    <cfRule type="colorScale" priority="4072">
      <colorScale>
        <cfvo type="min"/>
        <cfvo type="percentile" val="50"/>
        <cfvo type="max"/>
        <color rgb="FF63BE7B"/>
        <color rgb="FFFCFCFF"/>
        <color rgb="FFF8696B"/>
      </colorScale>
    </cfRule>
  </conditionalFormatting>
  <conditionalFormatting sqref="G6">
    <cfRule type="colorScale" priority="298">
      <colorScale>
        <cfvo type="min"/>
        <cfvo type="percentile" val="50"/>
        <cfvo type="max"/>
        <color rgb="FF63BE7B"/>
        <color rgb="FFFCFCFF"/>
        <color rgb="FFF8696B"/>
      </colorScale>
    </cfRule>
  </conditionalFormatting>
  <conditionalFormatting sqref="G7:G8 G14:G23">
    <cfRule type="colorScale" priority="287">
      <colorScale>
        <cfvo type="min"/>
        <cfvo type="percentile" val="50"/>
        <cfvo type="max"/>
        <color rgb="FF63BE7B"/>
        <color rgb="FFFCFCFF"/>
        <color rgb="FFF8696B"/>
      </colorScale>
    </cfRule>
  </conditionalFormatting>
  <conditionalFormatting sqref="G9">
    <cfRule type="colorScale" priority="410">
      <colorScale>
        <cfvo type="min"/>
        <cfvo type="percentile" val="50"/>
        <cfvo type="max"/>
        <color rgb="FF63BE7B"/>
        <color rgb="FFFCFCFF"/>
        <color rgb="FFF8696B"/>
      </colorScale>
    </cfRule>
  </conditionalFormatting>
  <conditionalFormatting sqref="G11">
    <cfRule type="colorScale" priority="480">
      <colorScale>
        <cfvo type="min"/>
        <cfvo type="percentile" val="50"/>
        <cfvo type="max"/>
        <color rgb="FF63BE7B"/>
        <color rgb="FFFCFCFF"/>
        <color rgb="FFF8696B"/>
      </colorScale>
    </cfRule>
  </conditionalFormatting>
  <conditionalFormatting sqref="G12">
    <cfRule type="colorScale" priority="439">
      <colorScale>
        <cfvo type="min"/>
        <cfvo type="percentile" val="50"/>
        <cfvo type="max"/>
        <color rgb="FF63BE7B"/>
        <color rgb="FFFCFCFF"/>
        <color rgb="FFF8696B"/>
      </colorScale>
    </cfRule>
  </conditionalFormatting>
  <conditionalFormatting sqref="G13">
    <cfRule type="colorScale" priority="3877">
      <colorScale>
        <cfvo type="min"/>
        <cfvo type="percentile" val="50"/>
        <cfvo type="max"/>
        <color rgb="FF63BE7B"/>
        <color rgb="FFFCFCFF"/>
        <color rgb="FFF8696B"/>
      </colorScale>
    </cfRule>
  </conditionalFormatting>
  <conditionalFormatting sqref="I2">
    <cfRule type="colorScale" priority="457">
      <colorScale>
        <cfvo type="min"/>
        <cfvo type="max"/>
        <color rgb="FFFFEF9C"/>
        <color rgb="FF63BE7B"/>
      </colorScale>
    </cfRule>
  </conditionalFormatting>
  <conditionalFormatting sqref="I2:I5 I9:I13">
    <cfRule type="colorScale" priority="4356">
      <colorScale>
        <cfvo type="min"/>
        <cfvo type="max"/>
        <color rgb="FFFFEF9C"/>
        <color rgb="FF63BE7B"/>
      </colorScale>
    </cfRule>
  </conditionalFormatting>
  <conditionalFormatting sqref="I2:I23">
    <cfRule type="colorScale" priority="213">
      <colorScale>
        <cfvo type="min"/>
        <cfvo type="max"/>
        <color rgb="FFFFEF9C"/>
        <color rgb="FF63BE7B"/>
      </colorScale>
    </cfRule>
  </conditionalFormatting>
  <conditionalFormatting sqref="I3">
    <cfRule type="colorScale" priority="388">
      <colorScale>
        <cfvo type="min"/>
        <cfvo type="max"/>
        <color rgb="FFFFEF9C"/>
        <color rgb="FF63BE7B"/>
      </colorScale>
    </cfRule>
  </conditionalFormatting>
  <conditionalFormatting sqref="I4">
    <cfRule type="colorScale" priority="423">
      <colorScale>
        <cfvo type="min"/>
        <cfvo type="max"/>
        <color rgb="FFFFEF9C"/>
        <color rgb="FF63BE7B"/>
      </colorScale>
    </cfRule>
  </conditionalFormatting>
  <conditionalFormatting sqref="I6">
    <cfRule type="colorScale" priority="297">
      <colorScale>
        <cfvo type="min"/>
        <cfvo type="max"/>
        <color rgb="FFFFEF9C"/>
        <color rgb="FF63BE7B"/>
      </colorScale>
    </cfRule>
  </conditionalFormatting>
  <conditionalFormatting sqref="I7:I8 I14:I23">
    <cfRule type="colorScale" priority="285">
      <colorScale>
        <cfvo type="min"/>
        <cfvo type="max"/>
        <color rgb="FFFFEF9C"/>
        <color rgb="FF63BE7B"/>
      </colorScale>
    </cfRule>
  </conditionalFormatting>
  <conditionalFormatting sqref="I9">
    <cfRule type="colorScale" priority="416">
      <colorScale>
        <cfvo type="min"/>
        <cfvo type="percentile" val="50"/>
        <cfvo type="max"/>
        <color rgb="FFF8696B"/>
        <color rgb="FFFFEB84"/>
        <color rgb="FF63BE7B"/>
      </colorScale>
    </cfRule>
    <cfRule type="colorScale" priority="415">
      <colorScale>
        <cfvo type="min"/>
        <cfvo type="max"/>
        <color rgb="FFFFEF9C"/>
        <color rgb="FF63BE7B"/>
      </colorScale>
    </cfRule>
  </conditionalFormatting>
  <conditionalFormatting sqref="I10 I5">
    <cfRule type="colorScale" priority="4074">
      <colorScale>
        <cfvo type="min"/>
        <cfvo type="max"/>
        <color rgb="FFFFEF9C"/>
        <color rgb="FF63BE7B"/>
      </colorScale>
    </cfRule>
  </conditionalFormatting>
  <conditionalFormatting sqref="I11">
    <cfRule type="colorScale" priority="481">
      <colorScale>
        <cfvo type="min"/>
        <cfvo type="max"/>
        <color rgb="FFFFEF9C"/>
        <color rgb="FF63BE7B"/>
      </colorScale>
    </cfRule>
    <cfRule type="colorScale" priority="476">
      <colorScale>
        <cfvo type="min"/>
        <cfvo type="max"/>
        <color rgb="FFFFEF9C"/>
        <color rgb="FF63BE7B"/>
      </colorScale>
    </cfRule>
  </conditionalFormatting>
  <conditionalFormatting sqref="I12">
    <cfRule type="colorScale" priority="438">
      <colorScale>
        <cfvo type="min"/>
        <cfvo type="max"/>
        <color rgb="FFFFEF9C"/>
        <color rgb="FF63BE7B"/>
      </colorScale>
    </cfRule>
  </conditionalFormatting>
  <conditionalFormatting sqref="I13">
    <cfRule type="colorScale" priority="3884">
      <colorScale>
        <cfvo type="min"/>
        <cfvo type="max"/>
        <color rgb="FFFFEF9C"/>
        <color rgb="FF63BE7B"/>
      </colorScale>
    </cfRule>
    <cfRule type="colorScale" priority="3879">
      <colorScale>
        <cfvo type="min"/>
        <cfvo type="max"/>
        <color rgb="FFFFEF9C"/>
        <color rgb="FF63BE7B"/>
      </colorScale>
    </cfRule>
    <cfRule type="colorScale" priority="3885">
      <colorScale>
        <cfvo type="min"/>
        <cfvo type="percentile" val="50"/>
        <cfvo type="max"/>
        <color rgb="FFF8696B"/>
        <color rgb="FFFFEB84"/>
        <color rgb="FF63BE7B"/>
      </colorScale>
    </cfRule>
  </conditionalFormatting>
  <conditionalFormatting sqref="J2">
    <cfRule type="colorScale" priority="458">
      <colorScale>
        <cfvo type="min"/>
        <cfvo type="max"/>
        <color rgb="FFFFEF9C"/>
        <color rgb="FF63BE7B"/>
      </colorScale>
    </cfRule>
  </conditionalFormatting>
  <conditionalFormatting sqref="J2:J5 J9:J13">
    <cfRule type="colorScale" priority="4359">
      <colorScale>
        <cfvo type="min"/>
        <cfvo type="max"/>
        <color rgb="FFFFEF9C"/>
        <color rgb="FF63BE7B"/>
      </colorScale>
    </cfRule>
  </conditionalFormatting>
  <conditionalFormatting sqref="J2:J23">
    <cfRule type="colorScale" priority="212">
      <colorScale>
        <cfvo type="min"/>
        <cfvo type="max"/>
        <color rgb="FFFFEF9C"/>
        <color rgb="FF63BE7B"/>
      </colorScale>
    </cfRule>
  </conditionalFormatting>
  <conditionalFormatting sqref="J3">
    <cfRule type="colorScale" priority="395">
      <colorScale>
        <cfvo type="min"/>
        <cfvo type="max"/>
        <color rgb="FFFFEF9C"/>
        <color rgb="FF63BE7B"/>
      </colorScale>
    </cfRule>
  </conditionalFormatting>
  <conditionalFormatting sqref="J4">
    <cfRule type="colorScale" priority="431">
      <colorScale>
        <cfvo type="min"/>
        <cfvo type="max"/>
        <color rgb="FFFFEF9C"/>
        <color rgb="FF63BE7B"/>
      </colorScale>
    </cfRule>
  </conditionalFormatting>
  <conditionalFormatting sqref="J6">
    <cfRule type="colorScale" priority="308">
      <colorScale>
        <cfvo type="min"/>
        <cfvo type="max"/>
        <color rgb="FFFFEF9C"/>
        <color rgb="FF63BE7B"/>
      </colorScale>
    </cfRule>
  </conditionalFormatting>
  <conditionalFormatting sqref="J7:J8 J14:J23">
    <cfRule type="colorScale" priority="294">
      <colorScale>
        <cfvo type="min"/>
        <cfvo type="max"/>
        <color rgb="FFFFEF9C"/>
        <color rgb="FF63BE7B"/>
      </colorScale>
    </cfRule>
  </conditionalFormatting>
  <conditionalFormatting sqref="J9">
    <cfRule type="colorScale" priority="417">
      <colorScale>
        <cfvo type="min"/>
        <cfvo type="percentile" val="50"/>
        <cfvo type="max"/>
        <color rgb="FFF8696B"/>
        <color rgb="FFFFEB84"/>
        <color rgb="FF63BE7B"/>
      </colorScale>
    </cfRule>
    <cfRule type="colorScale" priority="414">
      <colorScale>
        <cfvo type="min"/>
        <cfvo type="max"/>
        <color rgb="FFFFEF9C"/>
        <color rgb="FF63BE7B"/>
      </colorScale>
    </cfRule>
  </conditionalFormatting>
  <conditionalFormatting sqref="J10 J5">
    <cfRule type="colorScale" priority="4076">
      <colorScale>
        <cfvo type="min"/>
        <cfvo type="max"/>
        <color rgb="FFFFEF9C"/>
        <color rgb="FF63BE7B"/>
      </colorScale>
    </cfRule>
  </conditionalFormatting>
  <conditionalFormatting sqref="J11">
    <cfRule type="colorScale" priority="475">
      <colorScale>
        <cfvo type="min"/>
        <cfvo type="max"/>
        <color rgb="FFFFEF9C"/>
        <color rgb="FF63BE7B"/>
      </colorScale>
    </cfRule>
    <cfRule type="colorScale" priority="482">
      <colorScale>
        <cfvo type="min"/>
        <cfvo type="max"/>
        <color rgb="FFFFEF9C"/>
        <color rgb="FF63BE7B"/>
      </colorScale>
    </cfRule>
  </conditionalFormatting>
  <conditionalFormatting sqref="J12">
    <cfRule type="colorScale" priority="446">
      <colorScale>
        <cfvo type="min"/>
        <cfvo type="max"/>
        <color rgb="FFFFEF9C"/>
        <color rgb="FF63BE7B"/>
      </colorScale>
    </cfRule>
  </conditionalFormatting>
  <conditionalFormatting sqref="J13">
    <cfRule type="colorScale" priority="3881">
      <colorScale>
        <cfvo type="min"/>
        <cfvo type="max"/>
        <color rgb="FFFFEF9C"/>
        <color rgb="FF63BE7B"/>
      </colorScale>
    </cfRule>
  </conditionalFormatting>
  <conditionalFormatting sqref="K2">
    <cfRule type="colorScale" priority="459">
      <colorScale>
        <cfvo type="min"/>
        <cfvo type="percentile" val="50"/>
        <cfvo type="max"/>
        <color rgb="FFF8696B"/>
        <color rgb="FFFFEB84"/>
        <color rgb="FF63BE7B"/>
      </colorScale>
    </cfRule>
    <cfRule type="colorScale" priority="450">
      <colorScale>
        <cfvo type="min"/>
        <cfvo type="max"/>
        <color rgb="FFFFEF9C"/>
        <color rgb="FF63BE7B"/>
      </colorScale>
    </cfRule>
  </conditionalFormatting>
  <conditionalFormatting sqref="K2:K5 K9:K13">
    <cfRule type="colorScale" priority="4362">
      <colorScale>
        <cfvo type="min"/>
        <cfvo type="max"/>
        <color rgb="FFFFEF9C"/>
        <color rgb="FF63BE7B"/>
      </colorScale>
    </cfRule>
  </conditionalFormatting>
  <conditionalFormatting sqref="K2:K23">
    <cfRule type="colorScale" priority="211">
      <colorScale>
        <cfvo type="min"/>
        <cfvo type="max"/>
        <color rgb="FFFFEF9C"/>
        <color rgb="FF63BE7B"/>
      </colorScale>
    </cfRule>
  </conditionalFormatting>
  <conditionalFormatting sqref="K3">
    <cfRule type="colorScale" priority="396">
      <colorScale>
        <cfvo type="min"/>
        <cfvo type="percentile" val="50"/>
        <cfvo type="max"/>
        <color rgb="FFF8696B"/>
        <color rgb="FFFFEB84"/>
        <color rgb="FF63BE7B"/>
      </colorScale>
    </cfRule>
    <cfRule type="colorScale" priority="384">
      <colorScale>
        <cfvo type="min"/>
        <cfvo type="max"/>
        <color rgb="FFFFEF9C"/>
        <color rgb="FF63BE7B"/>
      </colorScale>
    </cfRule>
  </conditionalFormatting>
  <conditionalFormatting sqref="K4">
    <cfRule type="colorScale" priority="420">
      <colorScale>
        <cfvo type="min"/>
        <cfvo type="max"/>
        <color rgb="FFFFEF9C"/>
        <color rgb="FF63BE7B"/>
      </colorScale>
    </cfRule>
    <cfRule type="colorScale" priority="432">
      <colorScale>
        <cfvo type="min"/>
        <cfvo type="percentile" val="50"/>
        <cfvo type="max"/>
        <color rgb="FFF8696B"/>
        <color rgb="FFFFEB84"/>
        <color rgb="FF63BE7B"/>
      </colorScale>
    </cfRule>
  </conditionalFormatting>
  <conditionalFormatting sqref="K6">
    <cfRule type="colorScale" priority="309">
      <colorScale>
        <cfvo type="min"/>
        <cfvo type="percentile" val="50"/>
        <cfvo type="max"/>
        <color rgb="FFF8696B"/>
        <color rgb="FFFFEB84"/>
        <color rgb="FF63BE7B"/>
      </colorScale>
    </cfRule>
    <cfRule type="colorScale" priority="310">
      <colorScale>
        <cfvo type="min"/>
        <cfvo type="max"/>
        <color rgb="FFFFEF9C"/>
        <color rgb="FF63BE7B"/>
      </colorScale>
    </cfRule>
  </conditionalFormatting>
  <conditionalFormatting sqref="K7:K8 K14:K23">
    <cfRule type="colorScale" priority="295">
      <colorScale>
        <cfvo type="min"/>
        <cfvo type="percentile" val="50"/>
        <cfvo type="max"/>
        <color rgb="FFF8696B"/>
        <color rgb="FFFFEB84"/>
        <color rgb="FF63BE7B"/>
      </colorScale>
    </cfRule>
    <cfRule type="colorScale" priority="276">
      <colorScale>
        <cfvo type="min"/>
        <cfvo type="max"/>
        <color rgb="FFFFEF9C"/>
        <color rgb="FF63BE7B"/>
      </colorScale>
    </cfRule>
  </conditionalFormatting>
  <conditionalFormatting sqref="K9">
    <cfRule type="colorScale" priority="413">
      <colorScale>
        <cfvo type="min"/>
        <cfvo type="max"/>
        <color rgb="FFFFEF9C"/>
        <color rgb="FF63BE7B"/>
      </colorScale>
    </cfRule>
    <cfRule type="colorScale" priority="418">
      <colorScale>
        <cfvo type="min"/>
        <cfvo type="percentile" val="50"/>
        <cfvo type="max"/>
        <color rgb="FFF8696B"/>
        <color rgb="FFFFEB84"/>
        <color rgb="FF63BE7B"/>
      </colorScale>
    </cfRule>
  </conditionalFormatting>
  <conditionalFormatting sqref="K10 K5">
    <cfRule type="colorScale" priority="4084">
      <colorScale>
        <cfvo type="min"/>
        <cfvo type="max"/>
        <color rgb="FFFFEF9C"/>
        <color rgb="FF63BE7B"/>
      </colorScale>
    </cfRule>
    <cfRule type="colorScale" priority="4078">
      <colorScale>
        <cfvo type="min"/>
        <cfvo type="percentile" val="50"/>
        <cfvo type="max"/>
        <color rgb="FFF8696B"/>
        <color rgb="FFFFEB84"/>
        <color rgb="FF63BE7B"/>
      </colorScale>
    </cfRule>
  </conditionalFormatting>
  <conditionalFormatting sqref="K11">
    <cfRule type="colorScale" priority="483">
      <colorScale>
        <cfvo type="min"/>
        <cfvo type="percentile" val="50"/>
        <cfvo type="max"/>
        <color rgb="FFF8696B"/>
        <color rgb="FFFFEB84"/>
        <color rgb="FF63BE7B"/>
      </colorScale>
    </cfRule>
    <cfRule type="colorScale" priority="474">
      <colorScale>
        <cfvo type="min"/>
        <cfvo type="max"/>
        <color rgb="FFFFEF9C"/>
        <color rgb="FF63BE7B"/>
      </colorScale>
    </cfRule>
  </conditionalFormatting>
  <conditionalFormatting sqref="K12">
    <cfRule type="colorScale" priority="447">
      <colorScale>
        <cfvo type="min"/>
        <cfvo type="percentile" val="50"/>
        <cfvo type="max"/>
        <color rgb="FFF8696B"/>
        <color rgb="FFFFEB84"/>
        <color rgb="FF63BE7B"/>
      </colorScale>
    </cfRule>
    <cfRule type="colorScale" priority="435">
      <colorScale>
        <cfvo type="min"/>
        <cfvo type="max"/>
        <color rgb="FFFFEF9C"/>
        <color rgb="FF63BE7B"/>
      </colorScale>
    </cfRule>
  </conditionalFormatting>
  <conditionalFormatting sqref="K13">
    <cfRule type="colorScale" priority="3887">
      <colorScale>
        <cfvo type="min"/>
        <cfvo type="max"/>
        <color rgb="FFFFEF9C"/>
        <color rgb="FF63BE7B"/>
      </colorScale>
    </cfRule>
    <cfRule type="colorScale" priority="3882">
      <colorScale>
        <cfvo type="min"/>
        <cfvo type="percentile" val="50"/>
        <cfvo type="max"/>
        <color rgb="FFF8696B"/>
        <color rgb="FFFFEB84"/>
        <color rgb="FF63BE7B"/>
      </colorScale>
    </cfRule>
  </conditionalFormatting>
  <hyperlinks>
    <hyperlink ref="A7" r:id="rId1" display="Technology/Software/Airbnb.xlsx" xr:uid="{ADF34E85-1FB7-DC46-B11E-7BBF3F6695FB}"/>
    <hyperlink ref="A21" r:id="rId2" display="Technology/Hardware/Livent.xlsx" xr:uid="{BC79C77E-EA89-C040-8918-A4BB54E5C0E0}"/>
    <hyperlink ref="A23" r:id="rId3" display="Technology/Software/SentinelOne.xlsx" xr:uid="{0FA684E7-2BB6-424C-8B0E-66BC0CF76468}"/>
    <hyperlink ref="A19" r:id="rId4" display="Technology/Software/Confluent.xlsx" xr:uid="{BBF076C8-C890-DD44-A186-8007FA9AF895}"/>
    <hyperlink ref="A16" r:id="rId5" display="Technology/Software/Cloudflare.xlsx" xr:uid="{B748C927-BA1A-614C-83C9-1E422BFE737D}"/>
    <hyperlink ref="A20" r:id="rId6" display="Technology/Software/GitLab.xlsx" xr:uid="{9EA1EF24-9DE2-734A-BC27-4033616340DB}"/>
    <hyperlink ref="A11" r:id="rId7" display="Technology/Software/Snowflake.xlsx" xr:uid="{C13BCC33-B096-A94B-A94C-F5BB4A0DAB2D}"/>
    <hyperlink ref="A8" r:id="rId8" display="Technology/Software/Datadog.xlsx" xr:uid="{D0C882AA-EE4C-5246-B04A-A439641A0FC2}"/>
    <hyperlink ref="A18" r:id="rId9" display="Technology/Software/Twilio.xlsx" xr:uid="{8D372FB6-3A9F-4445-93D5-B2DE17A53435}"/>
    <hyperlink ref="A13" r:id="rId10" display="Technology/Hardware/Mobileye.xlsx" xr:uid="{7320DC6E-8C5C-2E40-B5BC-D7897F50345B}"/>
    <hyperlink ref="A22" r:id="rId11" display="Consumer/Dutch Bros.xlsx" xr:uid="{49ACB429-CC1C-3047-B31E-42C68E7F675A}"/>
    <hyperlink ref="A9" r:id="rId12" display="Technology/Software/Crowdstrike.xlsx" xr:uid="{ACBA17E1-602C-DD43-814B-14E45C2C21B3}"/>
    <hyperlink ref="A15" r:id="rId13" display="Technology/Software/ZScaler.xlsx" xr:uid="{F74AB3C8-3107-EF49-83EF-061A0FC13326}"/>
    <hyperlink ref="A10" r:id="rId14" display="Technology/Software/MercadoLibre.xlsx" xr:uid="{CA17698B-C08D-484E-B45A-B54AA910F09C}"/>
    <hyperlink ref="A12" r:id="rId15" display="Technology/Software/Adyen.xlsx" xr:uid="{7F2FB637-11A4-6D43-B70F-6580FC4DB2D7}"/>
    <hyperlink ref="A14" r:id="rId16" display="Technology/Hardware/Enphase Energy.xlsx" xr:uid="{8A3445F9-3233-9742-935A-6BC551AABEDB}"/>
    <hyperlink ref="A3" r:id="rId17" display="Technology/Hardware/Tesla.xlsx" xr:uid="{2208E9FE-4C31-E84E-AB71-A70080DBBEEC}"/>
    <hyperlink ref="A6" r:id="rId18" display="Technology/Hardware/Nvidia.xlsx" xr:uid="{85D52BB7-7200-4A46-8F24-F969A192288C}"/>
    <hyperlink ref="A5" r:id="rId19" display="Technology/Hardware/ASML.xlsx" xr:uid="{B31B0416-CCC2-1340-B4EB-BDF7A4EC9F5F}"/>
    <hyperlink ref="A17" r:id="rId20" display="Consumer/Ulta Beauty.xlsx" xr:uid="{743D231B-51EB-A14B-8052-4C7C309ADC9D}"/>
    <hyperlink ref="A4" r:id="rId21" display="Consumer/Louis Vuitton Moet Hennessy.xlsx" xr:uid="{38A4689E-A654-AA41-86DA-95B59440DA3F}"/>
    <hyperlink ref="A2" r:id="rId22" display="Technology/Hardware/Taiwan Semiconductor.xlsx" xr:uid="{576A8B7F-B7F7-ED41-B1F7-0547ABE350F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16304-3A73-3343-8927-A1506C8B53A5}">
  <dimension ref="A1:S24"/>
  <sheetViews>
    <sheetView topLeftCell="B1" zoomScale="90" zoomScaleNormal="90" workbookViewId="0">
      <pane ySplit="1" topLeftCell="A2" activePane="bottomLeft" state="frozen"/>
      <selection pane="bottomLeft" activeCell="D15" sqref="D15"/>
    </sheetView>
  </sheetViews>
  <sheetFormatPr baseColWidth="10" defaultRowHeight="16"/>
  <cols>
    <col min="1" max="1" width="20.7109375" hidden="1" customWidth="1"/>
    <col min="2" max="8" width="20.7109375" customWidth="1"/>
  </cols>
  <sheetData>
    <row r="1" spans="1:19" s="15" customFormat="1" ht="50" customHeight="1">
      <c r="B1" s="3" t="s">
        <v>23</v>
      </c>
      <c r="C1" s="3" t="s">
        <v>22</v>
      </c>
      <c r="D1" s="49" t="s">
        <v>24</v>
      </c>
      <c r="E1" s="49"/>
      <c r="F1" s="49"/>
      <c r="G1" s="49"/>
      <c r="H1" s="49"/>
      <c r="I1" s="3"/>
      <c r="J1" s="3"/>
      <c r="K1" s="3"/>
      <c r="L1" s="3"/>
      <c r="M1" s="3"/>
      <c r="N1" s="3"/>
      <c r="O1" s="20"/>
      <c r="P1" s="3"/>
      <c r="Q1" s="3"/>
      <c r="R1" s="3"/>
      <c r="S1" s="3"/>
    </row>
    <row r="2" spans="1:19" ht="50" customHeight="1">
      <c r="A2" s="26" t="e" vm="183">
        <v>#VALUE!</v>
      </c>
      <c r="B2" s="40" t="s">
        <v>51</v>
      </c>
      <c r="C2" s="41" cm="1">
        <f t="array" ref="C2">_FV(A2,"Yield yesterday",TRUE)</f>
        <v>5.1020000000000003E-2</v>
      </c>
      <c r="D2" s="32"/>
      <c r="E2" s="32"/>
      <c r="F2" s="32"/>
      <c r="G2" s="32"/>
      <c r="H2" s="32"/>
      <c r="I2" s="32"/>
      <c r="J2" s="32"/>
      <c r="K2" s="32"/>
      <c r="L2" s="32"/>
      <c r="M2" s="32"/>
      <c r="N2" s="32"/>
      <c r="O2" s="32"/>
      <c r="P2" s="32"/>
      <c r="Q2" s="32"/>
      <c r="R2" s="32"/>
      <c r="S2" s="32"/>
    </row>
    <row r="3" spans="1:19" ht="50" customHeight="1">
      <c r="A3" s="26" t="e" vm="184">
        <v>#VALUE!</v>
      </c>
      <c r="B3" s="40" t="s">
        <v>52</v>
      </c>
      <c r="C3" s="41" cm="1">
        <f t="array" ref="C3">_FV(A3,"Yield yesterday",TRUE)</f>
        <v>5.2999999999999999E-2</v>
      </c>
      <c r="D3" s="32"/>
      <c r="E3" s="32"/>
      <c r="F3" s="32"/>
      <c r="G3" s="32"/>
      <c r="H3" s="32"/>
      <c r="I3" s="32"/>
      <c r="J3" s="32"/>
      <c r="K3" s="32"/>
      <c r="L3" s="32"/>
      <c r="M3" s="32"/>
      <c r="N3" s="32"/>
      <c r="O3" s="32"/>
      <c r="P3" s="32"/>
      <c r="Q3" s="32"/>
      <c r="R3" s="32"/>
      <c r="S3" s="32"/>
    </row>
    <row r="4" spans="1:19" ht="50" customHeight="1">
      <c r="A4" s="26" t="e" vm="185">
        <v>#VALUE!</v>
      </c>
      <c r="B4" s="40" t="s">
        <v>53</v>
      </c>
      <c r="C4" s="41" cm="1">
        <f t="array" ref="C4">_FV(A4,"Yield yesterday",TRUE)</f>
        <v>5.4160000000000007E-2</v>
      </c>
      <c r="D4" s="32"/>
      <c r="E4" s="32"/>
      <c r="F4" s="32"/>
      <c r="G4" s="32"/>
      <c r="H4" s="32"/>
      <c r="I4" s="32"/>
      <c r="J4" s="32"/>
      <c r="K4" s="32"/>
      <c r="L4" s="32"/>
      <c r="M4" s="32"/>
      <c r="N4" s="32"/>
      <c r="O4" s="32"/>
      <c r="P4" s="32"/>
      <c r="Q4" s="32"/>
      <c r="R4" s="32"/>
      <c r="S4" s="32"/>
    </row>
    <row r="5" spans="1:19" ht="50" customHeight="1">
      <c r="A5" s="26" t="e" vm="186">
        <v>#VALUE!</v>
      </c>
      <c r="B5" s="40" t="s">
        <v>54</v>
      </c>
      <c r="C5" s="41" cm="1">
        <f t="array" ref="C5">_FV(A5,"Yield yesterday",TRUE)</f>
        <v>5.2610000000000004E-2</v>
      </c>
      <c r="D5" s="32"/>
      <c r="E5" s="32"/>
      <c r="F5" s="32"/>
      <c r="G5" s="32"/>
      <c r="H5" s="32"/>
      <c r="I5" s="32"/>
      <c r="J5" s="32"/>
      <c r="K5" s="32"/>
      <c r="L5" s="32"/>
      <c r="M5" s="32"/>
      <c r="N5" s="32"/>
      <c r="O5" s="32"/>
      <c r="P5" s="32"/>
      <c r="Q5" s="32"/>
      <c r="R5" s="32"/>
      <c r="S5" s="32"/>
    </row>
    <row r="6" spans="1:19" ht="50" customHeight="1">
      <c r="A6" s="26" t="e" vm="187">
        <v>#VALUE!</v>
      </c>
      <c r="B6" s="40" t="s">
        <v>55</v>
      </c>
      <c r="C6" s="41" cm="1">
        <f t="array" ref="C6">_FV(A6,"Yield yesterday",TRUE)</f>
        <v>4.7070000000000001E-2</v>
      </c>
      <c r="D6" s="32"/>
      <c r="E6" s="32"/>
      <c r="F6" s="32"/>
      <c r="G6" s="32"/>
      <c r="H6" s="32"/>
      <c r="I6" s="32"/>
      <c r="J6" s="32"/>
      <c r="K6" s="32"/>
      <c r="L6" s="32"/>
      <c r="M6" s="32"/>
      <c r="N6" s="32"/>
      <c r="O6" s="32"/>
      <c r="P6" s="32"/>
      <c r="Q6" s="32"/>
      <c r="R6" s="32"/>
      <c r="S6" s="32"/>
    </row>
    <row r="7" spans="1:19" ht="50" customHeight="1">
      <c r="A7" s="26" t="e" vm="188">
        <v>#VALUE!</v>
      </c>
      <c r="B7" s="40" t="s">
        <v>58</v>
      </c>
      <c r="C7" s="41" cm="1">
        <f t="array" ref="C7">_FV(A7,"Yield yesterday",TRUE)</f>
        <v>3.9550000000000002E-2</v>
      </c>
      <c r="D7" s="32"/>
      <c r="E7" s="32"/>
      <c r="F7" s="32"/>
      <c r="G7" s="32"/>
      <c r="H7" s="32"/>
      <c r="I7" s="32"/>
      <c r="J7" s="32"/>
      <c r="K7" s="32"/>
      <c r="L7" s="32"/>
      <c r="M7" s="32"/>
      <c r="N7" s="32"/>
      <c r="O7" s="32"/>
      <c r="P7" s="32"/>
      <c r="Q7" s="32"/>
      <c r="R7" s="32"/>
      <c r="S7" s="32"/>
    </row>
    <row r="8" spans="1:19" ht="50" customHeight="1">
      <c r="A8" s="26" t="e" vm="189">
        <v>#VALUE!</v>
      </c>
      <c r="B8" s="40" t="s">
        <v>57</v>
      </c>
      <c r="C8" s="41" cm="1">
        <f t="array" ref="C8">_FV(A8,"Yield yesterday",TRUE)</f>
        <v>3.7229999999999999E-2</v>
      </c>
      <c r="D8" s="32"/>
      <c r="E8" s="32"/>
      <c r="F8" s="32"/>
      <c r="G8" s="32"/>
      <c r="H8" s="32"/>
      <c r="I8" s="32"/>
      <c r="J8" s="32"/>
      <c r="K8" s="32"/>
      <c r="L8" s="32"/>
      <c r="M8" s="32"/>
      <c r="N8" s="32"/>
      <c r="O8" s="32"/>
      <c r="P8" s="32"/>
      <c r="Q8" s="32"/>
      <c r="R8" s="32"/>
      <c r="S8" s="32"/>
    </row>
    <row r="9" spans="1:19" ht="50" customHeight="1">
      <c r="A9" s="26" t="e" vm="190">
        <v>#VALUE!</v>
      </c>
      <c r="B9" s="40" t="s">
        <v>56</v>
      </c>
      <c r="C9" s="41" cm="1">
        <f t="array" ref="C9">_FV(A9,"Yield yesterday",TRUE)</f>
        <v>3.9989999999999998E-2</v>
      </c>
      <c r="D9" s="32"/>
      <c r="E9" s="32"/>
      <c r="F9" s="32"/>
      <c r="G9" s="32"/>
      <c r="H9" s="32"/>
      <c r="I9" s="32"/>
      <c r="J9" s="32"/>
      <c r="K9" s="32"/>
      <c r="L9" s="32"/>
      <c r="M9" s="32"/>
      <c r="N9" s="32"/>
      <c r="O9" s="32"/>
      <c r="P9" s="32"/>
      <c r="Q9" s="32"/>
      <c r="R9" s="32"/>
      <c r="S9" s="32"/>
    </row>
    <row r="10" spans="1:19" ht="50" customHeight="1">
      <c r="A10" s="26" t="e" vm="191">
        <v>#VALUE!</v>
      </c>
      <c r="B10" s="46" t="s">
        <v>59</v>
      </c>
      <c r="C10" s="47" cm="1">
        <f t="array" ref="C10">_FV(A10,"Yield yesterday",TRUE)</f>
        <v>3.8079999999999996E-2</v>
      </c>
      <c r="D10" s="32"/>
      <c r="E10" s="32"/>
      <c r="F10" s="32"/>
      <c r="G10" s="32"/>
      <c r="H10" s="32"/>
      <c r="I10" s="32"/>
      <c r="J10" s="32"/>
      <c r="K10" s="32"/>
      <c r="L10" s="32"/>
      <c r="M10" s="32"/>
      <c r="N10" s="32"/>
      <c r="O10" s="32"/>
      <c r="P10" s="32"/>
      <c r="Q10" s="32"/>
      <c r="R10" s="32"/>
      <c r="S10" s="32"/>
    </row>
    <row r="11" spans="1:19" ht="50" customHeight="1">
      <c r="A11" s="32"/>
      <c r="B11" s="40" t="s">
        <v>71</v>
      </c>
      <c r="C11" s="45">
        <f>C8-C6</f>
        <v>-9.8400000000000015E-3</v>
      </c>
      <c r="D11" s="32"/>
      <c r="E11" s="32"/>
      <c r="F11" s="32"/>
      <c r="G11" s="32"/>
      <c r="H11" s="32"/>
      <c r="I11" s="32"/>
      <c r="J11" s="32"/>
      <c r="K11" s="32"/>
      <c r="L11" s="32"/>
      <c r="M11" s="32"/>
      <c r="N11" s="32"/>
      <c r="O11" s="32"/>
      <c r="P11" s="32"/>
      <c r="Q11" s="32"/>
      <c r="R11" s="32"/>
      <c r="S11" s="32"/>
    </row>
    <row r="12" spans="1:19">
      <c r="A12" s="32"/>
      <c r="B12" s="32"/>
      <c r="C12" s="32"/>
      <c r="D12" s="32"/>
      <c r="E12" s="32"/>
      <c r="F12" s="32"/>
      <c r="G12" s="32"/>
      <c r="H12" s="32"/>
      <c r="I12" s="32"/>
      <c r="J12" s="32"/>
      <c r="K12" s="32"/>
      <c r="L12" s="32"/>
      <c r="M12" s="32"/>
      <c r="N12" s="32"/>
      <c r="O12" s="32"/>
      <c r="P12" s="32"/>
      <c r="Q12" s="32"/>
      <c r="R12" s="32"/>
      <c r="S12" s="32"/>
    </row>
    <row r="13" spans="1:19">
      <c r="A13" s="32"/>
      <c r="B13" s="32"/>
      <c r="C13" s="32"/>
      <c r="D13" s="32"/>
      <c r="E13" s="32"/>
      <c r="F13" s="32"/>
      <c r="G13" s="32"/>
      <c r="H13" s="32"/>
      <c r="I13" s="32"/>
      <c r="J13" s="32"/>
      <c r="K13" s="32"/>
      <c r="L13" s="32"/>
      <c r="M13" s="32"/>
      <c r="N13" s="32"/>
      <c r="O13" s="32"/>
      <c r="P13" s="32"/>
      <c r="Q13" s="32"/>
      <c r="R13" s="32"/>
      <c r="S13" s="32"/>
    </row>
    <row r="14" spans="1:19">
      <c r="A14" s="32"/>
      <c r="B14" s="32"/>
      <c r="C14" s="32"/>
      <c r="D14" s="32"/>
      <c r="E14" s="32"/>
      <c r="F14" s="32"/>
      <c r="G14" s="32"/>
      <c r="H14" s="32"/>
      <c r="I14" s="32"/>
      <c r="J14" s="32"/>
      <c r="K14" s="32"/>
      <c r="L14" s="32"/>
      <c r="M14" s="32"/>
      <c r="N14" s="32"/>
      <c r="O14" s="32"/>
      <c r="P14" s="32"/>
      <c r="Q14" s="32"/>
      <c r="R14" s="32"/>
      <c r="S14" s="32"/>
    </row>
    <row r="15" spans="1:19">
      <c r="A15" s="32"/>
      <c r="B15" s="32"/>
      <c r="C15" s="32"/>
      <c r="D15" s="32"/>
      <c r="E15" s="32"/>
      <c r="F15" s="32"/>
      <c r="G15" s="32"/>
      <c r="H15" s="32"/>
      <c r="I15" s="32"/>
      <c r="J15" s="32"/>
      <c r="K15" s="32"/>
      <c r="L15" s="32"/>
      <c r="M15" s="32"/>
      <c r="N15" s="32"/>
      <c r="O15" s="32"/>
      <c r="P15" s="32"/>
      <c r="Q15" s="32"/>
      <c r="R15" s="32"/>
      <c r="S15" s="32"/>
    </row>
    <row r="16" spans="1:19">
      <c r="A16" s="32"/>
      <c r="B16" s="32"/>
      <c r="C16" s="32"/>
      <c r="D16" s="32"/>
      <c r="E16" s="32"/>
      <c r="F16" s="32"/>
      <c r="G16" s="32"/>
      <c r="H16" s="32"/>
      <c r="I16" s="32"/>
      <c r="J16" s="32"/>
      <c r="K16" s="32"/>
      <c r="L16" s="32"/>
      <c r="M16" s="32"/>
      <c r="N16" s="32"/>
      <c r="O16" s="32"/>
      <c r="P16" s="32"/>
      <c r="Q16" s="32"/>
      <c r="R16" s="32"/>
      <c r="S16" s="32"/>
    </row>
    <row r="17" spans="1:19">
      <c r="A17" s="32"/>
      <c r="B17" s="32"/>
      <c r="C17" s="32"/>
      <c r="D17" s="32"/>
      <c r="E17" s="32"/>
      <c r="F17" s="32"/>
      <c r="G17" s="32"/>
      <c r="H17" s="32"/>
      <c r="I17" s="32"/>
      <c r="J17" s="32"/>
      <c r="K17" s="32"/>
      <c r="L17" s="32"/>
      <c r="M17" s="32"/>
      <c r="N17" s="32"/>
      <c r="O17" s="32"/>
      <c r="P17" s="32"/>
      <c r="Q17" s="32"/>
      <c r="R17" s="32"/>
      <c r="S17" s="32"/>
    </row>
    <row r="18" spans="1:19">
      <c r="A18" s="32"/>
      <c r="B18" s="32"/>
      <c r="C18" s="32"/>
      <c r="D18" s="32"/>
      <c r="E18" s="32"/>
      <c r="F18" s="32"/>
      <c r="G18" s="32"/>
      <c r="H18" s="32"/>
      <c r="I18" s="32"/>
      <c r="J18" s="32"/>
      <c r="K18" s="32"/>
      <c r="L18" s="32"/>
      <c r="M18" s="32"/>
      <c r="N18" s="32"/>
      <c r="O18" s="32"/>
      <c r="P18" s="32"/>
      <c r="Q18" s="32"/>
      <c r="R18" s="32"/>
      <c r="S18" s="32"/>
    </row>
    <row r="19" spans="1:19">
      <c r="A19" s="32"/>
      <c r="B19" s="32"/>
      <c r="C19" s="32"/>
      <c r="D19" s="32"/>
      <c r="E19" s="32"/>
      <c r="F19" s="32"/>
      <c r="G19" s="32"/>
      <c r="H19" s="32"/>
      <c r="I19" s="32"/>
      <c r="J19" s="32"/>
      <c r="K19" s="32"/>
      <c r="L19" s="32"/>
      <c r="M19" s="32"/>
      <c r="N19" s="32"/>
      <c r="O19" s="32"/>
      <c r="P19" s="32"/>
      <c r="Q19" s="32"/>
      <c r="R19" s="32"/>
      <c r="S19" s="32"/>
    </row>
    <row r="20" spans="1:19">
      <c r="A20" s="32"/>
      <c r="B20" s="32"/>
      <c r="C20" s="32"/>
      <c r="D20" s="32"/>
      <c r="E20" s="32"/>
      <c r="F20" s="32"/>
      <c r="G20" s="32"/>
      <c r="H20" s="32"/>
      <c r="I20" s="32"/>
      <c r="J20" s="32"/>
      <c r="K20" s="32"/>
      <c r="L20" s="32"/>
      <c r="M20" s="32"/>
      <c r="N20" s="32"/>
      <c r="O20" s="32"/>
      <c r="P20" s="32"/>
      <c r="Q20" s="32"/>
      <c r="R20" s="32"/>
      <c r="S20" s="32"/>
    </row>
    <row r="21" spans="1:19">
      <c r="A21" s="32"/>
      <c r="B21" s="32"/>
      <c r="C21" s="32"/>
      <c r="D21" s="32"/>
      <c r="E21" s="32"/>
      <c r="F21" s="32"/>
      <c r="G21" s="32"/>
      <c r="H21" s="32"/>
      <c r="I21" s="32"/>
      <c r="J21" s="32"/>
      <c r="K21" s="32"/>
      <c r="L21" s="32"/>
      <c r="M21" s="32"/>
      <c r="N21" s="32"/>
      <c r="O21" s="32"/>
      <c r="P21" s="32"/>
      <c r="Q21" s="32"/>
      <c r="R21" s="32"/>
      <c r="S21" s="32"/>
    </row>
    <row r="22" spans="1:19">
      <c r="A22" s="32"/>
      <c r="B22" s="32"/>
      <c r="C22" s="32"/>
      <c r="D22" s="32"/>
      <c r="E22" s="32"/>
      <c r="F22" s="32"/>
      <c r="G22" s="32"/>
      <c r="H22" s="32"/>
      <c r="I22" s="32"/>
      <c r="J22" s="32"/>
      <c r="K22" s="32"/>
      <c r="L22" s="32"/>
      <c r="M22" s="32"/>
      <c r="N22" s="32"/>
      <c r="O22" s="32"/>
      <c r="P22" s="32"/>
      <c r="Q22" s="32"/>
      <c r="R22" s="32"/>
      <c r="S22" s="32"/>
    </row>
    <row r="23" spans="1:19">
      <c r="A23" s="32"/>
      <c r="B23" s="32"/>
      <c r="C23" s="32"/>
      <c r="D23" s="32"/>
      <c r="E23" s="32"/>
      <c r="F23" s="32"/>
      <c r="G23" s="32"/>
      <c r="H23" s="32"/>
      <c r="I23" s="32"/>
      <c r="J23" s="32"/>
      <c r="K23" s="32"/>
      <c r="L23" s="32"/>
      <c r="M23" s="32"/>
      <c r="N23" s="32"/>
      <c r="O23" s="32"/>
      <c r="P23" s="32"/>
      <c r="Q23" s="32"/>
      <c r="R23" s="32"/>
      <c r="S23" s="32"/>
    </row>
    <row r="24" spans="1:19">
      <c r="A24" s="32"/>
      <c r="B24" s="32"/>
      <c r="C24" s="32"/>
      <c r="D24" s="32"/>
      <c r="E24" s="32"/>
      <c r="F24" s="32"/>
      <c r="G24" s="32"/>
      <c r="H24" s="32"/>
      <c r="I24" s="32"/>
      <c r="J24" s="32"/>
      <c r="K24" s="32"/>
      <c r="L24" s="32"/>
      <c r="M24" s="32"/>
      <c r="N24" s="32"/>
      <c r="O24" s="32"/>
      <c r="P24" s="32"/>
      <c r="Q24" s="32"/>
      <c r="R24" s="32"/>
      <c r="S24" s="32"/>
    </row>
  </sheetData>
  <mergeCells count="1">
    <mergeCell ref="D1:H1"/>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775A4-057A-004C-B75E-A38873B7940B}">
  <dimension ref="A1:T22"/>
  <sheetViews>
    <sheetView zoomScale="80" zoomScaleNormal="80" workbookViewId="0">
      <pane ySplit="1" topLeftCell="A2" activePane="bottomLeft" state="frozen"/>
      <selection pane="bottomLeft" activeCell="N16" sqref="N16"/>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4" width="13.85546875" customWidth="1"/>
    <col min="15" max="15" width="24.7109375" style="17" customWidth="1"/>
    <col min="16" max="16" width="13.5703125" customWidth="1"/>
    <col min="17" max="17" width="109.5703125" customWidth="1"/>
  </cols>
  <sheetData>
    <row r="1" spans="1:20" s="20" customFormat="1" ht="50" customHeight="1">
      <c r="A1" s="20" t="s">
        <v>26</v>
      </c>
      <c r="B1" s="20" t="s">
        <v>8</v>
      </c>
      <c r="C1" s="20" t="s">
        <v>2</v>
      </c>
      <c r="D1" s="20" t="s">
        <v>15</v>
      </c>
      <c r="E1" s="21" t="s">
        <v>14</v>
      </c>
      <c r="F1" s="20" t="s">
        <v>7</v>
      </c>
      <c r="G1" s="20" t="s">
        <v>0</v>
      </c>
      <c r="H1" s="20" t="s">
        <v>1</v>
      </c>
      <c r="I1" s="20" t="s">
        <v>5</v>
      </c>
      <c r="J1" s="20" t="s">
        <v>4</v>
      </c>
      <c r="K1" s="20" t="s">
        <v>6</v>
      </c>
      <c r="L1" s="20" t="s">
        <v>3</v>
      </c>
      <c r="M1" s="20" t="s">
        <v>60</v>
      </c>
      <c r="N1" s="20" t="s">
        <v>61</v>
      </c>
      <c r="O1" s="20" t="s">
        <v>11</v>
      </c>
      <c r="P1" s="20" t="s">
        <v>19</v>
      </c>
      <c r="Q1" s="20" t="s">
        <v>10</v>
      </c>
    </row>
    <row r="2" spans="1:20" ht="50" customHeight="1">
      <c r="A2" s="22" t="e" vm="6">
        <v>#VALUE!</v>
      </c>
      <c r="B2" s="19">
        <f>'[6]Sheet 1'!$L$115</f>
        <v>1001.1657056179213</v>
      </c>
      <c r="C2" s="6" cm="1">
        <f t="array" ref="C2">(B2/_FV(A2,"Price"))-1</f>
        <v>-0.3559978736537236</v>
      </c>
      <c r="D2" s="6">
        <f>'[6]Sheet 1'!$J$4</f>
        <v>0.49041476500641568</v>
      </c>
      <c r="E2" s="6">
        <f>'[6]Sheet 1'!$K$4</f>
        <v>0.29816921210417457</v>
      </c>
      <c r="F2" s="6">
        <f>'[6]Sheet 1'!$J$20</f>
        <v>0.10236921892448203</v>
      </c>
      <c r="G2" s="7">
        <f>'[6]Sheet 1'!$Q$16</f>
        <v>5.6175888946547996</v>
      </c>
      <c r="H2" s="7">
        <f>'[6]Sheet 1'!$R$16</f>
        <v>88.979613180439571</v>
      </c>
      <c r="I2" s="6">
        <f>'[6]Sheet 1'!$P$7</f>
        <v>0.14886598764210057</v>
      </c>
      <c r="J2" s="6">
        <f>'[6]Sheet 1'!$S$7</f>
        <v>0.2237103668100211</v>
      </c>
      <c r="K2" s="6">
        <f>'[6]Sheet 1'!$R$13</f>
        <v>0.25415925643671916</v>
      </c>
      <c r="L2" s="8">
        <f>'[6]Sheet 1'!$R$101</f>
        <v>50196870000</v>
      </c>
      <c r="M2" s="42" cm="1">
        <f t="array" ref="M2">_FV(A2,"Beta")</f>
        <v>1.3186</v>
      </c>
      <c r="N2" s="43">
        <v>0.12</v>
      </c>
      <c r="O2" s="16" t="str" cm="1">
        <f t="array" ref="O2">_FV(A2,"Industry")</f>
        <v>Financial Technology (Fintech) &amp; Infrastructure</v>
      </c>
      <c r="P2" s="25" cm="1">
        <f t="array" ref="P2">_FV(A2,"Year incorporated",TRUE)</f>
        <v>2006</v>
      </c>
      <c r="Q2" s="14" t="str" cm="1">
        <f t="array" ref="Q2">_FV(A2,"Description")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c r="R2" s="10"/>
      <c r="S2" s="10"/>
      <c r="T2" s="10"/>
    </row>
    <row r="3" spans="1:20" ht="50" customHeight="1">
      <c r="A3" s="2" t="e" vm="4">
        <v>#VALUE!</v>
      </c>
      <c r="B3" s="19">
        <f>'[4]Sheet 1'!$V$115</f>
        <v>242.89403486804162</v>
      </c>
      <c r="C3" s="6" cm="1">
        <f t="array" ref="C3">(B3/_FV(A3,"Price"))-1</f>
        <v>6.350556008600039E-2</v>
      </c>
      <c r="D3" s="6">
        <f>'[4]Sheet 1'!$T$4</f>
        <v>0.21593030491599263</v>
      </c>
      <c r="E3" s="6">
        <f>'[4]Sheet 1'!$U$4</f>
        <v>0.1027976799727055</v>
      </c>
      <c r="F3" s="6">
        <f>'[4]Sheet 1'!$T$20</f>
        <v>0.12399309551208293</v>
      </c>
      <c r="G3" s="7">
        <f>'[4]Sheet 1'!$AA$16</f>
        <v>16.165943307744797</v>
      </c>
      <c r="H3" s="7">
        <f>'[4]Sheet 1'!$AB$16</f>
        <v>31.679066547435983</v>
      </c>
      <c r="I3" s="6">
        <f>'[4]Sheet 1'!$Z$7</f>
        <v>0.8044</v>
      </c>
      <c r="J3" s="6">
        <f>'[4]Sheet 1'!$AC$7</f>
        <v>0.60999658819515523</v>
      </c>
      <c r="K3" s="6">
        <f>'[4]Sheet 1'!$AB$13</f>
        <v>0.32418879564370767</v>
      </c>
      <c r="L3" s="8">
        <f>'[4]Sheet 1'!$AB$101</f>
        <v>473823798350</v>
      </c>
      <c r="M3" s="42" cm="1">
        <f t="array" ref="M3">_FV(A3,"Beta")</f>
        <v>0.96340000000000003</v>
      </c>
      <c r="N3" s="43">
        <v>0.05</v>
      </c>
      <c r="O3" s="16" t="str" cm="1">
        <f t="array" ref="O3">_FV(A3,"Industry")</f>
        <v>Software &amp; IT Services</v>
      </c>
      <c r="P3" s="25" cm="1">
        <f t="array" ref="P3">_FV(A3,"Year incorporated",TRUE)</f>
        <v>2007</v>
      </c>
      <c r="Q3" s="14" t="str" cm="1">
        <f t="array" ref="Q3">_FV(A3,"Description")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c r="R3" s="10"/>
      <c r="S3" s="10"/>
      <c r="T3" s="10"/>
    </row>
    <row r="4" spans="1:20" ht="50" customHeight="1">
      <c r="A4" s="22" t="e" vm="2">
        <v>#VALUE!</v>
      </c>
      <c r="B4" s="19">
        <f>'[2]Sheet 1'!$X$115</f>
        <v>1317.5518738711887</v>
      </c>
      <c r="C4" s="6" cm="1">
        <f t="array" ref="C4">(B4/_FV(A4,"Price"))-1</f>
        <v>6.1249505739936705E-2</v>
      </c>
      <c r="D4" s="6">
        <f>'[2]Sheet 1'!$V$4</f>
        <v>0.49050649071230712</v>
      </c>
      <c r="E4" s="6">
        <f>'[2]Sheet 1'!$W$4</f>
        <v>0.24627503084369362</v>
      </c>
      <c r="F4" s="6">
        <f>'[2]Sheet 1'!$V$20</f>
        <v>1.2624978939514286</v>
      </c>
      <c r="G4" s="7">
        <f>'[2]Sheet 1'!$AC$16</f>
        <v>5.6928006046312989</v>
      </c>
      <c r="H4" s="7">
        <f>'[2]Sheet 1'!$AD$16</f>
        <v>124.45029039626556</v>
      </c>
      <c r="I4" s="6">
        <f>'[2]Sheet 1'!$AB$7</f>
        <v>0.48998766252253961</v>
      </c>
      <c r="J4" s="6">
        <f>'[2]Sheet 1'!$AE$7</f>
        <v>0.23593053051153079</v>
      </c>
      <c r="K4" s="6">
        <f>'[2]Sheet 1'!$AD$13</f>
        <v>0.41643173580346354</v>
      </c>
      <c r="L4" s="8">
        <f>'[2]Sheet 1'!$AD$101</f>
        <v>59985039971</v>
      </c>
      <c r="M4" s="42" cm="1">
        <f t="array" ref="M4">_FV(A4,"Beta")</f>
        <v>1.5649</v>
      </c>
      <c r="N4" s="43">
        <v>0.12</v>
      </c>
      <c r="O4" s="16" t="str" cm="1">
        <f t="array" ref="O4">_FV(A4,"Industry")</f>
        <v>Software &amp; IT Services</v>
      </c>
      <c r="P4" s="25" cm="1">
        <f t="array" ref="P4">_FV(A4,"Year incorporated",TRUE)</f>
        <v>1999</v>
      </c>
      <c r="Q4" s="14" t="str" cm="1">
        <f t="array" ref="Q4">_FV(A4,"Description")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R4" s="10"/>
      <c r="S4" s="10"/>
      <c r="T4" s="10"/>
    </row>
    <row r="5" spans="1:20" ht="50" customHeight="1">
      <c r="A5" s="2" t="e" vm="3">
        <v>#VALUE!</v>
      </c>
      <c r="B5" s="19">
        <f>'[3]Sheet 1'!$AO$115</f>
        <v>168.44297527233888</v>
      </c>
      <c r="C5" s="6" cm="1">
        <f t="array" ref="C5">(B5/_FV(A5,"Price"))-1</f>
        <v>5.263701582513991E-2</v>
      </c>
      <c r="D5" s="6">
        <f>'[3]Sheet 1'!$AM$4</f>
        <v>0.25677556818181824</v>
      </c>
      <c r="E5" s="6">
        <f>'[3]Sheet 1'!$AN$4</f>
        <v>0.25750194965923345</v>
      </c>
      <c r="F5" s="6">
        <f>'[3]Sheet 1'!$AM$20</f>
        <v>0.17445025537511083</v>
      </c>
      <c r="G5" s="7">
        <f>'[3]Sheet 1'!$AT$16</f>
        <v>4.4019880872995243</v>
      </c>
      <c r="H5" s="7">
        <f>'[3]Sheet 1'!$AU$16</f>
        <v>14.028805042773525</v>
      </c>
      <c r="I5" s="6">
        <f>'[3]Sheet 1'!$AS$7</f>
        <v>0.83919999999999995</v>
      </c>
      <c r="J5" s="6">
        <f>'[3]Sheet 1'!$AV$7</f>
        <v>0.36243317472337444</v>
      </c>
      <c r="K5" s="6">
        <f>'[3]Sheet 1'!$AU$13</f>
        <v>0.68462524023062143</v>
      </c>
      <c r="L5" s="8" cm="1">
        <f t="array" ref="L5">_FV(A5,"Market cap",TRUE)</f>
        <v>275237300000</v>
      </c>
      <c r="M5" s="42" cm="1">
        <f t="array" ref="M5">_FV(A5,"Beta")</f>
        <v>0.47420000000000001</v>
      </c>
      <c r="N5" s="43">
        <v>0.05</v>
      </c>
      <c r="O5" s="16" t="str" cm="1">
        <f t="array" ref="O5">_FV(A5,"Industry")</f>
        <v>Pharmaceuticals</v>
      </c>
      <c r="P5" s="25" cm="1">
        <f t="array" ref="P5">_FV(A5,"Year incorporated",TRUE)</f>
        <v>1931</v>
      </c>
      <c r="Q5" s="14" t="str" cm="1">
        <f t="array" ref="Q5">_FV(A5,"Description")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R5" s="10"/>
      <c r="S5" s="10"/>
      <c r="T5" s="10"/>
    </row>
    <row r="6" spans="1:20" ht="50" customHeight="1">
      <c r="A6" s="2" t="e" vm="17">
        <v>#VALUE!</v>
      </c>
      <c r="B6" s="19">
        <f>'[17]Sheet 1'!$X$115</f>
        <v>454.87625527615637</v>
      </c>
      <c r="C6" s="6" cm="1">
        <f t="array" ref="C6">(B6/_FV(A6,"Price"))-1</f>
        <v>-1.8295510825823147E-3</v>
      </c>
      <c r="D6" s="6">
        <f>'[17]Sheet 1'!$V$4</f>
        <v>0.18272868530692499</v>
      </c>
      <c r="E6" s="6">
        <f>'[17]Sheet 1'!$W$4</f>
        <v>8.6598746081504752E-2</v>
      </c>
      <c r="F6" s="6">
        <f>'[17]Sheet 1'!$V$20</f>
        <v>0.12058803578079469</v>
      </c>
      <c r="G6" s="7">
        <f>'[17]Sheet 1'!$AC$16</f>
        <v>2.1852106363636365</v>
      </c>
      <c r="H6" s="7">
        <f>'[17]Sheet 1'!$AD$16</f>
        <v>17.954351691231867</v>
      </c>
      <c r="I6" s="6">
        <f>'[17]Sheet 1'!$AB$7</f>
        <v>0.39620983542319749</v>
      </c>
      <c r="J6" s="6">
        <f>'[17]Sheet 1'!$AE$7</f>
        <v>0.11461598746081504</v>
      </c>
      <c r="K6" s="6">
        <f>'[17]Sheet 1'!$AD$13</f>
        <v>0.42418211606717809</v>
      </c>
      <c r="L6" s="8">
        <f>'[17]Sheet 1'!$AD$101</f>
        <v>22306630176</v>
      </c>
      <c r="M6" s="42" cm="1">
        <f t="array" ref="M6">_FV(A6,"Beta")</f>
        <v>1.3364</v>
      </c>
      <c r="N6" s="43">
        <v>0.05</v>
      </c>
      <c r="O6" s="16" t="str" cm="1">
        <f t="array" ref="O6">_FV(A6,"Industry")</f>
        <v>Specialty Retailers</v>
      </c>
      <c r="P6" s="25" cm="1">
        <f t="array" ref="P6">_FV(A6,"Year incorporated",TRUE)</f>
        <v>2016</v>
      </c>
      <c r="Q6" s="14" t="str" cm="1">
        <f t="array" ref="Q6">_FV(A6,"Description")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R6" s="14"/>
      <c r="S6" s="14"/>
      <c r="T6" s="14"/>
    </row>
    <row r="7" spans="1:20" ht="50" customHeight="1">
      <c r="A7" s="22" t="e" vm="12">
        <v>#VALUE!</v>
      </c>
      <c r="B7" s="19">
        <f>'[12]Sheet 1'!$AN$115</f>
        <v>241.99236149131318</v>
      </c>
      <c r="C7" s="6" cm="1">
        <f t="array" ref="C7">(B7/_FV(A7,"Price"))-1</f>
        <v>-0.28765016781574526</v>
      </c>
      <c r="D7" s="6">
        <f>'[12]Sheet 1'!$AL$4</f>
        <v>0.17956070629670173</v>
      </c>
      <c r="E7" s="6">
        <f>'[12]Sheet 1'!$AM$4</f>
        <v>6.4709739244464659E-2</v>
      </c>
      <c r="F7" s="6">
        <f>'[12]Sheet 1'!$AL$20</f>
        <v>0.17742617520614568</v>
      </c>
      <c r="G7" s="7">
        <f>'[12]Sheet 1'!$AS$16</f>
        <v>12.48398446724164</v>
      </c>
      <c r="H7" s="7">
        <f>'[12]Sheet 1'!$AT$16</f>
        <v>34.028975230553492</v>
      </c>
      <c r="I7" s="6">
        <f>'[12]Sheet 1'!$AR$7</f>
        <v>0.68400000000000005</v>
      </c>
      <c r="J7" s="6">
        <f>'[12]Sheet 1'!$AU$7</f>
        <v>0.32858727997175569</v>
      </c>
      <c r="K7" s="6">
        <f>'[12]Sheet 1'!$AT$13</f>
        <v>0.36601671553737292</v>
      </c>
      <c r="L7" s="8">
        <f>'[12]Sheet 1'!$AT$101</f>
        <v>2475199600320</v>
      </c>
      <c r="M7" s="42" cm="1">
        <f t="array" ref="M7">_FV(A7,"Beta")</f>
        <v>0.92120000000000002</v>
      </c>
      <c r="N7" s="43">
        <v>0.15</v>
      </c>
      <c r="O7" s="16" t="str" cm="1">
        <f t="array" ref="O7">_FV(A7,"Industry")</f>
        <v>Software &amp; IT Services</v>
      </c>
      <c r="P7" s="25" cm="1">
        <f t="array" ref="P7">_FV(A7,"Year incorporated",TRUE)</f>
        <v>1993</v>
      </c>
      <c r="Q7" s="14" t="str" cm="1">
        <f t="array" ref="Q7">_FV(A7,"Description")</f>
        <v>Microsoft Corporation is a technology company. The Company develops and supports software, services, devices and solutions. It operates through three segments. The Productivity and Business Processes segment consists of products and services in its portfolio of productivity, communication, and information services, spanning a variety of devices and platforms. This segment includes Office Commercial comprising Office (including Office 365 subscriptions), Exchange, SharePoint, Microsoft Teams, Office 365 Security and Compliance, and Microsoft Viva; Office Consumer, LinkedIn, and Dynamics business solutions. Intelligent Cloud segment consists of the Company’s public, private, and hybrid server products and cloud services, including Azure and other cloud services; SQL Server, Windows Server, Visual Studio, System Center, and related Client Access Licenses, and Nuance and GitHub. More Personal Computing segment primarily comprises Windows, Devices, Gaming, and search and news advertising.</v>
      </c>
      <c r="R7" s="10"/>
      <c r="S7" s="10"/>
      <c r="T7" s="10"/>
    </row>
    <row r="8" spans="1:20" ht="50" customHeight="1">
      <c r="A8" s="22" t="e" vm="13">
        <v>#VALUE!</v>
      </c>
      <c r="B8" s="19">
        <f>'[13]Sheet 1'!$J$116</f>
        <v>107.99580449986897</v>
      </c>
      <c r="C8" s="6" cm="1">
        <f t="array" ref="C8">(B8/_FV(A8,"Price"))-1</f>
        <v>-0.15601903329267763</v>
      </c>
      <c r="D8" s="6">
        <f>'[13]Sheet 1'!$H$5</f>
        <v>0.13263483748065252</v>
      </c>
      <c r="E8" s="6">
        <f>'[13]Sheet 1'!$I$5</f>
        <v>0.13076842215915074</v>
      </c>
      <c r="F8" s="6">
        <f>'[13]Sheet 1'!$H$21</f>
        <v>0.55444126074498556</v>
      </c>
      <c r="G8" s="7">
        <f>'[13]Sheet 1'!$O$17</f>
        <v>8.4117916190476194</v>
      </c>
      <c r="H8" s="7">
        <f>'[13]Sheet 1'!$P$17</f>
        <v>35.143334945981557</v>
      </c>
      <c r="I8" s="6">
        <f>'[13]Sheet 1'!$N$8</f>
        <v>0.82150000000000001</v>
      </c>
      <c r="J8" s="6">
        <f>'[13]Sheet 1'!$Q$8</f>
        <v>0.35235992851886894</v>
      </c>
      <c r="K8" s="6">
        <f>'[13]Sheet 1'!$P$14</f>
        <v>0.11803217358772915</v>
      </c>
      <c r="L8" s="8">
        <f>'[13]Sheet 1'!$P$101</f>
        <v>80021373672</v>
      </c>
      <c r="M8" s="42" cm="1">
        <f t="array" ref="M8">_FV(A8,"Beta")</f>
        <v>1.6120000000000001</v>
      </c>
      <c r="N8" s="43">
        <v>0.1</v>
      </c>
      <c r="O8" s="16" t="str" cm="1">
        <f t="array" ref="O8">_FV(A8,"Industry")</f>
        <v>Software &amp; IT Services</v>
      </c>
      <c r="P8" s="25" cm="1">
        <f t="array" ref="P8">_FV(A8,"Year incorporated",TRUE)</f>
        <v>2008</v>
      </c>
      <c r="Q8" s="14" t="str" cm="1">
        <f t="array" ref="Q8">_FV(A8,"Description")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c r="R8" s="10"/>
      <c r="S8" s="10"/>
      <c r="T8" s="10"/>
    </row>
    <row r="9" spans="1:20" ht="50" customHeight="1">
      <c r="A9" s="2" t="e" vm="8">
        <v>#VALUE!</v>
      </c>
      <c r="B9" s="19">
        <f>'[8]Sheet 1'!$Y$115</f>
        <v>1765.8776341795526</v>
      </c>
      <c r="C9" s="6" cm="1">
        <f t="array" ref="C9">(B9/_FV(A9,"Price"))-1</f>
        <v>-6.5574328405358928E-2</v>
      </c>
      <c r="D9" s="6">
        <f>'[8]Sheet 1'!$W$4</f>
        <v>0.2916945001113338</v>
      </c>
      <c r="E9" s="6">
        <f>'[8]Sheet 1'!$X$4</f>
        <v>0.18065850715393905</v>
      </c>
      <c r="F9" s="6">
        <f>'[8]Sheet 1'!$W$20</f>
        <v>0.30801479654747221</v>
      </c>
      <c r="G9" s="7">
        <f>'[8]Sheet 1'!$AD$16</f>
        <v>18.071099810377522</v>
      </c>
      <c r="H9" s="7">
        <f>'[8]Sheet 1'!$AE$16</f>
        <v>62.269349569349572</v>
      </c>
      <c r="I9" s="6">
        <f>'[8]Sheet 1'!$AC$7</f>
        <v>0.70789999999999997</v>
      </c>
      <c r="J9" s="6">
        <f>'[8]Sheet 1'!$AF$7</f>
        <v>0.36062747802103085</v>
      </c>
      <c r="K9" s="6">
        <f>'[8]Sheet 1'!$AE$13</f>
        <v>0.32674782608695652</v>
      </c>
      <c r="L9" s="8">
        <f>'[8]Sheet 1'!$AE$101</f>
        <v>209660900000</v>
      </c>
      <c r="M9" s="42" cm="1">
        <f t="array" ref="M9">_FV(A9,"Beta")</f>
        <v>0.72940000000000005</v>
      </c>
      <c r="N9" s="43">
        <v>0.08</v>
      </c>
      <c r="O9" s="16" t="str" cm="1">
        <f t="array" ref="O9">_FV(A9,"Industry")</f>
        <v>Textiles &amp; Apparel</v>
      </c>
      <c r="P9" s="25" cm="1">
        <f t="array" ref="P9">_FV(A9,"Year incorporated",TRUE)</f>
        <v>1957</v>
      </c>
      <c r="Q9" s="14" t="str" cm="1">
        <f t="array" ref="Q9">_FV(A9,"Description")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R9" s="14"/>
      <c r="S9" s="14"/>
      <c r="T9" s="14"/>
    </row>
    <row r="10" spans="1:20" ht="50" customHeight="1">
      <c r="A10" s="2" t="e" vm="33">
        <v>#VALUE!</v>
      </c>
      <c r="B10" s="19">
        <f>'[29]Sheet 1'!$AC$115</f>
        <v>79.817854451768753</v>
      </c>
      <c r="C10" s="6" cm="1">
        <f t="array" ref="C10">(B10/_FV(A10,"Price"))-1</f>
        <v>-0.22604620913634488</v>
      </c>
      <c r="D10" s="6">
        <f>'[29]Sheet 1'!$AA$4</f>
        <v>0.42614961556996755</v>
      </c>
      <c r="E10" s="6">
        <f>'[29]Sheet 1'!$AB$4</f>
        <v>-3.7506788554757198E-2</v>
      </c>
      <c r="F10" s="6">
        <f>'[29]Sheet 1'!$AA$20</f>
        <v>0.4608732333342842</v>
      </c>
      <c r="G10" s="7">
        <f>'[29]Sheet 1'!$AH$16</f>
        <v>6.6551472914097856</v>
      </c>
      <c r="H10" s="7">
        <f>'[29]Sheet 1'!$AI$16</f>
        <v>14.821526476778754</v>
      </c>
      <c r="I10" s="6">
        <f>'[29]Sheet 1'!$AG$7</f>
        <v>0.59560000000000002</v>
      </c>
      <c r="J10" s="6">
        <f>'[29]Sheet 1'!$AJ$7</f>
        <v>0.23012268028989794</v>
      </c>
      <c r="K10" s="6">
        <f>'[29]Sheet 1'!$AI$13</f>
        <v>0.2924698104329268</v>
      </c>
      <c r="L10" s="8">
        <f>'[29]Sheet 1'!$AJ$102</f>
        <v>497195490000</v>
      </c>
      <c r="M10" s="42" cm="1">
        <f t="array" ref="M10">_FV(A10,"Beta")</f>
        <v>1.0913999999999999</v>
      </c>
      <c r="N10" s="43">
        <v>0.08</v>
      </c>
      <c r="O10" s="16" t="str" cm="1">
        <f t="array" ref="O10">_FV(A10,"Industry")</f>
        <v>Semiconductors &amp; Semiconductor Equipment</v>
      </c>
      <c r="P10" s="25" cm="1">
        <f t="array" ref="P10">_FV(A10,"Year incorporated",TRUE)</f>
        <v>1987</v>
      </c>
      <c r="Q10" s="14" t="str" cm="1">
        <f t="array" ref="Q10">_FV(A10,"Description")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c r="R10" s="10"/>
      <c r="S10" s="10"/>
      <c r="T10" s="10"/>
    </row>
    <row r="11" spans="1:20" ht="50" customHeight="1">
      <c r="A11" s="2" t="e" vm="18">
        <v>#VALUE!</v>
      </c>
      <c r="B11" s="19">
        <f>'[18]Sheet 1'!$Y$115</f>
        <v>794.4327137089939</v>
      </c>
      <c r="C11" s="6" cm="1">
        <f t="array" ref="C11">(B11/_FV(A11,"Price"))-1</f>
        <v>-4.8127589612995569E-2</v>
      </c>
      <c r="D11" s="6">
        <f>'[18]Sheet 1'!$W$4</f>
        <v>0.23310752939344392</v>
      </c>
      <c r="E11" s="6">
        <f>'[18]Sheet 1'!$X$4</f>
        <v>0.11333097595473829</v>
      </c>
      <c r="F11" s="6">
        <f>'[18]Sheet 1'!$W$20</f>
        <v>0.15191440445662741</v>
      </c>
      <c r="G11" s="7">
        <f>'[18]Sheet 1'!$AD$16</f>
        <v>5.3492915235401091</v>
      </c>
      <c r="H11" s="7">
        <f>'[18]Sheet 1'!$AE$16</f>
        <v>30.075142005112184</v>
      </c>
      <c r="I11" s="6">
        <f>'[18]Sheet 1'!$AC$7</f>
        <v>0.68440000000000001</v>
      </c>
      <c r="J11" s="6">
        <f>'[18]Sheet 1'!$AF$7</f>
        <v>0.16105526368963427</v>
      </c>
      <c r="K11" s="6">
        <f>'[18]Sheet 1'!$AE$13</f>
        <v>0.2326800137385466</v>
      </c>
      <c r="L11" s="8">
        <f>'[18]Sheet 1'!$AE$101</f>
        <v>423578300000</v>
      </c>
      <c r="M11" s="42" cm="1">
        <f t="array" ref="M11">_FV(A11,"Beta")</f>
        <v>1.0127999999999999</v>
      </c>
      <c r="N11" s="43">
        <v>0.08</v>
      </c>
      <c r="O11" s="16" t="str" cm="1">
        <f t="array" ref="O11">_FV(A11,"Industry")</f>
        <v>Textiles &amp; Apparel</v>
      </c>
      <c r="P11" s="25" cm="1">
        <f t="array" ref="P11">_FV(A11,"Year incorporated",TRUE)</f>
        <v>1971</v>
      </c>
      <c r="Q11" s="14" t="str" cm="1">
        <f t="array" ref="Q11">_FV(A11,"Description")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R11" s="10"/>
    </row>
    <row r="12" spans="1:20" ht="50" customHeight="1">
      <c r="A12" s="22" t="e" vm="7">
        <v>#VALUE!</v>
      </c>
      <c r="B12" s="19">
        <f>'[7]Sheet 1'!$H$115</f>
        <v>1731.9772504516318</v>
      </c>
      <c r="C12" s="6" cm="1">
        <f t="array" ref="C12">(B12/_FV(A12,"Price"))-1</f>
        <v>-0.34647793373696079</v>
      </c>
      <c r="D12" s="6">
        <f>'[7]Sheet 1'!$F$4</f>
        <v>0.29690560125342724</v>
      </c>
      <c r="E12" s="6">
        <f>'[7]Sheet 1'!$G$4</f>
        <v>0.24388402295379041</v>
      </c>
      <c r="F12" s="6">
        <f>'[7]Sheet 1'!$F$20</f>
        <v>0.10344827586206895</v>
      </c>
      <c r="G12" s="7">
        <f>'[7]Sheet 1'!$M$16</f>
        <v>8.4811562422228928</v>
      </c>
      <c r="H12" s="7">
        <f>'[7]Sheet 1'!$N$16</f>
        <v>36.659410336814624</v>
      </c>
      <c r="I12" s="6">
        <f>'[7]Sheet 1'!$L$7</f>
        <v>0.57762005436424047</v>
      </c>
      <c r="J12" s="6">
        <f>'[7]Sheet 1'!$O$7</f>
        <v>0.20084566596194503</v>
      </c>
      <c r="K12" s="6">
        <f>'[7]Sheet 1'!$N$13</f>
        <v>0.61547310900201324</v>
      </c>
      <c r="L12" s="8">
        <f>'[7]Sheet 1'!$N$101</f>
        <v>56162216636</v>
      </c>
      <c r="M12" s="42" cm="1">
        <f t="array" ref="M12">_FV(A12,"Beta")</f>
        <v>0.84799999999999998</v>
      </c>
      <c r="N12" s="43">
        <v>0.1</v>
      </c>
      <c r="O12" s="16" t="str" cm="1">
        <f t="array" ref="O12">_FV(A12,"Industry")</f>
        <v>Software &amp; IT Services</v>
      </c>
      <c r="P12" s="25" cm="1">
        <f t="array" ref="P12">_FV(A12,"Year incorporated",TRUE)</f>
        <v>2002</v>
      </c>
      <c r="Q12" s="14" t="str" cm="1">
        <f t="array" ref="Q12">_FV(A12,"Description")</f>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c>
      <c r="R12" s="10"/>
    </row>
    <row r="13" spans="1:20" ht="50" customHeight="1">
      <c r="A13" s="2" t="e" vm="9">
        <v>#VALUE!</v>
      </c>
      <c r="B13" s="19">
        <f>'[9]Sheet 1'!$AE$116</f>
        <v>393.36089074028121</v>
      </c>
      <c r="C13" s="6" cm="1">
        <f t="array" ref="C13">(B13/_FV(A13,"Price"))-1</f>
        <v>-0.45169304757351969</v>
      </c>
      <c r="D13" s="6">
        <f>'[9]Sheet 1'!$AC$5</f>
        <v>0.137682016012036</v>
      </c>
      <c r="E13" s="6">
        <f>'[9]Sheet 1'!$AD$5</f>
        <v>0.25473471431135297</v>
      </c>
      <c r="F13" s="6">
        <f>'[9]Sheet 1'!$AC$21</f>
        <v>-5.8558316061478877E-2</v>
      </c>
      <c r="G13" s="7">
        <f>'[9]Sheet 1'!$AJ$17</f>
        <v>12.412073639566627</v>
      </c>
      <c r="H13" s="7">
        <f>'[9]Sheet 1'!$AK$17</f>
        <v>40.706587568346215</v>
      </c>
      <c r="I13" s="6">
        <f>'[9]Sheet 1'!$AI$8</f>
        <v>0.50539999999999996</v>
      </c>
      <c r="J13" s="6">
        <f>'[9]Sheet 1'!$AL$8</f>
        <v>0.33851436236032001</v>
      </c>
      <c r="K13" s="6">
        <f>'[9]Sheet 1'!$AK$14</f>
        <v>0.2216504501327809</v>
      </c>
      <c r="L13" s="8">
        <f>'[9]Sheet 1'!$AK$101</f>
        <v>262805800000</v>
      </c>
      <c r="M13" s="42" cm="1">
        <f t="array" ref="M13">_FV(A13,"Beta")</f>
        <v>1.4418</v>
      </c>
      <c r="N13" s="43">
        <v>0.1</v>
      </c>
      <c r="O13" s="16" t="str" cm="1">
        <f t="array" ref="O13">_FV(A13,"Industry")</f>
        <v>Semiconductors &amp; Semiconductor Equipment</v>
      </c>
      <c r="P13" s="25" cm="1">
        <f t="array" ref="P13">_FV(A13,"Year incorporated",TRUE)</f>
        <v>1994</v>
      </c>
      <c r="Q13" s="14" t="str" cm="1">
        <f t="array" ref="Q13">_FV(A13,"Description")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R13" s="10"/>
    </row>
    <row r="14" spans="1:20" ht="50" customHeight="1">
      <c r="A14" s="22"/>
      <c r="B14" s="19"/>
      <c r="C14" s="6"/>
      <c r="D14" s="6"/>
      <c r="E14" s="6"/>
      <c r="F14" s="6"/>
      <c r="G14" s="7"/>
      <c r="H14" s="7"/>
      <c r="I14" s="6"/>
      <c r="J14" s="6"/>
      <c r="K14" s="6"/>
      <c r="L14" s="8"/>
      <c r="M14" s="42"/>
      <c r="N14" s="8"/>
      <c r="O14" s="16"/>
      <c r="P14" s="10"/>
      <c r="Q14" s="14"/>
      <c r="R14" s="10"/>
      <c r="S14" s="10"/>
      <c r="T14" s="10"/>
    </row>
    <row r="15" spans="1:20" ht="50" customHeight="1">
      <c r="A15" s="22"/>
      <c r="B15" s="19"/>
      <c r="C15" s="6"/>
      <c r="D15" s="6"/>
      <c r="E15" s="6"/>
      <c r="F15" s="6"/>
      <c r="G15" s="7"/>
      <c r="H15" s="7"/>
      <c r="I15" s="6"/>
      <c r="J15" s="6"/>
      <c r="K15" s="6"/>
      <c r="L15" s="8"/>
      <c r="M15" s="8"/>
      <c r="N15" s="8"/>
      <c r="O15" s="16"/>
      <c r="P15" s="10"/>
      <c r="Q15" s="14"/>
      <c r="R15" s="10"/>
      <c r="S15" s="10"/>
      <c r="T15" s="10"/>
    </row>
    <row r="16" spans="1:20" ht="50" customHeight="1">
      <c r="A16" s="11"/>
      <c r="B16" s="5"/>
      <c r="C16" s="6"/>
      <c r="D16" s="6"/>
      <c r="E16" s="6"/>
      <c r="F16" s="6"/>
      <c r="G16" s="7"/>
      <c r="H16" s="7"/>
      <c r="I16" s="6"/>
      <c r="J16" s="6"/>
      <c r="K16" s="6"/>
      <c r="L16" s="8"/>
      <c r="M16" s="8"/>
      <c r="N16" s="8"/>
      <c r="O16" s="13"/>
      <c r="P16" s="10"/>
      <c r="Q16" s="9"/>
      <c r="R16" s="10"/>
      <c r="S16" s="10"/>
      <c r="T16" s="10"/>
    </row>
    <row r="17" spans="1:20" ht="50" customHeight="1">
      <c r="A17" s="4"/>
      <c r="B17" s="5"/>
      <c r="C17" s="6"/>
      <c r="D17" s="6"/>
      <c r="E17" s="6"/>
      <c r="F17" s="6"/>
      <c r="G17" s="7"/>
      <c r="H17" s="7"/>
      <c r="I17" s="6"/>
      <c r="J17" s="6"/>
      <c r="K17" s="6"/>
      <c r="L17" s="8"/>
      <c r="M17" s="8"/>
      <c r="N17" s="8"/>
      <c r="O17" s="13"/>
      <c r="P17" s="10"/>
      <c r="Q17" s="9"/>
      <c r="R17" s="10"/>
      <c r="S17" s="10"/>
      <c r="T17" s="10"/>
    </row>
    <row r="18" spans="1:20" ht="50" customHeight="1">
      <c r="A18" s="11"/>
      <c r="B18" s="5"/>
      <c r="C18" s="6"/>
      <c r="D18" s="6"/>
      <c r="E18" s="6"/>
      <c r="F18" s="6"/>
      <c r="G18" s="7"/>
      <c r="H18" s="7"/>
      <c r="I18" s="6"/>
      <c r="J18" s="6"/>
      <c r="K18" s="6"/>
      <c r="L18" s="8"/>
      <c r="M18" s="8"/>
      <c r="N18" s="8"/>
      <c r="O18" s="13"/>
      <c r="P18" s="10"/>
      <c r="Q18" s="9"/>
      <c r="R18" s="10"/>
      <c r="S18" s="10"/>
      <c r="T18" s="10"/>
    </row>
    <row r="19" spans="1:20" ht="50" customHeight="1">
      <c r="A19" s="11"/>
      <c r="B19" s="5"/>
      <c r="C19" s="6"/>
      <c r="D19" s="6"/>
      <c r="E19" s="6"/>
      <c r="F19" s="6"/>
      <c r="G19" s="7"/>
      <c r="H19" s="7"/>
      <c r="I19" s="6"/>
      <c r="J19" s="6"/>
      <c r="K19" s="6"/>
      <c r="L19" s="8"/>
      <c r="M19" s="8"/>
      <c r="N19" s="8"/>
      <c r="O19" s="13"/>
      <c r="P19" s="10"/>
      <c r="Q19" s="9"/>
      <c r="R19" s="10"/>
      <c r="S19" s="10"/>
      <c r="T19" s="10"/>
    </row>
    <row r="20" spans="1:20" ht="50" customHeight="1">
      <c r="A20" s="4"/>
      <c r="B20" s="5"/>
      <c r="C20" s="6"/>
      <c r="D20" s="6"/>
      <c r="E20" s="6"/>
      <c r="F20" s="6"/>
      <c r="G20" s="7"/>
      <c r="H20" s="7"/>
      <c r="I20" s="6"/>
      <c r="J20" s="6"/>
      <c r="K20" s="6"/>
      <c r="L20" s="8"/>
      <c r="M20" s="8"/>
      <c r="N20" s="8"/>
      <c r="O20" s="13"/>
      <c r="P20" s="10"/>
      <c r="Q20" s="9"/>
      <c r="R20" s="10"/>
      <c r="S20" s="10"/>
      <c r="T20" s="10"/>
    </row>
    <row r="21" spans="1:20" ht="50" customHeight="1">
      <c r="A21" s="11"/>
      <c r="B21" s="5"/>
      <c r="C21" s="6"/>
      <c r="D21" s="6"/>
      <c r="E21" s="6"/>
      <c r="F21" s="6"/>
      <c r="G21" s="7"/>
      <c r="H21" s="7"/>
      <c r="I21" s="6"/>
      <c r="J21" s="6"/>
      <c r="K21" s="6"/>
      <c r="L21" s="8"/>
      <c r="M21" s="8"/>
      <c r="N21" s="8"/>
      <c r="O21" s="13"/>
      <c r="P21" s="10"/>
      <c r="Q21" s="9"/>
      <c r="R21" s="10"/>
      <c r="S21" s="10"/>
      <c r="T21" s="10"/>
    </row>
    <row r="22" spans="1:20" ht="50" customHeight="1">
      <c r="A22" s="23"/>
      <c r="B22" s="5"/>
      <c r="C22" s="6"/>
      <c r="D22" s="6"/>
      <c r="E22" s="6"/>
      <c r="F22" s="6"/>
      <c r="G22" s="7"/>
      <c r="H22" s="7"/>
      <c r="I22" s="6"/>
      <c r="J22" s="6"/>
      <c r="K22" s="6"/>
      <c r="L22" s="8"/>
      <c r="M22" s="8"/>
      <c r="N22" s="8"/>
      <c r="O22" s="13"/>
      <c r="P22" s="10"/>
      <c r="Q22" s="9"/>
      <c r="R22" s="10"/>
      <c r="S22" s="10"/>
      <c r="T22" s="10"/>
    </row>
  </sheetData>
  <autoFilter ref="A1:N26" xr:uid="{371775A4-057A-004C-B75E-A38873B7940B}">
    <sortState xmlns:xlrd2="http://schemas.microsoft.com/office/spreadsheetml/2017/richdata2" ref="A2:N22">
      <sortCondition descending="1" ref="C1:C26"/>
    </sortState>
  </autoFilter>
  <sortState xmlns:xlrd2="http://schemas.microsoft.com/office/spreadsheetml/2017/richdata2" ref="A3:Q12">
    <sortCondition descending="1" ref="N1:N12"/>
  </sortState>
  <conditionalFormatting sqref="C2 C5">
    <cfRule type="colorScale" priority="492">
      <colorScale>
        <cfvo type="min"/>
        <cfvo type="percentile" val="50"/>
        <cfvo type="max"/>
        <color rgb="FFF8696B"/>
        <color rgb="FFFCFCFF"/>
        <color rgb="FF63BE7B"/>
      </colorScale>
    </cfRule>
  </conditionalFormatting>
  <conditionalFormatting sqref="C2:C13">
    <cfRule type="colorScale" priority="12">
      <colorScale>
        <cfvo type="min"/>
        <cfvo type="max"/>
        <color rgb="FFFCFCFF"/>
        <color rgb="FF63BE7B"/>
      </colorScale>
    </cfRule>
    <cfRule type="colorScale" priority="3411">
      <colorScale>
        <cfvo type="min"/>
        <cfvo type="percentile" val="50"/>
        <cfvo type="max"/>
        <color rgb="FFF8696B"/>
        <color rgb="FFFCFCFF"/>
        <color rgb="FF63BE7B"/>
      </colorScale>
    </cfRule>
  </conditionalFormatting>
  <conditionalFormatting sqref="C3">
    <cfRule type="colorScale" priority="437">
      <colorScale>
        <cfvo type="min"/>
        <cfvo type="percentile" val="50"/>
        <cfvo type="max"/>
        <color rgb="FFF8696B"/>
        <color rgb="FFFCFCFF"/>
        <color rgb="FF63BE7B"/>
      </colorScale>
    </cfRule>
  </conditionalFormatting>
  <conditionalFormatting sqref="C4">
    <cfRule type="colorScale" priority="446">
      <colorScale>
        <cfvo type="min"/>
        <cfvo type="percentile" val="50"/>
        <cfvo type="max"/>
        <color rgb="FFF8696B"/>
        <color rgb="FFFCFCFF"/>
        <color rgb="FF63BE7B"/>
      </colorScale>
    </cfRule>
  </conditionalFormatting>
  <conditionalFormatting sqref="C5:C7 C2 C9:C13">
    <cfRule type="colorScale" priority="3486">
      <colorScale>
        <cfvo type="min"/>
        <cfvo type="percentile" val="50"/>
        <cfvo type="max"/>
        <color rgb="FFF8696B"/>
        <color rgb="FFFFEB84"/>
        <color rgb="FF63BE7B"/>
      </colorScale>
    </cfRule>
  </conditionalFormatting>
  <conditionalFormatting sqref="C6:C7 C9:C13">
    <cfRule type="colorScale" priority="3408">
      <colorScale>
        <cfvo type="min"/>
        <cfvo type="percentile" val="50"/>
        <cfvo type="max"/>
        <color rgb="FFF8696B"/>
        <color rgb="FFFCFCFF"/>
        <color rgb="FF63BE7B"/>
      </colorScale>
    </cfRule>
  </conditionalFormatting>
  <conditionalFormatting sqref="C8">
    <cfRule type="colorScale" priority="428">
      <colorScale>
        <cfvo type="min"/>
        <cfvo type="percentile" val="50"/>
        <cfvo type="max"/>
        <color rgb="FFF8696B"/>
        <color rgb="FFFCFCFF"/>
        <color rgb="FF63BE7B"/>
      </colorScale>
    </cfRule>
  </conditionalFormatting>
  <conditionalFormatting sqref="C14:C15">
    <cfRule type="colorScale" priority="458">
      <colorScale>
        <cfvo type="min"/>
        <cfvo type="percentile" val="50"/>
        <cfvo type="max"/>
        <color rgb="FFF8696B"/>
        <color rgb="FFFCFCFF"/>
        <color rgb="FF63BE7B"/>
      </colorScale>
    </cfRule>
  </conditionalFormatting>
  <conditionalFormatting sqref="C14:C22">
    <cfRule type="colorScale" priority="475">
      <colorScale>
        <cfvo type="min"/>
        <cfvo type="percentile" val="50"/>
        <cfvo type="max"/>
        <color rgb="FFF8696B"/>
        <color rgb="FFFFEB84"/>
        <color rgb="FF63BE7B"/>
      </colorScale>
    </cfRule>
    <cfRule type="colorScale" priority="480">
      <colorScale>
        <cfvo type="min"/>
        <cfvo type="percentile" val="50"/>
        <cfvo type="max"/>
        <color rgb="FFF8696B"/>
        <color rgb="FFFFEB84"/>
        <color rgb="FF63BE7B"/>
      </colorScale>
    </cfRule>
    <cfRule type="colorScale" priority="481">
      <colorScale>
        <cfvo type="min"/>
        <cfvo type="max"/>
        <color rgb="FFFFEF9C"/>
        <color rgb="FF63BE7B"/>
      </colorScale>
    </cfRule>
  </conditionalFormatting>
  <conditionalFormatting sqref="D2:D3 D5:D6">
    <cfRule type="colorScale" priority="493">
      <colorScale>
        <cfvo type="min"/>
        <cfvo type="max"/>
        <color rgb="FFFCFCFF"/>
        <color rgb="FF63BE7B"/>
      </colorScale>
    </cfRule>
  </conditionalFormatting>
  <conditionalFormatting sqref="D2:D13">
    <cfRule type="colorScale" priority="3415">
      <colorScale>
        <cfvo type="min"/>
        <cfvo type="percentile" val="50"/>
        <cfvo type="max"/>
        <color rgb="FFF8696B"/>
        <color rgb="FFFCFCFF"/>
        <color rgb="FF63BE7B"/>
      </colorScale>
    </cfRule>
    <cfRule type="colorScale" priority="11">
      <colorScale>
        <cfvo type="min"/>
        <cfvo type="max"/>
        <color rgb="FFFCFCFF"/>
        <color rgb="FF63BE7B"/>
      </colorScale>
    </cfRule>
  </conditionalFormatting>
  <conditionalFormatting sqref="D4">
    <cfRule type="colorScale" priority="32">
      <colorScale>
        <cfvo type="min"/>
        <cfvo type="max"/>
        <color rgb="FFFCFCFF"/>
        <color rgb="FF63BE7B"/>
      </colorScale>
    </cfRule>
  </conditionalFormatting>
  <conditionalFormatting sqref="D5">
    <cfRule type="colorScale" priority="33">
      <colorScale>
        <cfvo type="min"/>
        <cfvo type="max"/>
        <color rgb="FFFCFCFF"/>
        <color rgb="FF63BE7B"/>
      </colorScale>
    </cfRule>
  </conditionalFormatting>
  <conditionalFormatting sqref="D7">
    <cfRule type="colorScale" priority="23">
      <colorScale>
        <cfvo type="min"/>
        <cfvo type="percentile" val="50"/>
        <cfvo type="max"/>
        <color rgb="FFF8696B"/>
        <color rgb="FFFFEB84"/>
        <color rgb="FF63BE7B"/>
      </colorScale>
    </cfRule>
    <cfRule type="colorScale" priority="22">
      <colorScale>
        <cfvo type="min"/>
        <cfvo type="max"/>
        <color rgb="FFFCFCFF"/>
        <color rgb="FF63BE7B"/>
      </colorScale>
    </cfRule>
    <cfRule type="colorScale" priority="24">
      <colorScale>
        <cfvo type="min"/>
        <cfvo type="max"/>
        <color rgb="FFFFEF9C"/>
        <color rgb="FF63BE7B"/>
      </colorScale>
    </cfRule>
  </conditionalFormatting>
  <conditionalFormatting sqref="D8">
    <cfRule type="colorScale" priority="27">
      <colorScale>
        <cfvo type="min"/>
        <cfvo type="max"/>
        <color rgb="FFFFEF9C"/>
        <color rgb="FF63BE7B"/>
      </colorScale>
    </cfRule>
    <cfRule type="colorScale" priority="26">
      <colorScale>
        <cfvo type="min"/>
        <cfvo type="percentile" val="50"/>
        <cfvo type="max"/>
        <color rgb="FFF8696B"/>
        <color rgb="FFFFEB84"/>
        <color rgb="FF63BE7B"/>
      </colorScale>
    </cfRule>
    <cfRule type="colorScale" priority="25">
      <colorScale>
        <cfvo type="min"/>
        <cfvo type="max"/>
        <color rgb="FFFCFCFF"/>
        <color rgb="FF63BE7B"/>
      </colorScale>
    </cfRule>
  </conditionalFormatting>
  <conditionalFormatting sqref="D9">
    <cfRule type="colorScale" priority="31">
      <colorScale>
        <cfvo type="min"/>
        <cfvo type="max"/>
        <color rgb="FFFCFCFF"/>
        <color rgb="FF63BE7B"/>
      </colorScale>
    </cfRule>
  </conditionalFormatting>
  <conditionalFormatting sqref="D10">
    <cfRule type="colorScale" priority="19">
      <colorScale>
        <cfvo type="min"/>
        <cfvo type="max"/>
        <color rgb="FFFCFCFF"/>
        <color rgb="FF63BE7B"/>
      </colorScale>
    </cfRule>
    <cfRule type="colorScale" priority="20">
      <colorScale>
        <cfvo type="min"/>
        <cfvo type="percentile" val="50"/>
        <cfvo type="max"/>
        <color rgb="FFF8696B"/>
        <color rgb="FFFFEB84"/>
        <color rgb="FF63BE7B"/>
      </colorScale>
    </cfRule>
    <cfRule type="colorScale" priority="21">
      <colorScale>
        <cfvo type="min"/>
        <cfvo type="max"/>
        <color rgb="FFFFEF9C"/>
        <color rgb="FF63BE7B"/>
      </colorScale>
    </cfRule>
  </conditionalFormatting>
  <conditionalFormatting sqref="D11">
    <cfRule type="colorScale" priority="29">
      <colorScale>
        <cfvo type="min"/>
        <cfvo type="percentile" val="50"/>
        <cfvo type="max"/>
        <color rgb="FFF8696B"/>
        <color rgb="FFFFEB84"/>
        <color rgb="FF63BE7B"/>
      </colorScale>
    </cfRule>
    <cfRule type="colorScale" priority="30">
      <colorScale>
        <cfvo type="min"/>
        <cfvo type="max"/>
        <color rgb="FFFFEF9C"/>
        <color rgb="FF63BE7B"/>
      </colorScale>
    </cfRule>
    <cfRule type="colorScale" priority="28">
      <colorScale>
        <cfvo type="min"/>
        <cfvo type="max"/>
        <color rgb="FFFCFCFF"/>
        <color rgb="FF63BE7B"/>
      </colorScale>
    </cfRule>
  </conditionalFormatting>
  <conditionalFormatting sqref="D12">
    <cfRule type="colorScale" priority="17">
      <colorScale>
        <cfvo type="min"/>
        <cfvo type="percentile" val="50"/>
        <cfvo type="max"/>
        <color rgb="FFF8696B"/>
        <color rgb="FFFFEB84"/>
        <color rgb="FF63BE7B"/>
      </colorScale>
    </cfRule>
    <cfRule type="colorScale" priority="16">
      <colorScale>
        <cfvo type="min"/>
        <cfvo type="max"/>
        <color rgb="FFFCFCFF"/>
        <color rgb="FF63BE7B"/>
      </colorScale>
    </cfRule>
    <cfRule type="colorScale" priority="18">
      <colorScale>
        <cfvo type="min"/>
        <cfvo type="max"/>
        <color rgb="FFFFEF9C"/>
        <color rgb="FF63BE7B"/>
      </colorScale>
    </cfRule>
  </conditionalFormatting>
  <conditionalFormatting sqref="D13">
    <cfRule type="colorScale" priority="35">
      <colorScale>
        <cfvo type="min"/>
        <cfvo type="percentile" val="50"/>
        <cfvo type="max"/>
        <color rgb="FFF8696B"/>
        <color rgb="FFFFEB84"/>
        <color rgb="FF63BE7B"/>
      </colorScale>
    </cfRule>
    <cfRule type="colorScale" priority="36">
      <colorScale>
        <cfvo type="min"/>
        <cfvo type="max"/>
        <color rgb="FFFFEF9C"/>
        <color rgb="FF63BE7B"/>
      </colorScale>
    </cfRule>
    <cfRule type="colorScale" priority="34">
      <colorScale>
        <cfvo type="min"/>
        <cfvo type="max"/>
        <color rgb="FFFCFCFF"/>
        <color rgb="FF63BE7B"/>
      </colorScale>
    </cfRule>
    <cfRule type="colorScale" priority="13">
      <colorScale>
        <cfvo type="min"/>
        <cfvo type="max"/>
        <color rgb="FFFCFCFF"/>
        <color rgb="FF63BE7B"/>
      </colorScale>
    </cfRule>
    <cfRule type="colorScale" priority="14">
      <colorScale>
        <cfvo type="min"/>
        <cfvo type="percentile" val="50"/>
        <cfvo type="max"/>
        <color rgb="FFF8696B"/>
        <color rgb="FFFFEB84"/>
        <color rgb="FF63BE7B"/>
      </colorScale>
    </cfRule>
    <cfRule type="colorScale" priority="15">
      <colorScale>
        <cfvo type="min"/>
        <cfvo type="max"/>
        <color rgb="FFFFEF9C"/>
        <color rgb="FF63BE7B"/>
      </colorScale>
    </cfRule>
  </conditionalFormatting>
  <conditionalFormatting sqref="D14:D15">
    <cfRule type="colorScale" priority="456">
      <colorScale>
        <cfvo type="min"/>
        <cfvo type="max"/>
        <color rgb="FFFCFCFF"/>
        <color rgb="FF63BE7B"/>
      </colorScale>
    </cfRule>
  </conditionalFormatting>
  <conditionalFormatting sqref="D14:E14">
    <cfRule type="colorScale" priority="468">
      <colorScale>
        <cfvo type="min"/>
        <cfvo type="max"/>
        <color rgb="FFFCFCFF"/>
        <color rgb="FF63BE7B"/>
      </colorScale>
    </cfRule>
    <cfRule type="colorScale" priority="469">
      <colorScale>
        <cfvo type="min"/>
        <cfvo type="percentile" val="50"/>
        <cfvo type="max"/>
        <color rgb="FFF8696B"/>
        <color rgb="FFFFEB84"/>
        <color rgb="FF63BE7B"/>
      </colorScale>
    </cfRule>
  </conditionalFormatting>
  <conditionalFormatting sqref="D14:E21">
    <cfRule type="colorScale" priority="476">
      <colorScale>
        <cfvo type="min"/>
        <cfvo type="max"/>
        <color rgb="FFFFEF9C"/>
        <color rgb="FF63BE7B"/>
      </colorScale>
    </cfRule>
  </conditionalFormatting>
  <conditionalFormatting sqref="D15:E17">
    <cfRule type="colorScale" priority="471">
      <colorScale>
        <cfvo type="min"/>
        <cfvo type="percentile" val="50"/>
        <cfvo type="max"/>
        <color rgb="FFF8696B"/>
        <color rgb="FFFFEB84"/>
        <color rgb="FF63BE7B"/>
      </colorScale>
    </cfRule>
    <cfRule type="colorScale" priority="470">
      <colorScale>
        <cfvo type="min"/>
        <cfvo type="max"/>
        <color rgb="FFFCFCFF"/>
        <color rgb="FF63BE7B"/>
      </colorScale>
    </cfRule>
  </conditionalFormatting>
  <conditionalFormatting sqref="D18:E18">
    <cfRule type="colorScale" priority="467">
      <colorScale>
        <cfvo type="min"/>
        <cfvo type="percentile" val="50"/>
        <cfvo type="max"/>
        <color rgb="FFF8696B"/>
        <color rgb="FFFFEB84"/>
        <color rgb="FF63BE7B"/>
      </colorScale>
    </cfRule>
    <cfRule type="colorScale" priority="466">
      <colorScale>
        <cfvo type="min"/>
        <cfvo type="max"/>
        <color rgb="FFFCFCFF"/>
        <color rgb="FF63BE7B"/>
      </colorScale>
    </cfRule>
  </conditionalFormatting>
  <conditionalFormatting sqref="D19:E19">
    <cfRule type="colorScale" priority="464">
      <colorScale>
        <cfvo type="min"/>
        <cfvo type="max"/>
        <color rgb="FFFCFCFF"/>
        <color rgb="FF63BE7B"/>
      </colorScale>
    </cfRule>
    <cfRule type="colorScale" priority="465">
      <colorScale>
        <cfvo type="min"/>
        <cfvo type="percentile" val="50"/>
        <cfvo type="max"/>
        <color rgb="FFF8696B"/>
        <color rgb="FFFFEB84"/>
        <color rgb="FF63BE7B"/>
      </colorScale>
    </cfRule>
  </conditionalFormatting>
  <conditionalFormatting sqref="D20:E20">
    <cfRule type="colorScale" priority="462">
      <colorScale>
        <cfvo type="min"/>
        <cfvo type="max"/>
        <color rgb="FFFCFCFF"/>
        <color rgb="FF63BE7B"/>
      </colorScale>
    </cfRule>
    <cfRule type="colorScale" priority="463">
      <colorScale>
        <cfvo type="min"/>
        <cfvo type="percentile" val="50"/>
        <cfvo type="max"/>
        <color rgb="FFF8696B"/>
        <color rgb="FFFFEB84"/>
        <color rgb="FF63BE7B"/>
      </colorScale>
    </cfRule>
  </conditionalFormatting>
  <conditionalFormatting sqref="D21:E21">
    <cfRule type="colorScale" priority="460">
      <colorScale>
        <cfvo type="min"/>
        <cfvo type="max"/>
        <color rgb="FFFCFCFF"/>
        <color rgb="FF63BE7B"/>
      </colorScale>
    </cfRule>
    <cfRule type="colorScale" priority="461">
      <colorScale>
        <cfvo type="min"/>
        <cfvo type="percentile" val="50"/>
        <cfvo type="max"/>
        <color rgb="FFF8696B"/>
        <color rgb="FFFFEB84"/>
        <color rgb="FF63BE7B"/>
      </colorScale>
    </cfRule>
  </conditionalFormatting>
  <conditionalFormatting sqref="D3:F3">
    <cfRule type="colorScale" priority="436">
      <colorScale>
        <cfvo type="min"/>
        <cfvo type="max"/>
        <color rgb="FFFCFCFF"/>
        <color rgb="FF63BE7B"/>
      </colorScale>
    </cfRule>
  </conditionalFormatting>
  <conditionalFormatting sqref="D4:F4">
    <cfRule type="colorScale" priority="445">
      <colorScale>
        <cfvo type="min"/>
        <cfvo type="max"/>
        <color rgb="FFFCFCFF"/>
        <color rgb="FF63BE7B"/>
      </colorScale>
    </cfRule>
  </conditionalFormatting>
  <conditionalFormatting sqref="D6:F6">
    <cfRule type="colorScale" priority="137">
      <colorScale>
        <cfvo type="min"/>
        <cfvo type="max"/>
        <color rgb="FFFCFCFF"/>
        <color rgb="FF63BE7B"/>
      </colorScale>
    </cfRule>
    <cfRule type="colorScale" priority="138">
      <colorScale>
        <cfvo type="min"/>
        <cfvo type="percentile" val="50"/>
        <cfvo type="max"/>
        <color rgb="FFF8696B"/>
        <color rgb="FFFFEB84"/>
        <color rgb="FF63BE7B"/>
      </colorScale>
    </cfRule>
    <cfRule type="colorScale" priority="139">
      <colorScale>
        <cfvo type="min"/>
        <cfvo type="max"/>
        <color rgb="FFFFEF9C"/>
        <color rgb="FF63BE7B"/>
      </colorScale>
    </cfRule>
  </conditionalFormatting>
  <conditionalFormatting sqref="D7:F7">
    <cfRule type="colorScale" priority="194">
      <colorScale>
        <cfvo type="min"/>
        <cfvo type="max"/>
        <color rgb="FFFFEF9C"/>
        <color rgb="FF63BE7B"/>
      </colorScale>
    </cfRule>
    <cfRule type="colorScale" priority="192">
      <colorScale>
        <cfvo type="min"/>
        <cfvo type="max"/>
        <color rgb="FFFCFCFF"/>
        <color rgb="FF63BE7B"/>
      </colorScale>
    </cfRule>
    <cfRule type="colorScale" priority="193">
      <colorScale>
        <cfvo type="min"/>
        <cfvo type="percentile" val="50"/>
        <cfvo type="max"/>
        <color rgb="FFF8696B"/>
        <color rgb="FFFFEB84"/>
        <color rgb="FF63BE7B"/>
      </colorScale>
    </cfRule>
  </conditionalFormatting>
  <conditionalFormatting sqref="D8:F8">
    <cfRule type="colorScale" priority="427">
      <colorScale>
        <cfvo type="min"/>
        <cfvo type="max"/>
        <color rgb="FFFCFCFF"/>
        <color rgb="FF63BE7B"/>
      </colorScale>
    </cfRule>
  </conditionalFormatting>
  <conditionalFormatting sqref="D9:F9">
    <cfRule type="colorScale" priority="136">
      <colorScale>
        <cfvo type="min"/>
        <cfvo type="max"/>
        <color rgb="FFFFEF9C"/>
        <color rgb="FF63BE7B"/>
      </colorScale>
    </cfRule>
    <cfRule type="colorScale" priority="135">
      <colorScale>
        <cfvo type="min"/>
        <cfvo type="percentile" val="50"/>
        <cfvo type="max"/>
        <color rgb="FFF8696B"/>
        <color rgb="FFFFEB84"/>
        <color rgb="FF63BE7B"/>
      </colorScale>
    </cfRule>
    <cfRule type="colorScale" priority="134">
      <colorScale>
        <cfvo type="min"/>
        <cfvo type="max"/>
        <color rgb="FFFCFCFF"/>
        <color rgb="FF63BE7B"/>
      </colorScale>
    </cfRule>
  </conditionalFormatting>
  <conditionalFormatting sqref="D10:F10">
    <cfRule type="colorScale" priority="419">
      <colorScale>
        <cfvo type="min"/>
        <cfvo type="max"/>
        <color rgb="FFFCFCFF"/>
        <color rgb="FF63BE7B"/>
      </colorScale>
    </cfRule>
    <cfRule type="colorScale" priority="421">
      <colorScale>
        <cfvo type="min"/>
        <cfvo type="max"/>
        <color rgb="FFFFEF9C"/>
        <color rgb="FF63BE7B"/>
      </colorScale>
    </cfRule>
    <cfRule type="colorScale" priority="420">
      <colorScale>
        <cfvo type="min"/>
        <cfvo type="percentile" val="50"/>
        <cfvo type="max"/>
        <color rgb="FFF8696B"/>
        <color rgb="FFFFEB84"/>
        <color rgb="FF63BE7B"/>
      </colorScale>
    </cfRule>
  </conditionalFormatting>
  <conditionalFormatting sqref="D11:F11">
    <cfRule type="colorScale" priority="69">
      <colorScale>
        <cfvo type="min"/>
        <cfvo type="max"/>
        <color rgb="FFFCFCFF"/>
        <color rgb="FF63BE7B"/>
      </colorScale>
    </cfRule>
    <cfRule type="colorScale" priority="70">
      <colorScale>
        <cfvo type="min"/>
        <cfvo type="percentile" val="50"/>
        <cfvo type="max"/>
        <color rgb="FFF8696B"/>
        <color rgb="FFFFEB84"/>
        <color rgb="FF63BE7B"/>
      </colorScale>
    </cfRule>
    <cfRule type="colorScale" priority="71">
      <colorScale>
        <cfvo type="min"/>
        <cfvo type="max"/>
        <color rgb="FFFFEF9C"/>
        <color rgb="FF63BE7B"/>
      </colorScale>
    </cfRule>
  </conditionalFormatting>
  <conditionalFormatting sqref="D12:F12">
    <cfRule type="colorScale" priority="66">
      <colorScale>
        <cfvo type="min"/>
        <cfvo type="max"/>
        <color rgb="FFFCFCFF"/>
        <color rgb="FF63BE7B"/>
      </colorScale>
    </cfRule>
    <cfRule type="colorScale" priority="68">
      <colorScale>
        <cfvo type="min"/>
        <cfvo type="max"/>
        <color rgb="FFFFEF9C"/>
        <color rgb="FF63BE7B"/>
      </colorScale>
    </cfRule>
    <cfRule type="colorScale" priority="67">
      <colorScale>
        <cfvo type="min"/>
        <cfvo type="percentile" val="50"/>
        <cfvo type="max"/>
        <color rgb="FFF8696B"/>
        <color rgb="FFFFEB84"/>
        <color rgb="FF63BE7B"/>
      </colorScale>
    </cfRule>
  </conditionalFormatting>
  <conditionalFormatting sqref="E2 E5">
    <cfRule type="colorScale" priority="253">
      <colorScale>
        <cfvo type="min"/>
        <cfvo type="max"/>
        <color rgb="FFFCFCFF"/>
        <color rgb="FF63BE7B"/>
      </colorScale>
    </cfRule>
  </conditionalFormatting>
  <conditionalFormatting sqref="E2:E12">
    <cfRule type="colorScale" priority="63">
      <colorScale>
        <cfvo type="min"/>
        <cfvo type="max"/>
        <color rgb="FFFCFCFF"/>
        <color rgb="FF63BE7B"/>
      </colorScale>
    </cfRule>
    <cfRule type="colorScale" priority="3429">
      <colorScale>
        <cfvo type="min"/>
        <cfvo type="percentile" val="50"/>
        <cfvo type="max"/>
        <color rgb="FFF8696B"/>
        <color rgb="FFFCFCFF"/>
        <color rgb="FF63BE7B"/>
      </colorScale>
    </cfRule>
  </conditionalFormatting>
  <conditionalFormatting sqref="E2:E13">
    <cfRule type="colorScale" priority="10">
      <colorScale>
        <cfvo type="min"/>
        <cfvo type="max"/>
        <color rgb="FFFCFCFF"/>
        <color rgb="FF63BE7B"/>
      </colorScale>
    </cfRule>
  </conditionalFormatting>
  <conditionalFormatting sqref="E13">
    <cfRule type="colorScale" priority="45">
      <colorScale>
        <cfvo type="min"/>
        <cfvo type="percentile" val="50"/>
        <cfvo type="max"/>
        <color rgb="FFF8696B"/>
        <color rgb="FFFFEB84"/>
        <color rgb="FF63BE7B"/>
      </colorScale>
    </cfRule>
    <cfRule type="colorScale" priority="43">
      <colorScale>
        <cfvo type="min"/>
        <cfvo type="max"/>
        <color rgb="FFFFEF9C"/>
        <color rgb="FF63BE7B"/>
      </colorScale>
    </cfRule>
    <cfRule type="colorScale" priority="42">
      <colorScale>
        <cfvo type="min"/>
        <cfvo type="max"/>
        <color rgb="FFFCFCFF"/>
        <color rgb="FF63BE7B"/>
      </colorScale>
    </cfRule>
    <cfRule type="colorScale" priority="44">
      <colorScale>
        <cfvo type="min"/>
        <cfvo type="max"/>
        <color rgb="FFFCFCFF"/>
        <color rgb="FF63BE7B"/>
      </colorScale>
    </cfRule>
  </conditionalFormatting>
  <conditionalFormatting sqref="E14:E15">
    <cfRule type="colorScale" priority="457">
      <colorScale>
        <cfvo type="min"/>
        <cfvo type="max"/>
        <color rgb="FFFCFCFF"/>
        <color rgb="FF63BE7B"/>
      </colorScale>
    </cfRule>
  </conditionalFormatting>
  <conditionalFormatting sqref="F2 F5">
    <cfRule type="colorScale" priority="251">
      <colorScale>
        <cfvo type="min"/>
        <cfvo type="max"/>
        <color rgb="FFFCFCFF"/>
        <color rgb="FF63BE7B"/>
      </colorScale>
    </cfRule>
  </conditionalFormatting>
  <conditionalFormatting sqref="F2:F12">
    <cfRule type="colorScale" priority="3433">
      <colorScale>
        <cfvo type="min"/>
        <cfvo type="percentile" val="50"/>
        <cfvo type="max"/>
        <color rgb="FFF8696B"/>
        <color rgb="FFFCFCFF"/>
        <color rgb="FF63BE7B"/>
      </colorScale>
    </cfRule>
    <cfRule type="colorScale" priority="62">
      <colorScale>
        <cfvo type="min"/>
        <cfvo type="max"/>
        <color rgb="FFFCFCFF"/>
        <color rgb="FF63BE7B"/>
      </colorScale>
    </cfRule>
  </conditionalFormatting>
  <conditionalFormatting sqref="F2:F13">
    <cfRule type="colorScale" priority="9">
      <colorScale>
        <cfvo type="min"/>
        <cfvo type="max"/>
        <color rgb="FFFCFCFF"/>
        <color rgb="FF63BE7B"/>
      </colorScale>
    </cfRule>
  </conditionalFormatting>
  <conditionalFormatting sqref="F13">
    <cfRule type="colorScale" priority="46">
      <colorScale>
        <cfvo type="min"/>
        <cfvo type="percentile" val="50"/>
        <cfvo type="max"/>
        <color rgb="FFF8696B"/>
        <color rgb="FFFCFCFF"/>
        <color rgb="FF63BE7B"/>
      </colorScale>
    </cfRule>
    <cfRule type="colorScale" priority="50">
      <colorScale>
        <cfvo type="min"/>
        <cfvo type="max"/>
        <color rgb="FFFCFCFF"/>
        <color rgb="FF63BE7B"/>
      </colorScale>
    </cfRule>
  </conditionalFormatting>
  <conditionalFormatting sqref="F24:F1048576 F1 F14:F21">
    <cfRule type="colorScale" priority="459">
      <colorScale>
        <cfvo type="min"/>
        <cfvo type="percentile" val="50"/>
        <cfvo type="max"/>
        <color rgb="FFF8696B"/>
        <color rgb="FFFCFCFF"/>
        <color rgb="FF63BE7B"/>
      </colorScale>
    </cfRule>
  </conditionalFormatting>
  <conditionalFormatting sqref="G2:G12">
    <cfRule type="colorScale" priority="3419">
      <colorScale>
        <cfvo type="min"/>
        <cfvo type="percentile" val="50"/>
        <cfvo type="max"/>
        <color rgb="FF63BE7B"/>
        <color rgb="FFFFEB84"/>
        <color rgb="FFF8696B"/>
      </colorScale>
    </cfRule>
    <cfRule type="colorScale" priority="61">
      <colorScale>
        <cfvo type="min"/>
        <cfvo type="max"/>
        <color rgb="FF63BE7B"/>
        <color rgb="FFFCFCFF"/>
      </colorScale>
    </cfRule>
  </conditionalFormatting>
  <conditionalFormatting sqref="G2:G13">
    <cfRule type="colorScale" priority="6">
      <colorScale>
        <cfvo type="min"/>
        <cfvo type="percentile" val="50"/>
        <cfvo type="max"/>
        <color rgb="FF63BE7B"/>
        <color rgb="FFFCFCFF"/>
        <color rgb="FFF8696B"/>
      </colorScale>
    </cfRule>
    <cfRule type="colorScale" priority="7">
      <colorScale>
        <cfvo type="min"/>
        <cfvo type="max"/>
        <color rgb="FF63BE7B"/>
        <color rgb="FFFCFCFF"/>
      </colorScale>
    </cfRule>
  </conditionalFormatting>
  <conditionalFormatting sqref="G3">
    <cfRule type="colorScale" priority="435">
      <colorScale>
        <cfvo type="min"/>
        <cfvo type="percentile" val="50"/>
        <cfvo type="max"/>
        <color rgb="FF63BE7B"/>
        <color rgb="FFFCFCFF"/>
        <color rgb="FFF8696B"/>
      </colorScale>
    </cfRule>
  </conditionalFormatting>
  <conditionalFormatting sqref="G4">
    <cfRule type="colorScale" priority="444">
      <colorScale>
        <cfvo type="min"/>
        <cfvo type="percentile" val="50"/>
        <cfvo type="max"/>
        <color rgb="FF63BE7B"/>
        <color rgb="FFFCFCFF"/>
        <color rgb="FFF8696B"/>
      </colorScale>
    </cfRule>
  </conditionalFormatting>
  <conditionalFormatting sqref="G5 G2">
    <cfRule type="colorScale" priority="494">
      <colorScale>
        <cfvo type="min"/>
        <cfvo type="percentile" val="50"/>
        <cfvo type="max"/>
        <color rgb="FF63BE7B"/>
        <color rgb="FFFCFCFF"/>
        <color rgb="FFF8696B"/>
      </colorScale>
    </cfRule>
  </conditionalFormatting>
  <conditionalFormatting sqref="G8">
    <cfRule type="colorScale" priority="426">
      <colorScale>
        <cfvo type="min"/>
        <cfvo type="percentile" val="50"/>
        <cfvo type="max"/>
        <color rgb="FF63BE7B"/>
        <color rgb="FFFCFCFF"/>
        <color rgb="FFF8696B"/>
      </colorScale>
    </cfRule>
  </conditionalFormatting>
  <conditionalFormatting sqref="G9:G12 G6:G7">
    <cfRule type="colorScale" priority="3398">
      <colorScale>
        <cfvo type="min"/>
        <cfvo type="percentile" val="50"/>
        <cfvo type="max"/>
        <color rgb="FF63BE7B"/>
        <color rgb="FFFCFCFF"/>
        <color rgb="FFF8696B"/>
      </colorScale>
    </cfRule>
  </conditionalFormatting>
  <conditionalFormatting sqref="G13">
    <cfRule type="colorScale" priority="49">
      <colorScale>
        <cfvo type="min"/>
        <cfvo type="percentile" val="50"/>
        <cfvo type="max"/>
        <color rgb="FF63BE7B"/>
        <color rgb="FFFCFCFF"/>
        <color rgb="FFF8696B"/>
      </colorScale>
    </cfRule>
    <cfRule type="colorScale" priority="51">
      <colorScale>
        <cfvo type="min"/>
        <cfvo type="percentile" val="50"/>
        <cfvo type="max"/>
        <color rgb="FF63BE7B"/>
        <color rgb="FFFCFCFF"/>
        <color rgb="FFF8696B"/>
      </colorScale>
    </cfRule>
  </conditionalFormatting>
  <conditionalFormatting sqref="G14:G21">
    <cfRule type="colorScale" priority="474">
      <colorScale>
        <cfvo type="min"/>
        <cfvo type="percentile" val="50"/>
        <cfvo type="max"/>
        <color rgb="FF63BE7B"/>
        <color rgb="FFFCFCFF"/>
        <color rgb="FFF8696B"/>
      </colorScale>
    </cfRule>
  </conditionalFormatting>
  <conditionalFormatting sqref="H2:H12">
    <cfRule type="colorScale" priority="118">
      <colorScale>
        <cfvo type="min"/>
        <cfvo type="max"/>
        <color rgb="FF63BE7B"/>
        <color rgb="FFFCFCFF"/>
      </colorScale>
    </cfRule>
  </conditionalFormatting>
  <conditionalFormatting sqref="H2:H13">
    <cfRule type="colorScale" priority="1">
      <colorScale>
        <cfvo type="min"/>
        <cfvo type="percentile" val="50"/>
        <cfvo type="max"/>
        <color rgb="FF63BE7B"/>
        <color rgb="FFFCFCFF"/>
        <color rgb="FFF8696B"/>
      </colorScale>
    </cfRule>
    <cfRule type="colorScale" priority="2">
      <colorScale>
        <cfvo type="min"/>
        <cfvo type="max"/>
        <color rgb="FF63BE7B"/>
        <color rgb="FFFCFCFF"/>
      </colorScale>
    </cfRule>
  </conditionalFormatting>
  <conditionalFormatting sqref="H13">
    <cfRule type="colorScale" priority="48">
      <colorScale>
        <cfvo type="min"/>
        <cfvo type="percentile" val="50"/>
        <cfvo type="max"/>
        <color rgb="FF63BE7B"/>
        <color rgb="FFFCFCFF"/>
        <color rgb="FFF8696B"/>
      </colorScale>
    </cfRule>
  </conditionalFormatting>
  <conditionalFormatting sqref="I2 I5">
    <cfRule type="colorScale" priority="495">
      <colorScale>
        <cfvo type="min"/>
        <cfvo type="percentile" val="50"/>
        <cfvo type="max"/>
        <color rgb="FFF8696B"/>
        <color rgb="FFFFEB84"/>
        <color rgb="FF63BE7B"/>
      </colorScale>
    </cfRule>
    <cfRule type="colorScale" priority="498">
      <colorScale>
        <cfvo type="min"/>
        <cfvo type="max"/>
        <color rgb="FFFFEF9C"/>
        <color rgb="FF63BE7B"/>
      </colorScale>
    </cfRule>
  </conditionalFormatting>
  <conditionalFormatting sqref="I2:I12">
    <cfRule type="colorScale" priority="60">
      <colorScale>
        <cfvo type="min"/>
        <cfvo type="max"/>
        <color rgb="FFFCFCFF"/>
        <color rgb="FF63BE7B"/>
      </colorScale>
    </cfRule>
  </conditionalFormatting>
  <conditionalFormatting sqref="I2:I13">
    <cfRule type="colorScale" priority="5">
      <colorScale>
        <cfvo type="min"/>
        <cfvo type="max"/>
        <color rgb="FFFCFCFF"/>
        <color rgb="FF63BE7B"/>
      </colorScale>
    </cfRule>
  </conditionalFormatting>
  <conditionalFormatting sqref="I3">
    <cfRule type="colorScale" priority="440">
      <colorScale>
        <cfvo type="min"/>
        <cfvo type="max"/>
        <color rgb="FFFFEF9C"/>
        <color rgb="FF63BE7B"/>
      </colorScale>
    </cfRule>
    <cfRule type="colorScale" priority="441">
      <colorScale>
        <cfvo type="min"/>
        <cfvo type="percentile" val="50"/>
        <cfvo type="max"/>
        <color rgb="FFF8696B"/>
        <color rgb="FFFFEB84"/>
        <color rgb="FF63BE7B"/>
      </colorScale>
    </cfRule>
  </conditionalFormatting>
  <conditionalFormatting sqref="I4">
    <cfRule type="colorScale" priority="449">
      <colorScale>
        <cfvo type="min"/>
        <cfvo type="max"/>
        <color rgb="FFFFEF9C"/>
        <color rgb="FF63BE7B"/>
      </colorScale>
    </cfRule>
    <cfRule type="colorScale" priority="450">
      <colorScale>
        <cfvo type="min"/>
        <cfvo type="percentile" val="50"/>
        <cfvo type="max"/>
        <color rgb="FFF8696B"/>
        <color rgb="FFFFEB84"/>
        <color rgb="FF63BE7B"/>
      </colorScale>
    </cfRule>
  </conditionalFormatting>
  <conditionalFormatting sqref="I8">
    <cfRule type="colorScale" priority="432">
      <colorScale>
        <cfvo type="min"/>
        <cfvo type="percentile" val="50"/>
        <cfvo type="max"/>
        <color rgb="FFF8696B"/>
        <color rgb="FFFFEB84"/>
        <color rgb="FF63BE7B"/>
      </colorScale>
    </cfRule>
    <cfRule type="colorScale" priority="431">
      <colorScale>
        <cfvo type="min"/>
        <cfvo type="max"/>
        <color rgb="FFFFEF9C"/>
        <color rgb="FF63BE7B"/>
      </colorScale>
    </cfRule>
  </conditionalFormatting>
  <conditionalFormatting sqref="I9:I12 I6:I7">
    <cfRule type="colorScale" priority="3400">
      <colorScale>
        <cfvo type="min"/>
        <cfvo type="max"/>
        <color rgb="FFFFEF9C"/>
        <color rgb="FF63BE7B"/>
      </colorScale>
    </cfRule>
  </conditionalFormatting>
  <conditionalFormatting sqref="I13">
    <cfRule type="colorScale" priority="47">
      <colorScale>
        <cfvo type="min"/>
        <cfvo type="max"/>
        <color rgb="FFFFEF9C"/>
        <color rgb="FF63BE7B"/>
      </colorScale>
    </cfRule>
    <cfRule type="colorScale" priority="40">
      <colorScale>
        <cfvo type="min"/>
        <cfvo type="max"/>
        <color rgb="FFFFEF9C"/>
        <color rgb="FF63BE7B"/>
      </colorScale>
    </cfRule>
    <cfRule type="colorScale" priority="53">
      <colorScale>
        <cfvo type="min"/>
        <cfvo type="max"/>
        <color rgb="FFFFEF9C"/>
        <color rgb="FF63BE7B"/>
      </colorScale>
    </cfRule>
  </conditionalFormatting>
  <conditionalFormatting sqref="I14:I21">
    <cfRule type="colorScale" priority="477">
      <colorScale>
        <cfvo type="min"/>
        <cfvo type="max"/>
        <color rgb="FFFFEF9C"/>
        <color rgb="FF63BE7B"/>
      </colorScale>
    </cfRule>
  </conditionalFormatting>
  <conditionalFormatting sqref="J2 J5">
    <cfRule type="colorScale" priority="499">
      <colorScale>
        <cfvo type="min"/>
        <cfvo type="max"/>
        <color rgb="FFFFEF9C"/>
        <color rgb="FF63BE7B"/>
      </colorScale>
    </cfRule>
    <cfRule type="colorScale" priority="496">
      <colorScale>
        <cfvo type="min"/>
        <cfvo type="percentile" val="50"/>
        <cfvo type="max"/>
        <color rgb="FFF8696B"/>
        <color rgb="FFFFEB84"/>
        <color rgb="FF63BE7B"/>
      </colorScale>
    </cfRule>
  </conditionalFormatting>
  <conditionalFormatting sqref="J2:J12">
    <cfRule type="colorScale" priority="59">
      <colorScale>
        <cfvo type="min"/>
        <cfvo type="max"/>
        <color rgb="FFFCFCFF"/>
        <color rgb="FF63BE7B"/>
      </colorScale>
    </cfRule>
  </conditionalFormatting>
  <conditionalFormatting sqref="J2:J13">
    <cfRule type="colorScale" priority="4">
      <colorScale>
        <cfvo type="min"/>
        <cfvo type="max"/>
        <color rgb="FFFCFCFF"/>
        <color rgb="FF63BE7B"/>
      </colorScale>
    </cfRule>
  </conditionalFormatting>
  <conditionalFormatting sqref="J3">
    <cfRule type="colorScale" priority="442">
      <colorScale>
        <cfvo type="min"/>
        <cfvo type="percentile" val="50"/>
        <cfvo type="max"/>
        <color rgb="FFF8696B"/>
        <color rgb="FFFFEB84"/>
        <color rgb="FF63BE7B"/>
      </colorScale>
    </cfRule>
    <cfRule type="colorScale" priority="439">
      <colorScale>
        <cfvo type="min"/>
        <cfvo type="max"/>
        <color rgb="FFFFEF9C"/>
        <color rgb="FF63BE7B"/>
      </colorScale>
    </cfRule>
  </conditionalFormatting>
  <conditionalFormatting sqref="J4">
    <cfRule type="colorScale" priority="448">
      <colorScale>
        <cfvo type="min"/>
        <cfvo type="max"/>
        <color rgb="FFFFEF9C"/>
        <color rgb="FF63BE7B"/>
      </colorScale>
    </cfRule>
    <cfRule type="colorScale" priority="451">
      <colorScale>
        <cfvo type="min"/>
        <cfvo type="percentile" val="50"/>
        <cfvo type="max"/>
        <color rgb="FFF8696B"/>
        <color rgb="FFFFEB84"/>
        <color rgb="FF63BE7B"/>
      </colorScale>
    </cfRule>
  </conditionalFormatting>
  <conditionalFormatting sqref="J8">
    <cfRule type="colorScale" priority="430">
      <colorScale>
        <cfvo type="min"/>
        <cfvo type="max"/>
        <color rgb="FFFFEF9C"/>
        <color rgb="FF63BE7B"/>
      </colorScale>
    </cfRule>
    <cfRule type="colorScale" priority="433">
      <colorScale>
        <cfvo type="min"/>
        <cfvo type="percentile" val="50"/>
        <cfvo type="max"/>
        <color rgb="FFF8696B"/>
        <color rgb="FFFFEB84"/>
        <color rgb="FF63BE7B"/>
      </colorScale>
    </cfRule>
  </conditionalFormatting>
  <conditionalFormatting sqref="J9:J12 J6:J7">
    <cfRule type="colorScale" priority="3402">
      <colorScale>
        <cfvo type="min"/>
        <cfvo type="max"/>
        <color rgb="FFFFEF9C"/>
        <color rgb="FF63BE7B"/>
      </colorScale>
    </cfRule>
  </conditionalFormatting>
  <conditionalFormatting sqref="J13">
    <cfRule type="colorScale" priority="39">
      <colorScale>
        <cfvo type="min"/>
        <cfvo type="max"/>
        <color rgb="FFFFEF9C"/>
        <color rgb="FF63BE7B"/>
      </colorScale>
    </cfRule>
    <cfRule type="colorScale" priority="54">
      <colorScale>
        <cfvo type="min"/>
        <cfvo type="max"/>
        <color rgb="FFFFEF9C"/>
        <color rgb="FF63BE7B"/>
      </colorScale>
    </cfRule>
  </conditionalFormatting>
  <conditionalFormatting sqref="J14:J21">
    <cfRule type="colorScale" priority="478">
      <colorScale>
        <cfvo type="min"/>
        <cfvo type="max"/>
        <color rgb="FFFFEF9C"/>
        <color rgb="FF63BE7B"/>
      </colorScale>
    </cfRule>
  </conditionalFormatting>
  <conditionalFormatting sqref="K2 K5">
    <cfRule type="colorScale" priority="497">
      <colorScale>
        <cfvo type="min"/>
        <cfvo type="percentile" val="50"/>
        <cfvo type="max"/>
        <color rgb="FFF8696B"/>
        <color rgb="FFFFEB84"/>
        <color rgb="FF63BE7B"/>
      </colorScale>
    </cfRule>
    <cfRule type="colorScale" priority="500">
      <colorScale>
        <cfvo type="min"/>
        <cfvo type="max"/>
        <color rgb="FFFFEF9C"/>
        <color rgb="FF63BE7B"/>
      </colorScale>
    </cfRule>
  </conditionalFormatting>
  <conditionalFormatting sqref="K2:K12">
    <cfRule type="colorScale" priority="58">
      <colorScale>
        <cfvo type="min"/>
        <cfvo type="max"/>
        <color rgb="FFFCFCFF"/>
        <color rgb="FF63BE7B"/>
      </colorScale>
    </cfRule>
  </conditionalFormatting>
  <conditionalFormatting sqref="K2:K13">
    <cfRule type="colorScale" priority="3">
      <colorScale>
        <cfvo type="min"/>
        <cfvo type="max"/>
        <color rgb="FFFCFCFF"/>
        <color rgb="FF63BE7B"/>
      </colorScale>
    </cfRule>
  </conditionalFormatting>
  <conditionalFormatting sqref="K3">
    <cfRule type="colorScale" priority="438">
      <colorScale>
        <cfvo type="min"/>
        <cfvo type="max"/>
        <color rgb="FFFFEF9C"/>
        <color rgb="FF63BE7B"/>
      </colorScale>
    </cfRule>
    <cfRule type="colorScale" priority="443">
      <colorScale>
        <cfvo type="min"/>
        <cfvo type="percentile" val="50"/>
        <cfvo type="max"/>
        <color rgb="FFF8696B"/>
        <color rgb="FFFFEB84"/>
        <color rgb="FF63BE7B"/>
      </colorScale>
    </cfRule>
  </conditionalFormatting>
  <conditionalFormatting sqref="K4">
    <cfRule type="colorScale" priority="447">
      <colorScale>
        <cfvo type="min"/>
        <cfvo type="max"/>
        <color rgb="FFFFEF9C"/>
        <color rgb="FF63BE7B"/>
      </colorScale>
    </cfRule>
    <cfRule type="colorScale" priority="452">
      <colorScale>
        <cfvo type="min"/>
        <cfvo type="percentile" val="50"/>
        <cfvo type="max"/>
        <color rgb="FFF8696B"/>
        <color rgb="FFFFEB84"/>
        <color rgb="FF63BE7B"/>
      </colorScale>
    </cfRule>
  </conditionalFormatting>
  <conditionalFormatting sqref="K8">
    <cfRule type="colorScale" priority="434">
      <colorScale>
        <cfvo type="min"/>
        <cfvo type="percentile" val="50"/>
        <cfvo type="max"/>
        <color rgb="FFF8696B"/>
        <color rgb="FFFFEB84"/>
        <color rgb="FF63BE7B"/>
      </colorScale>
    </cfRule>
    <cfRule type="colorScale" priority="429">
      <colorScale>
        <cfvo type="min"/>
        <cfvo type="max"/>
        <color rgb="FFFFEF9C"/>
        <color rgb="FF63BE7B"/>
      </colorScale>
    </cfRule>
  </conditionalFormatting>
  <conditionalFormatting sqref="K9:K12 K6:K7">
    <cfRule type="colorScale" priority="3404">
      <colorScale>
        <cfvo type="min"/>
        <cfvo type="percentile" val="50"/>
        <cfvo type="max"/>
        <color rgb="FFF8696B"/>
        <color rgb="FFFFEB84"/>
        <color rgb="FF63BE7B"/>
      </colorScale>
    </cfRule>
    <cfRule type="colorScale" priority="3406">
      <colorScale>
        <cfvo type="min"/>
        <cfvo type="max"/>
        <color rgb="FFFFEF9C"/>
        <color rgb="FF63BE7B"/>
      </colorScale>
    </cfRule>
  </conditionalFormatting>
  <conditionalFormatting sqref="K13">
    <cfRule type="colorScale" priority="55">
      <colorScale>
        <cfvo type="min"/>
        <cfvo type="percentile" val="50"/>
        <cfvo type="max"/>
        <color rgb="FFF8696B"/>
        <color rgb="FFFFEB84"/>
        <color rgb="FF63BE7B"/>
      </colorScale>
    </cfRule>
    <cfRule type="colorScale" priority="38">
      <colorScale>
        <cfvo type="min"/>
        <cfvo type="max"/>
        <color rgb="FFFFEF9C"/>
        <color rgb="FF63BE7B"/>
      </colorScale>
    </cfRule>
  </conditionalFormatting>
  <conditionalFormatting sqref="K14:K21">
    <cfRule type="colorScale" priority="479">
      <colorScale>
        <cfvo type="min"/>
        <cfvo type="percentile" val="50"/>
        <cfvo type="max"/>
        <color rgb="FFF8696B"/>
        <color rgb="FFFFEB84"/>
        <color rgb="FF63BE7B"/>
      </colorScale>
    </cfRule>
  </conditionalFormatting>
  <hyperlinks>
    <hyperlink ref="A12" r:id="rId1" display="Technology/Software/Constellation Software.xlsx" xr:uid="{DE75F982-6BE2-634D-8479-9FEA41787259}"/>
    <hyperlink ref="A4" r:id="rId2" display="Technology/Software/MercadoLibre.xlsx" xr:uid="{5BFA4E85-5089-7C41-8A4D-390B18D3B121}"/>
    <hyperlink ref="A2" r:id="rId3" display="Technology/Software/Adyen.xlsx" xr:uid="{162D347D-281E-9543-830B-41C014847C95}"/>
    <hyperlink ref="A13" r:id="rId4" display="Technology/Hardware/ASML.xlsx" xr:uid="{CDA3BDFD-1169-E64F-BBE2-802C02273971}"/>
    <hyperlink ref="A11" r:id="rId5" display="Consumer/Louis Vuitton Moet Hennessy.xlsx" xr:uid="{08721E3B-F9DB-8540-9FD7-8343EF737025}"/>
    <hyperlink ref="A5" r:id="rId6" display="Healthcare/Novo Nordisk.xlsx" xr:uid="{EA9CAD65-8A2B-3844-AD27-EE912B942974}"/>
    <hyperlink ref="A8" r:id="rId7" display="Technology/Software/Airbnb.xlsx" xr:uid="{E3682020-1E01-F749-9B3E-61DEFCF270CF}"/>
    <hyperlink ref="A6" r:id="rId8" display="Consumer/Ulta Beauty.xlsx" xr:uid="{DB7CA3E8-4DC2-9F4E-BA7F-7AA13DFFB009}"/>
    <hyperlink ref="A9" r:id="rId9" display="Consumer/Hermes International.xlsx" xr:uid="{C744C873-98AC-804E-A565-E7B4D4C8E19A}"/>
    <hyperlink ref="A3" r:id="rId10" display="Financial Services/Visa.xlsx" xr:uid="{3F196654-9F0F-5E4D-9A2C-AB7C07CFC835}"/>
    <hyperlink ref="A7" r:id="rId11" display="Technology/Software/Microsoft.xlsx" xr:uid="{1A05266E-2C31-E14C-B91B-60A18696803A}"/>
    <hyperlink ref="A10" r:id="rId12" display="Technology/Hardware/Taiwan Semiconductor.xlsx" xr:uid="{E8F34114-3DA2-8049-880C-F45EB75123DA}"/>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16BFC-7746-184F-89F5-91FD0871BE5D}">
  <dimension ref="A1:R34"/>
  <sheetViews>
    <sheetView zoomScale="80" zoomScaleNormal="80" workbookViewId="0">
      <pane ySplit="1" topLeftCell="A2" activePane="bottomLeft" state="frozen"/>
      <selection pane="bottomLeft" activeCell="A9" sqref="A9"/>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26</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17">
        <v>#VALUE!</v>
      </c>
      <c r="B2" s="19">
        <f>'[17]Sheet 1'!$X$115</f>
        <v>454.87625527615637</v>
      </c>
      <c r="C2" s="6" cm="1">
        <f t="array" ref="C2">(B2/_FV(A2,"Price"))-1</f>
        <v>-1.8295510825823147E-3</v>
      </c>
      <c r="D2" s="6">
        <f>'[17]Sheet 1'!$V$4</f>
        <v>0.18272868530692499</v>
      </c>
      <c r="E2" s="6">
        <f>'[17]Sheet 1'!$W$4</f>
        <v>8.6598746081504752E-2</v>
      </c>
      <c r="F2" s="6">
        <f>'[17]Sheet 1'!$V$20</f>
        <v>0.12058803578079469</v>
      </c>
      <c r="G2" s="7">
        <f>'[17]Sheet 1'!$AC$16</f>
        <v>2.1852106363636365</v>
      </c>
      <c r="H2" s="7">
        <f>'[17]Sheet 1'!$AD$16</f>
        <v>17.954351691231867</v>
      </c>
      <c r="I2" s="6">
        <f>'[17]Sheet 1'!$AB$7</f>
        <v>0.39620983542319749</v>
      </c>
      <c r="J2" s="6">
        <f>'[17]Sheet 1'!$AE$7</f>
        <v>0.11461598746081504</v>
      </c>
      <c r="K2" s="6">
        <f>'[17]Sheet 1'!$AD$13</f>
        <v>0.42418211606717809</v>
      </c>
      <c r="L2" s="8">
        <f>'[17]Sheet 1'!$AD$101</f>
        <v>22306630176</v>
      </c>
      <c r="M2" s="16" t="str" cm="1">
        <f t="array" ref="M2">_FV(A2,"Industry")</f>
        <v>Specialty Retailers</v>
      </c>
      <c r="N2" s="25" cm="1">
        <f t="array" ref="N2">_FV(A2,"Year incorporated",TRUE)</f>
        <v>2016</v>
      </c>
      <c r="O2" s="14" t="str" cm="1">
        <f t="array" ref="O2">_FV(A2,"Description")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P2" s="10"/>
      <c r="Q2" s="10"/>
      <c r="R2" s="10"/>
    </row>
    <row r="3" spans="1:18" ht="50" customHeight="1">
      <c r="A3" s="2" t="e" vm="3">
        <v>#VALUE!</v>
      </c>
      <c r="B3" s="19">
        <f>'[3]Sheet 1'!$AO$115</f>
        <v>168.44297527233888</v>
      </c>
      <c r="C3" s="6" cm="1">
        <f t="array" ref="C3">(B3/_FV(A3,"Price"))-1</f>
        <v>5.263701582513991E-2</v>
      </c>
      <c r="D3" s="6">
        <f>'[3]Sheet 1'!$AM$4</f>
        <v>0.25677556818181824</v>
      </c>
      <c r="E3" s="6">
        <f>'[3]Sheet 1'!$AN$4</f>
        <v>0.25750194965923345</v>
      </c>
      <c r="F3" s="6">
        <f>'[3]Sheet 1'!$AM$20</f>
        <v>0.17445025537511083</v>
      </c>
      <c r="G3" s="7">
        <f>'[3]Sheet 1'!$AT$16</f>
        <v>4.4019880872995243</v>
      </c>
      <c r="H3" s="7">
        <f>'[3]Sheet 1'!$AU$16</f>
        <v>14.028805042773525</v>
      </c>
      <c r="I3" s="6">
        <f>'[3]Sheet 1'!$AS$7</f>
        <v>0.83919999999999995</v>
      </c>
      <c r="J3" s="6">
        <f>'[3]Sheet 1'!$AV$7</f>
        <v>0.36243317472337444</v>
      </c>
      <c r="K3" s="6">
        <f>'[3]Sheet 1'!$AU$13</f>
        <v>0.68462524023062143</v>
      </c>
      <c r="L3" s="8" cm="1">
        <f t="array" ref="L3">_FV(A3,"Market cap",TRUE)</f>
        <v>275237300000</v>
      </c>
      <c r="M3" s="16" t="str" cm="1">
        <f t="array" ref="M3">_FV(A3,"Industry")</f>
        <v>Pharmaceuticals</v>
      </c>
      <c r="N3" s="25" cm="1">
        <f t="array" ref="N3">_FV(A3,"Year incorporated",TRUE)</f>
        <v>1931</v>
      </c>
      <c r="O3" s="14" t="str" cm="1">
        <f t="array" ref="O3">_FV(A3,"Description")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P3" s="10"/>
      <c r="Q3" s="10"/>
      <c r="R3" s="10"/>
    </row>
    <row r="4" spans="1:18" ht="50" customHeight="1">
      <c r="A4" s="2" t="e" vm="134">
        <v>#VALUE!</v>
      </c>
      <c r="B4" s="19">
        <f>'[133]Sheet 1'!$AB$115</f>
        <v>592.34583883942207</v>
      </c>
      <c r="C4" s="6" cm="1">
        <f t="array" ref="C4">(B4/_FV(A4,"Price"))-1</f>
        <v>-0.12810821802316508</v>
      </c>
      <c r="D4" s="6">
        <f>'[133]Sheet 1'!$Z$4</f>
        <v>-7.7474966449881277E-2</v>
      </c>
      <c r="E4" s="6">
        <f>'[133]Sheet 1'!$AA$4</f>
        <v>1.7792200525933E-2</v>
      </c>
      <c r="F4" s="6">
        <f>'[133]Sheet 1'!$Z$20</f>
        <v>-0.19460478265991288</v>
      </c>
      <c r="G4" s="7">
        <f>'[133]Sheet 1'!$AG$16</f>
        <v>5.6441051926369381</v>
      </c>
      <c r="H4" s="7">
        <f>'[133]Sheet 1'!$AH$16</f>
        <v>19.481864061027423</v>
      </c>
      <c r="I4" s="6">
        <f>'[133]Sheet 1'!$AF$7</f>
        <v>0.49159999999999998</v>
      </c>
      <c r="J4" s="6">
        <f>'[133]Sheet 1'!$AI$7</f>
        <v>0.24746824819560231</v>
      </c>
      <c r="K4" s="6">
        <f>'[133]Sheet 1'!$AH$13</f>
        <v>0.13786143746414839</v>
      </c>
      <c r="L4" s="8">
        <f>'[133]Sheet 1'!$AH$100</f>
        <v>100877092108</v>
      </c>
      <c r="M4" s="16" t="str" cm="1">
        <f t="array" ref="M4">_FV(A4,"Industry")</f>
        <v>Investment Banking &amp; Investment Services</v>
      </c>
      <c r="N4" s="25" cm="1">
        <f t="array" ref="N4">_FV(A4,"Year incorporated",TRUE)</f>
        <v>2006</v>
      </c>
      <c r="O4" s="14" t="str" cm="1">
        <f t="array" ref="O4">_FV(A4,"Description")</f>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c>
      <c r="P4" s="10"/>
      <c r="Q4" s="10"/>
      <c r="R4" s="10"/>
    </row>
    <row r="5" spans="1:18" ht="50" customHeight="1">
      <c r="A5" s="2" t="e" vm="8">
        <v>#VALUE!</v>
      </c>
      <c r="B5" s="19">
        <f>'[8]Sheet 1'!$Y$115</f>
        <v>1765.8776341795526</v>
      </c>
      <c r="C5" s="6" cm="1">
        <f t="array" ref="C5">(B5/_FV(A5,"Price"))-1</f>
        <v>-6.5574328405358928E-2</v>
      </c>
      <c r="D5" s="6">
        <f>'[8]Sheet 1'!$W$4</f>
        <v>0.2916945001113338</v>
      </c>
      <c r="E5" s="6">
        <f>'[8]Sheet 1'!$X$4</f>
        <v>0.18065850715393905</v>
      </c>
      <c r="F5" s="6">
        <f>'[8]Sheet 1'!$W$20</f>
        <v>0.30801479654747221</v>
      </c>
      <c r="G5" s="7">
        <f>'[8]Sheet 1'!$AD$16</f>
        <v>18.071099810377522</v>
      </c>
      <c r="H5" s="7">
        <f>'[8]Sheet 1'!$AE$16</f>
        <v>62.269349569349572</v>
      </c>
      <c r="I5" s="6">
        <f>'[8]Sheet 1'!$AC$7</f>
        <v>0.70789999999999997</v>
      </c>
      <c r="J5" s="6">
        <f>'[8]Sheet 1'!$AF$7</f>
        <v>0.36062747802103085</v>
      </c>
      <c r="K5" s="6">
        <f>'[8]Sheet 1'!$AE$13</f>
        <v>0.32674782608695652</v>
      </c>
      <c r="L5" s="8">
        <f>'[8]Sheet 1'!$AE$101</f>
        <v>209660900000</v>
      </c>
      <c r="M5" s="16" t="str" cm="1">
        <f t="array" ref="M5">_FV(A5,"Industry")</f>
        <v>Textiles &amp; Apparel</v>
      </c>
      <c r="N5" s="25" cm="1">
        <f t="array" ref="N5">_FV(A5,"Year incorporated",TRUE)</f>
        <v>1957</v>
      </c>
      <c r="O5" s="14" t="str" cm="1">
        <f t="array" ref="O5">_FV(A5,"Description")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P5" s="10"/>
      <c r="Q5" s="10"/>
      <c r="R5" s="10"/>
    </row>
    <row r="6" spans="1:18" ht="50" customHeight="1">
      <c r="A6" s="2" t="e" vm="33">
        <v>#VALUE!</v>
      </c>
      <c r="B6" s="19">
        <f>'[29]Sheet 1'!$AC$115</f>
        <v>79.817854451768753</v>
      </c>
      <c r="C6" s="6" cm="1">
        <f t="array" ref="C6">(B6/_FV(A6,"Price"))-1</f>
        <v>-0.22604620913634488</v>
      </c>
      <c r="D6" s="6">
        <f>'[29]Sheet 1'!$AA$4</f>
        <v>0.42614961556996755</v>
      </c>
      <c r="E6" s="6">
        <f>'[29]Sheet 1'!$AB$4</f>
        <v>-3.7506788554757198E-2</v>
      </c>
      <c r="F6" s="6">
        <f>'[29]Sheet 1'!$AA$20</f>
        <v>0.4608732333342842</v>
      </c>
      <c r="G6" s="7">
        <f>'[29]Sheet 1'!$AH$16</f>
        <v>6.6551472914097856</v>
      </c>
      <c r="H6" s="7">
        <f>'[29]Sheet 1'!$AI$16</f>
        <v>14.821526476778754</v>
      </c>
      <c r="I6" s="6">
        <f>'[29]Sheet 1'!$AG$7</f>
        <v>0.59560000000000002</v>
      </c>
      <c r="J6" s="6">
        <f>'[29]Sheet 1'!$AJ$7</f>
        <v>0.23012268028989794</v>
      </c>
      <c r="K6" s="6">
        <f>'[29]Sheet 1'!$AI$13</f>
        <v>0.2924698104329268</v>
      </c>
      <c r="L6" s="8">
        <f>'[29]Sheet 1'!$AJ$102</f>
        <v>497195490000</v>
      </c>
      <c r="M6" s="16" t="str" cm="1">
        <f t="array" ref="M6">_FV(A6,"Industry")</f>
        <v>Semiconductors &amp; Semiconductor Equipment</v>
      </c>
      <c r="N6" s="25" cm="1">
        <f t="array" ref="N6">_FV(A6,"Year incorporated",TRUE)</f>
        <v>1987</v>
      </c>
      <c r="O6" s="14" t="str" cm="1">
        <f t="array" ref="O6">_FV(A6,"Description")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c r="P6" s="10"/>
      <c r="Q6" s="10"/>
      <c r="R6" s="10"/>
    </row>
    <row r="7" spans="1:18" ht="50" customHeight="1">
      <c r="A7" s="2" t="e" vm="18">
        <v>#VALUE!</v>
      </c>
      <c r="B7" s="19">
        <f>'[18]Sheet 1'!$Y$115</f>
        <v>794.4327137089939</v>
      </c>
      <c r="C7" s="6" cm="1">
        <f t="array" ref="C7">(B7/_FV(A7,"Price"))-1</f>
        <v>-4.8127589612995569E-2</v>
      </c>
      <c r="D7" s="6">
        <f>'[18]Sheet 1'!$W$4</f>
        <v>0.23310752939344392</v>
      </c>
      <c r="E7" s="6">
        <f>'[18]Sheet 1'!$X$4</f>
        <v>0.11333097595473829</v>
      </c>
      <c r="F7" s="6">
        <f>'[18]Sheet 1'!$W$20</f>
        <v>0.15191440445662741</v>
      </c>
      <c r="G7" s="7">
        <f>'[18]Sheet 1'!$AD$16</f>
        <v>5.3492915235401091</v>
      </c>
      <c r="H7" s="7">
        <f>'[18]Sheet 1'!$AE$16</f>
        <v>30.075142005112184</v>
      </c>
      <c r="I7" s="6">
        <f>'[18]Sheet 1'!$AC$7</f>
        <v>0.68440000000000001</v>
      </c>
      <c r="J7" s="6">
        <f>'[18]Sheet 1'!$AF$7</f>
        <v>0.16105526368963427</v>
      </c>
      <c r="K7" s="6">
        <f>'[18]Sheet 1'!$AE$13</f>
        <v>0.2326800137385466</v>
      </c>
      <c r="L7" s="8">
        <f>'[18]Sheet 1'!$AE$101</f>
        <v>423578300000</v>
      </c>
      <c r="M7" s="16" t="str" cm="1">
        <f t="array" ref="M7">_FV(A7,"Industry")</f>
        <v>Textiles &amp; Apparel</v>
      </c>
      <c r="N7" s="25" cm="1">
        <f t="array" ref="N7">_FV(A7,"Year incorporated",TRUE)</f>
        <v>1971</v>
      </c>
      <c r="O7" s="14" t="str" cm="1">
        <f t="array" ref="O7">_FV(A7,"Description")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P7" s="14"/>
      <c r="Q7" s="14"/>
      <c r="R7" s="14"/>
    </row>
    <row r="8" spans="1:18" ht="50" customHeight="1">
      <c r="A8" s="22" t="e" vm="7">
        <v>#VALUE!</v>
      </c>
      <c r="B8" s="19">
        <f>'[7]Sheet 1'!$H$115</f>
        <v>1731.9772504516318</v>
      </c>
      <c r="C8" s="6" cm="1">
        <f t="array" ref="C8">(B8/_FV(A8,"Price"))-1</f>
        <v>-0.34647793373696079</v>
      </c>
      <c r="D8" s="6">
        <f>'[7]Sheet 1'!$F$4</f>
        <v>0.29690560125342724</v>
      </c>
      <c r="E8" s="6">
        <f>'[7]Sheet 1'!$G$4</f>
        <v>0.24388402295379041</v>
      </c>
      <c r="F8" s="6">
        <f>'[7]Sheet 1'!$F$20</f>
        <v>0.10344827586206895</v>
      </c>
      <c r="G8" s="7">
        <f>'[7]Sheet 1'!$M$16</f>
        <v>8.4811562422228928</v>
      </c>
      <c r="H8" s="7">
        <f>'[7]Sheet 1'!$N$16</f>
        <v>36.659410336814624</v>
      </c>
      <c r="I8" s="6">
        <f>'[7]Sheet 1'!$L$7</f>
        <v>0.57762005436424047</v>
      </c>
      <c r="J8" s="6">
        <f>'[7]Sheet 1'!$O$7</f>
        <v>0.20084566596194503</v>
      </c>
      <c r="K8" s="6">
        <f>'[7]Sheet 1'!$N$13</f>
        <v>0.61547310900201324</v>
      </c>
      <c r="L8" s="8">
        <f>'[7]Sheet 1'!$N$101</f>
        <v>56162216636</v>
      </c>
      <c r="M8" s="16" t="str" cm="1">
        <f t="array" ref="M8">_FV(A8,"Industry")</f>
        <v>Software &amp; IT Services</v>
      </c>
      <c r="N8" s="25" cm="1">
        <f t="array" ref="N8">_FV(A8,"Year incorporated",TRUE)</f>
        <v>2002</v>
      </c>
      <c r="O8" s="14" t="str" cm="1">
        <f t="array" ref="O8">_FV(A8,"Description")</f>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c>
      <c r="P8" s="10"/>
      <c r="Q8" s="10"/>
      <c r="R8" s="10"/>
    </row>
    <row r="9" spans="1:18" ht="50" customHeight="1">
      <c r="A9" s="2" t="e" vm="39">
        <v>#VALUE!</v>
      </c>
      <c r="B9" s="19">
        <f>'[9]Sheet 1'!$AE$116</f>
        <v>393.36089074028121</v>
      </c>
      <c r="C9" s="6" cm="1">
        <f t="array" ref="C9">(B9/_FV(A9,"Price"))-1</f>
        <v>-0.39032719972058094</v>
      </c>
      <c r="D9" s="6">
        <f>'[9]Sheet 1'!$AC$5</f>
        <v>0.137682016012036</v>
      </c>
      <c r="E9" s="6">
        <f>'[9]Sheet 1'!$AD$5</f>
        <v>0.25473471431135297</v>
      </c>
      <c r="F9" s="6">
        <f>'[9]Sheet 1'!$AC$21</f>
        <v>-5.8558316061478877E-2</v>
      </c>
      <c r="G9" s="7">
        <f>'[9]Sheet 1'!$AJ$17</f>
        <v>12.412073639566627</v>
      </c>
      <c r="H9" s="7">
        <f>'[9]Sheet 1'!$AK$17</f>
        <v>40.706587568346215</v>
      </c>
      <c r="I9" s="6">
        <f>'[9]Sheet 1'!$AI$8</f>
        <v>0.50539999999999996</v>
      </c>
      <c r="J9" s="6">
        <f>'[9]Sheet 1'!$AL$8</f>
        <v>0.33851436236032001</v>
      </c>
      <c r="K9" s="6">
        <f>'[9]Sheet 1'!$AK$14</f>
        <v>0.2216504501327809</v>
      </c>
      <c r="L9" s="8">
        <f>'[9]Sheet 1'!$AK$101</f>
        <v>262805800000</v>
      </c>
      <c r="M9" s="16" t="str" cm="1">
        <f t="array" ref="M9">_FV(A9,"Industry")</f>
        <v>Semiconductors &amp; Semiconductor Equipment</v>
      </c>
      <c r="N9" s="25" cm="1">
        <f t="array" ref="N9">_FV(A9,"Year incorporated",TRUE)</f>
        <v>1994</v>
      </c>
      <c r="O9" s="14" t="str" cm="1">
        <f t="array" ref="O9">_FV(A9,"Description")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P9" s="10"/>
      <c r="Q9" s="10"/>
      <c r="R9" s="10"/>
    </row>
    <row r="10" spans="1:18" ht="50" customHeight="1">
      <c r="A10" s="2" t="e" vm="45">
        <v>#VALUE!</v>
      </c>
      <c r="B10" s="19">
        <f>'[41]Sheet 1'!$AB$115</f>
        <v>168.91941438586917</v>
      </c>
      <c r="C10" s="6" cm="1">
        <f t="array" ref="C10">(B10/_FV(A10,"Price"))-1</f>
        <v>-0.60739241281610878</v>
      </c>
      <c r="D10" s="6">
        <f>'[41]Sheet 1'!$Z$4</f>
        <v>2.2293230289069932E-3</v>
      </c>
      <c r="E10" s="6">
        <f>'[41]Sheet 1'!$AA$4</f>
        <v>0.57611032846444732</v>
      </c>
      <c r="F10" s="6">
        <f>'[41]Sheet 1'!$Z$20</f>
        <v>-0.43960884503567965</v>
      </c>
      <c r="G10" s="7">
        <f>'[41]Sheet 1'!$AG$16</f>
        <v>39.416178542299996</v>
      </c>
      <c r="H10" s="7">
        <f>'[41]Sheet 1'!$AH$16</f>
        <v>243.40934065934067</v>
      </c>
      <c r="I10" s="6">
        <f>'[41]Sheet 1'!$AF$7</f>
        <v>0.56930000000000003</v>
      </c>
      <c r="J10" s="6">
        <f>'[41]Sheet 1'!$AI$7</f>
        <v>0.14117298138948617</v>
      </c>
      <c r="K10" s="6">
        <f>'[41]Sheet 1'!$AH$13</f>
        <v>0.12439627753563436</v>
      </c>
      <c r="L10" s="8">
        <f>'[41]Sheet 1'!$AH$101</f>
        <v>1063212000000</v>
      </c>
      <c r="M10" s="16" t="str" cm="1">
        <f t="array" ref="M10">_FV(A10,"Industry")</f>
        <v>Semiconductors &amp; Semiconductor Equipment</v>
      </c>
      <c r="N10" s="25" cm="1">
        <f t="array" ref="N10">_FV(A10,"Year incorporated",TRUE)</f>
        <v>1998</v>
      </c>
      <c r="O10" s="14" t="str" cm="1">
        <f t="array" ref="O10">_FV(A10,"Description")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c r="P10" s="14"/>
      <c r="Q10" s="14"/>
      <c r="R10" s="14"/>
    </row>
    <row r="11" spans="1:18" ht="50" customHeight="1">
      <c r="A11" s="2" t="e" vm="50">
        <v>#VALUE!</v>
      </c>
      <c r="B11" s="19">
        <f>'[31]Sheet 1'!$S$117</f>
        <v>51.789660384219843</v>
      </c>
      <c r="C11" s="6" cm="1">
        <f t="array" ref="C11">(B11/_FV(A11,"Price"))-1</f>
        <v>-0.80427927748679251</v>
      </c>
      <c r="D11" s="6">
        <f>'[31]Sheet 1'!$Q$6</f>
        <v>0.51351652639206291</v>
      </c>
      <c r="E11" s="6">
        <f>'[31]Sheet 1'!$R$6</f>
        <v>0.22447276030541841</v>
      </c>
      <c r="F11" s="6">
        <f>'[31]Sheet 1'!$Q$22</f>
        <v>0.85536842105263156</v>
      </c>
      <c r="G11" s="7">
        <f>'[31]Sheet 1'!$X$18</f>
        <v>10.295382551864673</v>
      </c>
      <c r="H11" s="7">
        <f>'[31]Sheet 1'!$Y$18</f>
        <v>66.795353093341831</v>
      </c>
      <c r="I11" s="6">
        <f>'[31]Sheet 1'!$W$9</f>
        <v>0.25600000000000001</v>
      </c>
      <c r="J11" s="6">
        <f>'[31]Sheet 1'!$Z$9</f>
        <v>9.281628243843755E-2</v>
      </c>
      <c r="K11" s="6">
        <f>'[31]Sheet 1'!$Y$15</f>
        <v>0.28567244733594127</v>
      </c>
      <c r="L11" s="8">
        <f>'[31]Sheet 1'!$Y$102</f>
        <v>838682453440</v>
      </c>
      <c r="M11" s="16" t="str" cm="1">
        <f t="array" ref="M11">_FV(A11,"Industry")</f>
        <v>Automobiles &amp; Auto Parts</v>
      </c>
      <c r="N11" s="25" cm="1">
        <f t="array" ref="N11">_FV(A11,"Year incorporated",TRUE)</f>
        <v>2003</v>
      </c>
      <c r="O11" s="14" t="str" cm="1">
        <f t="array" ref="O11">_FV(A11,"Description")</f>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c>
      <c r="P11" s="10"/>
      <c r="Q11" s="10"/>
      <c r="R11" s="10"/>
    </row>
    <row r="12" spans="1:18" ht="50" customHeight="1">
      <c r="A12" s="2"/>
      <c r="B12" s="19"/>
      <c r="C12" s="6"/>
      <c r="D12" s="6"/>
      <c r="E12" s="6"/>
      <c r="F12" s="6"/>
      <c r="G12" s="7"/>
      <c r="H12" s="7"/>
      <c r="I12" s="6"/>
      <c r="J12" s="6"/>
      <c r="K12" s="6"/>
      <c r="L12" s="8"/>
      <c r="M12" s="16"/>
      <c r="N12" s="25"/>
      <c r="O12" s="14"/>
      <c r="P12" s="10"/>
      <c r="Q12" s="10"/>
      <c r="R12" s="10"/>
    </row>
    <row r="13" spans="1:18" ht="50" customHeight="1">
      <c r="A13" s="22"/>
      <c r="B13" s="19"/>
      <c r="C13" s="6"/>
      <c r="D13" s="6"/>
      <c r="E13" s="6"/>
      <c r="F13" s="6"/>
      <c r="G13" s="7"/>
      <c r="H13" s="7"/>
      <c r="I13" s="6"/>
      <c r="J13" s="6"/>
      <c r="K13" s="6"/>
      <c r="L13" s="8"/>
      <c r="M13" s="16"/>
      <c r="N13" s="25"/>
      <c r="O13" s="14"/>
      <c r="P13" s="14"/>
      <c r="Q13" s="14"/>
      <c r="R13" s="14"/>
    </row>
    <row r="14" spans="1:18" ht="50" customHeight="1">
      <c r="A14" s="22"/>
      <c r="B14" s="19"/>
      <c r="C14" s="6"/>
      <c r="D14" s="6"/>
      <c r="E14" s="6"/>
      <c r="F14" s="6"/>
      <c r="G14" s="7"/>
      <c r="H14" s="7"/>
      <c r="I14" s="6"/>
      <c r="J14" s="6"/>
      <c r="K14" s="6"/>
      <c r="L14" s="8"/>
      <c r="M14" s="16"/>
      <c r="N14" s="25"/>
      <c r="O14" s="14"/>
      <c r="P14" s="10"/>
      <c r="Q14" s="10"/>
      <c r="R14" s="10"/>
    </row>
    <row r="15" spans="1:18" ht="50" customHeight="1">
      <c r="A15" s="22"/>
      <c r="B15" s="19"/>
      <c r="C15" s="6"/>
      <c r="D15" s="6"/>
      <c r="E15" s="6"/>
      <c r="F15" s="6"/>
      <c r="G15" s="7"/>
      <c r="H15" s="7"/>
      <c r="I15" s="6"/>
      <c r="J15" s="6"/>
      <c r="K15" s="6"/>
      <c r="L15" s="8"/>
      <c r="M15" s="16"/>
      <c r="N15" s="25"/>
      <c r="O15" s="14"/>
      <c r="P15" s="14"/>
      <c r="Q15" s="14"/>
      <c r="R15" s="14"/>
    </row>
    <row r="16" spans="1:18" ht="50" customHeight="1">
      <c r="A16" s="22"/>
      <c r="B16" s="19"/>
      <c r="C16" s="6"/>
      <c r="D16" s="6"/>
      <c r="E16" s="6"/>
      <c r="F16" s="6"/>
      <c r="G16" s="7"/>
      <c r="H16" s="7"/>
      <c r="I16" s="6"/>
      <c r="J16" s="6"/>
      <c r="K16" s="6"/>
      <c r="L16" s="8"/>
      <c r="M16" s="16"/>
      <c r="N16" s="25"/>
      <c r="O16" s="14"/>
      <c r="P16" s="10"/>
      <c r="Q16" s="10"/>
      <c r="R16" s="10"/>
    </row>
    <row r="17" spans="1:18" ht="50" customHeight="1">
      <c r="A17" s="22"/>
      <c r="B17" s="19"/>
      <c r="C17" s="6"/>
      <c r="D17" s="6"/>
      <c r="E17" s="6"/>
      <c r="F17" s="6"/>
      <c r="G17" s="7"/>
      <c r="H17" s="7"/>
      <c r="I17" s="6"/>
      <c r="J17" s="6"/>
      <c r="K17" s="6"/>
      <c r="L17" s="8"/>
      <c r="M17" s="16"/>
      <c r="N17" s="25"/>
      <c r="O17" s="14"/>
      <c r="P17" s="10"/>
      <c r="Q17" s="10"/>
      <c r="R17" s="10"/>
    </row>
    <row r="18" spans="1:18" ht="50" customHeight="1">
      <c r="A18" s="22"/>
      <c r="B18" s="19"/>
      <c r="C18" s="6"/>
      <c r="D18" s="6"/>
      <c r="E18" s="6"/>
      <c r="F18" s="6"/>
      <c r="G18" s="7"/>
      <c r="H18" s="7"/>
      <c r="I18" s="6"/>
      <c r="J18" s="6"/>
      <c r="K18" s="6"/>
      <c r="L18" s="8"/>
      <c r="M18" s="16"/>
      <c r="N18" s="25"/>
      <c r="O18" s="14"/>
      <c r="P18" s="14"/>
      <c r="Q18" s="14"/>
      <c r="R18" s="14"/>
    </row>
    <row r="19" spans="1:18" ht="50" customHeight="1">
      <c r="A19" s="22"/>
      <c r="B19" s="19"/>
      <c r="C19" s="6"/>
      <c r="D19" s="6"/>
      <c r="E19" s="6"/>
      <c r="F19" s="6"/>
      <c r="G19" s="7"/>
      <c r="H19" s="7"/>
      <c r="I19" s="6"/>
      <c r="J19" s="6"/>
      <c r="K19" s="6"/>
      <c r="L19" s="8"/>
      <c r="M19" s="16"/>
      <c r="N19" s="25"/>
      <c r="O19" s="14"/>
      <c r="P19" s="10"/>
      <c r="Q19" s="10"/>
      <c r="R19" s="10"/>
    </row>
    <row r="20" spans="1:18" ht="50" customHeight="1">
      <c r="A20" s="2"/>
      <c r="B20" s="19"/>
      <c r="C20" s="6"/>
      <c r="D20" s="6"/>
      <c r="E20" s="6"/>
      <c r="F20" s="6"/>
      <c r="G20" s="7"/>
      <c r="H20" s="7"/>
      <c r="I20" s="6"/>
      <c r="J20" s="6"/>
      <c r="K20" s="6"/>
      <c r="L20" s="8"/>
      <c r="M20" s="16"/>
      <c r="N20" s="25"/>
      <c r="O20" s="14"/>
      <c r="P20" s="10"/>
      <c r="Q20" s="10"/>
      <c r="R20" s="10"/>
    </row>
    <row r="21" spans="1:18" ht="50" customHeight="1">
      <c r="A21" s="2"/>
      <c r="B21" s="19"/>
      <c r="C21" s="6"/>
      <c r="D21" s="6"/>
      <c r="E21" s="6"/>
      <c r="F21" s="6"/>
      <c r="G21" s="7"/>
      <c r="H21" s="7"/>
      <c r="I21" s="6"/>
      <c r="J21" s="6"/>
      <c r="K21" s="6"/>
      <c r="L21" s="8"/>
      <c r="M21" s="16"/>
      <c r="N21" s="25"/>
      <c r="O21" s="14"/>
      <c r="P21" s="10"/>
      <c r="Q21" s="10"/>
      <c r="R21" s="10"/>
    </row>
    <row r="22" spans="1:18" ht="50" customHeight="1">
      <c r="A22" s="2"/>
      <c r="B22" s="19"/>
      <c r="C22" s="6"/>
      <c r="D22" s="6"/>
      <c r="E22" s="6"/>
      <c r="F22" s="6"/>
      <c r="G22" s="7"/>
      <c r="H22" s="7"/>
      <c r="I22" s="6"/>
      <c r="J22" s="6"/>
      <c r="K22" s="6"/>
      <c r="L22" s="8"/>
      <c r="M22" s="16"/>
      <c r="N22" s="25"/>
      <c r="O22" s="14"/>
      <c r="P22" s="10"/>
      <c r="Q22" s="10"/>
      <c r="R22" s="10"/>
    </row>
    <row r="23" spans="1:18" ht="50" customHeight="1">
      <c r="A23" s="2"/>
      <c r="B23" s="19"/>
      <c r="C23" s="6"/>
      <c r="D23" s="6"/>
      <c r="E23" s="6"/>
      <c r="F23" s="6"/>
      <c r="G23" s="7"/>
      <c r="H23" s="7"/>
      <c r="I23" s="6"/>
      <c r="J23" s="6"/>
      <c r="K23" s="6"/>
      <c r="L23" s="8"/>
      <c r="M23" s="16"/>
      <c r="N23" s="25"/>
      <c r="O23" s="14"/>
      <c r="P23" s="10"/>
      <c r="Q23" s="10"/>
      <c r="R23" s="10"/>
    </row>
    <row r="24" spans="1:18" ht="50" customHeight="1">
      <c r="A24" s="2"/>
      <c r="B24" s="19"/>
      <c r="C24" s="6"/>
      <c r="D24" s="6"/>
      <c r="E24" s="6"/>
      <c r="F24" s="6"/>
      <c r="G24" s="7"/>
      <c r="H24" s="7"/>
      <c r="I24" s="6"/>
      <c r="J24" s="6"/>
      <c r="K24" s="6"/>
      <c r="L24" s="8"/>
      <c r="M24" s="16"/>
      <c r="N24" s="25"/>
      <c r="O24" s="14"/>
      <c r="P24" s="14"/>
      <c r="Q24" s="14"/>
      <c r="R24" s="14"/>
    </row>
    <row r="25" spans="1:18" ht="50" customHeight="1">
      <c r="A25" s="22"/>
      <c r="B25" s="19"/>
      <c r="C25" s="6"/>
      <c r="D25" s="6"/>
      <c r="E25" s="6"/>
      <c r="F25" s="6"/>
      <c r="G25" s="7"/>
      <c r="H25" s="7"/>
      <c r="I25" s="6"/>
      <c r="J25" s="6"/>
      <c r="K25" s="6"/>
      <c r="L25" s="8"/>
      <c r="M25" s="16"/>
      <c r="N25" s="10"/>
      <c r="O25" s="14"/>
      <c r="P25" s="10"/>
      <c r="Q25" s="10"/>
      <c r="R25" s="10"/>
    </row>
    <row r="26" spans="1:18" ht="50" customHeight="1">
      <c r="A26" s="22"/>
      <c r="B26" s="19"/>
      <c r="C26" s="6"/>
      <c r="D26" s="6"/>
      <c r="E26" s="6"/>
      <c r="F26" s="6"/>
      <c r="G26" s="7"/>
      <c r="H26" s="7"/>
      <c r="I26" s="6"/>
      <c r="J26" s="6"/>
      <c r="K26" s="6"/>
      <c r="L26" s="8"/>
      <c r="M26" s="16"/>
      <c r="N26" s="10"/>
      <c r="O26" s="14"/>
      <c r="P26" s="10"/>
      <c r="Q26" s="10"/>
      <c r="R26" s="10"/>
    </row>
    <row r="27" spans="1:18" ht="50" customHeight="1">
      <c r="A27" s="22"/>
      <c r="B27" s="19"/>
      <c r="C27" s="6"/>
      <c r="D27" s="6"/>
      <c r="E27" s="6"/>
      <c r="F27" s="6"/>
      <c r="G27" s="7"/>
      <c r="H27" s="7"/>
      <c r="I27" s="6"/>
      <c r="J27" s="6"/>
      <c r="K27" s="6"/>
      <c r="L27" s="8"/>
      <c r="M27" s="16"/>
      <c r="N27" s="10"/>
      <c r="O27" s="14"/>
      <c r="P27" s="10"/>
      <c r="Q27" s="10"/>
      <c r="R27" s="10"/>
    </row>
    <row r="28" spans="1:18" ht="50" customHeight="1">
      <c r="A28" s="11"/>
      <c r="B28" s="5"/>
      <c r="C28" s="6"/>
      <c r="D28" s="6"/>
      <c r="E28" s="6"/>
      <c r="F28" s="6"/>
      <c r="G28" s="7"/>
      <c r="H28" s="7"/>
      <c r="I28" s="6"/>
      <c r="J28" s="6"/>
      <c r="K28" s="6"/>
      <c r="L28" s="8"/>
      <c r="M28" s="13"/>
      <c r="N28" s="10"/>
      <c r="O28" s="9"/>
      <c r="P28" s="10"/>
      <c r="Q28" s="10"/>
      <c r="R28" s="10"/>
    </row>
    <row r="29" spans="1:18" ht="50" customHeight="1">
      <c r="A29" s="4"/>
      <c r="B29" s="5"/>
      <c r="C29" s="6"/>
      <c r="D29" s="6"/>
      <c r="E29" s="6"/>
      <c r="F29" s="6"/>
      <c r="G29" s="7"/>
      <c r="H29" s="7"/>
      <c r="I29" s="6"/>
      <c r="J29" s="6"/>
      <c r="K29" s="6"/>
      <c r="L29" s="8"/>
      <c r="M29" s="13"/>
      <c r="N29" s="10"/>
      <c r="O29" s="9"/>
      <c r="P29" s="10"/>
      <c r="Q29" s="10"/>
      <c r="R29" s="10"/>
    </row>
    <row r="30" spans="1:18" ht="50" customHeight="1">
      <c r="A30" s="11"/>
      <c r="B30" s="5"/>
      <c r="C30" s="6"/>
      <c r="D30" s="6"/>
      <c r="E30" s="6"/>
      <c r="F30" s="6"/>
      <c r="G30" s="7"/>
      <c r="H30" s="7"/>
      <c r="I30" s="6"/>
      <c r="J30" s="6"/>
      <c r="K30" s="6"/>
      <c r="L30" s="8"/>
      <c r="M30" s="13"/>
      <c r="N30" s="10"/>
      <c r="O30" s="9"/>
      <c r="P30" s="10"/>
      <c r="Q30" s="10"/>
      <c r="R30" s="10"/>
    </row>
    <row r="31" spans="1:18" ht="50" customHeight="1">
      <c r="A31" s="11"/>
      <c r="B31" s="5"/>
      <c r="C31" s="6"/>
      <c r="D31" s="6"/>
      <c r="E31" s="6"/>
      <c r="F31" s="6"/>
      <c r="G31" s="7"/>
      <c r="H31" s="7"/>
      <c r="I31" s="6"/>
      <c r="J31" s="6"/>
      <c r="K31" s="6"/>
      <c r="L31" s="8"/>
      <c r="M31" s="13"/>
      <c r="N31" s="10"/>
      <c r="O31" s="9"/>
      <c r="P31" s="10"/>
      <c r="Q31" s="10"/>
      <c r="R31" s="10"/>
    </row>
    <row r="32" spans="1:18" ht="50" customHeight="1">
      <c r="A32" s="4"/>
      <c r="B32" s="5"/>
      <c r="C32" s="6"/>
      <c r="D32" s="6"/>
      <c r="E32" s="6"/>
      <c r="F32" s="6"/>
      <c r="G32" s="7"/>
      <c r="H32" s="7"/>
      <c r="I32" s="6"/>
      <c r="J32" s="6"/>
      <c r="K32" s="6"/>
      <c r="L32" s="8"/>
      <c r="M32" s="13"/>
      <c r="N32" s="10"/>
      <c r="O32" s="9"/>
      <c r="P32" s="10"/>
      <c r="Q32" s="10"/>
      <c r="R32" s="10"/>
    </row>
    <row r="33" spans="1:18" ht="50" customHeight="1">
      <c r="A33" s="11"/>
      <c r="B33" s="5"/>
      <c r="C33" s="6"/>
      <c r="D33" s="6"/>
      <c r="E33" s="6"/>
      <c r="F33" s="6"/>
      <c r="G33" s="7"/>
      <c r="H33" s="7"/>
      <c r="I33" s="6"/>
      <c r="J33" s="6"/>
      <c r="K33" s="6"/>
      <c r="L33" s="8"/>
      <c r="M33" s="13"/>
      <c r="N33" s="10"/>
      <c r="O33" s="9"/>
      <c r="P33" s="10"/>
      <c r="Q33" s="10"/>
      <c r="R33" s="10"/>
    </row>
    <row r="34" spans="1:18" ht="50" customHeight="1">
      <c r="A34" s="23"/>
      <c r="B34" s="5"/>
      <c r="C34" s="6"/>
      <c r="D34" s="6"/>
      <c r="E34" s="6"/>
      <c r="F34" s="6"/>
      <c r="G34" s="7"/>
      <c r="H34" s="7"/>
      <c r="I34" s="6"/>
      <c r="J34" s="6"/>
      <c r="K34" s="6"/>
      <c r="L34" s="8"/>
      <c r="M34" s="13"/>
      <c r="N34" s="10"/>
      <c r="O34" s="9"/>
      <c r="P34" s="10"/>
      <c r="Q34" s="10"/>
      <c r="R34" s="10"/>
    </row>
  </sheetData>
  <autoFilter ref="A1:L1" xr:uid="{FAB1ACF9-D4B9-FB4D-8299-9FC1FBDA430F}">
    <sortState xmlns:xlrd2="http://schemas.microsoft.com/office/spreadsheetml/2017/richdata2" ref="A2:L13">
      <sortCondition descending="1" ref="C1:C13"/>
    </sortState>
  </autoFilter>
  <conditionalFormatting sqref="C2:C11">
    <cfRule type="colorScale" priority="4336">
      <colorScale>
        <cfvo type="min"/>
        <cfvo type="max"/>
        <color rgb="FFFFEF9C"/>
        <color rgb="FF63BE7B"/>
      </colorScale>
    </cfRule>
    <cfRule type="colorScale" priority="9">
      <colorScale>
        <cfvo type="min"/>
        <cfvo type="percentile" val="50"/>
        <cfvo type="max"/>
        <color rgb="FFF8696B"/>
        <color rgb="FFFCFCFF"/>
        <color rgb="FF63BE7B"/>
      </colorScale>
    </cfRule>
  </conditionalFormatting>
  <conditionalFormatting sqref="C3">
    <cfRule type="colorScale" priority="540">
      <colorScale>
        <cfvo type="min"/>
        <cfvo type="percentile" val="50"/>
        <cfvo type="max"/>
        <color rgb="FFF8696B"/>
        <color rgb="FFFCFCFF"/>
        <color rgb="FF63BE7B"/>
      </colorScale>
    </cfRule>
  </conditionalFormatting>
  <conditionalFormatting sqref="C4">
    <cfRule type="colorScale" priority="514">
      <colorScale>
        <cfvo type="min"/>
        <cfvo type="percentile" val="50"/>
        <cfvo type="max"/>
        <color rgb="FFF8696B"/>
        <color rgb="FFFCFCFF"/>
        <color rgb="FF63BE7B"/>
      </colorScale>
    </cfRule>
  </conditionalFormatting>
  <conditionalFormatting sqref="C5:C6">
    <cfRule type="colorScale" priority="3148">
      <colorScale>
        <cfvo type="min"/>
        <cfvo type="percentile" val="50"/>
        <cfvo type="max"/>
        <color rgb="FFF8696B"/>
        <color rgb="FFFCFCFF"/>
        <color rgb="FF63BE7B"/>
      </colorScale>
    </cfRule>
  </conditionalFormatting>
  <conditionalFormatting sqref="C7">
    <cfRule type="colorScale" priority="176">
      <colorScale>
        <cfvo type="min"/>
        <cfvo type="percentile" val="50"/>
        <cfvo type="max"/>
        <color rgb="FFF8696B"/>
        <color rgb="FFFCFCFF"/>
        <color rgb="FF63BE7B"/>
      </colorScale>
    </cfRule>
  </conditionalFormatting>
  <conditionalFormatting sqref="C8">
    <cfRule type="colorScale" priority="472">
      <colorScale>
        <cfvo type="min"/>
        <cfvo type="percentile" val="50"/>
        <cfvo type="max"/>
        <color rgb="FFF8696B"/>
        <color rgb="FFFCFCFF"/>
        <color rgb="FF63BE7B"/>
      </colorScale>
    </cfRule>
  </conditionalFormatting>
  <conditionalFormatting sqref="C9">
    <cfRule type="colorScale" priority="444">
      <colorScale>
        <cfvo type="min"/>
        <cfvo type="percentile" val="50"/>
        <cfvo type="max"/>
        <color rgb="FFF8696B"/>
        <color rgb="FFFCFCFF"/>
        <color rgb="FF63BE7B"/>
      </colorScale>
    </cfRule>
  </conditionalFormatting>
  <conditionalFormatting sqref="C10:C11 C2">
    <cfRule type="colorScale" priority="150">
      <colorScale>
        <cfvo type="min"/>
        <cfvo type="percentile" val="50"/>
        <cfvo type="max"/>
        <color rgb="FFF8696B"/>
        <color rgb="FFFCFCFF"/>
        <color rgb="FF63BE7B"/>
      </colorScale>
    </cfRule>
  </conditionalFormatting>
  <conditionalFormatting sqref="C12">
    <cfRule type="colorScale" priority="384">
      <colorScale>
        <cfvo type="min"/>
        <cfvo type="percentile" val="50"/>
        <cfvo type="max"/>
        <color rgb="FFF8696B"/>
        <color rgb="FFFCFCFF"/>
        <color rgb="FF63BE7B"/>
      </colorScale>
    </cfRule>
  </conditionalFormatting>
  <conditionalFormatting sqref="C12:C19 C3:C6 C8:C9">
    <cfRule type="colorScale" priority="204">
      <colorScale>
        <cfvo type="min"/>
        <cfvo type="max"/>
        <color rgb="FFFFEF9C"/>
        <color rgb="FF63BE7B"/>
      </colorScale>
    </cfRule>
    <cfRule type="colorScale" priority="260">
      <colorScale>
        <cfvo type="min"/>
        <cfvo type="percentile" val="50"/>
        <cfvo type="max"/>
        <color rgb="FFF8696B"/>
        <color rgb="FFFCFCFF"/>
        <color rgb="FF63BE7B"/>
      </colorScale>
    </cfRule>
  </conditionalFormatting>
  <conditionalFormatting sqref="C12:C19 C5:C6 C8:C9">
    <cfRule type="colorScale" priority="205">
      <colorScale>
        <cfvo type="min"/>
        <cfvo type="percentile" val="50"/>
        <cfvo type="max"/>
        <color rgb="FFF8696B"/>
        <color rgb="FFFFEB84"/>
        <color rgb="FF63BE7B"/>
      </colorScale>
    </cfRule>
  </conditionalFormatting>
  <conditionalFormatting sqref="C13:C14">
    <cfRule type="colorScale" priority="360">
      <colorScale>
        <cfvo type="min"/>
        <cfvo type="percentile" val="50"/>
        <cfvo type="max"/>
        <color rgb="FFF8696B"/>
        <color rgb="FFFCFCFF"/>
        <color rgb="FF63BE7B"/>
      </colorScale>
    </cfRule>
  </conditionalFormatting>
  <conditionalFormatting sqref="C15">
    <cfRule type="colorScale" priority="339">
      <colorScale>
        <cfvo type="min"/>
        <cfvo type="percentile" val="50"/>
        <cfvo type="max"/>
        <color rgb="FFF8696B"/>
        <color rgb="FFFCFCFF"/>
        <color rgb="FF63BE7B"/>
      </colorScale>
    </cfRule>
  </conditionalFormatting>
  <conditionalFormatting sqref="C16">
    <cfRule type="colorScale" priority="318">
      <colorScale>
        <cfvo type="min"/>
        <cfvo type="percentile" val="50"/>
        <cfvo type="max"/>
        <color rgb="FFF8696B"/>
        <color rgb="FFFCFCFF"/>
        <color rgb="FF63BE7B"/>
      </colorScale>
    </cfRule>
  </conditionalFormatting>
  <conditionalFormatting sqref="C17">
    <cfRule type="colorScale" priority="304">
      <colorScale>
        <cfvo type="min"/>
        <cfvo type="percentile" val="50"/>
        <cfvo type="max"/>
        <color rgb="FFF8696B"/>
        <color rgb="FFFCFCFF"/>
        <color rgb="FF63BE7B"/>
      </colorScale>
    </cfRule>
  </conditionalFormatting>
  <conditionalFormatting sqref="C18:C19">
    <cfRule type="colorScale" priority="277">
      <colorScale>
        <cfvo type="min"/>
        <cfvo type="percentile" val="50"/>
        <cfvo type="max"/>
        <color rgb="FFF8696B"/>
        <color rgb="FFFCFCFF"/>
        <color rgb="FF63BE7B"/>
      </colorScale>
    </cfRule>
  </conditionalFormatting>
  <conditionalFormatting sqref="C20:C24">
    <cfRule type="colorScale" priority="777">
      <colorScale>
        <cfvo type="min"/>
        <cfvo type="percentile" val="50"/>
        <cfvo type="max"/>
        <color rgb="FFF8696B"/>
        <color rgb="FFFCFCFF"/>
        <color rgb="FF63BE7B"/>
      </colorScale>
    </cfRule>
  </conditionalFormatting>
  <conditionalFormatting sqref="C25:C27">
    <cfRule type="colorScale" priority="753">
      <colorScale>
        <cfvo type="min"/>
        <cfvo type="percentile" val="50"/>
        <cfvo type="max"/>
        <color rgb="FFF8696B"/>
        <color rgb="FFFCFCFF"/>
        <color rgb="FF63BE7B"/>
      </colorScale>
    </cfRule>
  </conditionalFormatting>
  <conditionalFormatting sqref="C25:C34">
    <cfRule type="colorScale" priority="770">
      <colorScale>
        <cfvo type="min"/>
        <cfvo type="percentile" val="50"/>
        <cfvo type="max"/>
        <color rgb="FFF8696B"/>
        <color rgb="FFFFEB84"/>
        <color rgb="FF63BE7B"/>
      </colorScale>
    </cfRule>
    <cfRule type="colorScale" priority="776">
      <colorScale>
        <cfvo type="min"/>
        <cfvo type="max"/>
        <color rgb="FFFFEF9C"/>
        <color rgb="FF63BE7B"/>
      </colorScale>
    </cfRule>
    <cfRule type="colorScale" priority="775">
      <colorScale>
        <cfvo type="min"/>
        <cfvo type="percentile" val="50"/>
        <cfvo type="max"/>
        <color rgb="FFF8696B"/>
        <color rgb="FFFFEB84"/>
        <color rgb="FF63BE7B"/>
      </colorScale>
    </cfRule>
  </conditionalFormatting>
  <conditionalFormatting sqref="D2:D11">
    <cfRule type="colorScale" priority="8">
      <colorScale>
        <cfvo type="min"/>
        <cfvo type="max"/>
        <color rgb="FFFCFCFF"/>
        <color rgb="FF63BE7B"/>
      </colorScale>
    </cfRule>
  </conditionalFormatting>
  <conditionalFormatting sqref="D5:D6">
    <cfRule type="colorScale" priority="3149">
      <colorScale>
        <cfvo type="min"/>
        <cfvo type="max"/>
        <color rgb="FFFCFCFF"/>
        <color rgb="FF63BE7B"/>
      </colorScale>
    </cfRule>
  </conditionalFormatting>
  <conditionalFormatting sqref="D7">
    <cfRule type="colorScale" priority="187">
      <colorScale>
        <cfvo type="min"/>
        <cfvo type="max"/>
        <color rgb="FFFCFCFF"/>
        <color rgb="FF63BE7B"/>
      </colorScale>
    </cfRule>
    <cfRule type="colorScale" priority="188">
      <colorScale>
        <cfvo type="min"/>
        <cfvo type="max"/>
        <color rgb="FFFCFCFF"/>
        <color rgb="FF63BE7B"/>
      </colorScale>
    </cfRule>
  </conditionalFormatting>
  <conditionalFormatting sqref="D10:D11 D2">
    <cfRule type="colorScale" priority="161">
      <colorScale>
        <cfvo type="min"/>
        <cfvo type="max"/>
        <color rgb="FFFCFCFF"/>
        <color rgb="FF63BE7B"/>
      </colorScale>
    </cfRule>
  </conditionalFormatting>
  <conditionalFormatting sqref="D12:D19 D3:D6 D8:D9">
    <cfRule type="colorScale" priority="247">
      <colorScale>
        <cfvo type="min"/>
        <cfvo type="max"/>
        <color rgb="FFFCFCFF"/>
        <color rgb="FF63BE7B"/>
      </colorScale>
    </cfRule>
    <cfRule type="colorScale" priority="3163">
      <colorScale>
        <cfvo type="min"/>
        <cfvo type="percentile" val="50"/>
        <cfvo type="max"/>
        <color rgb="FFF8696B"/>
        <color rgb="FFFCFCFF"/>
        <color rgb="FF63BE7B"/>
      </colorScale>
    </cfRule>
  </conditionalFormatting>
  <conditionalFormatting sqref="D13:D14">
    <cfRule type="colorScale" priority="375">
      <colorScale>
        <cfvo type="min"/>
        <cfvo type="max"/>
        <color rgb="FFFFEF9C"/>
        <color rgb="FF63BE7B"/>
      </colorScale>
    </cfRule>
  </conditionalFormatting>
  <conditionalFormatting sqref="D20:D24">
    <cfRule type="colorScale" priority="778">
      <colorScale>
        <cfvo type="min"/>
        <cfvo type="max"/>
        <color rgb="FFFCFCFF"/>
        <color rgb="FF63BE7B"/>
      </colorScale>
    </cfRule>
  </conditionalFormatting>
  <conditionalFormatting sqref="D25:D27">
    <cfRule type="colorScale" priority="751">
      <colorScale>
        <cfvo type="min"/>
        <cfvo type="max"/>
        <color rgb="FFFCFCFF"/>
        <color rgb="FF63BE7B"/>
      </colorScale>
    </cfRule>
  </conditionalFormatting>
  <conditionalFormatting sqref="D2:E2">
    <cfRule type="colorScale" priority="21">
      <colorScale>
        <cfvo type="min"/>
        <cfvo type="max"/>
        <color rgb="FFFCFCFF"/>
        <color rgb="FF63BE7B"/>
      </colorScale>
    </cfRule>
    <cfRule type="colorScale" priority="22">
      <colorScale>
        <cfvo type="min"/>
        <cfvo type="max"/>
        <color rgb="FFFFEF9C"/>
        <color rgb="FF63BE7B"/>
      </colorScale>
    </cfRule>
    <cfRule type="colorScale" priority="24">
      <colorScale>
        <cfvo type="min"/>
        <cfvo type="percentile" val="50"/>
        <cfvo type="max"/>
        <color rgb="FFF8696B"/>
        <color rgb="FFFFEB84"/>
        <color rgb="FF63BE7B"/>
      </colorScale>
    </cfRule>
    <cfRule type="colorScale" priority="23">
      <colorScale>
        <cfvo type="min"/>
        <cfvo type="max"/>
        <color rgb="FFFCFCFF"/>
        <color rgb="FF63BE7B"/>
      </colorScale>
    </cfRule>
  </conditionalFormatting>
  <conditionalFormatting sqref="D7:E7">
    <cfRule type="colorScale" priority="201">
      <colorScale>
        <cfvo type="min"/>
        <cfvo type="max"/>
        <color rgb="FFFCFCFF"/>
        <color rgb="FF63BE7B"/>
      </colorScale>
    </cfRule>
    <cfRule type="colorScale" priority="202">
      <colorScale>
        <cfvo type="min"/>
        <cfvo type="percentile" val="50"/>
        <cfvo type="max"/>
        <color rgb="FFF8696B"/>
        <color rgb="FFFFEB84"/>
        <color rgb="FF63BE7B"/>
      </colorScale>
    </cfRule>
    <cfRule type="colorScale" priority="197">
      <colorScale>
        <cfvo type="min"/>
        <cfvo type="max"/>
        <color rgb="FFFFEF9C"/>
        <color rgb="FF63BE7B"/>
      </colorScale>
    </cfRule>
    <cfRule type="colorScale" priority="195">
      <colorScale>
        <cfvo type="min"/>
        <cfvo type="max"/>
        <color rgb="FFFCFCFF"/>
        <color rgb="FF63BE7B"/>
      </colorScale>
    </cfRule>
  </conditionalFormatting>
  <conditionalFormatting sqref="D10:E10">
    <cfRule type="colorScale" priority="168">
      <colorScale>
        <cfvo type="min"/>
        <cfvo type="max"/>
        <color rgb="FFFCFCFF"/>
        <color rgb="FF63BE7B"/>
      </colorScale>
    </cfRule>
    <cfRule type="colorScale" priority="174">
      <colorScale>
        <cfvo type="min"/>
        <cfvo type="max"/>
        <color rgb="FFFCFCFF"/>
        <color rgb="FF63BE7B"/>
      </colorScale>
    </cfRule>
    <cfRule type="colorScale" priority="175">
      <colorScale>
        <cfvo type="min"/>
        <cfvo type="percentile" val="50"/>
        <cfvo type="max"/>
        <color rgb="FFF8696B"/>
        <color rgb="FFFFEB84"/>
        <color rgb="FF63BE7B"/>
      </colorScale>
    </cfRule>
    <cfRule type="colorScale" priority="170">
      <colorScale>
        <cfvo type="min"/>
        <cfvo type="max"/>
        <color rgb="FFFFEF9C"/>
        <color rgb="FF63BE7B"/>
      </colorScale>
    </cfRule>
  </conditionalFormatting>
  <conditionalFormatting sqref="D11:E11">
    <cfRule type="colorScale" priority="116">
      <colorScale>
        <cfvo type="min"/>
        <cfvo type="max"/>
        <color rgb="FFFCFCFF"/>
        <color rgb="FF63BE7B"/>
      </colorScale>
    </cfRule>
    <cfRule type="colorScale" priority="118">
      <colorScale>
        <cfvo type="min"/>
        <cfvo type="max"/>
        <color rgb="FFFCFCFF"/>
        <color rgb="FF63BE7B"/>
      </colorScale>
    </cfRule>
    <cfRule type="colorScale" priority="119">
      <colorScale>
        <cfvo type="min"/>
        <cfvo type="percentile" val="50"/>
        <cfvo type="max"/>
        <color rgb="FFF8696B"/>
        <color rgb="FFFFEB84"/>
        <color rgb="FF63BE7B"/>
      </colorScale>
    </cfRule>
    <cfRule type="colorScale" priority="117">
      <colorScale>
        <cfvo type="min"/>
        <cfvo type="max"/>
        <color rgb="FFFFEF9C"/>
        <color rgb="FF63BE7B"/>
      </colorScale>
    </cfRule>
  </conditionalFormatting>
  <conditionalFormatting sqref="D25:E25">
    <cfRule type="colorScale" priority="767">
      <colorScale>
        <cfvo type="min"/>
        <cfvo type="max"/>
        <color rgb="FFFCFCFF"/>
        <color rgb="FF63BE7B"/>
      </colorScale>
    </cfRule>
    <cfRule type="colorScale" priority="768">
      <colorScale>
        <cfvo type="min"/>
        <cfvo type="percentile" val="50"/>
        <cfvo type="max"/>
        <color rgb="FFF8696B"/>
        <color rgb="FFFFEB84"/>
        <color rgb="FF63BE7B"/>
      </colorScale>
    </cfRule>
  </conditionalFormatting>
  <conditionalFormatting sqref="D25:E33">
    <cfRule type="colorScale" priority="771">
      <colorScale>
        <cfvo type="min"/>
        <cfvo type="max"/>
        <color rgb="FFFFEF9C"/>
        <color rgb="FF63BE7B"/>
      </colorScale>
    </cfRule>
  </conditionalFormatting>
  <conditionalFormatting sqref="D26:E26">
    <cfRule type="colorScale" priority="764">
      <colorScale>
        <cfvo type="min"/>
        <cfvo type="percentile" val="50"/>
        <cfvo type="max"/>
        <color rgb="FFF8696B"/>
        <color rgb="FFFFEB84"/>
        <color rgb="FF63BE7B"/>
      </colorScale>
    </cfRule>
    <cfRule type="colorScale" priority="763">
      <colorScale>
        <cfvo type="min"/>
        <cfvo type="max"/>
        <color rgb="FFFCFCFF"/>
        <color rgb="FF63BE7B"/>
      </colorScale>
    </cfRule>
  </conditionalFormatting>
  <conditionalFormatting sqref="D27:E29">
    <cfRule type="colorScale" priority="766">
      <colorScale>
        <cfvo type="min"/>
        <cfvo type="percentile" val="50"/>
        <cfvo type="max"/>
        <color rgb="FFF8696B"/>
        <color rgb="FFFFEB84"/>
        <color rgb="FF63BE7B"/>
      </colorScale>
    </cfRule>
    <cfRule type="colorScale" priority="765">
      <colorScale>
        <cfvo type="min"/>
        <cfvo type="max"/>
        <color rgb="FFFCFCFF"/>
        <color rgb="FF63BE7B"/>
      </colorScale>
    </cfRule>
  </conditionalFormatting>
  <conditionalFormatting sqref="D30:E30">
    <cfRule type="colorScale" priority="762">
      <colorScale>
        <cfvo type="min"/>
        <cfvo type="percentile" val="50"/>
        <cfvo type="max"/>
        <color rgb="FFF8696B"/>
        <color rgb="FFFFEB84"/>
        <color rgb="FF63BE7B"/>
      </colorScale>
    </cfRule>
    <cfRule type="colorScale" priority="761">
      <colorScale>
        <cfvo type="min"/>
        <cfvo type="max"/>
        <color rgb="FFFCFCFF"/>
        <color rgb="FF63BE7B"/>
      </colorScale>
    </cfRule>
  </conditionalFormatting>
  <conditionalFormatting sqref="D31:E31">
    <cfRule type="colorScale" priority="760">
      <colorScale>
        <cfvo type="min"/>
        <cfvo type="percentile" val="50"/>
        <cfvo type="max"/>
        <color rgb="FFF8696B"/>
        <color rgb="FFFFEB84"/>
        <color rgb="FF63BE7B"/>
      </colorScale>
    </cfRule>
    <cfRule type="colorScale" priority="759">
      <colorScale>
        <cfvo type="min"/>
        <cfvo type="max"/>
        <color rgb="FFFCFCFF"/>
        <color rgb="FF63BE7B"/>
      </colorScale>
    </cfRule>
  </conditionalFormatting>
  <conditionalFormatting sqref="D32:E32">
    <cfRule type="colorScale" priority="758">
      <colorScale>
        <cfvo type="min"/>
        <cfvo type="percentile" val="50"/>
        <cfvo type="max"/>
        <color rgb="FFF8696B"/>
        <color rgb="FFFFEB84"/>
        <color rgb="FF63BE7B"/>
      </colorScale>
    </cfRule>
    <cfRule type="colorScale" priority="757">
      <colorScale>
        <cfvo type="min"/>
        <cfvo type="max"/>
        <color rgb="FFFCFCFF"/>
        <color rgb="FF63BE7B"/>
      </colorScale>
    </cfRule>
  </conditionalFormatting>
  <conditionalFormatting sqref="D33:E33">
    <cfRule type="colorScale" priority="756">
      <colorScale>
        <cfvo type="min"/>
        <cfvo type="percentile" val="50"/>
        <cfvo type="max"/>
        <color rgb="FFF8696B"/>
        <color rgb="FFFFEB84"/>
        <color rgb="FF63BE7B"/>
      </colorScale>
    </cfRule>
    <cfRule type="colorScale" priority="755">
      <colorScale>
        <cfvo type="min"/>
        <cfvo type="max"/>
        <color rgb="FFFCFCFF"/>
        <color rgb="FF63BE7B"/>
      </colorScale>
    </cfRule>
  </conditionalFormatting>
  <conditionalFormatting sqref="D3:F3">
    <cfRule type="colorScale" priority="539">
      <colorScale>
        <cfvo type="min"/>
        <cfvo type="max"/>
        <color rgb="FFFCFCFF"/>
        <color rgb="FF63BE7B"/>
      </colorScale>
    </cfRule>
  </conditionalFormatting>
  <conditionalFormatting sqref="D4:F4">
    <cfRule type="colorScale" priority="513">
      <colorScale>
        <cfvo type="min"/>
        <cfvo type="max"/>
        <color rgb="FFFCFCFF"/>
        <color rgb="FF63BE7B"/>
      </colorScale>
    </cfRule>
  </conditionalFormatting>
  <conditionalFormatting sqref="D8:F8">
    <cfRule type="colorScale" priority="477">
      <colorScale>
        <cfvo type="min"/>
        <cfvo type="percentile" val="50"/>
        <cfvo type="max"/>
        <color rgb="FFF8696B"/>
        <color rgb="FFFFEB84"/>
        <color rgb="FF63BE7B"/>
      </colorScale>
    </cfRule>
    <cfRule type="colorScale" priority="476">
      <colorScale>
        <cfvo type="min"/>
        <cfvo type="max"/>
        <color rgb="FFFCFCFF"/>
        <color rgb="FF63BE7B"/>
      </colorScale>
    </cfRule>
    <cfRule type="colorScale" priority="479">
      <colorScale>
        <cfvo type="min"/>
        <cfvo type="max"/>
        <color rgb="FFFFEF9C"/>
        <color rgb="FF63BE7B"/>
      </colorScale>
    </cfRule>
  </conditionalFormatting>
  <conditionalFormatting sqref="D9:F9">
    <cfRule type="colorScale" priority="449">
      <colorScale>
        <cfvo type="min"/>
        <cfvo type="max"/>
        <color rgb="FFFCFCFF"/>
        <color rgb="FF63BE7B"/>
      </colorScale>
    </cfRule>
    <cfRule type="colorScale" priority="450">
      <colorScale>
        <cfvo type="min"/>
        <cfvo type="percentile" val="50"/>
        <cfvo type="max"/>
        <color rgb="FFF8696B"/>
        <color rgb="FFFFEB84"/>
        <color rgb="FF63BE7B"/>
      </colorScale>
    </cfRule>
    <cfRule type="colorScale" priority="456">
      <colorScale>
        <cfvo type="min"/>
        <cfvo type="max"/>
        <color rgb="FFFCFCFF"/>
        <color rgb="FF63BE7B"/>
      </colorScale>
    </cfRule>
    <cfRule type="colorScale" priority="451">
      <colorScale>
        <cfvo type="min"/>
        <cfvo type="max"/>
        <color rgb="FFFFEF9C"/>
        <color rgb="FF63BE7B"/>
      </colorScale>
    </cfRule>
  </conditionalFormatting>
  <conditionalFormatting sqref="D12:F12">
    <cfRule type="colorScale" priority="383">
      <colorScale>
        <cfvo type="min"/>
        <cfvo type="max"/>
        <color rgb="FFFCFCFF"/>
        <color rgb="FF63BE7B"/>
      </colorScale>
    </cfRule>
  </conditionalFormatting>
  <conditionalFormatting sqref="D13:F13">
    <cfRule type="colorScale" priority="371">
      <colorScale>
        <cfvo type="min"/>
        <cfvo type="percentile" val="50"/>
        <cfvo type="max"/>
        <color rgb="FFF8696B"/>
        <color rgb="FFFFEB84"/>
        <color rgb="FF63BE7B"/>
      </colorScale>
    </cfRule>
    <cfRule type="colorScale" priority="370">
      <colorScale>
        <cfvo type="min"/>
        <cfvo type="max"/>
        <color rgb="FFFCFCFF"/>
        <color rgb="FF63BE7B"/>
      </colorScale>
    </cfRule>
  </conditionalFormatting>
  <conditionalFormatting sqref="D14:F14">
    <cfRule type="colorScale" priority="373">
      <colorScale>
        <cfvo type="min"/>
        <cfvo type="percentile" val="50"/>
        <cfvo type="max"/>
        <color rgb="FFF8696B"/>
        <color rgb="FFFFEB84"/>
        <color rgb="FF63BE7B"/>
      </colorScale>
    </cfRule>
    <cfRule type="colorScale" priority="372">
      <colorScale>
        <cfvo type="min"/>
        <cfvo type="max"/>
        <color rgb="FFFCFCFF"/>
        <color rgb="FF63BE7B"/>
      </colorScale>
    </cfRule>
  </conditionalFormatting>
  <conditionalFormatting sqref="D15:F15">
    <cfRule type="colorScale" priority="343">
      <colorScale>
        <cfvo type="min"/>
        <cfvo type="max"/>
        <color rgb="FFFCFCFF"/>
        <color rgb="FF63BE7B"/>
      </colorScale>
    </cfRule>
    <cfRule type="colorScale" priority="354">
      <colorScale>
        <cfvo type="min"/>
        <cfvo type="percentile" val="50"/>
        <cfvo type="max"/>
        <color rgb="FFF8696B"/>
        <color rgb="FFFFEB84"/>
        <color rgb="FF63BE7B"/>
      </colorScale>
    </cfRule>
    <cfRule type="colorScale" priority="353">
      <colorScale>
        <cfvo type="min"/>
        <cfvo type="max"/>
        <color rgb="FFFCFCFF"/>
        <color rgb="FF63BE7B"/>
      </colorScale>
    </cfRule>
    <cfRule type="colorScale" priority="356">
      <colorScale>
        <cfvo type="min"/>
        <cfvo type="max"/>
        <color rgb="FFFFEF9C"/>
        <color rgb="FF63BE7B"/>
      </colorScale>
    </cfRule>
  </conditionalFormatting>
  <conditionalFormatting sqref="D16:F16">
    <cfRule type="colorScale" priority="332">
      <colorScale>
        <cfvo type="min"/>
        <cfvo type="max"/>
        <color rgb="FFFCFCFF"/>
        <color rgb="FF63BE7B"/>
      </colorScale>
    </cfRule>
    <cfRule type="colorScale" priority="333">
      <colorScale>
        <cfvo type="min"/>
        <cfvo type="percentile" val="50"/>
        <cfvo type="max"/>
        <color rgb="FFF8696B"/>
        <color rgb="FFFFEB84"/>
        <color rgb="FF63BE7B"/>
      </colorScale>
    </cfRule>
    <cfRule type="colorScale" priority="335">
      <colorScale>
        <cfvo type="min"/>
        <cfvo type="max"/>
        <color rgb="FFFFEF9C"/>
        <color rgb="FF63BE7B"/>
      </colorScale>
    </cfRule>
    <cfRule type="colorScale" priority="322">
      <colorScale>
        <cfvo type="min"/>
        <cfvo type="max"/>
        <color rgb="FFFCFCFF"/>
        <color rgb="FF63BE7B"/>
      </colorScale>
    </cfRule>
  </conditionalFormatting>
  <conditionalFormatting sqref="D17:F17">
    <cfRule type="colorScale" priority="308">
      <colorScale>
        <cfvo type="min"/>
        <cfvo type="max"/>
        <color rgb="FFFCFCFF"/>
        <color rgb="FF63BE7B"/>
      </colorScale>
    </cfRule>
    <cfRule type="colorScale" priority="309">
      <colorScale>
        <cfvo type="min"/>
        <cfvo type="percentile" val="50"/>
        <cfvo type="max"/>
        <color rgb="FFF8696B"/>
        <color rgb="FFFFEB84"/>
        <color rgb="FF63BE7B"/>
      </colorScale>
    </cfRule>
    <cfRule type="colorScale" priority="314">
      <colorScale>
        <cfvo type="min"/>
        <cfvo type="max"/>
        <color rgb="FFFFEF9C"/>
        <color rgb="FF63BE7B"/>
      </colorScale>
    </cfRule>
    <cfRule type="colorScale" priority="310">
      <colorScale>
        <cfvo type="min"/>
        <cfvo type="max"/>
        <color rgb="FFFCFCFF"/>
        <color rgb="FF63BE7B"/>
      </colorScale>
    </cfRule>
  </conditionalFormatting>
  <conditionalFormatting sqref="D18:F18">
    <cfRule type="colorScale" priority="289">
      <colorScale>
        <cfvo type="min"/>
        <cfvo type="max"/>
        <color rgb="FFFCFCFF"/>
        <color rgb="FF63BE7B"/>
      </colorScale>
    </cfRule>
    <cfRule type="colorScale" priority="288">
      <colorScale>
        <cfvo type="min"/>
        <cfvo type="max"/>
        <color rgb="FFFCFCFF"/>
        <color rgb="FF63BE7B"/>
      </colorScale>
    </cfRule>
    <cfRule type="colorScale" priority="296">
      <colorScale>
        <cfvo type="min"/>
        <cfvo type="max"/>
        <color rgb="FFFCFCFF"/>
        <color rgb="FF63BE7B"/>
      </colorScale>
    </cfRule>
    <cfRule type="colorScale" priority="302">
      <colorScale>
        <cfvo type="min"/>
        <cfvo type="max"/>
        <color rgb="FFFCFCFF"/>
        <color rgb="FF63BE7B"/>
      </colorScale>
    </cfRule>
    <cfRule type="colorScale" priority="298">
      <colorScale>
        <cfvo type="min"/>
        <cfvo type="max"/>
        <color rgb="FFFFEF9C"/>
        <color rgb="FF63BE7B"/>
      </colorScale>
    </cfRule>
    <cfRule type="colorScale" priority="303">
      <colorScale>
        <cfvo type="min"/>
        <cfvo type="percentile" val="50"/>
        <cfvo type="max"/>
        <color rgb="FFF8696B"/>
        <color rgb="FFFFEB84"/>
        <color rgb="FF63BE7B"/>
      </colorScale>
    </cfRule>
  </conditionalFormatting>
  <conditionalFormatting sqref="D19:F19">
    <cfRule type="colorScale" priority="209">
      <colorScale>
        <cfvo type="min"/>
        <cfvo type="max"/>
        <color rgb="FFFCFCFF"/>
        <color rgb="FF63BE7B"/>
      </colorScale>
    </cfRule>
    <cfRule type="colorScale" priority="212">
      <colorScale>
        <cfvo type="min"/>
        <cfvo type="max"/>
        <color rgb="FFFCFCFF"/>
        <color rgb="FF63BE7B"/>
      </colorScale>
    </cfRule>
    <cfRule type="colorScale" priority="213">
      <colorScale>
        <cfvo type="min"/>
        <cfvo type="percentile" val="50"/>
        <cfvo type="max"/>
        <color rgb="FFF8696B"/>
        <color rgb="FFFFEB84"/>
        <color rgb="FF63BE7B"/>
      </colorScale>
    </cfRule>
    <cfRule type="colorScale" priority="210">
      <colorScale>
        <cfvo type="min"/>
        <cfvo type="max"/>
        <color rgb="FFFCFCFF"/>
        <color rgb="FF63BE7B"/>
      </colorScale>
    </cfRule>
    <cfRule type="colorScale" priority="211">
      <colorScale>
        <cfvo type="min"/>
        <cfvo type="max"/>
        <color rgb="FFFFEF9C"/>
        <color rgb="FF63BE7B"/>
      </colorScale>
    </cfRule>
    <cfRule type="colorScale" priority="208">
      <colorScale>
        <cfvo type="min"/>
        <cfvo type="max"/>
        <color rgb="FFFCFCFF"/>
        <color rgb="FF63BE7B"/>
      </colorScale>
    </cfRule>
  </conditionalFormatting>
  <conditionalFormatting sqref="E2:E11">
    <cfRule type="colorScale" priority="7">
      <colorScale>
        <cfvo type="min"/>
        <cfvo type="max"/>
        <color rgb="FFFCFCFF"/>
        <color rgb="FF63BE7B"/>
      </colorScale>
    </cfRule>
  </conditionalFormatting>
  <conditionalFormatting sqref="E5:E6">
    <cfRule type="colorScale" priority="257">
      <colorScale>
        <cfvo type="min"/>
        <cfvo type="max"/>
        <color rgb="FFFCFCFF"/>
        <color rgb="FF63BE7B"/>
      </colorScale>
    </cfRule>
  </conditionalFormatting>
  <conditionalFormatting sqref="E7">
    <cfRule type="colorScale" priority="186">
      <colorScale>
        <cfvo type="min"/>
        <cfvo type="max"/>
        <color rgb="FFFCFCFF"/>
        <color rgb="FF63BE7B"/>
      </colorScale>
    </cfRule>
    <cfRule type="colorScale" priority="189">
      <colorScale>
        <cfvo type="min"/>
        <cfvo type="max"/>
        <color rgb="FFFCFCFF"/>
        <color rgb="FF63BE7B"/>
      </colorScale>
    </cfRule>
  </conditionalFormatting>
  <conditionalFormatting sqref="E10:E11 E2">
    <cfRule type="colorScale" priority="162">
      <colorScale>
        <cfvo type="min"/>
        <cfvo type="max"/>
        <color rgb="FFFCFCFF"/>
        <color rgb="FF63BE7B"/>
      </colorScale>
    </cfRule>
  </conditionalFormatting>
  <conditionalFormatting sqref="E12:E19 E3:E6 E8:E9">
    <cfRule type="colorScale" priority="258">
      <colorScale>
        <cfvo type="min"/>
        <cfvo type="percentile" val="50"/>
        <cfvo type="max"/>
        <color rgb="FFF8696B"/>
        <color rgb="FFFCFCFF"/>
        <color rgb="FF63BE7B"/>
      </colorScale>
    </cfRule>
    <cfRule type="colorScale" priority="246">
      <colorScale>
        <cfvo type="min"/>
        <cfvo type="max"/>
        <color rgb="FFFCFCFF"/>
        <color rgb="FF63BE7B"/>
      </colorScale>
    </cfRule>
  </conditionalFormatting>
  <conditionalFormatting sqref="E13:E14">
    <cfRule type="colorScale" priority="256">
      <colorScale>
        <cfvo type="min"/>
        <cfvo type="max"/>
        <color rgb="FFFFEF9C"/>
        <color rgb="FF63BE7B"/>
      </colorScale>
    </cfRule>
  </conditionalFormatting>
  <conditionalFormatting sqref="E20:E24">
    <cfRule type="colorScale" priority="779">
      <colorScale>
        <cfvo type="min"/>
        <cfvo type="max"/>
        <color rgb="FFFCFCFF"/>
        <color rgb="FF63BE7B"/>
      </colorScale>
    </cfRule>
  </conditionalFormatting>
  <conditionalFormatting sqref="E25:E27">
    <cfRule type="colorScale" priority="752">
      <colorScale>
        <cfvo type="min"/>
        <cfvo type="max"/>
        <color rgb="FFFCFCFF"/>
        <color rgb="FF63BE7B"/>
      </colorScale>
    </cfRule>
  </conditionalFormatting>
  <conditionalFormatting sqref="F2:F11">
    <cfRule type="colorScale" priority="6">
      <colorScale>
        <cfvo type="min"/>
        <cfvo type="max"/>
        <color rgb="FFFCFCFF"/>
        <color rgb="FF63BE7B"/>
      </colorScale>
    </cfRule>
  </conditionalFormatting>
  <conditionalFormatting sqref="F5:F6">
    <cfRule type="colorScale" priority="253">
      <colorScale>
        <cfvo type="min"/>
        <cfvo type="max"/>
        <color rgb="FFFCFCFF"/>
        <color rgb="FF63BE7B"/>
      </colorScale>
    </cfRule>
  </conditionalFormatting>
  <conditionalFormatting sqref="F7">
    <cfRule type="colorScale" priority="185">
      <colorScale>
        <cfvo type="min"/>
        <cfvo type="percentile" val="50"/>
        <cfvo type="max"/>
        <color rgb="FFF8696B"/>
        <color rgb="FFFCFCFF"/>
        <color rgb="FF63BE7B"/>
      </colorScale>
    </cfRule>
    <cfRule type="colorScale" priority="194">
      <colorScale>
        <cfvo type="min"/>
        <cfvo type="max"/>
        <color rgb="FFFCFCFF"/>
        <color rgb="FF63BE7B"/>
      </colorScale>
    </cfRule>
    <cfRule type="colorScale" priority="190">
      <colorScale>
        <cfvo type="min"/>
        <cfvo type="percentile" val="50"/>
        <cfvo type="max"/>
        <color rgb="FFF8696B"/>
        <color rgb="FFFCFCFF"/>
        <color rgb="FF63BE7B"/>
      </colorScale>
    </cfRule>
  </conditionalFormatting>
  <conditionalFormatting sqref="F10:F11 F2">
    <cfRule type="colorScale" priority="167">
      <colorScale>
        <cfvo type="min"/>
        <cfvo type="max"/>
        <color rgb="FFFCFCFF"/>
        <color rgb="FF63BE7B"/>
      </colorScale>
    </cfRule>
    <cfRule type="colorScale" priority="163">
      <colorScale>
        <cfvo type="min"/>
        <cfvo type="percentile" val="50"/>
        <cfvo type="max"/>
        <color rgb="FFF8696B"/>
        <color rgb="FFFCFCFF"/>
        <color rgb="FF63BE7B"/>
      </colorScale>
    </cfRule>
  </conditionalFormatting>
  <conditionalFormatting sqref="F12:F19 F3:F6 F8:F9">
    <cfRule type="colorScale" priority="245">
      <colorScale>
        <cfvo type="min"/>
        <cfvo type="percentile" val="50"/>
        <cfvo type="max"/>
        <color rgb="FFF8696B"/>
        <color rgb="FFFCFCFF"/>
        <color rgb="FF63BE7B"/>
      </colorScale>
    </cfRule>
    <cfRule type="colorScale" priority="203">
      <colorScale>
        <cfvo type="min"/>
        <cfvo type="max"/>
        <color rgb="FFFCFCFF"/>
        <color rgb="FF63BE7B"/>
      </colorScale>
    </cfRule>
  </conditionalFormatting>
  <conditionalFormatting sqref="F13:F14">
    <cfRule type="colorScale" priority="252">
      <colorScale>
        <cfvo type="min"/>
        <cfvo type="max"/>
        <color rgb="FFFFEF9C"/>
        <color rgb="FF63BE7B"/>
      </colorScale>
    </cfRule>
  </conditionalFormatting>
  <conditionalFormatting sqref="F20:F24">
    <cfRule type="colorScale" priority="781">
      <colorScale>
        <cfvo type="min"/>
        <cfvo type="max"/>
        <color rgb="FFFCFCFF"/>
        <color rgb="FF63BE7B"/>
      </colorScale>
    </cfRule>
    <cfRule type="colorScale" priority="780">
      <colorScale>
        <cfvo type="min"/>
        <cfvo type="percentile" val="50"/>
        <cfvo type="max"/>
        <color rgb="FFF8696B"/>
        <color rgb="FFFCFCFF"/>
        <color rgb="FF63BE7B"/>
      </colorScale>
    </cfRule>
  </conditionalFormatting>
  <conditionalFormatting sqref="F36:F1048576 F1 F25:F33">
    <cfRule type="colorScale" priority="754">
      <colorScale>
        <cfvo type="min"/>
        <cfvo type="percentile" val="50"/>
        <cfvo type="max"/>
        <color rgb="FFF8696B"/>
        <color rgb="FFFCFCFF"/>
        <color rgb="FF63BE7B"/>
      </colorScale>
    </cfRule>
  </conditionalFormatting>
  <conditionalFormatting sqref="G2:G11">
    <cfRule type="colorScale" priority="5">
      <colorScale>
        <cfvo type="min"/>
        <cfvo type="percentile" val="50"/>
        <cfvo type="max"/>
        <color rgb="FF63BE7B"/>
        <color rgb="FFFCFCFF"/>
        <color rgb="FFF8696B"/>
      </colorScale>
    </cfRule>
  </conditionalFormatting>
  <conditionalFormatting sqref="G3">
    <cfRule type="colorScale" priority="536">
      <colorScale>
        <cfvo type="min"/>
        <cfvo type="percentile" val="50"/>
        <cfvo type="max"/>
        <color rgb="FF63BE7B"/>
        <color rgb="FFFCFCFF"/>
        <color rgb="FFF8696B"/>
      </colorScale>
    </cfRule>
  </conditionalFormatting>
  <conditionalFormatting sqref="G4">
    <cfRule type="colorScale" priority="510">
      <colorScale>
        <cfvo type="min"/>
        <cfvo type="percentile" val="50"/>
        <cfvo type="max"/>
        <color rgb="FF63BE7B"/>
        <color rgb="FFFCFCFF"/>
        <color rgb="FFF8696B"/>
      </colorScale>
    </cfRule>
  </conditionalFormatting>
  <conditionalFormatting sqref="G5:G6">
    <cfRule type="colorScale" priority="3153">
      <colorScale>
        <cfvo type="min"/>
        <cfvo type="percentile" val="50"/>
        <cfvo type="max"/>
        <color rgb="FF63BE7B"/>
        <color rgb="FFFCFCFF"/>
        <color rgb="FFF8696B"/>
      </colorScale>
    </cfRule>
  </conditionalFormatting>
  <conditionalFormatting sqref="G7">
    <cfRule type="colorScale" priority="193">
      <colorScale>
        <cfvo type="min"/>
        <cfvo type="percentile" val="50"/>
        <cfvo type="max"/>
        <color rgb="FF63BE7B"/>
        <color rgb="FFFCFCFF"/>
        <color rgb="FFF8696B"/>
      </colorScale>
    </cfRule>
    <cfRule type="colorScale" priority="196">
      <colorScale>
        <cfvo type="min"/>
        <cfvo type="percentile" val="50"/>
        <cfvo type="max"/>
        <color rgb="FF63BE7B"/>
        <color rgb="FFFCFCFF"/>
        <color rgb="FFF8696B"/>
      </colorScale>
    </cfRule>
    <cfRule type="colorScale" priority="184">
      <colorScale>
        <cfvo type="min"/>
        <cfvo type="percentile" val="50"/>
        <cfvo type="max"/>
        <color rgb="FF63BE7B"/>
        <color rgb="FFFCFCFF"/>
        <color rgb="FFF8696B"/>
      </colorScale>
    </cfRule>
  </conditionalFormatting>
  <conditionalFormatting sqref="G8">
    <cfRule type="colorScale" priority="480">
      <colorScale>
        <cfvo type="min"/>
        <cfvo type="percentile" val="50"/>
        <cfvo type="max"/>
        <color rgb="FF63BE7B"/>
        <color rgb="FFFCFCFF"/>
        <color rgb="FFF8696B"/>
      </colorScale>
    </cfRule>
  </conditionalFormatting>
  <conditionalFormatting sqref="G9">
    <cfRule type="colorScale" priority="452">
      <colorScale>
        <cfvo type="min"/>
        <cfvo type="percentile" val="50"/>
        <cfvo type="max"/>
        <color rgb="FF63BE7B"/>
        <color rgb="FFFCFCFF"/>
        <color rgb="FFF8696B"/>
      </colorScale>
    </cfRule>
  </conditionalFormatting>
  <conditionalFormatting sqref="G10:G11 G2">
    <cfRule type="colorScale" priority="166">
      <colorScale>
        <cfvo type="min"/>
        <cfvo type="percentile" val="50"/>
        <cfvo type="max"/>
        <color rgb="FF63BE7B"/>
        <color rgb="FFFCFCFF"/>
        <color rgb="FFF8696B"/>
      </colorScale>
    </cfRule>
  </conditionalFormatting>
  <conditionalFormatting sqref="G12">
    <cfRule type="colorScale" priority="380">
      <colorScale>
        <cfvo type="min"/>
        <cfvo type="percentile" val="50"/>
        <cfvo type="max"/>
        <color rgb="FF63BE7B"/>
        <color rgb="FFFCFCFF"/>
        <color rgb="FFF8696B"/>
      </colorScale>
    </cfRule>
  </conditionalFormatting>
  <conditionalFormatting sqref="G12:G19 G3:G6 G8:G9">
    <cfRule type="colorScale" priority="244">
      <colorScale>
        <cfvo type="min"/>
        <cfvo type="percentile" val="50"/>
        <cfvo type="max"/>
        <color rgb="FF63BE7B"/>
        <color rgb="FFFCFCFF"/>
        <color rgb="FFF8696B"/>
      </colorScale>
    </cfRule>
  </conditionalFormatting>
  <conditionalFormatting sqref="G13:G14">
    <cfRule type="colorScale" priority="374">
      <colorScale>
        <cfvo type="min"/>
        <cfvo type="percentile" val="50"/>
        <cfvo type="max"/>
        <color rgb="FF63BE7B"/>
        <color rgb="FFFCFCFF"/>
        <color rgb="FFF8696B"/>
      </colorScale>
    </cfRule>
  </conditionalFormatting>
  <conditionalFormatting sqref="G15">
    <cfRule type="colorScale" priority="351">
      <colorScale>
        <cfvo type="min"/>
        <cfvo type="percentile" val="50"/>
        <cfvo type="max"/>
        <color rgb="FF63BE7B"/>
        <color rgb="FFFCFCFF"/>
        <color rgb="FFF8696B"/>
      </colorScale>
    </cfRule>
    <cfRule type="colorScale" priority="355">
      <colorScale>
        <cfvo type="min"/>
        <cfvo type="percentile" val="50"/>
        <cfvo type="max"/>
        <color rgb="FF63BE7B"/>
        <color rgb="FFFCFCFF"/>
        <color rgb="FFF8696B"/>
      </colorScale>
    </cfRule>
  </conditionalFormatting>
  <conditionalFormatting sqref="G16">
    <cfRule type="colorScale" priority="334">
      <colorScale>
        <cfvo type="min"/>
        <cfvo type="percentile" val="50"/>
        <cfvo type="max"/>
        <color rgb="FF63BE7B"/>
        <color rgb="FFFCFCFF"/>
        <color rgb="FFF8696B"/>
      </colorScale>
    </cfRule>
    <cfRule type="colorScale" priority="330">
      <colorScale>
        <cfvo type="min"/>
        <cfvo type="percentile" val="50"/>
        <cfvo type="max"/>
        <color rgb="FF63BE7B"/>
        <color rgb="FFFCFCFF"/>
        <color rgb="FFF8696B"/>
      </colorScale>
    </cfRule>
  </conditionalFormatting>
  <conditionalFormatting sqref="G17">
    <cfRule type="colorScale" priority="313">
      <colorScale>
        <cfvo type="min"/>
        <cfvo type="percentile" val="50"/>
        <cfvo type="max"/>
        <color rgb="FF63BE7B"/>
        <color rgb="FFFCFCFF"/>
        <color rgb="FFF8696B"/>
      </colorScale>
    </cfRule>
  </conditionalFormatting>
  <conditionalFormatting sqref="G18:G19">
    <cfRule type="colorScale" priority="297">
      <colorScale>
        <cfvo type="min"/>
        <cfvo type="percentile" val="50"/>
        <cfvo type="max"/>
        <color rgb="FF63BE7B"/>
        <color rgb="FFFCFCFF"/>
        <color rgb="FFF8696B"/>
      </colorScale>
    </cfRule>
    <cfRule type="colorScale" priority="285">
      <colorScale>
        <cfvo type="min"/>
        <cfvo type="percentile" val="50"/>
        <cfvo type="max"/>
        <color rgb="FF63BE7B"/>
        <color rgb="FFFCFCFF"/>
        <color rgb="FFF8696B"/>
      </colorScale>
    </cfRule>
    <cfRule type="colorScale" priority="294">
      <colorScale>
        <cfvo type="min"/>
        <cfvo type="percentile" val="50"/>
        <cfvo type="max"/>
        <color rgb="FF63BE7B"/>
        <color rgb="FFFCFCFF"/>
        <color rgb="FFF8696B"/>
      </colorScale>
    </cfRule>
  </conditionalFormatting>
  <conditionalFormatting sqref="G20:G24">
    <cfRule type="colorScale" priority="782">
      <colorScale>
        <cfvo type="min"/>
        <cfvo type="percentile" val="50"/>
        <cfvo type="max"/>
        <color rgb="FF63BE7B"/>
        <color rgb="FFFCFCFF"/>
        <color rgb="FFF8696B"/>
      </colorScale>
    </cfRule>
  </conditionalFormatting>
  <conditionalFormatting sqref="G25:G33">
    <cfRule type="colorScale" priority="769">
      <colorScale>
        <cfvo type="min"/>
        <cfvo type="percentile" val="50"/>
        <cfvo type="max"/>
        <color rgb="FF63BE7B"/>
        <color rgb="FFFCFCFF"/>
        <color rgb="FFF8696B"/>
      </colorScale>
    </cfRule>
  </conditionalFormatting>
  <conditionalFormatting sqref="H2:H11">
    <cfRule type="colorScale" priority="4325">
      <colorScale>
        <cfvo type="min"/>
        <cfvo type="max"/>
        <color rgb="FFFCFCFF"/>
        <color rgb="FFF8696B"/>
      </colorScale>
    </cfRule>
    <cfRule type="colorScale" priority="4">
      <colorScale>
        <cfvo type="min"/>
        <cfvo type="percentile" val="50"/>
        <cfvo type="max"/>
        <color rgb="FF63BE7B"/>
        <color rgb="FFFCFCFF"/>
        <color rgb="FFF8696B"/>
      </colorScale>
    </cfRule>
  </conditionalFormatting>
  <conditionalFormatting sqref="H7">
    <cfRule type="colorScale" priority="183">
      <colorScale>
        <cfvo type="min"/>
        <cfvo type="percentile" val="50"/>
        <cfvo type="max"/>
        <color rgb="FF63BE7B"/>
        <color rgb="FFFCFCFF"/>
        <color rgb="FFF8696B"/>
      </colorScale>
    </cfRule>
    <cfRule type="colorScale" priority="192">
      <colorScale>
        <cfvo type="min"/>
        <cfvo type="percentile" val="50"/>
        <cfvo type="max"/>
        <color rgb="FF63BE7B"/>
        <color rgb="FFFCFCFF"/>
        <color rgb="FFF8696B"/>
      </colorScale>
    </cfRule>
  </conditionalFormatting>
  <conditionalFormatting sqref="H10:H11 H2">
    <cfRule type="colorScale" priority="165">
      <colorScale>
        <cfvo type="min"/>
        <cfvo type="percentile" val="50"/>
        <cfvo type="max"/>
        <color rgb="FF63BE7B"/>
        <color rgb="FFFCFCFF"/>
        <color rgb="FFF8696B"/>
      </colorScale>
    </cfRule>
  </conditionalFormatting>
  <conditionalFormatting sqref="H20:H24">
    <cfRule type="colorScale" priority="783">
      <colorScale>
        <cfvo type="min"/>
        <cfvo type="percentile" val="50"/>
        <cfvo type="max"/>
        <color rgb="FF63BE7B"/>
        <color rgb="FFFCFCFF"/>
        <color rgb="FFF8696B"/>
      </colorScale>
    </cfRule>
  </conditionalFormatting>
  <conditionalFormatting sqref="I2:I11">
    <cfRule type="colorScale" priority="3">
      <colorScale>
        <cfvo type="min"/>
        <cfvo type="max"/>
        <color rgb="FFFFEF9C"/>
        <color rgb="FF63BE7B"/>
      </colorScale>
    </cfRule>
  </conditionalFormatting>
  <conditionalFormatting sqref="I3">
    <cfRule type="colorScale" priority="545">
      <colorScale>
        <cfvo type="min"/>
        <cfvo type="percentile" val="50"/>
        <cfvo type="max"/>
        <color rgb="FFF8696B"/>
        <color rgb="FFFFEB84"/>
        <color rgb="FF63BE7B"/>
      </colorScale>
    </cfRule>
    <cfRule type="colorScale" priority="543">
      <colorScale>
        <cfvo type="min"/>
        <cfvo type="max"/>
        <color rgb="FFFFEF9C"/>
        <color rgb="FF63BE7B"/>
      </colorScale>
    </cfRule>
  </conditionalFormatting>
  <conditionalFormatting sqref="I4">
    <cfRule type="colorScale" priority="519">
      <colorScale>
        <cfvo type="min"/>
        <cfvo type="percentile" val="50"/>
        <cfvo type="max"/>
        <color rgb="FFF8696B"/>
        <color rgb="FFFFEB84"/>
        <color rgb="FF63BE7B"/>
      </colorScale>
    </cfRule>
    <cfRule type="colorScale" priority="517">
      <colorScale>
        <cfvo type="min"/>
        <cfvo type="max"/>
        <color rgb="FFFFEF9C"/>
        <color rgb="FF63BE7B"/>
      </colorScale>
    </cfRule>
  </conditionalFormatting>
  <conditionalFormatting sqref="I5:I6">
    <cfRule type="colorScale" priority="3157">
      <colorScale>
        <cfvo type="min"/>
        <cfvo type="max"/>
        <color rgb="FFFFEF9C"/>
        <color rgb="FF63BE7B"/>
      </colorScale>
    </cfRule>
    <cfRule type="colorScale" priority="3154">
      <colorScale>
        <cfvo type="min"/>
        <cfvo type="percentile" val="50"/>
        <cfvo type="max"/>
        <color rgb="FFF8696B"/>
        <color rgb="FFFFEB84"/>
        <color rgb="FF63BE7B"/>
      </colorScale>
    </cfRule>
  </conditionalFormatting>
  <conditionalFormatting sqref="I7">
    <cfRule type="colorScale" priority="198">
      <colorScale>
        <cfvo type="min"/>
        <cfvo type="max"/>
        <color rgb="FFFFEF9C"/>
        <color rgb="FF63BE7B"/>
      </colorScale>
    </cfRule>
    <cfRule type="colorScale" priority="191">
      <colorScale>
        <cfvo type="min"/>
        <cfvo type="max"/>
        <color rgb="FFFFEF9C"/>
        <color rgb="FF63BE7B"/>
      </colorScale>
    </cfRule>
    <cfRule type="colorScale" priority="182">
      <colorScale>
        <cfvo type="min"/>
        <cfvo type="max"/>
        <color rgb="FFFFEF9C"/>
        <color rgb="FF63BE7B"/>
      </colorScale>
    </cfRule>
    <cfRule type="colorScale" priority="179">
      <colorScale>
        <cfvo type="min"/>
        <cfvo type="max"/>
        <color rgb="FFFFEF9C"/>
        <color rgb="FF63BE7B"/>
      </colorScale>
    </cfRule>
  </conditionalFormatting>
  <conditionalFormatting sqref="I8">
    <cfRule type="colorScale" priority="475">
      <colorScale>
        <cfvo type="min"/>
        <cfvo type="max"/>
        <color rgb="FFFFEF9C"/>
        <color rgb="FF63BE7B"/>
      </colorScale>
    </cfRule>
    <cfRule type="colorScale" priority="481">
      <colorScale>
        <cfvo type="min"/>
        <cfvo type="max"/>
        <color rgb="FFFFEF9C"/>
        <color rgb="FF63BE7B"/>
      </colorScale>
    </cfRule>
  </conditionalFormatting>
  <conditionalFormatting sqref="I9">
    <cfRule type="colorScale" priority="453">
      <colorScale>
        <cfvo type="min"/>
        <cfvo type="max"/>
        <color rgb="FFFFEF9C"/>
        <color rgb="FF63BE7B"/>
      </colorScale>
    </cfRule>
    <cfRule type="colorScale" priority="447">
      <colorScale>
        <cfvo type="min"/>
        <cfvo type="max"/>
        <color rgb="FFFFEF9C"/>
        <color rgb="FF63BE7B"/>
      </colorScale>
    </cfRule>
  </conditionalFormatting>
  <conditionalFormatting sqref="I10:I11 I2">
    <cfRule type="colorScale" priority="164">
      <colorScale>
        <cfvo type="min"/>
        <cfvo type="max"/>
        <color rgb="FFFFEF9C"/>
        <color rgb="FF63BE7B"/>
      </colorScale>
    </cfRule>
  </conditionalFormatting>
  <conditionalFormatting sqref="I12">
    <cfRule type="colorScale" priority="387">
      <colorScale>
        <cfvo type="min"/>
        <cfvo type="max"/>
        <color rgb="FFFFEF9C"/>
        <color rgb="FF63BE7B"/>
      </colorScale>
    </cfRule>
    <cfRule type="colorScale" priority="389">
      <colorScale>
        <cfvo type="min"/>
        <cfvo type="percentile" val="50"/>
        <cfvo type="max"/>
        <color rgb="FFF8696B"/>
        <color rgb="FFFFEB84"/>
        <color rgb="FF63BE7B"/>
      </colorScale>
    </cfRule>
  </conditionalFormatting>
  <conditionalFormatting sqref="I12:I19 I3:I6 I8:I9">
    <cfRule type="colorScale" priority="243">
      <colorScale>
        <cfvo type="min"/>
        <cfvo type="max"/>
        <color rgb="FFFFEF9C"/>
        <color rgb="FF63BE7B"/>
      </colorScale>
    </cfRule>
  </conditionalFormatting>
  <conditionalFormatting sqref="I13:I14">
    <cfRule type="colorScale" priority="376">
      <colorScale>
        <cfvo type="min"/>
        <cfvo type="max"/>
        <color rgb="FFFFEF9C"/>
        <color rgb="FF63BE7B"/>
      </colorScale>
    </cfRule>
    <cfRule type="colorScale" priority="363">
      <colorScale>
        <cfvo type="min"/>
        <cfvo type="max"/>
        <color rgb="FFFFEF9C"/>
        <color rgb="FF63BE7B"/>
      </colorScale>
    </cfRule>
  </conditionalFormatting>
  <conditionalFormatting sqref="I15">
    <cfRule type="colorScale" priority="357">
      <colorScale>
        <cfvo type="min"/>
        <cfvo type="max"/>
        <color rgb="FFFFEF9C"/>
        <color rgb="FF63BE7B"/>
      </colorScale>
    </cfRule>
    <cfRule type="colorScale" priority="349">
      <colorScale>
        <cfvo type="min"/>
        <cfvo type="max"/>
        <color rgb="FFFFEF9C"/>
        <color rgb="FF63BE7B"/>
      </colorScale>
    </cfRule>
    <cfRule type="colorScale" priority="342">
      <colorScale>
        <cfvo type="min"/>
        <cfvo type="max"/>
        <color rgb="FFFFEF9C"/>
        <color rgb="FF63BE7B"/>
      </colorScale>
    </cfRule>
  </conditionalFormatting>
  <conditionalFormatting sqref="I16">
    <cfRule type="colorScale" priority="321">
      <colorScale>
        <cfvo type="min"/>
        <cfvo type="max"/>
        <color rgb="FFFFEF9C"/>
        <color rgb="FF63BE7B"/>
      </colorScale>
    </cfRule>
    <cfRule type="colorScale" priority="328">
      <colorScale>
        <cfvo type="min"/>
        <cfvo type="max"/>
        <color rgb="FFFFEF9C"/>
        <color rgb="FF63BE7B"/>
      </colorScale>
    </cfRule>
    <cfRule type="colorScale" priority="336">
      <colorScale>
        <cfvo type="min"/>
        <cfvo type="max"/>
        <color rgb="FFFFEF9C"/>
        <color rgb="FF63BE7B"/>
      </colorScale>
    </cfRule>
  </conditionalFormatting>
  <conditionalFormatting sqref="I17">
    <cfRule type="colorScale" priority="307">
      <colorScale>
        <cfvo type="min"/>
        <cfvo type="max"/>
        <color rgb="FFFFEF9C"/>
        <color rgb="FF63BE7B"/>
      </colorScale>
    </cfRule>
    <cfRule type="colorScale" priority="315">
      <colorScale>
        <cfvo type="min"/>
        <cfvo type="max"/>
        <color rgb="FFFFEF9C"/>
        <color rgb="FF63BE7B"/>
      </colorScale>
    </cfRule>
  </conditionalFormatting>
  <conditionalFormatting sqref="I18:I19">
    <cfRule type="colorScale" priority="292">
      <colorScale>
        <cfvo type="min"/>
        <cfvo type="max"/>
        <color rgb="FFFFEF9C"/>
        <color rgb="FF63BE7B"/>
      </colorScale>
    </cfRule>
    <cfRule type="colorScale" priority="280">
      <colorScale>
        <cfvo type="min"/>
        <cfvo type="max"/>
        <color rgb="FFFFEF9C"/>
        <color rgb="FF63BE7B"/>
      </colorScale>
    </cfRule>
    <cfRule type="colorScale" priority="299">
      <colorScale>
        <cfvo type="min"/>
        <cfvo type="max"/>
        <color rgb="FFFFEF9C"/>
        <color rgb="FF63BE7B"/>
      </colorScale>
    </cfRule>
    <cfRule type="colorScale" priority="283">
      <colorScale>
        <cfvo type="min"/>
        <cfvo type="percentile" val="50"/>
        <cfvo type="max"/>
        <color rgb="FFF8696B"/>
        <color rgb="FFFFEB84"/>
        <color rgb="FF63BE7B"/>
      </colorScale>
    </cfRule>
  </conditionalFormatting>
  <conditionalFormatting sqref="I20:I24">
    <cfRule type="colorScale" priority="750">
      <colorScale>
        <cfvo type="min"/>
        <cfvo type="max"/>
        <color rgb="FFFFEF9C"/>
        <color rgb="FF63BE7B"/>
      </colorScale>
    </cfRule>
    <cfRule type="colorScale" priority="784">
      <colorScale>
        <cfvo type="min"/>
        <cfvo type="percentile" val="50"/>
        <cfvo type="max"/>
        <color rgb="FFF8696B"/>
        <color rgb="FFFFEB84"/>
        <color rgb="FF63BE7B"/>
      </colorScale>
    </cfRule>
  </conditionalFormatting>
  <conditionalFormatting sqref="I25:I33">
    <cfRule type="colorScale" priority="772">
      <colorScale>
        <cfvo type="min"/>
        <cfvo type="max"/>
        <color rgb="FFFFEF9C"/>
        <color rgb="FF63BE7B"/>
      </colorScale>
    </cfRule>
  </conditionalFormatting>
  <conditionalFormatting sqref="J2:J11">
    <cfRule type="colorScale" priority="2">
      <colorScale>
        <cfvo type="min"/>
        <cfvo type="max"/>
        <color rgb="FFFFEF9C"/>
        <color rgb="FF63BE7B"/>
      </colorScale>
    </cfRule>
  </conditionalFormatting>
  <conditionalFormatting sqref="J3">
    <cfRule type="colorScale" priority="546">
      <colorScale>
        <cfvo type="min"/>
        <cfvo type="percentile" val="50"/>
        <cfvo type="max"/>
        <color rgb="FFF8696B"/>
        <color rgb="FFFFEB84"/>
        <color rgb="FF63BE7B"/>
      </colorScale>
    </cfRule>
    <cfRule type="colorScale" priority="542">
      <colorScale>
        <cfvo type="min"/>
        <cfvo type="max"/>
        <color rgb="FFFFEF9C"/>
        <color rgb="FF63BE7B"/>
      </colorScale>
    </cfRule>
  </conditionalFormatting>
  <conditionalFormatting sqref="J4">
    <cfRule type="colorScale" priority="516">
      <colorScale>
        <cfvo type="min"/>
        <cfvo type="max"/>
        <color rgb="FFFFEF9C"/>
        <color rgb="FF63BE7B"/>
      </colorScale>
    </cfRule>
    <cfRule type="colorScale" priority="520">
      <colorScale>
        <cfvo type="min"/>
        <cfvo type="percentile" val="50"/>
        <cfvo type="max"/>
        <color rgb="FFF8696B"/>
        <color rgb="FFFFEB84"/>
        <color rgb="FF63BE7B"/>
      </colorScale>
    </cfRule>
  </conditionalFormatting>
  <conditionalFormatting sqref="J5:J6">
    <cfRule type="colorScale" priority="3158">
      <colorScale>
        <cfvo type="min"/>
        <cfvo type="max"/>
        <color rgb="FFFFEF9C"/>
        <color rgb="FF63BE7B"/>
      </colorScale>
    </cfRule>
    <cfRule type="colorScale" priority="3155">
      <colorScale>
        <cfvo type="min"/>
        <cfvo type="percentile" val="50"/>
        <cfvo type="max"/>
        <color rgb="FFF8696B"/>
        <color rgb="FFFFEB84"/>
        <color rgb="FF63BE7B"/>
      </colorScale>
    </cfRule>
  </conditionalFormatting>
  <conditionalFormatting sqref="J7">
    <cfRule type="colorScale" priority="199">
      <colorScale>
        <cfvo type="min"/>
        <cfvo type="max"/>
        <color rgb="FFFFEF9C"/>
        <color rgb="FF63BE7B"/>
      </colorScale>
    </cfRule>
    <cfRule type="colorScale" priority="181">
      <colorScale>
        <cfvo type="min"/>
        <cfvo type="max"/>
        <color rgb="FFFFEF9C"/>
        <color rgb="FF63BE7B"/>
      </colorScale>
    </cfRule>
    <cfRule type="colorScale" priority="178">
      <colorScale>
        <cfvo type="min"/>
        <cfvo type="max"/>
        <color rgb="FFFFEF9C"/>
        <color rgb="FF63BE7B"/>
      </colorScale>
    </cfRule>
  </conditionalFormatting>
  <conditionalFormatting sqref="J8">
    <cfRule type="colorScale" priority="482">
      <colorScale>
        <cfvo type="min"/>
        <cfvo type="max"/>
        <color rgb="FFFFEF9C"/>
        <color rgb="FF63BE7B"/>
      </colorScale>
    </cfRule>
    <cfRule type="colorScale" priority="474">
      <colorScale>
        <cfvo type="min"/>
        <cfvo type="max"/>
        <color rgb="FFFFEF9C"/>
        <color rgb="FF63BE7B"/>
      </colorScale>
    </cfRule>
  </conditionalFormatting>
  <conditionalFormatting sqref="J9">
    <cfRule type="colorScale" priority="446">
      <colorScale>
        <cfvo type="min"/>
        <cfvo type="max"/>
        <color rgb="FFFFEF9C"/>
        <color rgb="FF63BE7B"/>
      </colorScale>
    </cfRule>
    <cfRule type="colorScale" priority="454">
      <colorScale>
        <cfvo type="min"/>
        <cfvo type="max"/>
        <color rgb="FFFFEF9C"/>
        <color rgb="FF63BE7B"/>
      </colorScale>
    </cfRule>
  </conditionalFormatting>
  <conditionalFormatting sqref="J10:J11 J2">
    <cfRule type="colorScale" priority="172">
      <colorScale>
        <cfvo type="min"/>
        <cfvo type="max"/>
        <color rgb="FFFFEF9C"/>
        <color rgb="FF63BE7B"/>
      </colorScale>
    </cfRule>
  </conditionalFormatting>
  <conditionalFormatting sqref="J12">
    <cfRule type="colorScale" priority="390">
      <colorScale>
        <cfvo type="min"/>
        <cfvo type="percentile" val="50"/>
        <cfvo type="max"/>
        <color rgb="FFF8696B"/>
        <color rgb="FFFFEB84"/>
        <color rgb="FF63BE7B"/>
      </colorScale>
    </cfRule>
    <cfRule type="colorScale" priority="386">
      <colorScale>
        <cfvo type="min"/>
        <cfvo type="max"/>
        <color rgb="FFFFEF9C"/>
        <color rgb="FF63BE7B"/>
      </colorScale>
    </cfRule>
  </conditionalFormatting>
  <conditionalFormatting sqref="J12:J19 J3:J6 J8:J9">
    <cfRule type="colorScale" priority="242">
      <colorScale>
        <cfvo type="min"/>
        <cfvo type="max"/>
        <color rgb="FFFFEF9C"/>
        <color rgb="FF63BE7B"/>
      </colorScale>
    </cfRule>
  </conditionalFormatting>
  <conditionalFormatting sqref="J13:J14">
    <cfRule type="colorScale" priority="362">
      <colorScale>
        <cfvo type="min"/>
        <cfvo type="max"/>
        <color rgb="FFFFEF9C"/>
        <color rgb="FF63BE7B"/>
      </colorScale>
    </cfRule>
    <cfRule type="colorScale" priority="377">
      <colorScale>
        <cfvo type="min"/>
        <cfvo type="max"/>
        <color rgb="FFFFEF9C"/>
        <color rgb="FF63BE7B"/>
      </colorScale>
    </cfRule>
  </conditionalFormatting>
  <conditionalFormatting sqref="J15">
    <cfRule type="colorScale" priority="358">
      <colorScale>
        <cfvo type="min"/>
        <cfvo type="max"/>
        <color rgb="FFFFEF9C"/>
        <color rgb="FF63BE7B"/>
      </colorScale>
    </cfRule>
    <cfRule type="colorScale" priority="341">
      <colorScale>
        <cfvo type="min"/>
        <cfvo type="max"/>
        <color rgb="FFFFEF9C"/>
        <color rgb="FF63BE7B"/>
      </colorScale>
    </cfRule>
  </conditionalFormatting>
  <conditionalFormatting sqref="J16">
    <cfRule type="colorScale" priority="320">
      <colorScale>
        <cfvo type="min"/>
        <cfvo type="max"/>
        <color rgb="FFFFEF9C"/>
        <color rgb="FF63BE7B"/>
      </colorScale>
    </cfRule>
    <cfRule type="colorScale" priority="337">
      <colorScale>
        <cfvo type="min"/>
        <cfvo type="max"/>
        <color rgb="FFFFEF9C"/>
        <color rgb="FF63BE7B"/>
      </colorScale>
    </cfRule>
  </conditionalFormatting>
  <conditionalFormatting sqref="J17">
    <cfRule type="colorScale" priority="316">
      <colorScale>
        <cfvo type="min"/>
        <cfvo type="max"/>
        <color rgb="FFFFEF9C"/>
        <color rgb="FF63BE7B"/>
      </colorScale>
    </cfRule>
    <cfRule type="colorScale" priority="306">
      <colorScale>
        <cfvo type="min"/>
        <cfvo type="max"/>
        <color rgb="FFFFEF9C"/>
        <color rgb="FF63BE7B"/>
      </colorScale>
    </cfRule>
  </conditionalFormatting>
  <conditionalFormatting sqref="J18:J19">
    <cfRule type="colorScale" priority="279">
      <colorScale>
        <cfvo type="min"/>
        <cfvo type="max"/>
        <color rgb="FFFFEF9C"/>
        <color rgb="FF63BE7B"/>
      </colorScale>
    </cfRule>
    <cfRule type="colorScale" priority="282">
      <colorScale>
        <cfvo type="min"/>
        <cfvo type="max"/>
        <color rgb="FFFFEF9C"/>
        <color rgb="FF63BE7B"/>
      </colorScale>
    </cfRule>
    <cfRule type="colorScale" priority="300">
      <colorScale>
        <cfvo type="min"/>
        <cfvo type="max"/>
        <color rgb="FFFFEF9C"/>
        <color rgb="FF63BE7B"/>
      </colorScale>
    </cfRule>
  </conditionalFormatting>
  <conditionalFormatting sqref="J20:J24">
    <cfRule type="colorScale" priority="785">
      <colorScale>
        <cfvo type="min"/>
        <cfvo type="percentile" val="50"/>
        <cfvo type="max"/>
        <color rgb="FFF8696B"/>
        <color rgb="FFFFEB84"/>
        <color rgb="FF63BE7B"/>
      </colorScale>
    </cfRule>
    <cfRule type="colorScale" priority="749">
      <colorScale>
        <cfvo type="min"/>
        <cfvo type="max"/>
        <color rgb="FFFFEF9C"/>
        <color rgb="FF63BE7B"/>
      </colorScale>
    </cfRule>
  </conditionalFormatting>
  <conditionalFormatting sqref="J25:J33">
    <cfRule type="colorScale" priority="773">
      <colorScale>
        <cfvo type="min"/>
        <cfvo type="max"/>
        <color rgb="FFFFEF9C"/>
        <color rgb="FF63BE7B"/>
      </colorScale>
    </cfRule>
  </conditionalFormatting>
  <conditionalFormatting sqref="K2:K11">
    <cfRule type="colorScale" priority="1">
      <colorScale>
        <cfvo type="min"/>
        <cfvo type="max"/>
        <color rgb="FFFFEF9C"/>
        <color rgb="FF63BE7B"/>
      </colorScale>
    </cfRule>
  </conditionalFormatting>
  <conditionalFormatting sqref="K3">
    <cfRule type="colorScale" priority="547">
      <colorScale>
        <cfvo type="min"/>
        <cfvo type="percentile" val="50"/>
        <cfvo type="max"/>
        <color rgb="FFF8696B"/>
        <color rgb="FFFFEB84"/>
        <color rgb="FF63BE7B"/>
      </colorScale>
    </cfRule>
    <cfRule type="colorScale" priority="541">
      <colorScale>
        <cfvo type="min"/>
        <cfvo type="max"/>
        <color rgb="FFFFEF9C"/>
        <color rgb="FF63BE7B"/>
      </colorScale>
    </cfRule>
  </conditionalFormatting>
  <conditionalFormatting sqref="K4">
    <cfRule type="colorScale" priority="521">
      <colorScale>
        <cfvo type="min"/>
        <cfvo type="percentile" val="50"/>
        <cfvo type="max"/>
        <color rgb="FFF8696B"/>
        <color rgb="FFFFEB84"/>
        <color rgb="FF63BE7B"/>
      </colorScale>
    </cfRule>
    <cfRule type="colorScale" priority="515">
      <colorScale>
        <cfvo type="min"/>
        <cfvo type="max"/>
        <color rgb="FFFFEF9C"/>
        <color rgb="FF63BE7B"/>
      </colorScale>
    </cfRule>
  </conditionalFormatting>
  <conditionalFormatting sqref="K5:K6">
    <cfRule type="colorScale" priority="3159">
      <colorScale>
        <cfvo type="min"/>
        <cfvo type="max"/>
        <color rgb="FFFFEF9C"/>
        <color rgb="FF63BE7B"/>
      </colorScale>
    </cfRule>
    <cfRule type="colorScale" priority="3156">
      <colorScale>
        <cfvo type="min"/>
        <cfvo type="percentile" val="50"/>
        <cfvo type="max"/>
        <color rgb="FFF8696B"/>
        <color rgb="FFFFEB84"/>
        <color rgb="FF63BE7B"/>
      </colorScale>
    </cfRule>
  </conditionalFormatting>
  <conditionalFormatting sqref="K7">
    <cfRule type="colorScale" priority="177">
      <colorScale>
        <cfvo type="min"/>
        <cfvo type="max"/>
        <color rgb="FFFFEF9C"/>
        <color rgb="FF63BE7B"/>
      </colorScale>
    </cfRule>
    <cfRule type="colorScale" priority="200">
      <colorScale>
        <cfvo type="min"/>
        <cfvo type="percentile" val="50"/>
        <cfvo type="max"/>
        <color rgb="FFF8696B"/>
        <color rgb="FFFFEB84"/>
        <color rgb="FF63BE7B"/>
      </colorScale>
    </cfRule>
    <cfRule type="colorScale" priority="180">
      <colorScale>
        <cfvo type="min"/>
        <cfvo type="percentile" val="50"/>
        <cfvo type="max"/>
        <color rgb="FFF8696B"/>
        <color rgb="FFFFEB84"/>
        <color rgb="FF63BE7B"/>
      </colorScale>
    </cfRule>
  </conditionalFormatting>
  <conditionalFormatting sqref="K8">
    <cfRule type="colorScale" priority="483">
      <colorScale>
        <cfvo type="min"/>
        <cfvo type="percentile" val="50"/>
        <cfvo type="max"/>
        <color rgb="FFF8696B"/>
        <color rgb="FFFFEB84"/>
        <color rgb="FF63BE7B"/>
      </colorScale>
    </cfRule>
    <cfRule type="colorScale" priority="473">
      <colorScale>
        <cfvo type="min"/>
        <cfvo type="max"/>
        <color rgb="FFFFEF9C"/>
        <color rgb="FF63BE7B"/>
      </colorScale>
    </cfRule>
  </conditionalFormatting>
  <conditionalFormatting sqref="K9">
    <cfRule type="colorScale" priority="455">
      <colorScale>
        <cfvo type="min"/>
        <cfvo type="percentile" val="50"/>
        <cfvo type="max"/>
        <color rgb="FFF8696B"/>
        <color rgb="FFFFEB84"/>
        <color rgb="FF63BE7B"/>
      </colorScale>
    </cfRule>
    <cfRule type="colorScale" priority="445">
      <colorScale>
        <cfvo type="min"/>
        <cfvo type="max"/>
        <color rgb="FFFFEF9C"/>
        <color rgb="FF63BE7B"/>
      </colorScale>
    </cfRule>
  </conditionalFormatting>
  <conditionalFormatting sqref="K10:K11 K2">
    <cfRule type="colorScale" priority="173">
      <colorScale>
        <cfvo type="min"/>
        <cfvo type="percentile" val="50"/>
        <cfvo type="max"/>
        <color rgb="FFF8696B"/>
        <color rgb="FFFFEB84"/>
        <color rgb="FF63BE7B"/>
      </colorScale>
    </cfRule>
  </conditionalFormatting>
  <conditionalFormatting sqref="K12">
    <cfRule type="colorScale" priority="391">
      <colorScale>
        <cfvo type="min"/>
        <cfvo type="percentile" val="50"/>
        <cfvo type="max"/>
        <color rgb="FFF8696B"/>
        <color rgb="FFFFEB84"/>
        <color rgb="FF63BE7B"/>
      </colorScale>
    </cfRule>
    <cfRule type="colorScale" priority="385">
      <colorScale>
        <cfvo type="min"/>
        <cfvo type="max"/>
        <color rgb="FFFFEF9C"/>
        <color rgb="FF63BE7B"/>
      </colorScale>
    </cfRule>
  </conditionalFormatting>
  <conditionalFormatting sqref="K12:K19 K3:K6 K8:K9">
    <cfRule type="colorScale" priority="241">
      <colorScale>
        <cfvo type="min"/>
        <cfvo type="max"/>
        <color rgb="FFFFEF9C"/>
        <color rgb="FF63BE7B"/>
      </colorScale>
    </cfRule>
  </conditionalFormatting>
  <conditionalFormatting sqref="K13:K14">
    <cfRule type="colorScale" priority="378">
      <colorScale>
        <cfvo type="min"/>
        <cfvo type="percentile" val="50"/>
        <cfvo type="max"/>
        <color rgb="FFF8696B"/>
        <color rgb="FFFFEB84"/>
        <color rgb="FF63BE7B"/>
      </colorScale>
    </cfRule>
    <cfRule type="colorScale" priority="361">
      <colorScale>
        <cfvo type="min"/>
        <cfvo type="max"/>
        <color rgb="FFFFEF9C"/>
        <color rgb="FF63BE7B"/>
      </colorScale>
    </cfRule>
  </conditionalFormatting>
  <conditionalFormatting sqref="K15">
    <cfRule type="colorScale" priority="340">
      <colorScale>
        <cfvo type="min"/>
        <cfvo type="max"/>
        <color rgb="FFFFEF9C"/>
        <color rgb="FF63BE7B"/>
      </colorScale>
    </cfRule>
    <cfRule type="colorScale" priority="359">
      <colorScale>
        <cfvo type="min"/>
        <cfvo type="percentile" val="50"/>
        <cfvo type="max"/>
        <color rgb="FFF8696B"/>
        <color rgb="FFFFEB84"/>
        <color rgb="FF63BE7B"/>
      </colorScale>
    </cfRule>
  </conditionalFormatting>
  <conditionalFormatting sqref="K16">
    <cfRule type="colorScale" priority="338">
      <colorScale>
        <cfvo type="min"/>
        <cfvo type="percentile" val="50"/>
        <cfvo type="max"/>
        <color rgb="FFF8696B"/>
        <color rgb="FFFFEB84"/>
        <color rgb="FF63BE7B"/>
      </colorScale>
    </cfRule>
    <cfRule type="colorScale" priority="319">
      <colorScale>
        <cfvo type="min"/>
        <cfvo type="max"/>
        <color rgb="FFFFEF9C"/>
        <color rgb="FF63BE7B"/>
      </colorScale>
    </cfRule>
  </conditionalFormatting>
  <conditionalFormatting sqref="K17">
    <cfRule type="colorScale" priority="305">
      <colorScale>
        <cfvo type="min"/>
        <cfvo type="max"/>
        <color rgb="FFFFEF9C"/>
        <color rgb="FF63BE7B"/>
      </colorScale>
    </cfRule>
    <cfRule type="colorScale" priority="317">
      <colorScale>
        <cfvo type="min"/>
        <cfvo type="percentile" val="50"/>
        <cfvo type="max"/>
        <color rgb="FFF8696B"/>
        <color rgb="FFFFEB84"/>
        <color rgb="FF63BE7B"/>
      </colorScale>
    </cfRule>
  </conditionalFormatting>
  <conditionalFormatting sqref="K18:K19">
    <cfRule type="colorScale" priority="281">
      <colorScale>
        <cfvo type="min"/>
        <cfvo type="max"/>
        <color rgb="FFFFEF9C"/>
        <color rgb="FF63BE7B"/>
      </colorScale>
    </cfRule>
    <cfRule type="colorScale" priority="278">
      <colorScale>
        <cfvo type="min"/>
        <cfvo type="max"/>
        <color rgb="FFFFEF9C"/>
        <color rgb="FF63BE7B"/>
      </colorScale>
    </cfRule>
    <cfRule type="colorScale" priority="301">
      <colorScale>
        <cfvo type="min"/>
        <cfvo type="percentile" val="50"/>
        <cfvo type="max"/>
        <color rgb="FFF8696B"/>
        <color rgb="FFFFEB84"/>
        <color rgb="FF63BE7B"/>
      </colorScale>
    </cfRule>
  </conditionalFormatting>
  <conditionalFormatting sqref="K20:K24">
    <cfRule type="colorScale" priority="748">
      <colorScale>
        <cfvo type="min"/>
        <cfvo type="max"/>
        <color rgb="FFFFEF9C"/>
        <color rgb="FF63BE7B"/>
      </colorScale>
    </cfRule>
    <cfRule type="colorScale" priority="786">
      <colorScale>
        <cfvo type="min"/>
        <cfvo type="percentile" val="50"/>
        <cfvo type="max"/>
        <color rgb="FFF8696B"/>
        <color rgb="FFFFEB84"/>
        <color rgb="FF63BE7B"/>
      </colorScale>
    </cfRule>
  </conditionalFormatting>
  <conditionalFormatting sqref="K25:K33">
    <cfRule type="colorScale" priority="774">
      <colorScale>
        <cfvo type="min"/>
        <cfvo type="percentile" val="50"/>
        <cfvo type="max"/>
        <color rgb="FFF8696B"/>
        <color rgb="FFFFEB84"/>
        <color rgb="FF63BE7B"/>
      </colorScale>
    </cfRule>
  </conditionalFormatting>
  <hyperlinks>
    <hyperlink ref="A8" r:id="rId1" display="Technology/Software/Constellation Software.xlsx" xr:uid="{871311F8-DF68-DA43-A52A-BB612EEA8177}"/>
    <hyperlink ref="A9" r:id="rId2" display="Technology/Hardware/ASML.xlsx" xr:uid="{BDC24C03-E375-8D4C-8D3B-EA1CCC3572C9}"/>
    <hyperlink ref="A7" r:id="rId3" display="Consumer/Louis Vuitton Moet Hennessy.xlsx" xr:uid="{E2C33C0A-FB89-5249-A1D8-713B4B087838}"/>
    <hyperlink ref="A11" r:id="rId4" display="Technology/Hardware/Tesla.xlsx" xr:uid="{E68CBF42-EDFE-A44B-879A-72F863DC5C6B}"/>
    <hyperlink ref="A3" r:id="rId5" display="Healthcare/Novo Nordisk.xlsx" xr:uid="{E879AD65-A1C8-D04A-8B87-2F4824AF75C0}"/>
    <hyperlink ref="A5" r:id="rId6" display="Consumer/Hermes International.xlsx" xr:uid="{5ADD4D23-84D3-374E-B8C2-88CEE8362A82}"/>
    <hyperlink ref="A2" r:id="rId7" display="Consumer/Ulta Beauty.xlsx" xr:uid="{93FC4ADB-EEAB-684F-B61E-81C7E846C79D}"/>
    <hyperlink ref="A6" r:id="rId8" display="Technology/Hardware/Taiwan Semiconductor.xlsx" xr:uid="{7DFB86A7-BC0D-7D49-91B5-71AD3BB0D76F}"/>
    <hyperlink ref="A10" r:id="rId9" display="Technology/Hardware/Nvidia.xlsx" xr:uid="{F14A4FF7-7CBF-F14C-927B-50DC476D4B25}"/>
    <hyperlink ref="A4" r:id="rId10" display="Financial Services/BlackRock.xlsx" xr:uid="{8AE66872-B87B-A648-9CA5-A4E552E4D8E6}"/>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3F88C-B304-AA4B-94AB-D656035E5056}">
  <dimension ref="A1:R52"/>
  <sheetViews>
    <sheetView zoomScale="80" zoomScaleNormal="80" workbookViewId="0">
      <pane ySplit="1" topLeftCell="A2" activePane="bottomLeft" state="frozen"/>
      <selection pane="bottomLeft" activeCell="A9" sqref="A9:XFD9"/>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10" spans="1:18" ht="50" customHeight="1">
      <c r="A10" s="2"/>
      <c r="B10" s="19"/>
      <c r="C10" s="6"/>
      <c r="D10" s="6"/>
      <c r="E10" s="6"/>
      <c r="F10" s="6"/>
      <c r="G10" s="7"/>
      <c r="H10" s="7"/>
      <c r="I10" s="6"/>
      <c r="J10" s="6"/>
      <c r="K10" s="6"/>
      <c r="L10" s="8"/>
      <c r="M10" s="16"/>
      <c r="N10" s="25"/>
      <c r="O10" s="14"/>
      <c r="P10" s="10"/>
      <c r="Q10" s="10"/>
      <c r="R10" s="10"/>
    </row>
    <row r="11" spans="1:18" ht="50" customHeight="1">
      <c r="A11" s="2"/>
      <c r="B11" s="19"/>
      <c r="C11" s="6"/>
      <c r="D11" s="6"/>
      <c r="E11" s="6"/>
      <c r="F11" s="6"/>
      <c r="G11" s="7"/>
      <c r="H11" s="7"/>
      <c r="I11" s="6"/>
      <c r="J11" s="6"/>
      <c r="K11" s="6"/>
      <c r="L11" s="8"/>
      <c r="M11" s="16"/>
      <c r="N11" s="25"/>
      <c r="O11" s="14"/>
      <c r="P11" s="10"/>
      <c r="Q11" s="10"/>
      <c r="R11" s="10"/>
    </row>
    <row r="12" spans="1:18" ht="50" customHeight="1">
      <c r="A12" s="2"/>
      <c r="B12" s="19"/>
      <c r="C12" s="6"/>
      <c r="D12" s="6"/>
      <c r="E12" s="6"/>
      <c r="F12" s="6"/>
      <c r="G12" s="7"/>
      <c r="H12" s="7"/>
      <c r="I12" s="6"/>
      <c r="J12" s="6"/>
      <c r="K12" s="6"/>
      <c r="L12" s="8"/>
      <c r="M12" s="16"/>
      <c r="N12" s="25"/>
      <c r="O12" s="14"/>
      <c r="P12" s="10"/>
      <c r="Q12" s="10"/>
      <c r="R12" s="10"/>
    </row>
    <row r="13" spans="1:18" ht="50" customHeight="1">
      <c r="A13" s="2"/>
      <c r="B13" s="19"/>
      <c r="C13" s="6"/>
      <c r="D13" s="6"/>
      <c r="E13" s="6"/>
      <c r="F13" s="6"/>
      <c r="G13" s="7"/>
      <c r="H13" s="7"/>
      <c r="I13" s="6"/>
      <c r="J13" s="6"/>
      <c r="K13" s="6"/>
      <c r="L13" s="8"/>
      <c r="M13" s="16"/>
      <c r="N13" s="25"/>
      <c r="O13" s="14"/>
      <c r="P13" s="10"/>
      <c r="Q13" s="10"/>
      <c r="R13" s="10"/>
    </row>
    <row r="14" spans="1:18" ht="50" customHeight="1">
      <c r="A14" s="2"/>
      <c r="B14" s="19"/>
      <c r="C14" s="6"/>
      <c r="D14" s="6"/>
      <c r="E14" s="6"/>
      <c r="F14" s="6"/>
      <c r="G14" s="7"/>
      <c r="H14" s="7"/>
      <c r="I14" s="6"/>
      <c r="J14" s="6"/>
      <c r="K14" s="6"/>
      <c r="L14" s="8"/>
      <c r="M14" s="16"/>
      <c r="N14" s="25"/>
      <c r="O14" s="14"/>
      <c r="P14" s="10"/>
      <c r="Q14" s="10"/>
      <c r="R14" s="10"/>
    </row>
    <row r="15" spans="1:18" ht="50" customHeight="1">
      <c r="A15" s="2"/>
      <c r="B15" s="19"/>
      <c r="C15" s="6"/>
      <c r="D15" s="6"/>
      <c r="E15" s="6"/>
      <c r="F15" s="6"/>
      <c r="G15" s="7"/>
      <c r="H15" s="7"/>
      <c r="I15" s="6"/>
      <c r="J15" s="6"/>
      <c r="K15" s="6"/>
      <c r="L15" s="8"/>
      <c r="M15" s="16"/>
      <c r="N15" s="25"/>
      <c r="O15" s="14"/>
      <c r="P15" s="10"/>
      <c r="Q15" s="10"/>
      <c r="R15" s="10"/>
    </row>
    <row r="16" spans="1:18" ht="50" customHeight="1">
      <c r="A16" s="2"/>
      <c r="B16" s="19"/>
      <c r="C16" s="6"/>
      <c r="D16" s="6"/>
      <c r="E16" s="6"/>
      <c r="F16" s="6"/>
      <c r="G16" s="7"/>
      <c r="H16" s="7"/>
      <c r="I16" s="6"/>
      <c r="J16" s="6"/>
      <c r="K16" s="6"/>
      <c r="L16" s="8"/>
      <c r="M16" s="16"/>
      <c r="N16" s="25"/>
      <c r="O16" s="14"/>
      <c r="P16" s="10"/>
      <c r="Q16" s="10"/>
      <c r="R16" s="10"/>
    </row>
    <row r="17" spans="1:18" ht="50" customHeight="1">
      <c r="A17" s="2"/>
      <c r="B17" s="19"/>
      <c r="C17" s="6"/>
      <c r="D17" s="6"/>
      <c r="E17" s="6"/>
      <c r="F17" s="6"/>
      <c r="G17" s="7"/>
      <c r="H17" s="7"/>
      <c r="I17" s="6"/>
      <c r="J17" s="6"/>
      <c r="K17" s="6"/>
      <c r="L17" s="8"/>
      <c r="M17" s="16"/>
      <c r="N17" s="25"/>
      <c r="O17" s="14"/>
      <c r="P17" s="10"/>
      <c r="Q17" s="10"/>
      <c r="R17" s="10"/>
    </row>
    <row r="18" spans="1:18" ht="50" customHeight="1">
      <c r="A18" s="2"/>
      <c r="B18" s="19"/>
      <c r="C18" s="6"/>
      <c r="D18" s="6"/>
      <c r="E18" s="6"/>
      <c r="F18" s="6"/>
      <c r="G18" s="7"/>
      <c r="H18" s="7"/>
      <c r="I18" s="6"/>
      <c r="J18" s="6"/>
      <c r="K18" s="6"/>
      <c r="L18" s="8"/>
      <c r="M18" s="16"/>
      <c r="N18" s="25"/>
      <c r="O18" s="14"/>
      <c r="P18" s="10"/>
      <c r="Q18" s="10"/>
      <c r="R18" s="10"/>
    </row>
    <row r="19" spans="1:18" ht="50" customHeight="1">
      <c r="A19" s="2"/>
      <c r="B19" s="19"/>
      <c r="C19" s="6"/>
      <c r="D19" s="6"/>
      <c r="E19" s="6"/>
      <c r="F19" s="6"/>
      <c r="G19" s="7"/>
      <c r="H19" s="7"/>
      <c r="I19" s="6"/>
      <c r="J19" s="6"/>
      <c r="K19" s="6"/>
      <c r="L19" s="8"/>
      <c r="M19" s="16"/>
      <c r="N19" s="25"/>
      <c r="O19" s="14"/>
      <c r="P19" s="10"/>
      <c r="Q19" s="10"/>
      <c r="R19" s="10"/>
    </row>
    <row r="20" spans="1:18" ht="50" customHeight="1">
      <c r="A20" s="2"/>
      <c r="B20" s="19"/>
      <c r="C20" s="6"/>
      <c r="D20" s="6"/>
      <c r="E20" s="6"/>
      <c r="F20" s="6"/>
      <c r="G20" s="7"/>
      <c r="H20" s="7"/>
      <c r="I20" s="6"/>
      <c r="J20" s="6"/>
      <c r="K20" s="6"/>
      <c r="L20" s="8"/>
      <c r="M20" s="16"/>
      <c r="N20" s="25"/>
      <c r="O20" s="14"/>
      <c r="P20" s="10"/>
      <c r="Q20" s="10"/>
      <c r="R20" s="10"/>
    </row>
    <row r="21" spans="1:18" ht="50" customHeight="1">
      <c r="A21" s="2"/>
      <c r="B21" s="19"/>
      <c r="C21" s="6"/>
      <c r="D21" s="6"/>
      <c r="E21" s="6"/>
      <c r="F21" s="6"/>
      <c r="G21" s="7"/>
      <c r="H21" s="7"/>
      <c r="I21" s="6"/>
      <c r="J21" s="6"/>
      <c r="K21" s="6"/>
      <c r="L21" s="8"/>
      <c r="M21" s="16"/>
      <c r="N21" s="25"/>
      <c r="O21" s="14"/>
      <c r="P21" s="10"/>
      <c r="Q21" s="10"/>
      <c r="R21" s="10"/>
    </row>
    <row r="22" spans="1:18" ht="50" customHeight="1">
      <c r="A22" s="2"/>
      <c r="B22" s="19"/>
      <c r="C22" s="6"/>
      <c r="D22" s="6"/>
      <c r="E22" s="6"/>
      <c r="F22" s="6"/>
      <c r="G22" s="7"/>
      <c r="H22" s="7"/>
      <c r="I22" s="6"/>
      <c r="J22" s="6"/>
      <c r="K22" s="6"/>
      <c r="L22" s="8"/>
      <c r="M22" s="16"/>
      <c r="N22" s="25"/>
      <c r="O22" s="14"/>
      <c r="P22" s="10"/>
      <c r="Q22" s="10"/>
      <c r="R22" s="10"/>
    </row>
    <row r="23" spans="1:18" ht="50" customHeight="1">
      <c r="A23" s="2"/>
      <c r="B23" s="19"/>
      <c r="C23" s="6"/>
      <c r="D23" s="6"/>
      <c r="E23" s="6"/>
      <c r="F23" s="6"/>
      <c r="G23" s="7"/>
      <c r="H23" s="7"/>
      <c r="I23" s="6"/>
      <c r="J23" s="6"/>
      <c r="K23" s="6"/>
      <c r="L23" s="8"/>
      <c r="M23" s="16"/>
      <c r="N23" s="25"/>
      <c r="O23" s="14"/>
      <c r="P23" s="10"/>
      <c r="Q23" s="10"/>
      <c r="R23" s="10"/>
    </row>
    <row r="24" spans="1:18" ht="50" customHeight="1">
      <c r="A24" s="24"/>
      <c r="B24" s="19"/>
      <c r="C24" s="6"/>
      <c r="D24" s="6"/>
      <c r="E24" s="6"/>
      <c r="F24" s="6"/>
      <c r="G24" s="7"/>
      <c r="H24" s="7"/>
      <c r="I24" s="6"/>
      <c r="J24" s="6"/>
      <c r="K24" s="6"/>
      <c r="L24" s="8"/>
      <c r="M24" s="16"/>
      <c r="N24" s="25"/>
      <c r="O24" s="14"/>
      <c r="P24" s="10"/>
      <c r="Q24" s="10"/>
      <c r="R24" s="10"/>
    </row>
    <row r="25" spans="1:18" ht="50" customHeight="1">
      <c r="A25" s="2"/>
      <c r="B25" s="19"/>
      <c r="C25" s="6"/>
      <c r="D25" s="6"/>
      <c r="E25" s="6"/>
      <c r="F25" s="6"/>
      <c r="G25" s="7"/>
      <c r="H25" s="7"/>
      <c r="I25" s="6"/>
      <c r="J25" s="6"/>
      <c r="K25" s="6"/>
      <c r="L25" s="8"/>
      <c r="M25" s="16"/>
      <c r="N25" s="25"/>
      <c r="O25" s="14"/>
      <c r="P25" s="10"/>
      <c r="Q25" s="10"/>
      <c r="R25" s="10"/>
    </row>
    <row r="26" spans="1:18" ht="50" customHeight="1">
      <c r="A26" s="2"/>
      <c r="B26" s="19"/>
      <c r="C26" s="6"/>
      <c r="D26" s="6"/>
      <c r="E26" s="6"/>
      <c r="F26" s="6"/>
      <c r="G26" s="7"/>
      <c r="H26" s="7"/>
      <c r="I26" s="6"/>
      <c r="J26" s="6"/>
      <c r="K26" s="6"/>
      <c r="L26" s="8"/>
      <c r="M26" s="16"/>
      <c r="N26" s="25"/>
      <c r="O26" s="14"/>
      <c r="P26" s="10"/>
      <c r="Q26" s="10"/>
      <c r="R26" s="10"/>
    </row>
    <row r="27" spans="1:18" ht="50" customHeight="1">
      <c r="A27" s="2"/>
      <c r="B27" s="19"/>
      <c r="C27" s="6"/>
      <c r="D27" s="6"/>
      <c r="E27" s="6"/>
      <c r="F27" s="6"/>
      <c r="G27" s="7"/>
      <c r="H27" s="7"/>
      <c r="I27" s="6"/>
      <c r="J27" s="6"/>
      <c r="K27" s="6"/>
      <c r="L27" s="8"/>
      <c r="M27" s="16"/>
      <c r="N27" s="25"/>
      <c r="O27" s="14"/>
      <c r="P27" s="10"/>
      <c r="Q27" s="10"/>
      <c r="R27" s="10"/>
    </row>
    <row r="28" spans="1:18" ht="50" customHeight="1">
      <c r="A28" s="2"/>
      <c r="B28" s="19"/>
      <c r="C28" s="6"/>
      <c r="D28" s="6"/>
      <c r="E28" s="6"/>
      <c r="F28" s="6"/>
      <c r="G28" s="7"/>
      <c r="H28" s="7"/>
      <c r="I28" s="6"/>
      <c r="J28" s="6"/>
      <c r="K28" s="6"/>
      <c r="L28" s="8"/>
      <c r="M28" s="16"/>
      <c r="N28" s="25"/>
      <c r="O28" s="14"/>
      <c r="P28" s="10"/>
      <c r="Q28" s="10"/>
      <c r="R28" s="10"/>
    </row>
    <row r="29" spans="1:18" ht="50" customHeight="1">
      <c r="A29" s="2"/>
      <c r="B29" s="19"/>
      <c r="C29" s="6"/>
      <c r="D29" s="6"/>
      <c r="E29" s="6"/>
      <c r="F29" s="6"/>
      <c r="G29" s="7"/>
      <c r="H29" s="7"/>
      <c r="I29" s="6"/>
      <c r="J29" s="6"/>
      <c r="K29" s="6"/>
      <c r="L29" s="8"/>
      <c r="M29" s="16"/>
      <c r="N29" s="25"/>
      <c r="O29" s="14"/>
      <c r="P29" s="10"/>
      <c r="Q29" s="10"/>
      <c r="R29" s="10"/>
    </row>
    <row r="30" spans="1:18" ht="50" customHeight="1">
      <c r="A30" s="2"/>
      <c r="B30" s="19"/>
      <c r="C30" s="6"/>
      <c r="D30" s="6"/>
      <c r="E30" s="6"/>
      <c r="F30" s="6"/>
      <c r="G30" s="7"/>
      <c r="H30" s="7"/>
      <c r="I30" s="6"/>
      <c r="J30" s="6"/>
      <c r="K30" s="6"/>
      <c r="L30" s="8"/>
      <c r="M30" s="16"/>
      <c r="N30" s="25"/>
      <c r="O30" s="14"/>
      <c r="P30" s="10"/>
      <c r="Q30" s="10"/>
      <c r="R30" s="10"/>
    </row>
    <row r="31" spans="1:18" ht="50" customHeight="1">
      <c r="A31" s="2"/>
      <c r="B31" s="19"/>
      <c r="C31" s="6"/>
      <c r="D31" s="6"/>
      <c r="E31" s="6"/>
      <c r="F31" s="6"/>
      <c r="G31" s="7"/>
      <c r="H31" s="7"/>
      <c r="I31" s="6"/>
      <c r="J31" s="6"/>
      <c r="K31" s="6"/>
      <c r="L31" s="8"/>
      <c r="M31" s="16"/>
      <c r="N31" s="25"/>
      <c r="O31" s="14"/>
      <c r="P31" s="10"/>
      <c r="Q31" s="10"/>
      <c r="R31" s="10"/>
    </row>
    <row r="32" spans="1:18" ht="50" customHeight="1">
      <c r="A32" s="22"/>
      <c r="B32" s="19"/>
      <c r="C32" s="6"/>
      <c r="D32" s="6"/>
      <c r="E32" s="6"/>
      <c r="F32" s="6"/>
      <c r="G32" s="7"/>
      <c r="H32" s="7"/>
      <c r="I32" s="6"/>
      <c r="J32" s="6"/>
      <c r="K32" s="6"/>
      <c r="L32" s="8"/>
      <c r="M32" s="16"/>
      <c r="N32" s="10"/>
      <c r="O32" s="14"/>
      <c r="P32" s="10"/>
      <c r="Q32" s="10"/>
      <c r="R32" s="10"/>
    </row>
    <row r="33" spans="1:18" ht="50" customHeight="1">
      <c r="A33" s="22"/>
      <c r="B33" s="19"/>
      <c r="C33" s="6"/>
      <c r="D33" s="6"/>
      <c r="E33" s="6"/>
      <c r="F33" s="6"/>
      <c r="G33" s="7"/>
      <c r="H33" s="7"/>
      <c r="I33" s="6"/>
      <c r="J33" s="6"/>
      <c r="K33" s="6"/>
      <c r="L33" s="8"/>
      <c r="M33" s="16"/>
      <c r="N33" s="10"/>
      <c r="O33" s="14"/>
      <c r="P33" s="10"/>
      <c r="Q33" s="10"/>
      <c r="R33" s="10"/>
    </row>
    <row r="34" spans="1:18" ht="50" customHeight="1">
      <c r="A34" s="22"/>
      <c r="B34" s="19"/>
      <c r="C34" s="6"/>
      <c r="D34" s="6"/>
      <c r="E34" s="6"/>
      <c r="F34" s="6"/>
      <c r="G34" s="7"/>
      <c r="H34" s="7"/>
      <c r="I34" s="6"/>
      <c r="J34" s="6"/>
      <c r="K34" s="6"/>
      <c r="L34" s="8"/>
      <c r="M34" s="16"/>
      <c r="N34" s="10"/>
      <c r="O34" s="14"/>
      <c r="P34" s="10"/>
      <c r="Q34" s="10"/>
      <c r="R34" s="10"/>
    </row>
    <row r="35" spans="1:18" ht="50" customHeight="1">
      <c r="A35" s="22"/>
      <c r="B35" s="19"/>
      <c r="C35" s="6"/>
      <c r="D35" s="6"/>
      <c r="E35" s="6"/>
      <c r="F35" s="6"/>
      <c r="G35" s="7"/>
      <c r="H35" s="7"/>
      <c r="I35" s="6"/>
      <c r="J35" s="6"/>
      <c r="K35" s="6"/>
      <c r="L35" s="8"/>
      <c r="M35" s="16"/>
      <c r="N35" s="10"/>
      <c r="O35" s="14"/>
      <c r="P35" s="10"/>
      <c r="Q35" s="10"/>
      <c r="R35" s="10"/>
    </row>
    <row r="36" spans="1:18" ht="50" customHeight="1">
      <c r="A36" s="22"/>
      <c r="B36" s="19"/>
      <c r="C36" s="6"/>
      <c r="D36" s="6"/>
      <c r="E36" s="6"/>
      <c r="F36" s="6"/>
      <c r="G36" s="7"/>
      <c r="H36" s="7"/>
      <c r="I36" s="6"/>
      <c r="J36" s="6"/>
      <c r="K36" s="6"/>
      <c r="L36" s="8"/>
      <c r="M36" s="16"/>
      <c r="N36" s="10"/>
      <c r="O36" s="14"/>
      <c r="P36" s="10"/>
      <c r="Q36" s="10"/>
      <c r="R36" s="10"/>
    </row>
    <row r="37" spans="1:18" ht="50" customHeight="1">
      <c r="A37" s="22"/>
      <c r="B37" s="19"/>
      <c r="C37" s="6"/>
      <c r="D37" s="6"/>
      <c r="E37" s="6"/>
      <c r="F37" s="6"/>
      <c r="G37" s="7"/>
      <c r="H37" s="7"/>
      <c r="I37" s="6"/>
      <c r="J37" s="6"/>
      <c r="K37" s="6"/>
      <c r="L37" s="8"/>
      <c r="M37" s="16"/>
      <c r="N37" s="10"/>
      <c r="O37" s="14"/>
      <c r="P37" s="10"/>
      <c r="Q37" s="10"/>
      <c r="R37" s="10"/>
    </row>
    <row r="38" spans="1:18" ht="50" customHeight="1">
      <c r="A38" s="22"/>
      <c r="B38" s="19"/>
      <c r="C38" s="6"/>
      <c r="D38" s="6"/>
      <c r="E38" s="6"/>
      <c r="F38" s="6"/>
      <c r="G38" s="7"/>
      <c r="H38" s="7"/>
      <c r="I38" s="6"/>
      <c r="J38" s="6"/>
      <c r="K38" s="6"/>
      <c r="L38" s="8"/>
      <c r="M38" s="16"/>
      <c r="N38" s="10"/>
      <c r="O38" s="14"/>
      <c r="P38" s="10"/>
      <c r="Q38" s="10"/>
      <c r="R38" s="10"/>
    </row>
    <row r="39" spans="1:18" ht="50" customHeight="1">
      <c r="A39" s="22"/>
      <c r="B39" s="19"/>
      <c r="C39" s="6"/>
      <c r="D39" s="6"/>
      <c r="E39" s="6"/>
      <c r="F39" s="6"/>
      <c r="G39" s="7"/>
      <c r="H39" s="7"/>
      <c r="I39" s="6"/>
      <c r="J39" s="6"/>
      <c r="K39" s="6"/>
      <c r="L39" s="8"/>
      <c r="M39" s="16"/>
      <c r="N39" s="10"/>
      <c r="O39" s="14"/>
      <c r="P39" s="10"/>
      <c r="Q39" s="10"/>
      <c r="R39" s="10"/>
    </row>
    <row r="40" spans="1:18" ht="50" customHeight="1">
      <c r="A40" s="22"/>
      <c r="B40" s="19"/>
      <c r="C40" s="6"/>
      <c r="D40" s="6"/>
      <c r="E40" s="6"/>
      <c r="F40" s="6"/>
      <c r="G40" s="7"/>
      <c r="H40" s="7"/>
      <c r="I40" s="6"/>
      <c r="J40" s="6"/>
      <c r="K40" s="6"/>
      <c r="L40" s="8"/>
      <c r="M40" s="16"/>
      <c r="N40" s="10"/>
      <c r="O40" s="14"/>
      <c r="P40" s="10"/>
      <c r="Q40" s="10"/>
      <c r="R40" s="10"/>
    </row>
    <row r="41" spans="1:18" ht="50" customHeight="1">
      <c r="A41" s="22"/>
      <c r="B41" s="19"/>
      <c r="C41" s="6"/>
      <c r="D41" s="6"/>
      <c r="E41" s="6"/>
      <c r="F41" s="6"/>
      <c r="G41" s="7"/>
      <c r="H41" s="7"/>
      <c r="I41" s="6"/>
      <c r="J41" s="6"/>
      <c r="K41" s="6"/>
      <c r="L41" s="8"/>
      <c r="M41" s="16"/>
      <c r="N41" s="10"/>
      <c r="O41" s="14"/>
      <c r="P41" s="10"/>
      <c r="Q41" s="10"/>
      <c r="R41" s="10"/>
    </row>
    <row r="42" spans="1:18" ht="50" customHeight="1">
      <c r="A42" s="22"/>
      <c r="B42" s="19"/>
      <c r="C42" s="6"/>
      <c r="D42" s="6"/>
      <c r="E42" s="6"/>
      <c r="F42" s="6"/>
      <c r="G42" s="7"/>
      <c r="H42" s="7"/>
      <c r="I42" s="6"/>
      <c r="J42" s="6"/>
      <c r="K42" s="6"/>
      <c r="L42" s="8"/>
      <c r="M42" s="16"/>
      <c r="N42" s="10"/>
      <c r="O42" s="14"/>
      <c r="P42" s="10"/>
      <c r="Q42" s="10"/>
      <c r="R42" s="10"/>
    </row>
    <row r="43" spans="1:18" ht="50" customHeight="1">
      <c r="A43" s="22"/>
      <c r="B43" s="19"/>
      <c r="C43" s="6"/>
      <c r="D43" s="6"/>
      <c r="E43" s="6"/>
      <c r="F43" s="6"/>
      <c r="G43" s="7"/>
      <c r="H43" s="7"/>
      <c r="I43" s="6"/>
      <c r="J43" s="6"/>
      <c r="K43" s="6"/>
      <c r="L43" s="8"/>
      <c r="M43" s="16"/>
      <c r="N43" s="10"/>
      <c r="O43" s="14"/>
      <c r="P43" s="10"/>
      <c r="Q43" s="10"/>
      <c r="R43" s="10"/>
    </row>
    <row r="44" spans="1:18" ht="50" customHeight="1">
      <c r="A44" s="22"/>
      <c r="B44" s="19"/>
      <c r="C44" s="6"/>
      <c r="D44" s="6"/>
      <c r="E44" s="6"/>
      <c r="F44" s="6"/>
      <c r="G44" s="7"/>
      <c r="H44" s="7"/>
      <c r="I44" s="6"/>
      <c r="J44" s="6"/>
      <c r="K44" s="6"/>
      <c r="L44" s="8"/>
      <c r="M44" s="16"/>
      <c r="N44" s="10"/>
      <c r="O44" s="14"/>
      <c r="P44" s="10"/>
      <c r="Q44" s="10"/>
      <c r="R44" s="10"/>
    </row>
    <row r="45" spans="1:18" ht="50" customHeight="1">
      <c r="A45" s="22"/>
      <c r="B45" s="19"/>
      <c r="C45" s="6"/>
      <c r="D45" s="6"/>
      <c r="E45" s="6"/>
      <c r="F45" s="6"/>
      <c r="G45" s="7"/>
      <c r="H45" s="7"/>
      <c r="I45" s="6"/>
      <c r="J45" s="6"/>
      <c r="K45" s="6"/>
      <c r="L45" s="8"/>
      <c r="M45" s="16"/>
      <c r="N45" s="10"/>
      <c r="O45" s="14"/>
      <c r="P45" s="10"/>
      <c r="Q45" s="10"/>
      <c r="R45" s="10"/>
    </row>
    <row r="46" spans="1:18" ht="50" customHeight="1">
      <c r="A46" s="11"/>
      <c r="B46" s="5"/>
      <c r="C46" s="6"/>
      <c r="D46" s="6"/>
      <c r="E46" s="6"/>
      <c r="F46" s="6"/>
      <c r="G46" s="7"/>
      <c r="H46" s="7"/>
      <c r="I46" s="6"/>
      <c r="J46" s="6"/>
      <c r="K46" s="6"/>
      <c r="L46" s="8"/>
      <c r="M46" s="13"/>
      <c r="N46" s="10"/>
      <c r="O46" s="9"/>
      <c r="P46" s="10"/>
      <c r="Q46" s="10"/>
      <c r="R46" s="10"/>
    </row>
    <row r="47" spans="1:18" ht="50" customHeight="1">
      <c r="A47" s="4"/>
      <c r="B47" s="5"/>
      <c r="C47" s="6"/>
      <c r="D47" s="6"/>
      <c r="E47" s="6"/>
      <c r="F47" s="6"/>
      <c r="G47" s="7"/>
      <c r="H47" s="7"/>
      <c r="I47" s="6"/>
      <c r="J47" s="6"/>
      <c r="K47" s="6"/>
      <c r="L47" s="8"/>
      <c r="M47" s="13"/>
      <c r="N47" s="10"/>
      <c r="O47" s="9"/>
      <c r="P47" s="10"/>
      <c r="Q47" s="10"/>
      <c r="R47" s="10"/>
    </row>
    <row r="48" spans="1:18" ht="50" customHeight="1">
      <c r="A48" s="11"/>
      <c r="B48" s="5"/>
      <c r="C48" s="6"/>
      <c r="D48" s="6"/>
      <c r="E48" s="6"/>
      <c r="F48" s="6"/>
      <c r="G48" s="7"/>
      <c r="H48" s="7"/>
      <c r="I48" s="6"/>
      <c r="J48" s="6"/>
      <c r="K48" s="6"/>
      <c r="L48" s="8"/>
      <c r="M48" s="13"/>
      <c r="N48" s="10"/>
      <c r="O48" s="9"/>
      <c r="P48" s="10"/>
      <c r="Q48" s="10"/>
      <c r="R48" s="10"/>
    </row>
    <row r="49" spans="1:18" ht="50" customHeight="1">
      <c r="A49" s="11"/>
      <c r="B49" s="5"/>
      <c r="C49" s="6"/>
      <c r="D49" s="6"/>
      <c r="E49" s="6"/>
      <c r="F49" s="6"/>
      <c r="G49" s="7"/>
      <c r="H49" s="7"/>
      <c r="I49" s="6"/>
      <c r="J49" s="6"/>
      <c r="K49" s="6"/>
      <c r="L49" s="8"/>
      <c r="M49" s="13"/>
      <c r="N49" s="10"/>
      <c r="O49" s="9"/>
      <c r="P49" s="10"/>
      <c r="Q49" s="10"/>
      <c r="R49" s="10"/>
    </row>
    <row r="50" spans="1:18" ht="50" customHeight="1">
      <c r="A50" s="4"/>
      <c r="B50" s="5"/>
      <c r="C50" s="6"/>
      <c r="D50" s="6"/>
      <c r="E50" s="6"/>
      <c r="F50" s="6"/>
      <c r="G50" s="7"/>
      <c r="H50" s="7"/>
      <c r="I50" s="6"/>
      <c r="J50" s="6"/>
      <c r="K50" s="6"/>
      <c r="L50" s="8"/>
      <c r="M50" s="13"/>
      <c r="N50" s="10"/>
      <c r="O50" s="9"/>
      <c r="P50" s="10"/>
      <c r="Q50" s="10"/>
      <c r="R50" s="10"/>
    </row>
    <row r="51" spans="1:18" ht="50" customHeight="1">
      <c r="A51" s="11"/>
      <c r="B51" s="5"/>
      <c r="C51" s="6"/>
      <c r="D51" s="6"/>
      <c r="E51" s="6"/>
      <c r="F51" s="6"/>
      <c r="G51" s="7"/>
      <c r="H51" s="7"/>
      <c r="I51" s="6"/>
      <c r="J51" s="6"/>
      <c r="K51" s="6"/>
      <c r="L51" s="8"/>
      <c r="M51" s="13"/>
      <c r="N51" s="10"/>
      <c r="O51" s="9"/>
      <c r="P51" s="10"/>
      <c r="Q51" s="10"/>
      <c r="R51" s="10"/>
    </row>
    <row r="52" spans="1:18" ht="50" customHeight="1">
      <c r="A52" s="23"/>
      <c r="B52" s="5"/>
      <c r="C52" s="6"/>
      <c r="D52" s="6"/>
      <c r="E52" s="6"/>
      <c r="F52" s="6"/>
      <c r="G52" s="7"/>
      <c r="H52" s="7"/>
      <c r="I52" s="6"/>
      <c r="J52" s="6"/>
      <c r="K52" s="6"/>
      <c r="L52" s="8"/>
      <c r="M52" s="13"/>
      <c r="N52" s="10"/>
      <c r="O52" s="9"/>
      <c r="P52" s="10"/>
      <c r="Q52" s="10"/>
      <c r="R52" s="10"/>
    </row>
  </sheetData>
  <autoFilter ref="A1:L1" xr:uid="{FAB1ACF9-D4B9-FB4D-8299-9FC1FBDA430F}">
    <sortState xmlns:xlrd2="http://schemas.microsoft.com/office/spreadsheetml/2017/richdata2" ref="A2:L6">
      <sortCondition descending="1" ref="C1:C6"/>
    </sortState>
  </autoFilter>
  <conditionalFormatting sqref="C10:C31">
    <cfRule type="colorScale" priority="4398">
      <colorScale>
        <cfvo type="min"/>
        <cfvo type="percentile" val="50"/>
        <cfvo type="max"/>
        <color rgb="FFF8696B"/>
        <color rgb="FFFCFCFF"/>
        <color rgb="FF63BE7B"/>
      </colorScale>
    </cfRule>
  </conditionalFormatting>
  <conditionalFormatting sqref="C19">
    <cfRule type="colorScale" priority="15">
      <colorScale>
        <cfvo type="min"/>
        <cfvo type="percentile" val="50"/>
        <cfvo type="max"/>
        <color rgb="FFF8696B"/>
        <color rgb="FFFFEB84"/>
        <color rgb="FF63BE7B"/>
      </colorScale>
    </cfRule>
    <cfRule type="colorScale" priority="16">
      <colorScale>
        <cfvo type="min"/>
        <cfvo type="percentile" val="50"/>
        <cfvo type="max"/>
        <color rgb="FFF8696B"/>
        <color rgb="FFFFEB84"/>
        <color rgb="FF63BE7B"/>
      </colorScale>
    </cfRule>
    <cfRule type="colorScale" priority="17">
      <colorScale>
        <cfvo type="min"/>
        <cfvo type="max"/>
        <color rgb="FFFFEF9C"/>
        <color rgb="FF63BE7B"/>
      </colorScale>
    </cfRule>
  </conditionalFormatting>
  <conditionalFormatting sqref="C20:C25 C10:C18">
    <cfRule type="colorScale" priority="27">
      <colorScale>
        <cfvo type="min"/>
        <cfvo type="max"/>
        <color rgb="FFFCFCFF"/>
        <color rgb="FF63BE7B"/>
      </colorScale>
    </cfRule>
    <cfRule type="colorScale" priority="26">
      <colorScale>
        <cfvo type="min"/>
        <cfvo type="percentile" val="50"/>
        <cfvo type="max"/>
        <color rgb="FFF8696B"/>
        <color rgb="FFFCFCFF"/>
        <color rgb="FF63BE7B"/>
      </colorScale>
    </cfRule>
  </conditionalFormatting>
  <conditionalFormatting sqref="C20:C45 C10:C18">
    <cfRule type="colorScale" priority="20">
      <colorScale>
        <cfvo type="min"/>
        <cfvo type="percentile" val="50"/>
        <cfvo type="max"/>
        <color rgb="FFF8696B"/>
        <color rgb="FFFCFCFF"/>
        <color rgb="FF63BE7B"/>
      </colorScale>
    </cfRule>
  </conditionalFormatting>
  <conditionalFormatting sqref="C20:C52 C10:C18">
    <cfRule type="colorScale" priority="92">
      <colorScale>
        <cfvo type="min"/>
        <cfvo type="percentile" val="50"/>
        <cfvo type="max"/>
        <color rgb="FFF8696B"/>
        <color rgb="FFFFEB84"/>
        <color rgb="FF63BE7B"/>
      </colorScale>
    </cfRule>
    <cfRule type="colorScale" priority="97">
      <colorScale>
        <cfvo type="min"/>
        <cfvo type="percentile" val="50"/>
        <cfvo type="max"/>
        <color rgb="FFF8696B"/>
        <color rgb="FFFFEB84"/>
        <color rgb="FF63BE7B"/>
      </colorScale>
    </cfRule>
    <cfRule type="colorScale" priority="110">
      <colorScale>
        <cfvo type="min"/>
        <cfvo type="max"/>
        <color rgb="FFFFEF9C"/>
        <color rgb="FF63BE7B"/>
      </colorScale>
    </cfRule>
  </conditionalFormatting>
  <conditionalFormatting sqref="D10:D31">
    <cfRule type="colorScale" priority="4400">
      <colorScale>
        <cfvo type="min"/>
        <cfvo type="max"/>
        <color rgb="FFFCFCFF"/>
        <color rgb="FF63BE7B"/>
      </colorScale>
    </cfRule>
  </conditionalFormatting>
  <conditionalFormatting sqref="D20:D45 D10:D18">
    <cfRule type="colorScale" priority="18">
      <colorScale>
        <cfvo type="min"/>
        <cfvo type="max"/>
        <color rgb="FFFCFCFF"/>
        <color rgb="FF63BE7B"/>
      </colorScale>
    </cfRule>
  </conditionalFormatting>
  <conditionalFormatting sqref="D10:E11">
    <cfRule type="colorScale" priority="112">
      <colorScale>
        <cfvo type="min"/>
        <cfvo type="percentile" val="50"/>
        <cfvo type="max"/>
        <color rgb="FFF8696B"/>
        <color rgb="FFFFEB84"/>
        <color rgb="FF63BE7B"/>
      </colorScale>
    </cfRule>
    <cfRule type="colorScale" priority="111">
      <colorScale>
        <cfvo type="min"/>
        <cfvo type="max"/>
        <color rgb="FFFCFCFF"/>
        <color rgb="FF63BE7B"/>
      </colorScale>
    </cfRule>
  </conditionalFormatting>
  <conditionalFormatting sqref="D12:E12">
    <cfRule type="colorScale" priority="88">
      <colorScale>
        <cfvo type="min"/>
        <cfvo type="percentile" val="50"/>
        <cfvo type="max"/>
        <color rgb="FFF8696B"/>
        <color rgb="FFFFEB84"/>
        <color rgb="FF63BE7B"/>
      </colorScale>
    </cfRule>
    <cfRule type="colorScale" priority="87">
      <colorScale>
        <cfvo type="min"/>
        <cfvo type="max"/>
        <color rgb="FFFCFCFF"/>
        <color rgb="FF63BE7B"/>
      </colorScale>
    </cfRule>
  </conditionalFormatting>
  <conditionalFormatting sqref="D13:E13">
    <cfRule type="colorScale" priority="86">
      <colorScale>
        <cfvo type="min"/>
        <cfvo type="percentile" val="50"/>
        <cfvo type="max"/>
        <color rgb="FFF8696B"/>
        <color rgb="FFFFEB84"/>
        <color rgb="FF63BE7B"/>
      </colorScale>
    </cfRule>
    <cfRule type="colorScale" priority="85">
      <colorScale>
        <cfvo type="min"/>
        <cfvo type="max"/>
        <color rgb="FFFCFCFF"/>
        <color rgb="FF63BE7B"/>
      </colorScale>
    </cfRule>
  </conditionalFormatting>
  <conditionalFormatting sqref="D14:E14">
    <cfRule type="colorScale" priority="84">
      <colorScale>
        <cfvo type="min"/>
        <cfvo type="percentile" val="50"/>
        <cfvo type="max"/>
        <color rgb="FFF8696B"/>
        <color rgb="FFFFEB84"/>
        <color rgb="FF63BE7B"/>
      </colorScale>
    </cfRule>
    <cfRule type="colorScale" priority="83">
      <colorScale>
        <cfvo type="min"/>
        <cfvo type="max"/>
        <color rgb="FFFCFCFF"/>
        <color rgb="FF63BE7B"/>
      </colorScale>
    </cfRule>
  </conditionalFormatting>
  <conditionalFormatting sqref="D15:E15">
    <cfRule type="colorScale" priority="82">
      <colorScale>
        <cfvo type="min"/>
        <cfvo type="percentile" val="50"/>
        <cfvo type="max"/>
        <color rgb="FFF8696B"/>
        <color rgb="FFFFEB84"/>
        <color rgb="FF63BE7B"/>
      </colorScale>
    </cfRule>
    <cfRule type="colorScale" priority="81">
      <colorScale>
        <cfvo type="min"/>
        <cfvo type="max"/>
        <color rgb="FFFCFCFF"/>
        <color rgb="FF63BE7B"/>
      </colorScale>
    </cfRule>
  </conditionalFormatting>
  <conditionalFormatting sqref="D16:E16">
    <cfRule type="colorScale" priority="79">
      <colorScale>
        <cfvo type="min"/>
        <cfvo type="max"/>
        <color rgb="FFFCFCFF"/>
        <color rgb="FF63BE7B"/>
      </colorScale>
    </cfRule>
    <cfRule type="colorScale" priority="80">
      <colorScale>
        <cfvo type="min"/>
        <cfvo type="percentile" val="50"/>
        <cfvo type="max"/>
        <color rgb="FFF8696B"/>
        <color rgb="FFFFEB84"/>
        <color rgb="FF63BE7B"/>
      </colorScale>
    </cfRule>
  </conditionalFormatting>
  <conditionalFormatting sqref="D17:E17">
    <cfRule type="colorScale" priority="75">
      <colorScale>
        <cfvo type="min"/>
        <cfvo type="max"/>
        <color rgb="FFFCFCFF"/>
        <color rgb="FF63BE7B"/>
      </colorScale>
    </cfRule>
    <cfRule type="colorScale" priority="76">
      <colorScale>
        <cfvo type="min"/>
        <cfvo type="percentile" val="50"/>
        <cfvo type="max"/>
        <color rgb="FFF8696B"/>
        <color rgb="FFFFEB84"/>
        <color rgb="FF63BE7B"/>
      </colorScale>
    </cfRule>
  </conditionalFormatting>
  <conditionalFormatting sqref="D18:E18 D20:E20">
    <cfRule type="colorScale" priority="77">
      <colorScale>
        <cfvo type="min"/>
        <cfvo type="max"/>
        <color rgb="FFFCFCFF"/>
        <color rgb="FF63BE7B"/>
      </colorScale>
    </cfRule>
    <cfRule type="colorScale" priority="78">
      <colorScale>
        <cfvo type="min"/>
        <cfvo type="percentile" val="50"/>
        <cfvo type="max"/>
        <color rgb="FFF8696B"/>
        <color rgb="FFFFEB84"/>
        <color rgb="FF63BE7B"/>
      </colorScale>
    </cfRule>
  </conditionalFormatting>
  <conditionalFormatting sqref="D20:E25 D10:E18">
    <cfRule type="colorScale" priority="28">
      <colorScale>
        <cfvo type="min"/>
        <cfvo type="max"/>
        <color rgb="FFFCFCFF"/>
        <color rgb="FF63BE7B"/>
      </colorScale>
    </cfRule>
  </conditionalFormatting>
  <conditionalFormatting sqref="D20:E51 D10:E18">
    <cfRule type="colorScale" priority="93">
      <colorScale>
        <cfvo type="min"/>
        <cfvo type="max"/>
        <color rgb="FFFFEF9C"/>
        <color rgb="FF63BE7B"/>
      </colorScale>
    </cfRule>
  </conditionalFormatting>
  <conditionalFormatting sqref="D21:E21">
    <cfRule type="colorScale" priority="74">
      <colorScale>
        <cfvo type="min"/>
        <cfvo type="percentile" val="50"/>
        <cfvo type="max"/>
        <color rgb="FFF8696B"/>
        <color rgb="FFFFEB84"/>
        <color rgb="FF63BE7B"/>
      </colorScale>
    </cfRule>
    <cfRule type="colorScale" priority="73">
      <colorScale>
        <cfvo type="min"/>
        <cfvo type="max"/>
        <color rgb="FFFCFCFF"/>
        <color rgb="FF63BE7B"/>
      </colorScale>
    </cfRule>
  </conditionalFormatting>
  <conditionalFormatting sqref="D22:E22">
    <cfRule type="colorScale" priority="71">
      <colorScale>
        <cfvo type="min"/>
        <cfvo type="max"/>
        <color rgb="FFFCFCFF"/>
        <color rgb="FF63BE7B"/>
      </colorScale>
    </cfRule>
    <cfRule type="colorScale" priority="72">
      <colorScale>
        <cfvo type="min"/>
        <cfvo type="percentile" val="50"/>
        <cfvo type="max"/>
        <color rgb="FFF8696B"/>
        <color rgb="FFFFEB84"/>
        <color rgb="FF63BE7B"/>
      </colorScale>
    </cfRule>
  </conditionalFormatting>
  <conditionalFormatting sqref="D23:E25">
    <cfRule type="colorScale" priority="70">
      <colorScale>
        <cfvo type="min"/>
        <cfvo type="percentile" val="50"/>
        <cfvo type="max"/>
        <color rgb="FFF8696B"/>
        <color rgb="FFFFEB84"/>
        <color rgb="FF63BE7B"/>
      </colorScale>
    </cfRule>
    <cfRule type="colorScale" priority="69">
      <colorScale>
        <cfvo type="min"/>
        <cfvo type="max"/>
        <color rgb="FFFCFCFF"/>
        <color rgb="FF63BE7B"/>
      </colorScale>
    </cfRule>
  </conditionalFormatting>
  <conditionalFormatting sqref="D26:E26">
    <cfRule type="colorScale" priority="65">
      <colorScale>
        <cfvo type="min"/>
        <cfvo type="max"/>
        <color rgb="FFFCFCFF"/>
        <color rgb="FF63BE7B"/>
      </colorScale>
    </cfRule>
    <cfRule type="colorScale" priority="66">
      <colorScale>
        <cfvo type="min"/>
        <cfvo type="percentile" val="50"/>
        <cfvo type="max"/>
        <color rgb="FFF8696B"/>
        <color rgb="FFFFEB84"/>
        <color rgb="FF63BE7B"/>
      </colorScale>
    </cfRule>
  </conditionalFormatting>
  <conditionalFormatting sqref="D27:E29">
    <cfRule type="colorScale" priority="67">
      <colorScale>
        <cfvo type="min"/>
        <cfvo type="max"/>
        <color rgb="FFFCFCFF"/>
        <color rgb="FF63BE7B"/>
      </colorScale>
    </cfRule>
    <cfRule type="colorScale" priority="68">
      <colorScale>
        <cfvo type="min"/>
        <cfvo type="percentile" val="50"/>
        <cfvo type="max"/>
        <color rgb="FFF8696B"/>
        <color rgb="FFFFEB84"/>
        <color rgb="FF63BE7B"/>
      </colorScale>
    </cfRule>
  </conditionalFormatting>
  <conditionalFormatting sqref="D30:E30">
    <cfRule type="colorScale" priority="63">
      <colorScale>
        <cfvo type="min"/>
        <cfvo type="max"/>
        <color rgb="FFFCFCFF"/>
        <color rgb="FF63BE7B"/>
      </colorScale>
    </cfRule>
    <cfRule type="colorScale" priority="64">
      <colorScale>
        <cfvo type="min"/>
        <cfvo type="percentile" val="50"/>
        <cfvo type="max"/>
        <color rgb="FFF8696B"/>
        <color rgb="FFFFEB84"/>
        <color rgb="FF63BE7B"/>
      </colorScale>
    </cfRule>
  </conditionalFormatting>
  <conditionalFormatting sqref="D31:E31">
    <cfRule type="colorScale" priority="61">
      <colorScale>
        <cfvo type="min"/>
        <cfvo type="max"/>
        <color rgb="FFFCFCFF"/>
        <color rgb="FF63BE7B"/>
      </colorScale>
    </cfRule>
    <cfRule type="colorScale" priority="62">
      <colorScale>
        <cfvo type="min"/>
        <cfvo type="percentile" val="50"/>
        <cfvo type="max"/>
        <color rgb="FFF8696B"/>
        <color rgb="FFFFEB84"/>
        <color rgb="FF63BE7B"/>
      </colorScale>
    </cfRule>
  </conditionalFormatting>
  <conditionalFormatting sqref="D32:E32">
    <cfRule type="colorScale" priority="59">
      <colorScale>
        <cfvo type="min"/>
        <cfvo type="max"/>
        <color rgb="FFFCFCFF"/>
        <color rgb="FF63BE7B"/>
      </colorScale>
    </cfRule>
    <cfRule type="colorScale" priority="60">
      <colorScale>
        <cfvo type="min"/>
        <cfvo type="percentile" val="50"/>
        <cfvo type="max"/>
        <color rgb="FFF8696B"/>
        <color rgb="FFFFEB84"/>
        <color rgb="FF63BE7B"/>
      </colorScale>
    </cfRule>
  </conditionalFormatting>
  <conditionalFormatting sqref="D33:E33">
    <cfRule type="colorScale" priority="58">
      <colorScale>
        <cfvo type="min"/>
        <cfvo type="percentile" val="50"/>
        <cfvo type="max"/>
        <color rgb="FFF8696B"/>
        <color rgb="FFFFEB84"/>
        <color rgb="FF63BE7B"/>
      </colorScale>
    </cfRule>
    <cfRule type="colorScale" priority="57">
      <colorScale>
        <cfvo type="min"/>
        <cfvo type="max"/>
        <color rgb="FFFCFCFF"/>
        <color rgb="FF63BE7B"/>
      </colorScale>
    </cfRule>
  </conditionalFormatting>
  <conditionalFormatting sqref="D34:E34">
    <cfRule type="colorScale" priority="55">
      <colorScale>
        <cfvo type="min"/>
        <cfvo type="max"/>
        <color rgb="FFFCFCFF"/>
        <color rgb="FF63BE7B"/>
      </colorScale>
    </cfRule>
    <cfRule type="colorScale" priority="56">
      <colorScale>
        <cfvo type="min"/>
        <cfvo type="percentile" val="50"/>
        <cfvo type="max"/>
        <color rgb="FFF8696B"/>
        <color rgb="FFFFEB84"/>
        <color rgb="FF63BE7B"/>
      </colorScale>
    </cfRule>
  </conditionalFormatting>
  <conditionalFormatting sqref="D35:E35">
    <cfRule type="colorScale" priority="51">
      <colorScale>
        <cfvo type="min"/>
        <cfvo type="max"/>
        <color rgb="FFFCFCFF"/>
        <color rgb="FF63BE7B"/>
      </colorScale>
    </cfRule>
    <cfRule type="colorScale" priority="52">
      <colorScale>
        <cfvo type="min"/>
        <cfvo type="percentile" val="50"/>
        <cfvo type="max"/>
        <color rgb="FFF8696B"/>
        <color rgb="FFFFEB84"/>
        <color rgb="FF63BE7B"/>
      </colorScale>
    </cfRule>
  </conditionalFormatting>
  <conditionalFormatting sqref="D36:E38">
    <cfRule type="colorScale" priority="54">
      <colorScale>
        <cfvo type="min"/>
        <cfvo type="percentile" val="50"/>
        <cfvo type="max"/>
        <color rgb="FFF8696B"/>
        <color rgb="FFFFEB84"/>
        <color rgb="FF63BE7B"/>
      </colorScale>
    </cfRule>
    <cfRule type="colorScale" priority="53">
      <colorScale>
        <cfvo type="min"/>
        <cfvo type="max"/>
        <color rgb="FFFCFCFF"/>
        <color rgb="FF63BE7B"/>
      </colorScale>
    </cfRule>
  </conditionalFormatting>
  <conditionalFormatting sqref="D39:E39">
    <cfRule type="colorScale" priority="49">
      <colorScale>
        <cfvo type="min"/>
        <cfvo type="max"/>
        <color rgb="FFFCFCFF"/>
        <color rgb="FF63BE7B"/>
      </colorScale>
    </cfRule>
    <cfRule type="colorScale" priority="50">
      <colorScale>
        <cfvo type="min"/>
        <cfvo type="percentile" val="50"/>
        <cfvo type="max"/>
        <color rgb="FFF8696B"/>
        <color rgb="FFFFEB84"/>
        <color rgb="FF63BE7B"/>
      </colorScale>
    </cfRule>
  </conditionalFormatting>
  <conditionalFormatting sqref="D40:E40">
    <cfRule type="colorScale" priority="48">
      <colorScale>
        <cfvo type="min"/>
        <cfvo type="percentile" val="50"/>
        <cfvo type="max"/>
        <color rgb="FFF8696B"/>
        <color rgb="FFFFEB84"/>
        <color rgb="FF63BE7B"/>
      </colorScale>
    </cfRule>
    <cfRule type="colorScale" priority="47">
      <colorScale>
        <cfvo type="min"/>
        <cfvo type="max"/>
        <color rgb="FFFCFCFF"/>
        <color rgb="FF63BE7B"/>
      </colorScale>
    </cfRule>
  </conditionalFormatting>
  <conditionalFormatting sqref="D41:E41">
    <cfRule type="colorScale" priority="45">
      <colorScale>
        <cfvo type="min"/>
        <cfvo type="max"/>
        <color rgb="FFFCFCFF"/>
        <color rgb="FF63BE7B"/>
      </colorScale>
    </cfRule>
    <cfRule type="colorScale" priority="46">
      <colorScale>
        <cfvo type="min"/>
        <cfvo type="percentile" val="50"/>
        <cfvo type="max"/>
        <color rgb="FFF8696B"/>
        <color rgb="FFFFEB84"/>
        <color rgb="FF63BE7B"/>
      </colorScale>
    </cfRule>
  </conditionalFormatting>
  <conditionalFormatting sqref="D42:E42">
    <cfRule type="colorScale" priority="43">
      <colorScale>
        <cfvo type="min"/>
        <cfvo type="max"/>
        <color rgb="FFFCFCFF"/>
        <color rgb="FF63BE7B"/>
      </colorScale>
    </cfRule>
    <cfRule type="colorScale" priority="44">
      <colorScale>
        <cfvo type="min"/>
        <cfvo type="percentile" val="50"/>
        <cfvo type="max"/>
        <color rgb="FFF8696B"/>
        <color rgb="FFFFEB84"/>
        <color rgb="FF63BE7B"/>
      </colorScale>
    </cfRule>
  </conditionalFormatting>
  <conditionalFormatting sqref="D43:E43">
    <cfRule type="colorScale" priority="41">
      <colorScale>
        <cfvo type="min"/>
        <cfvo type="max"/>
        <color rgb="FFFCFCFF"/>
        <color rgb="FF63BE7B"/>
      </colorScale>
    </cfRule>
    <cfRule type="colorScale" priority="42">
      <colorScale>
        <cfvo type="min"/>
        <cfvo type="percentile" val="50"/>
        <cfvo type="max"/>
        <color rgb="FFF8696B"/>
        <color rgb="FFFFEB84"/>
        <color rgb="FF63BE7B"/>
      </colorScale>
    </cfRule>
  </conditionalFormatting>
  <conditionalFormatting sqref="D44:E44">
    <cfRule type="colorScale" priority="37">
      <colorScale>
        <cfvo type="min"/>
        <cfvo type="max"/>
        <color rgb="FFFCFCFF"/>
        <color rgb="FF63BE7B"/>
      </colorScale>
    </cfRule>
    <cfRule type="colorScale" priority="38">
      <colorScale>
        <cfvo type="min"/>
        <cfvo type="percentile" val="50"/>
        <cfvo type="max"/>
        <color rgb="FFF8696B"/>
        <color rgb="FFFFEB84"/>
        <color rgb="FF63BE7B"/>
      </colorScale>
    </cfRule>
  </conditionalFormatting>
  <conditionalFormatting sqref="D45:E47">
    <cfRule type="colorScale" priority="40">
      <colorScale>
        <cfvo type="min"/>
        <cfvo type="percentile" val="50"/>
        <cfvo type="max"/>
        <color rgb="FFF8696B"/>
        <color rgb="FFFFEB84"/>
        <color rgb="FF63BE7B"/>
      </colorScale>
    </cfRule>
    <cfRule type="colorScale" priority="39">
      <colorScale>
        <cfvo type="min"/>
        <cfvo type="max"/>
        <color rgb="FFFCFCFF"/>
        <color rgb="FF63BE7B"/>
      </colorScale>
    </cfRule>
  </conditionalFormatting>
  <conditionalFormatting sqref="D48:E48">
    <cfRule type="colorScale" priority="35">
      <colorScale>
        <cfvo type="min"/>
        <cfvo type="max"/>
        <color rgb="FFFCFCFF"/>
        <color rgb="FF63BE7B"/>
      </colorScale>
    </cfRule>
    <cfRule type="colorScale" priority="36">
      <colorScale>
        <cfvo type="min"/>
        <cfvo type="percentile" val="50"/>
        <cfvo type="max"/>
        <color rgb="FFF8696B"/>
        <color rgb="FFFFEB84"/>
        <color rgb="FF63BE7B"/>
      </colorScale>
    </cfRule>
  </conditionalFormatting>
  <conditionalFormatting sqref="D49:E49">
    <cfRule type="colorScale" priority="33">
      <colorScale>
        <cfvo type="min"/>
        <cfvo type="max"/>
        <color rgb="FFFCFCFF"/>
        <color rgb="FF63BE7B"/>
      </colorScale>
    </cfRule>
    <cfRule type="colorScale" priority="34">
      <colorScale>
        <cfvo type="min"/>
        <cfvo type="percentile" val="50"/>
        <cfvo type="max"/>
        <color rgb="FFF8696B"/>
        <color rgb="FFFFEB84"/>
        <color rgb="FF63BE7B"/>
      </colorScale>
    </cfRule>
  </conditionalFormatting>
  <conditionalFormatting sqref="D50:E50">
    <cfRule type="colorScale" priority="31">
      <colorScale>
        <cfvo type="min"/>
        <cfvo type="max"/>
        <color rgb="FFFCFCFF"/>
        <color rgb="FF63BE7B"/>
      </colorScale>
    </cfRule>
    <cfRule type="colorScale" priority="32">
      <colorScale>
        <cfvo type="min"/>
        <cfvo type="percentile" val="50"/>
        <cfvo type="max"/>
        <color rgb="FFF8696B"/>
        <color rgb="FFFFEB84"/>
        <color rgb="FF63BE7B"/>
      </colorScale>
    </cfRule>
  </conditionalFormatting>
  <conditionalFormatting sqref="D51:E51">
    <cfRule type="colorScale" priority="30">
      <colorScale>
        <cfvo type="min"/>
        <cfvo type="percentile" val="50"/>
        <cfvo type="max"/>
        <color rgb="FFF8696B"/>
        <color rgb="FFFFEB84"/>
        <color rgb="FF63BE7B"/>
      </colorScale>
    </cfRule>
    <cfRule type="colorScale" priority="29">
      <colorScale>
        <cfvo type="min"/>
        <cfvo type="max"/>
        <color rgb="FFFCFCFF"/>
        <color rgb="FF63BE7B"/>
      </colorScale>
    </cfRule>
  </conditionalFormatting>
  <conditionalFormatting sqref="E10:E31">
    <cfRule type="colorScale" priority="4402">
      <colorScale>
        <cfvo type="min"/>
        <cfvo type="max"/>
        <color rgb="FFFCFCFF"/>
        <color rgb="FF63BE7B"/>
      </colorScale>
    </cfRule>
  </conditionalFormatting>
  <conditionalFormatting sqref="E20:E45 E10:E18">
    <cfRule type="colorScale" priority="19">
      <colorScale>
        <cfvo type="min"/>
        <cfvo type="max"/>
        <color rgb="FFFCFCFF"/>
        <color rgb="FF63BE7B"/>
      </colorScale>
    </cfRule>
  </conditionalFormatting>
  <conditionalFormatting sqref="F10:F31">
    <cfRule type="colorScale" priority="4404">
      <colorScale>
        <cfvo type="min"/>
        <cfvo type="percentile" val="50"/>
        <cfvo type="max"/>
        <color rgb="FFF8696B"/>
        <color rgb="FFFCFCFF"/>
        <color rgb="FF63BE7B"/>
      </colorScale>
    </cfRule>
  </conditionalFormatting>
  <conditionalFormatting sqref="F20:F25 F10:F18">
    <cfRule type="colorScale" priority="25">
      <colorScale>
        <cfvo type="min"/>
        <cfvo type="max"/>
        <color rgb="FFFCFCFF"/>
        <color rgb="FF63BE7B"/>
      </colorScale>
    </cfRule>
  </conditionalFormatting>
  <conditionalFormatting sqref="F54:F1048576 F1 F20:F51 F10:F18">
    <cfRule type="colorScale" priority="21">
      <colorScale>
        <cfvo type="min"/>
        <cfvo type="percentile" val="50"/>
        <cfvo type="max"/>
        <color rgb="FFF8696B"/>
        <color rgb="FFFCFCFF"/>
        <color rgb="FF63BE7B"/>
      </colorScale>
    </cfRule>
  </conditionalFormatting>
  <conditionalFormatting sqref="G10:G31">
    <cfRule type="colorScale" priority="4406">
      <colorScale>
        <cfvo type="min"/>
        <cfvo type="percentile" val="50"/>
        <cfvo type="max"/>
        <color rgb="FF63BE7B"/>
        <color rgb="FFFCFCFF"/>
        <color rgb="FFF8696B"/>
      </colorScale>
    </cfRule>
  </conditionalFormatting>
  <conditionalFormatting sqref="G20:G25 G10:G18">
    <cfRule type="colorScale" priority="24">
      <colorScale>
        <cfvo type="min"/>
        <cfvo type="percentile" val="50"/>
        <cfvo type="max"/>
        <color rgb="FF63BE7B"/>
        <color rgb="FFFCFCFF"/>
        <color rgb="FFF8696B"/>
      </colorScale>
    </cfRule>
  </conditionalFormatting>
  <conditionalFormatting sqref="G20:G51 G10:G18">
    <cfRule type="colorScale" priority="91">
      <colorScale>
        <cfvo type="min"/>
        <cfvo type="percentile" val="50"/>
        <cfvo type="max"/>
        <color rgb="FF63BE7B"/>
        <color rgb="FFFCFCFF"/>
        <color rgb="FFF8696B"/>
      </colorScale>
    </cfRule>
  </conditionalFormatting>
  <conditionalFormatting sqref="H10:H31">
    <cfRule type="colorScale" priority="4408">
      <colorScale>
        <cfvo type="min"/>
        <cfvo type="percentile" val="50"/>
        <cfvo type="max"/>
        <color rgb="FF63BE7B"/>
        <color rgb="FFFCFCFF"/>
        <color rgb="FFF8696B"/>
      </colorScale>
    </cfRule>
  </conditionalFormatting>
  <conditionalFormatting sqref="H20:H25 H10:H18">
    <cfRule type="colorScale" priority="23">
      <colorScale>
        <cfvo type="min"/>
        <cfvo type="percentile" val="50"/>
        <cfvo type="max"/>
        <color rgb="FF63BE7B"/>
        <color rgb="FFFCFCFF"/>
        <color rgb="FFF8696B"/>
      </colorScale>
    </cfRule>
  </conditionalFormatting>
  <conditionalFormatting sqref="I10:I31">
    <cfRule type="colorScale" priority="4410">
      <colorScale>
        <cfvo type="min"/>
        <cfvo type="max"/>
        <color rgb="FFFFEF9C"/>
        <color rgb="FF63BE7B"/>
      </colorScale>
    </cfRule>
  </conditionalFormatting>
  <conditionalFormatting sqref="I20:I25 I10:I18">
    <cfRule type="colorScale" priority="22">
      <colorScale>
        <cfvo type="min"/>
        <cfvo type="max"/>
        <color rgb="FFFFEF9C"/>
        <color rgb="FF63BE7B"/>
      </colorScale>
    </cfRule>
  </conditionalFormatting>
  <conditionalFormatting sqref="I20:I51 I10:I18">
    <cfRule type="colorScale" priority="94">
      <colorScale>
        <cfvo type="min"/>
        <cfvo type="max"/>
        <color rgb="FFFFEF9C"/>
        <color rgb="FF63BE7B"/>
      </colorScale>
    </cfRule>
  </conditionalFormatting>
  <conditionalFormatting sqref="J10:J31">
    <cfRule type="colorScale" priority="4412">
      <colorScale>
        <cfvo type="min"/>
        <cfvo type="max"/>
        <color rgb="FFFFEF9C"/>
        <color rgb="FF63BE7B"/>
      </colorScale>
    </cfRule>
  </conditionalFormatting>
  <conditionalFormatting sqref="J20:J51 J10:J18">
    <cfRule type="colorScale" priority="95">
      <colorScale>
        <cfvo type="min"/>
        <cfvo type="max"/>
        <color rgb="FFFFEF9C"/>
        <color rgb="FF63BE7B"/>
      </colorScale>
    </cfRule>
  </conditionalFormatting>
  <conditionalFormatting sqref="K10">
    <cfRule type="colorScale" priority="1">
      <colorScale>
        <cfvo type="min"/>
        <cfvo type="max"/>
        <color rgb="FFFFEF9C"/>
        <color rgb="FF63BE7B"/>
      </colorScale>
    </cfRule>
  </conditionalFormatting>
  <conditionalFormatting sqref="K10:K31">
    <cfRule type="colorScale" priority="4414">
      <colorScale>
        <cfvo type="min"/>
        <cfvo type="percentile" val="50"/>
        <cfvo type="max"/>
        <color rgb="FFF8696B"/>
        <color rgb="FFFFEB84"/>
        <color rgb="FF63BE7B"/>
      </colorScale>
    </cfRule>
  </conditionalFormatting>
  <conditionalFormatting sqref="K20:K51 K10:K18">
    <cfRule type="colorScale" priority="96">
      <colorScale>
        <cfvo type="min"/>
        <cfvo type="percentile" val="50"/>
        <cfvo type="max"/>
        <color rgb="FFF8696B"/>
        <color rgb="FFFFEB84"/>
        <color rgb="FF63BE7B"/>
      </colorScale>
    </cfRule>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88BA2-F316-DF47-9281-60CBEFC4B6E1}">
  <dimension ref="A1:R21"/>
  <sheetViews>
    <sheetView zoomScale="80" zoomScaleNormal="80" workbookViewId="0">
      <pane ySplit="1" topLeftCell="A2" activePane="bottomLeft" state="frozen"/>
      <selection pane="bottomLeft" activeCell="C14" sqref="C14"/>
    </sheetView>
  </sheetViews>
  <sheetFormatPr baseColWidth="10" defaultRowHeight="16"/>
  <cols>
    <col min="1" max="1" width="30.7109375" style="12" customWidth="1"/>
    <col min="2" max="2" width="10.7109375" style="1" customWidth="1"/>
    <col min="3" max="3" width="10.7109375" style="18" customWidth="1"/>
    <col min="4" max="7" width="10.7109375" customWidth="1"/>
    <col min="8" max="8" width="10.7109375" hidden="1" customWidth="1"/>
    <col min="9"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26</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3">
        <v>#VALUE!</v>
      </c>
      <c r="B2" s="19">
        <f>'[3]Sheet 1'!$AO$115</f>
        <v>168.44297527233888</v>
      </c>
      <c r="C2" s="6" cm="1">
        <f t="array" ref="C2">(B2/_FV(A2,"Price"))-1</f>
        <v>5.263701582513991E-2</v>
      </c>
      <c r="D2" s="6">
        <f>'[3]Sheet 1'!$AM$4</f>
        <v>0.25677556818181824</v>
      </c>
      <c r="E2" s="6">
        <f>'[3]Sheet 1'!$AN$4</f>
        <v>0.25750194965923345</v>
      </c>
      <c r="F2" s="6">
        <f>'[3]Sheet 1'!$AM$20</f>
        <v>0.17445025537511083</v>
      </c>
      <c r="G2" s="7">
        <f>'[3]Sheet 1'!$AT$16</f>
        <v>4.4019880872995243</v>
      </c>
      <c r="H2" s="7">
        <f>'[3]Sheet 1'!$AU$16</f>
        <v>14.028805042773525</v>
      </c>
      <c r="I2" s="6">
        <f>'[3]Sheet 1'!$AS$7</f>
        <v>0.83919999999999995</v>
      </c>
      <c r="J2" s="6">
        <f>'[3]Sheet 1'!$AV$7</f>
        <v>0.36243317472337444</v>
      </c>
      <c r="K2" s="6">
        <f>'[3]Sheet 1'!$AU$13</f>
        <v>0.68462524023062143</v>
      </c>
      <c r="L2" s="8" cm="1">
        <f t="array" ref="L2">_FV(A2,"Market cap",TRUE)</f>
        <v>275237300000</v>
      </c>
      <c r="M2" s="16" t="str" cm="1">
        <f t="array" ref="M2">_FV(A2,"Industry")</f>
        <v>Pharmaceuticals</v>
      </c>
      <c r="N2" s="25" cm="1">
        <f t="array" ref="N2">_FV(A2,"Year incorporated",TRUE)</f>
        <v>1931</v>
      </c>
      <c r="O2" s="14" t="str" cm="1">
        <f t="array" ref="O2">_FV(A2,"Description")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P2" s="10"/>
      <c r="Q2" s="10"/>
      <c r="R2" s="10"/>
    </row>
    <row r="3" spans="1:18" ht="50" customHeight="1">
      <c r="A3" s="22" t="e" vm="7">
        <v>#VALUE!</v>
      </c>
      <c r="B3" s="19">
        <f>'[7]Sheet 1'!$H$115</f>
        <v>1731.9772504516318</v>
      </c>
      <c r="C3" s="6" cm="1">
        <f t="array" ref="C3">(B3/_FV(A3,"Price"))-1</f>
        <v>-0.34647793373696079</v>
      </c>
      <c r="D3" s="6">
        <f>'[7]Sheet 1'!$F$4</f>
        <v>0.29690560125342724</v>
      </c>
      <c r="E3" s="6">
        <f>'[7]Sheet 1'!$G$4</f>
        <v>0.24388402295379041</v>
      </c>
      <c r="F3" s="6">
        <f>'[7]Sheet 1'!$F$20</f>
        <v>0.10344827586206895</v>
      </c>
      <c r="G3" s="7">
        <f>'[7]Sheet 1'!$M$16</f>
        <v>8.4811562422228928</v>
      </c>
      <c r="H3" s="7">
        <f>'[7]Sheet 1'!$N$16</f>
        <v>36.659410336814624</v>
      </c>
      <c r="I3" s="6">
        <f>'[7]Sheet 1'!$L$7</f>
        <v>0.57762005436424047</v>
      </c>
      <c r="J3" s="6">
        <f>'[7]Sheet 1'!$O$7</f>
        <v>0.20084566596194503</v>
      </c>
      <c r="K3" s="6">
        <f>'[7]Sheet 1'!$N$13</f>
        <v>0.61547310900201324</v>
      </c>
      <c r="L3" s="8">
        <f>'[7]Sheet 1'!$N$101</f>
        <v>56162216636</v>
      </c>
      <c r="M3" s="16" t="str" cm="1">
        <f t="array" ref="M3">_FV(A3,"Industry")</f>
        <v>Software &amp; IT Services</v>
      </c>
      <c r="N3" s="25" cm="1">
        <f t="array" ref="N3">_FV(A3,"Year incorporated",TRUE)</f>
        <v>2002</v>
      </c>
      <c r="O3" s="14" t="str" cm="1">
        <f t="array" ref="O3">_FV(A3,"Description")</f>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c>
      <c r="P3" s="10"/>
      <c r="Q3" s="10"/>
      <c r="R3" s="10"/>
    </row>
    <row r="4" spans="1:18" ht="50" customHeight="1">
      <c r="A4" s="2" t="e" vm="129">
        <v>#VALUE!</v>
      </c>
      <c r="B4" s="19">
        <f>'[128]Sheet 1'!$AN$115</f>
        <v>463.94397640054348</v>
      </c>
      <c r="C4" s="6" cm="1">
        <f t="array" ref="C4">(B4/_FV(A4,"Price"))-1</f>
        <v>-0.41037811984426076</v>
      </c>
      <c r="D4" s="6">
        <f>'[128]Sheet 1'!$AL$4</f>
        <v>4.6131666737559751E-2</v>
      </c>
      <c r="E4" s="6">
        <f>'[128]Sheet 1'!$AM$4</f>
        <v>6.8054920240766092E-2</v>
      </c>
      <c r="F4" s="6">
        <f>'[128]Sheet 1'!$AL$20</f>
        <v>4.0671756745220167E-2</v>
      </c>
      <c r="G4" s="7">
        <f>'[128]Sheet 1'!$AS$16</f>
        <v>14.343456242421603</v>
      </c>
      <c r="H4" s="7">
        <f>'[128]Sheet 1'!$AT$16</f>
        <v>52.885257519254914</v>
      </c>
      <c r="I4" s="6">
        <f>'[128]Sheet 1'!$AR$7</f>
        <v>0.78059999999999996</v>
      </c>
      <c r="J4" s="6">
        <f>'[128]Sheet 1'!$AU$7</f>
        <v>0.36552092182360757</v>
      </c>
      <c r="K4" s="6">
        <f>'[128]Sheet 1'!$AT$13</f>
        <v>0.48853670640728536</v>
      </c>
      <c r="L4" s="8">
        <f>'[128]Sheet 1'!$AT$101</f>
        <v>19754811979</v>
      </c>
      <c r="M4" s="16" t="str" cm="1">
        <f t="array" ref="M4">_FV(A4,"Industry")</f>
        <v>Software &amp; IT Services</v>
      </c>
      <c r="N4" s="25" cm="1">
        <f t="array" ref="N4">_FV(A4,"Year incorporated",TRUE)</f>
        <v>1987</v>
      </c>
      <c r="O4" s="14" t="str" cm="1">
        <f t="array" ref="O4">_FV(A4,"Description")</f>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c>
      <c r="P4" s="10"/>
      <c r="Q4" s="10"/>
      <c r="R4" s="10"/>
    </row>
    <row r="5" spans="1:18" ht="50" customHeight="1">
      <c r="A5" s="22" t="e" vm="12">
        <v>#VALUE!</v>
      </c>
      <c r="B5" s="19">
        <f>'[12]Sheet 1'!$AN$115</f>
        <v>241.99236149131318</v>
      </c>
      <c r="C5" s="6" cm="1">
        <f t="array" ref="C5">(B5/_FV(A5,"Price"))-1</f>
        <v>-0.28765016781574526</v>
      </c>
      <c r="D5" s="6">
        <f>'[12]Sheet 1'!$AL$4</f>
        <v>0.17956070629670173</v>
      </c>
      <c r="E5" s="6">
        <f>'[12]Sheet 1'!$AM$4</f>
        <v>6.4709739244464659E-2</v>
      </c>
      <c r="F5" s="6">
        <f>'[12]Sheet 1'!$AL$20</f>
        <v>0.17742617520614568</v>
      </c>
      <c r="G5" s="7">
        <f>'[12]Sheet 1'!$AS$16</f>
        <v>12.48398446724164</v>
      </c>
      <c r="H5" s="7">
        <f>'[12]Sheet 1'!$AT$16</f>
        <v>34.028975230553492</v>
      </c>
      <c r="I5" s="6">
        <f>'[12]Sheet 1'!$AR$7</f>
        <v>0.68400000000000005</v>
      </c>
      <c r="J5" s="6">
        <f>'[12]Sheet 1'!$AU$7</f>
        <v>0.32858727997175569</v>
      </c>
      <c r="K5" s="6">
        <f>'[12]Sheet 1'!$AT$13</f>
        <v>0.36601671553737292</v>
      </c>
      <c r="L5" s="8">
        <f>'[12]Sheet 1'!$AT$101</f>
        <v>2475199600320</v>
      </c>
      <c r="M5" s="16" t="str" cm="1">
        <f t="array" ref="M5">_FV(A5,"Industry")</f>
        <v>Software &amp; IT Services</v>
      </c>
      <c r="N5" s="25" cm="1">
        <f t="array" ref="N5">_FV(A5,"Year incorporated",TRUE)</f>
        <v>1993</v>
      </c>
      <c r="O5" s="14" t="str" cm="1">
        <f t="array" ref="O5">_FV(A5,"Description")</f>
        <v>Microsoft Corporation is a technology company. The Company develops and supports software, services, devices and solutions. It operates through three segments. The Productivity and Business Processes segment consists of products and services in its portfolio of productivity, communication, and information services, spanning a variety of devices and platforms. This segment includes Office Commercial comprising Office (including Office 365 subscriptions), Exchange, SharePoint, Microsoft Teams, Office 365 Security and Compliance, and Microsoft Viva; Office Consumer, LinkedIn, and Dynamics business solutions. Intelligent Cloud segment consists of the Company’s public, private, and hybrid server products and cloud services, including Azure and other cloud services; SQL Server, Windows Server, Visual Studio, System Center, and related Client Access Licenses, and Nuance and GitHub. More Personal Computing segment primarily comprises Windows, Devices, Gaming, and search and news advertising.</v>
      </c>
      <c r="P5" s="10"/>
      <c r="Q5" s="10"/>
      <c r="R5" s="10"/>
    </row>
    <row r="6" spans="1:18" ht="50" customHeight="1">
      <c r="A6" s="2" t="e" vm="19">
        <v>#VALUE!</v>
      </c>
      <c r="B6" s="19">
        <f>'[19]Sheet 1'!$AH$115</f>
        <v>498.51203271440846</v>
      </c>
      <c r="C6" s="6" cm="1">
        <f t="array" ref="C6">(B6/_FV(A6,"Price"))-1</f>
        <v>7.5700823672201656E-2</v>
      </c>
      <c r="D6" s="6">
        <f>'[19]Sheet 1'!$AF$4</f>
        <v>-1.5810512499254248E-2</v>
      </c>
      <c r="E6" s="6">
        <f>'[19]Sheet 1'!$AG$4</f>
        <v>-3.2583656644035175E-3</v>
      </c>
      <c r="F6" s="6">
        <f>'[19]Sheet 1'!$AF$20</f>
        <v>-8.1830644310872058E-2</v>
      </c>
      <c r="G6" s="7">
        <f>'[19]Sheet 1'!$AM$16</f>
        <v>1.7543883167434529</v>
      </c>
      <c r="H6" s="7">
        <f>'[19]Sheet 1'!$AN$16</f>
        <v>20.19566620586183</v>
      </c>
      <c r="I6" s="6">
        <f>'[19]Sheet 1'!$AL$7</f>
        <v>0.12559999999999999</v>
      </c>
      <c r="J6" s="6">
        <f>'[19]Sheet 1'!$AO$7</f>
        <v>9.2931619786614933E-2</v>
      </c>
      <c r="K6" s="6">
        <f>'[19]Sheet 1'!$AN$13</f>
        <v>0.33804413848957277</v>
      </c>
      <c r="L6" s="8">
        <f>'[19]Sheet 1'!$AN$101</f>
        <v>115761558692</v>
      </c>
      <c r="M6" s="16" t="str" cm="1">
        <f t="array" ref="M6">_FV(A6,"Industry")</f>
        <v>Aerospace &amp; Defense</v>
      </c>
      <c r="N6" s="25" cm="1">
        <f t="array" ref="N6">_FV(A6,"Year incorporated",TRUE)</f>
        <v>1994</v>
      </c>
      <c r="O6" s="14" t="str" cm="1">
        <f t="array" ref="O6">_FV(A6,"Description")</f>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c>
      <c r="P6" s="10" t="s">
        <v>9</v>
      </c>
      <c r="Q6" s="10"/>
      <c r="R6" s="10"/>
    </row>
    <row r="7" spans="1:18" ht="50" customHeight="1">
      <c r="A7" s="2" t="e" vm="8">
        <v>#VALUE!</v>
      </c>
      <c r="B7" s="19">
        <f>'[8]Sheet 1'!$Y$115</f>
        <v>1765.8776341795526</v>
      </c>
      <c r="C7" s="6" cm="1">
        <f t="array" ref="C7">(B7/_FV(A7,"Price"))-1</f>
        <v>-6.5574328405358928E-2</v>
      </c>
      <c r="D7" s="6">
        <f>'[8]Sheet 1'!$W$4</f>
        <v>0.2916945001113338</v>
      </c>
      <c r="E7" s="6">
        <f>'[8]Sheet 1'!$X$4</f>
        <v>0.18065850715393905</v>
      </c>
      <c r="F7" s="6">
        <f>'[8]Sheet 1'!$W$20</f>
        <v>0.30801479654747221</v>
      </c>
      <c r="G7" s="7">
        <f>'[8]Sheet 1'!$AD$16</f>
        <v>18.071099810377522</v>
      </c>
      <c r="H7" s="7">
        <f>'[8]Sheet 1'!$AE$16</f>
        <v>62.269349569349572</v>
      </c>
      <c r="I7" s="6">
        <f>'[8]Sheet 1'!$AC$7</f>
        <v>0.70789999999999997</v>
      </c>
      <c r="J7" s="6">
        <f>'[8]Sheet 1'!$AF$7</f>
        <v>0.36062747802103085</v>
      </c>
      <c r="K7" s="6">
        <f>'[8]Sheet 1'!$AE$13</f>
        <v>0.32674782608695652</v>
      </c>
      <c r="L7" s="8">
        <f>'[8]Sheet 1'!$AE$101</f>
        <v>209660900000</v>
      </c>
      <c r="M7" s="16" t="str" cm="1">
        <f t="array" ref="M7">_FV(A7,"Industry")</f>
        <v>Textiles &amp; Apparel</v>
      </c>
      <c r="N7" s="25" cm="1">
        <f t="array" ref="N7">_FV(A7,"Year incorporated",TRUE)</f>
        <v>1957</v>
      </c>
      <c r="O7" s="14" t="str" cm="1">
        <f t="array" ref="O7">_FV(A7,"Description")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P7" s="14"/>
      <c r="Q7" s="14"/>
      <c r="R7" s="14"/>
    </row>
    <row r="8" spans="1:18" ht="50" customHeight="1">
      <c r="A8" s="2" t="e" vm="4">
        <v>#VALUE!</v>
      </c>
      <c r="B8" s="19">
        <f>'[4]Sheet 1'!$V$115</f>
        <v>242.89403486804162</v>
      </c>
      <c r="C8" s="6" cm="1">
        <f t="array" ref="C8">(B8/_FV(A8,"Price"))-1</f>
        <v>6.350556008600039E-2</v>
      </c>
      <c r="D8" s="6">
        <f>'[4]Sheet 1'!$T$4</f>
        <v>0.21593030491599263</v>
      </c>
      <c r="E8" s="6">
        <f>'[4]Sheet 1'!$U$4</f>
        <v>0.1027976799727055</v>
      </c>
      <c r="F8" s="6">
        <f>'[4]Sheet 1'!$T$20</f>
        <v>0.12399309551208293</v>
      </c>
      <c r="G8" s="7">
        <f>'[4]Sheet 1'!$AA$16</f>
        <v>16.165943307744797</v>
      </c>
      <c r="H8" s="7">
        <f>'[4]Sheet 1'!$AB$16</f>
        <v>31.679066547435983</v>
      </c>
      <c r="I8" s="6">
        <f>'[4]Sheet 1'!$Z$7</f>
        <v>0.8044</v>
      </c>
      <c r="J8" s="6">
        <f>'[4]Sheet 1'!$AC$7</f>
        <v>0.60999658819515523</v>
      </c>
      <c r="K8" s="6">
        <f>'[4]Sheet 1'!$AB$13</f>
        <v>0.32418879564370767</v>
      </c>
      <c r="L8" s="8">
        <f>'[4]Sheet 1'!$AB$101</f>
        <v>473823798350</v>
      </c>
      <c r="M8" s="16" t="str" cm="1">
        <f t="array" ref="M8">_FV(A8,"Industry")</f>
        <v>Software &amp; IT Services</v>
      </c>
      <c r="N8" s="25" cm="1">
        <f t="array" ref="N8">_FV(A8,"Year incorporated",TRUE)</f>
        <v>2007</v>
      </c>
      <c r="O8" s="14" t="str" cm="1">
        <f t="array" ref="O8">_FV(A8,"Description")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c r="P8" s="14"/>
      <c r="Q8" s="14"/>
      <c r="R8" s="14"/>
    </row>
    <row r="9" spans="1:18" ht="50" customHeight="1">
      <c r="A9" s="2" t="e" vm="33">
        <v>#VALUE!</v>
      </c>
      <c r="B9" s="19">
        <f>'[29]Sheet 1'!$AC$115</f>
        <v>79.817854451768753</v>
      </c>
      <c r="C9" s="6" cm="1">
        <f t="array" ref="C9">(B9/_FV(A9,"Price"))-1</f>
        <v>-0.22604620913634488</v>
      </c>
      <c r="D9" s="6">
        <f>'[29]Sheet 1'!$AA$4</f>
        <v>0.42614961556996755</v>
      </c>
      <c r="E9" s="6">
        <f>'[29]Sheet 1'!$AB$4</f>
        <v>-3.7506788554757198E-2</v>
      </c>
      <c r="F9" s="6">
        <f>'[29]Sheet 1'!$AA$20</f>
        <v>0.4608732333342842</v>
      </c>
      <c r="G9" s="7">
        <f>'[29]Sheet 1'!$AH$16</f>
        <v>6.6551472914097856</v>
      </c>
      <c r="H9" s="7">
        <f>'[29]Sheet 1'!$AI$16</f>
        <v>14.821526476778754</v>
      </c>
      <c r="I9" s="6">
        <f>'[29]Sheet 1'!$AG$7</f>
        <v>0.59560000000000002</v>
      </c>
      <c r="J9" s="6">
        <f>'[29]Sheet 1'!$AJ$7</f>
        <v>0.23012268028989794</v>
      </c>
      <c r="K9" s="6">
        <f>'[29]Sheet 1'!$AI$13</f>
        <v>0.2924698104329268</v>
      </c>
      <c r="L9" s="8">
        <f>'[29]Sheet 1'!$AJ$102</f>
        <v>497195490000</v>
      </c>
      <c r="M9" s="16" t="str" cm="1">
        <f t="array" ref="M9">_FV(A9,"Industry")</f>
        <v>Semiconductors &amp; Semiconductor Equipment</v>
      </c>
      <c r="N9" s="25" cm="1">
        <f t="array" ref="N9">_FV(A9,"Year incorporated",TRUE)</f>
        <v>1987</v>
      </c>
      <c r="O9" s="14" t="str" cm="1">
        <f t="array" ref="O9">_FV(A9,"Description")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c r="P9" s="10"/>
      <c r="Q9" s="10"/>
      <c r="R9" s="10"/>
    </row>
    <row r="10" spans="1:18" ht="50" customHeight="1">
      <c r="A10" s="2" t="e" vm="18">
        <v>#VALUE!</v>
      </c>
      <c r="B10" s="19">
        <f>'[18]Sheet 1'!$Y$115</f>
        <v>794.4327137089939</v>
      </c>
      <c r="C10" s="6" cm="1">
        <f t="array" ref="C10">(B10/_FV(A10,"Price"))-1</f>
        <v>-4.8127589612995569E-2</v>
      </c>
      <c r="D10" s="6">
        <f>'[18]Sheet 1'!$W$4</f>
        <v>0.23310752939344392</v>
      </c>
      <c r="E10" s="6">
        <f>'[18]Sheet 1'!$X$4</f>
        <v>0.11333097595473829</v>
      </c>
      <c r="F10" s="6">
        <f>'[18]Sheet 1'!$W$20</f>
        <v>0.15191440445662741</v>
      </c>
      <c r="G10" s="7">
        <f>'[18]Sheet 1'!$AD$16</f>
        <v>5.3492915235401091</v>
      </c>
      <c r="H10" s="7">
        <f>'[18]Sheet 1'!$AE$16</f>
        <v>30.075142005112184</v>
      </c>
      <c r="I10" s="6">
        <f>'[18]Sheet 1'!$AC$7</f>
        <v>0.68440000000000001</v>
      </c>
      <c r="J10" s="6">
        <f>'[18]Sheet 1'!$AF$7</f>
        <v>0.16105526368963427</v>
      </c>
      <c r="K10" s="6">
        <f>'[18]Sheet 1'!$AE$13</f>
        <v>0.2326800137385466</v>
      </c>
      <c r="L10" s="8">
        <f>'[18]Sheet 1'!$AE$101</f>
        <v>423578300000</v>
      </c>
      <c r="M10" s="16" t="str" cm="1">
        <f t="array" ref="M10">_FV(A10,"Industry")</f>
        <v>Textiles &amp; Apparel</v>
      </c>
      <c r="N10" s="25" cm="1">
        <f t="array" ref="N10">_FV(A10,"Year incorporated",TRUE)</f>
        <v>1971</v>
      </c>
      <c r="O10" s="14" t="str" cm="1">
        <f t="array" ref="O10">_FV(A10,"Description")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P10" s="10"/>
      <c r="Q10" s="10"/>
      <c r="R10" s="10"/>
    </row>
    <row r="11" spans="1:18" ht="50" customHeight="1">
      <c r="A11" s="2" t="e" vm="132">
        <v>#VALUE!</v>
      </c>
      <c r="B11" s="19">
        <f>'[131]Sheet 1'!$AC$115</f>
        <v>187.76526467240964</v>
      </c>
      <c r="C11" s="6" cm="1">
        <f t="array" ref="C11">(B11/_FV(A11,"Price"))-1</f>
        <v>-0.44090857350997603</v>
      </c>
      <c r="D11" s="6">
        <f>'[131]Sheet 1'!$AA$4</f>
        <v>-0.12061756191701511</v>
      </c>
      <c r="E11" s="6">
        <f>'[131]Sheet 1'!$AB$4</f>
        <v>7.8639356254571968E-2</v>
      </c>
      <c r="F11" s="6">
        <f>'[131]Sheet 1'!$AA$20</f>
        <v>-0.41394335511982572</v>
      </c>
      <c r="G11" s="7">
        <f>'[131]Sheet 1'!$AH$16</f>
        <v>11.472105888807608</v>
      </c>
      <c r="H11" s="7">
        <f>'[131]Sheet 1'!$AI$16</f>
        <v>45.654639737991268</v>
      </c>
      <c r="I11" s="6">
        <f>'[131]Sheet 1'!$AG$7</f>
        <v>0.70499999999999996</v>
      </c>
      <c r="J11" s="6">
        <f>'[131]Sheet 1'!$AJ$7</f>
        <v>0.26956839795171911</v>
      </c>
      <c r="K11" s="6">
        <f>'[131]Sheet 1'!$AI$13</f>
        <v>0.18137160470044308</v>
      </c>
      <c r="L11" s="8">
        <f>'[131]Sheet 1'!$AI$101</f>
        <v>62729475000</v>
      </c>
      <c r="M11" s="16" t="str" cm="1">
        <f t="array" ref="M11">_FV(A11,"Industry")</f>
        <v>Professional &amp; Commercial Services</v>
      </c>
      <c r="N11" s="25" cm="1">
        <f t="array" ref="N11">_FV(A11,"Year incorporated",TRUE)</f>
        <v>2000</v>
      </c>
      <c r="O11" s="14" t="str" cm="1">
        <f t="array" ref="O11">_FV(A11,"Description")</f>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c>
      <c r="P11" s="10"/>
      <c r="Q11" s="10"/>
      <c r="R11" s="10"/>
    </row>
    <row r="12" spans="1:18" ht="50" customHeight="1">
      <c r="A12" s="2" t="e" vm="164">
        <v>#VALUE!</v>
      </c>
      <c r="B12" s="19">
        <f>'[163]Sheet 1'!$AB$115</f>
        <v>161.64822763099554</v>
      </c>
      <c r="C12" s="6" cm="1">
        <f t="array" ref="C12">(B12/_FV(A12,"Price"))-1</f>
        <v>9.5029316020834198E-2</v>
      </c>
      <c r="D12" s="6">
        <f>'[163]Sheet 1'!$Z$4</f>
        <v>0.19621956617972547</v>
      </c>
      <c r="E12" s="6">
        <f>'[163]Sheet 1'!$AA$4</f>
        <v>8.9828513910578556E-2</v>
      </c>
      <c r="F12" s="6">
        <f>'[163]Sheet 1'!$Z$20</f>
        <v>0.45106803797468364</v>
      </c>
      <c r="G12" s="7">
        <f>'[163]Sheet 1'!$AG$16</f>
        <v>3.4113534285375944</v>
      </c>
      <c r="H12" s="7">
        <f>'[163]Sheet 1'!$AH$16</f>
        <v>30.984014237026081</v>
      </c>
      <c r="I12" s="6">
        <f>'[163]Sheet 1'!$AF$7</f>
        <v>0.54852604856675524</v>
      </c>
      <c r="J12" s="6">
        <f>'[163]Sheet 1'!$AI$7</f>
        <v>0.12848504585051032</v>
      </c>
      <c r="K12" s="6">
        <f>'[163]Sheet 1'!$AH$13</f>
        <v>0.11138951633560766</v>
      </c>
      <c r="L12" s="8">
        <f>'[163]Sheet 1'!$AH$101</f>
        <v>46091819579</v>
      </c>
      <c r="M12" s="16" t="str" cm="1">
        <f t="array" ref="M12">_FV(A12,"Industry")</f>
        <v>Professional &amp; Commercial Services</v>
      </c>
      <c r="N12" s="25" cm="1">
        <f t="array" ref="N12">_FV(A12,"Year incorporated",TRUE)</f>
        <v>1996</v>
      </c>
      <c r="O12" s="14" t="str" cm="1">
        <f t="array" ref="O12">_FV(A12,"Description")</f>
        <v>Republic Services, Inc. provides environmental services in the United States. The Company provides a range of products and services, including recycling, solid waste, special waste, hazardous waste, container rental and field services. It has three segments. Group 1 segment is a recycling and solid waste business operating primarily in geographic areas located in the western United States. Group 2 segment is a recycling and solid waste business operating primarily in geographic areas located in the southeastern and mid-western United States and the eastern seaboard of the United States. Group 3 segment is an environmental solutions business operating primarily in geographic areas located across the United States and Canada. Its Colorado and New Mexico operations are vertically integrated operations, which include recycling, collection and disposal assets in four Colorado markets, including Denver, Colorado Springs, Durango and Canon City, as well as the Bloomfield, New Mexico, market.</v>
      </c>
      <c r="P12" s="10"/>
      <c r="Q12" s="10"/>
      <c r="R12" s="10"/>
    </row>
    <row r="13" spans="1:18" ht="50" customHeight="1">
      <c r="A13" s="2" t="e" vm="163">
        <v>#VALUE!</v>
      </c>
      <c r="B13" s="19">
        <f>'[162]Sheet 1'!$AO$115</f>
        <v>121.11838788245787</v>
      </c>
      <c r="C13" s="6" cm="1">
        <f t="array" ref="C13">(B13/_FV(A13,"Price"))-1</f>
        <v>0.24967383287719636</v>
      </c>
      <c r="D13" s="6">
        <f>'[162]Sheet 1'!$AM$4</f>
        <v>4.1715847673479578E-2</v>
      </c>
      <c r="E13" s="6">
        <f>'[162]Sheet 1'!$AN$4</f>
        <v>8.3325878880042836E-2</v>
      </c>
      <c r="F13" s="6">
        <f>'[162]Sheet 1'!$AM$20</f>
        <v>7.3701206192420932E-2</v>
      </c>
      <c r="G13" s="7">
        <f>'[162]Sheet 1'!$AT$16</f>
        <v>2.1291710510779138</v>
      </c>
      <c r="H13" s="7">
        <f>'[162]Sheet 1'!$AU$16</f>
        <v>27.479703498172022</v>
      </c>
      <c r="I13" s="6">
        <f>'[162]Sheet 1'!$AS$7</f>
        <v>0.20380000000000001</v>
      </c>
      <c r="J13" s="6">
        <f>'[162]Sheet 1'!$AV$7</f>
        <v>6.5494826609416468E-2</v>
      </c>
      <c r="K13" s="6">
        <f>'[162]Sheet 1'!$AU$13</f>
        <v>5.1011947386273696E-2</v>
      </c>
      <c r="L13" s="8">
        <f>'[162]Sheet 1'!$AU$101</f>
        <v>142812019080</v>
      </c>
      <c r="M13" s="16" t="str" cm="1">
        <f t="array" ref="M13">_FV(A13,"Industry")</f>
        <v>Aerospace &amp; Defense</v>
      </c>
      <c r="N13" s="25" cm="1">
        <f t="array" ref="N13">_FV(A13,"Year incorporated",TRUE)</f>
        <v>1934</v>
      </c>
      <c r="O13" s="14" t="str" cm="1">
        <f t="array" ref="O13">_FV(A13,"Description")</f>
        <v>Raytheon Technologies Corporation is an aerospace and defense company. The Company's operations are classified into four principal business segments: Collins Aerospace (Collins), Pratt &amp; Whitney, Raytheon Intelligence &amp; Space (RIS) and Raytheon Missiles &amp; Defense (RMD). Its Collins segment is a provider of technologically advanced aerospace and defense products and aftermarket service solutions for aircraft manufacturers, airlines, and regional, business and general aviation, as well as for defense and commercial space operations. Pratt &amp; Whitney is engaged in supplying aircraft engines for commercial, military, business jet and general aviation customers. RIS segment is a provider of integrated space, communication and sensor systems, and cyber and software solutions to intelligence, defense, federal and commercial customers. RMD segment is a provider of end-to-end solutions for United States and foreign government customers designed to detect, track and engage threats.</v>
      </c>
      <c r="P13" s="10" t="s">
        <v>9</v>
      </c>
      <c r="Q13" s="10"/>
      <c r="R13" s="10"/>
    </row>
    <row r="14" spans="1:18" ht="50" customHeight="1">
      <c r="A14" s="22"/>
      <c r="B14" s="19"/>
      <c r="C14" s="6"/>
      <c r="D14" s="6"/>
      <c r="E14" s="6"/>
      <c r="F14" s="6"/>
      <c r="G14" s="7"/>
      <c r="H14" s="7"/>
      <c r="I14" s="6"/>
      <c r="J14" s="6"/>
      <c r="K14" s="6"/>
      <c r="L14" s="8"/>
      <c r="M14" s="16"/>
      <c r="N14" s="25"/>
      <c r="O14" s="14"/>
      <c r="P14" s="14"/>
      <c r="Q14" s="14"/>
      <c r="R14" s="14"/>
    </row>
    <row r="15" spans="1:18" ht="50" customHeight="1">
      <c r="A15" s="22"/>
      <c r="B15" s="19"/>
      <c r="C15" s="6"/>
      <c r="D15" s="6"/>
      <c r="E15" s="6"/>
      <c r="F15" s="6"/>
      <c r="G15" s="7"/>
      <c r="H15" s="7"/>
      <c r="I15" s="6"/>
      <c r="J15" s="6"/>
      <c r="K15" s="6"/>
      <c r="L15" s="8"/>
      <c r="M15" s="16"/>
      <c r="N15" s="25"/>
      <c r="O15" s="14"/>
      <c r="P15" s="10"/>
      <c r="Q15" s="10"/>
      <c r="R15" s="10"/>
    </row>
    <row r="16" spans="1:18" ht="50" customHeight="1">
      <c r="A16" s="2"/>
      <c r="B16" s="19"/>
      <c r="C16" s="6"/>
      <c r="D16" s="6"/>
      <c r="E16" s="6"/>
      <c r="F16" s="6"/>
      <c r="G16" s="7"/>
      <c r="H16" s="7"/>
      <c r="I16" s="6"/>
      <c r="J16" s="6"/>
      <c r="K16" s="6"/>
      <c r="L16" s="8"/>
      <c r="M16" s="16"/>
      <c r="N16" s="25"/>
      <c r="O16" s="14"/>
      <c r="P16" s="10"/>
      <c r="Q16" s="10"/>
      <c r="R16" s="10"/>
    </row>
    <row r="17" spans="1:18" ht="50" customHeight="1">
      <c r="A17" s="2"/>
      <c r="B17" s="19"/>
      <c r="C17" s="6"/>
      <c r="D17" s="6"/>
      <c r="E17" s="6"/>
      <c r="F17" s="6"/>
      <c r="G17" s="7"/>
      <c r="H17" s="7"/>
      <c r="I17" s="6"/>
      <c r="J17" s="6"/>
      <c r="K17" s="6"/>
      <c r="L17" s="8"/>
      <c r="M17" s="16"/>
      <c r="N17" s="25"/>
      <c r="O17" s="14"/>
      <c r="P17" s="10"/>
      <c r="Q17" s="10"/>
      <c r="R17" s="10"/>
    </row>
    <row r="18" spans="1:18" ht="50" customHeight="1">
      <c r="A18" s="2"/>
      <c r="B18" s="19"/>
      <c r="C18" s="6"/>
      <c r="D18" s="6"/>
      <c r="E18" s="6"/>
      <c r="F18" s="6"/>
      <c r="G18" s="7"/>
      <c r="H18" s="7"/>
      <c r="I18" s="6"/>
      <c r="J18" s="6"/>
      <c r="K18" s="6"/>
      <c r="L18" s="8"/>
      <c r="M18" s="16"/>
      <c r="N18" s="25"/>
      <c r="O18" s="14"/>
      <c r="P18" s="10"/>
      <c r="Q18" s="10"/>
      <c r="R18" s="10"/>
    </row>
    <row r="19" spans="1:18" ht="50" customHeight="1">
      <c r="A19" s="2"/>
      <c r="B19" s="19"/>
      <c r="C19" s="6"/>
      <c r="D19" s="6"/>
      <c r="E19" s="6"/>
      <c r="F19" s="6"/>
      <c r="G19" s="7"/>
      <c r="H19" s="7"/>
      <c r="I19" s="6"/>
      <c r="J19" s="6"/>
      <c r="K19" s="6"/>
      <c r="L19" s="8"/>
      <c r="M19" s="16"/>
      <c r="N19" s="25"/>
      <c r="O19" s="14"/>
      <c r="P19" s="10"/>
      <c r="Q19" s="10"/>
      <c r="R19" s="10"/>
    </row>
    <row r="20" spans="1:18" ht="50" customHeight="1">
      <c r="A20" s="2"/>
      <c r="B20" s="19"/>
      <c r="C20" s="6"/>
      <c r="D20" s="6"/>
      <c r="E20" s="6"/>
      <c r="F20" s="6"/>
      <c r="G20" s="7"/>
      <c r="H20" s="7"/>
      <c r="I20" s="6"/>
      <c r="J20" s="6"/>
      <c r="K20" s="6"/>
      <c r="L20" s="8"/>
      <c r="M20" s="16"/>
      <c r="N20" s="25"/>
      <c r="O20" s="14"/>
      <c r="P20" s="10"/>
      <c r="Q20" s="10"/>
      <c r="R20" s="10"/>
    </row>
    <row r="21" spans="1:18" ht="50" customHeight="1">
      <c r="A21" s="23"/>
      <c r="B21" s="5"/>
      <c r="C21" s="6"/>
      <c r="D21" s="6"/>
      <c r="E21" s="6"/>
      <c r="F21" s="6"/>
      <c r="G21" s="7"/>
      <c r="H21" s="7"/>
      <c r="I21" s="6"/>
      <c r="J21" s="6"/>
      <c r="K21" s="6"/>
      <c r="L21" s="8"/>
      <c r="M21" s="13"/>
      <c r="N21" s="10"/>
      <c r="O21" s="9"/>
      <c r="P21" s="10"/>
      <c r="Q21" s="10"/>
      <c r="R21" s="10"/>
    </row>
  </sheetData>
  <autoFilter ref="A1:L1" xr:uid="{FAB1ACF9-D4B9-FB4D-8299-9FC1FBDA430F}">
    <sortState xmlns:xlrd2="http://schemas.microsoft.com/office/spreadsheetml/2017/richdata2" ref="A2:L13">
      <sortCondition descending="1" ref="K1:K13"/>
    </sortState>
  </autoFilter>
  <conditionalFormatting sqref="C2">
    <cfRule type="colorScale" priority="321">
      <colorScale>
        <cfvo type="min"/>
        <cfvo type="percentile" val="50"/>
        <cfvo type="max"/>
        <color rgb="FFF8696B"/>
        <color rgb="FFFCFCFF"/>
        <color rgb="FF63BE7B"/>
      </colorScale>
    </cfRule>
  </conditionalFormatting>
  <conditionalFormatting sqref="C2:C13">
    <cfRule type="colorScale" priority="8">
      <colorScale>
        <cfvo type="min"/>
        <cfvo type="percentile" val="50"/>
        <cfvo type="max"/>
        <color rgb="FFF8696B"/>
        <color rgb="FFFCFCFF"/>
        <color rgb="FF63BE7B"/>
      </colorScale>
    </cfRule>
  </conditionalFormatting>
  <conditionalFormatting sqref="C3">
    <cfRule type="colorScale" priority="286">
      <colorScale>
        <cfvo type="min"/>
        <cfvo type="percentile" val="50"/>
        <cfvo type="max"/>
        <color rgb="FFF8696B"/>
        <color rgb="FFFCFCFF"/>
        <color rgb="FF63BE7B"/>
      </colorScale>
    </cfRule>
  </conditionalFormatting>
  <conditionalFormatting sqref="C4">
    <cfRule type="colorScale" priority="244">
      <colorScale>
        <cfvo type="min"/>
        <cfvo type="percentile" val="50"/>
        <cfvo type="max"/>
        <color rgb="FFF8696B"/>
        <color rgb="FFFCFCFF"/>
        <color rgb="FF63BE7B"/>
      </colorScale>
    </cfRule>
  </conditionalFormatting>
  <conditionalFormatting sqref="C5">
    <cfRule type="colorScale" priority="224">
      <colorScale>
        <cfvo type="min"/>
        <cfvo type="percentile" val="50"/>
        <cfvo type="max"/>
        <color rgb="FFF8696B"/>
        <color rgb="FFFCFCFF"/>
        <color rgb="FF63BE7B"/>
      </colorScale>
    </cfRule>
  </conditionalFormatting>
  <conditionalFormatting sqref="C6">
    <cfRule type="colorScale" priority="182">
      <colorScale>
        <cfvo type="min"/>
        <cfvo type="percentile" val="50"/>
        <cfvo type="max"/>
        <color rgb="FFF8696B"/>
        <color rgb="FFFCFCFF"/>
        <color rgb="FF63BE7B"/>
      </colorScale>
    </cfRule>
  </conditionalFormatting>
  <conditionalFormatting sqref="C7">
    <cfRule type="colorScale" priority="155">
      <colorScale>
        <cfvo type="min"/>
        <cfvo type="percentile" val="50"/>
        <cfvo type="max"/>
        <color rgb="FFF8696B"/>
        <color rgb="FFFCFCFF"/>
        <color rgb="FF63BE7B"/>
      </colorScale>
    </cfRule>
  </conditionalFormatting>
  <conditionalFormatting sqref="C8">
    <cfRule type="colorScale" priority="128">
      <colorScale>
        <cfvo type="min"/>
        <cfvo type="percentile" val="50"/>
        <cfvo type="max"/>
        <color rgb="FFF8696B"/>
        <color rgb="FFFCFCFF"/>
        <color rgb="FF63BE7B"/>
      </colorScale>
    </cfRule>
  </conditionalFormatting>
  <conditionalFormatting sqref="C9">
    <cfRule type="colorScale" priority="107">
      <colorScale>
        <cfvo type="min"/>
        <cfvo type="percentile" val="50"/>
        <cfvo type="max"/>
        <color rgb="FFF8696B"/>
        <color rgb="FFFCFCFF"/>
        <color rgb="FF63BE7B"/>
      </colorScale>
    </cfRule>
  </conditionalFormatting>
  <conditionalFormatting sqref="C10">
    <cfRule type="colorScale" priority="84">
      <colorScale>
        <cfvo type="min"/>
        <cfvo type="percentile" val="50"/>
        <cfvo type="max"/>
        <color rgb="FFF8696B"/>
        <color rgb="FFFCFCFF"/>
        <color rgb="FF63BE7B"/>
      </colorScale>
    </cfRule>
  </conditionalFormatting>
  <conditionalFormatting sqref="C11">
    <cfRule type="colorScale" priority="63">
      <colorScale>
        <cfvo type="min"/>
        <cfvo type="percentile" val="50"/>
        <cfvo type="max"/>
        <color rgb="FFF8696B"/>
        <color rgb="FFFCFCFF"/>
        <color rgb="FF63BE7B"/>
      </colorScale>
    </cfRule>
  </conditionalFormatting>
  <conditionalFormatting sqref="C12">
    <cfRule type="colorScale" priority="36">
      <colorScale>
        <cfvo type="min"/>
        <cfvo type="percentile" val="50"/>
        <cfvo type="max"/>
        <color rgb="FFF8696B"/>
        <color rgb="FFFCFCFF"/>
        <color rgb="FF63BE7B"/>
      </colorScale>
    </cfRule>
  </conditionalFormatting>
  <conditionalFormatting sqref="C13">
    <cfRule type="colorScale" priority="9">
      <colorScale>
        <cfvo type="min"/>
        <cfvo type="percentile" val="50"/>
        <cfvo type="max"/>
        <color rgb="FFF8696B"/>
        <color rgb="FFFCFCFF"/>
        <color rgb="FF63BE7B"/>
      </colorScale>
    </cfRule>
  </conditionalFormatting>
  <conditionalFormatting sqref="C14">
    <cfRule type="colorScale" priority="443">
      <colorScale>
        <cfvo type="min"/>
        <cfvo type="percentile" val="50"/>
        <cfvo type="max"/>
        <color rgb="FFF8696B"/>
        <color rgb="FFFCFCFF"/>
        <color rgb="FF63BE7B"/>
      </colorScale>
    </cfRule>
  </conditionalFormatting>
  <conditionalFormatting sqref="C14:C20">
    <cfRule type="colorScale" priority="348">
      <colorScale>
        <cfvo type="min"/>
        <cfvo type="percentile" val="50"/>
        <cfvo type="max"/>
        <color rgb="FFF8696B"/>
        <color rgb="FFFCFCFF"/>
        <color rgb="FF63BE7B"/>
      </colorScale>
    </cfRule>
  </conditionalFormatting>
  <conditionalFormatting sqref="C15">
    <cfRule type="colorScale" priority="416">
      <colorScale>
        <cfvo type="min"/>
        <cfvo type="percentile" val="50"/>
        <cfvo type="max"/>
        <color rgb="FFF8696B"/>
        <color rgb="FFFCFCFF"/>
        <color rgb="FF63BE7B"/>
      </colorScale>
    </cfRule>
  </conditionalFormatting>
  <conditionalFormatting sqref="C16">
    <cfRule type="colorScale" priority="389">
      <colorScale>
        <cfvo type="min"/>
        <cfvo type="percentile" val="50"/>
        <cfvo type="max"/>
        <color rgb="FFF8696B"/>
        <color rgb="FFFCFCFF"/>
        <color rgb="FF63BE7B"/>
      </colorScale>
    </cfRule>
  </conditionalFormatting>
  <conditionalFormatting sqref="C17">
    <cfRule type="colorScale" priority="385">
      <colorScale>
        <cfvo type="min"/>
        <cfvo type="percentile" val="50"/>
        <cfvo type="max"/>
        <color rgb="FFF8696B"/>
        <color rgb="FFFCFCFF"/>
        <color rgb="FF63BE7B"/>
      </colorScale>
    </cfRule>
  </conditionalFormatting>
  <conditionalFormatting sqref="C18:C20">
    <cfRule type="colorScale" priority="349">
      <colorScale>
        <cfvo type="min"/>
        <cfvo type="percentile" val="50"/>
        <cfvo type="max"/>
        <color rgb="FFF8696B"/>
        <color rgb="FFFCFCFF"/>
        <color rgb="FF63BE7B"/>
      </colorScale>
    </cfRule>
  </conditionalFormatting>
  <conditionalFormatting sqref="C21">
    <cfRule type="colorScale" priority="773">
      <colorScale>
        <cfvo type="min"/>
        <cfvo type="max"/>
        <color rgb="FFFFEF9C"/>
        <color rgb="FF63BE7B"/>
      </colorScale>
    </cfRule>
    <cfRule type="colorScale" priority="772">
      <colorScale>
        <cfvo type="min"/>
        <cfvo type="percentile" val="50"/>
        <cfvo type="max"/>
        <color rgb="FFF8696B"/>
        <color rgb="FFFFEB84"/>
        <color rgb="FF63BE7B"/>
      </colorScale>
    </cfRule>
    <cfRule type="colorScale" priority="771">
      <colorScale>
        <cfvo type="min"/>
        <cfvo type="percentile" val="50"/>
        <cfvo type="max"/>
        <color rgb="FFF8696B"/>
        <color rgb="FFFFEB84"/>
        <color rgb="FF63BE7B"/>
      </colorScale>
    </cfRule>
  </conditionalFormatting>
  <conditionalFormatting sqref="D2:D13">
    <cfRule type="colorScale" priority="7">
      <colorScale>
        <cfvo type="min"/>
        <cfvo type="max"/>
        <color rgb="FFFCFCFF"/>
        <color rgb="FF63BE7B"/>
      </colorScale>
    </cfRule>
  </conditionalFormatting>
  <conditionalFormatting sqref="D14">
    <cfRule type="colorScale" priority="454">
      <colorScale>
        <cfvo type="min"/>
        <cfvo type="max"/>
        <color rgb="FFFCFCFF"/>
        <color rgb="FF63BE7B"/>
      </colorScale>
    </cfRule>
    <cfRule type="colorScale" priority="455">
      <colorScale>
        <cfvo type="min"/>
        <cfvo type="max"/>
        <color rgb="FFFCFCFF"/>
        <color rgb="FF63BE7B"/>
      </colorScale>
    </cfRule>
  </conditionalFormatting>
  <conditionalFormatting sqref="D14:D20">
    <cfRule type="colorScale" priority="347">
      <colorScale>
        <cfvo type="min"/>
        <cfvo type="max"/>
        <color rgb="FFFCFCFF"/>
        <color rgb="FF63BE7B"/>
      </colorScale>
    </cfRule>
  </conditionalFormatting>
  <conditionalFormatting sqref="D15">
    <cfRule type="colorScale" priority="428">
      <colorScale>
        <cfvo type="min"/>
        <cfvo type="max"/>
        <color rgb="FFFCFCFF"/>
        <color rgb="FF63BE7B"/>
      </colorScale>
    </cfRule>
    <cfRule type="colorScale" priority="427">
      <colorScale>
        <cfvo type="min"/>
        <cfvo type="max"/>
        <color rgb="FFFCFCFF"/>
        <color rgb="FF63BE7B"/>
      </colorScale>
    </cfRule>
  </conditionalFormatting>
  <conditionalFormatting sqref="D16">
    <cfRule type="colorScale" priority="405">
      <colorScale>
        <cfvo type="min"/>
        <cfvo type="max"/>
        <color rgb="FFFCFCFF"/>
        <color rgb="FF63BE7B"/>
      </colorScale>
    </cfRule>
    <cfRule type="colorScale" priority="400">
      <colorScale>
        <cfvo type="min"/>
        <cfvo type="max"/>
        <color rgb="FFFCFCFF"/>
        <color rgb="FF63BE7B"/>
      </colorScale>
    </cfRule>
  </conditionalFormatting>
  <conditionalFormatting sqref="D17">
    <cfRule type="colorScale" priority="386">
      <colorScale>
        <cfvo type="min"/>
        <cfvo type="max"/>
        <color rgb="FFFCFCFF"/>
        <color rgb="FF63BE7B"/>
      </colorScale>
    </cfRule>
    <cfRule type="colorScale" priority="377">
      <colorScale>
        <cfvo type="min"/>
        <cfvo type="max"/>
        <color rgb="FFFCFCFF"/>
        <color rgb="FF63BE7B"/>
      </colorScale>
    </cfRule>
  </conditionalFormatting>
  <conditionalFormatting sqref="D18:D20">
    <cfRule type="colorScale" priority="353">
      <colorScale>
        <cfvo type="min"/>
        <cfvo type="max"/>
        <color rgb="FFFCFCFF"/>
        <color rgb="FF63BE7B"/>
      </colorScale>
    </cfRule>
    <cfRule type="colorScale" priority="368">
      <colorScale>
        <cfvo type="min"/>
        <cfvo type="max"/>
        <color rgb="FFFCFCFF"/>
        <color rgb="FF63BE7B"/>
      </colorScale>
    </cfRule>
    <cfRule type="colorScale" priority="364">
      <colorScale>
        <cfvo type="min"/>
        <cfvo type="max"/>
        <color rgb="FFFFEF9C"/>
        <color rgb="FF63BE7B"/>
      </colorScale>
    </cfRule>
    <cfRule type="colorScale" priority="369">
      <colorScale>
        <cfvo type="min"/>
        <cfvo type="percentile" val="50"/>
        <cfvo type="max"/>
        <color rgb="FFF8696B"/>
        <color rgb="FFFFEB84"/>
        <color rgb="FF63BE7B"/>
      </colorScale>
    </cfRule>
  </conditionalFormatting>
  <conditionalFormatting sqref="D14:E14">
    <cfRule type="colorScale" priority="469">
      <colorScale>
        <cfvo type="min"/>
        <cfvo type="percentile" val="50"/>
        <cfvo type="max"/>
        <color rgb="FFF8696B"/>
        <color rgb="FFFFEB84"/>
        <color rgb="FF63BE7B"/>
      </colorScale>
    </cfRule>
    <cfRule type="colorScale" priority="462">
      <colorScale>
        <cfvo type="min"/>
        <cfvo type="max"/>
        <color rgb="FFFCFCFF"/>
        <color rgb="FF63BE7B"/>
      </colorScale>
    </cfRule>
    <cfRule type="colorScale" priority="464">
      <colorScale>
        <cfvo type="min"/>
        <cfvo type="max"/>
        <color rgb="FFFFEF9C"/>
        <color rgb="FF63BE7B"/>
      </colorScale>
    </cfRule>
    <cfRule type="colorScale" priority="468">
      <colorScale>
        <cfvo type="min"/>
        <cfvo type="max"/>
        <color rgb="FFFCFCFF"/>
        <color rgb="FF63BE7B"/>
      </colorScale>
    </cfRule>
  </conditionalFormatting>
  <conditionalFormatting sqref="D15:E15">
    <cfRule type="colorScale" priority="442">
      <colorScale>
        <cfvo type="min"/>
        <cfvo type="percentile" val="50"/>
        <cfvo type="max"/>
        <color rgb="FFF8696B"/>
        <color rgb="FFFFEB84"/>
        <color rgb="FF63BE7B"/>
      </colorScale>
    </cfRule>
    <cfRule type="colorScale" priority="435">
      <colorScale>
        <cfvo type="min"/>
        <cfvo type="max"/>
        <color rgb="FFFCFCFF"/>
        <color rgb="FF63BE7B"/>
      </colorScale>
    </cfRule>
    <cfRule type="colorScale" priority="441">
      <colorScale>
        <cfvo type="min"/>
        <cfvo type="max"/>
        <color rgb="FFFCFCFF"/>
        <color rgb="FF63BE7B"/>
      </colorScale>
    </cfRule>
    <cfRule type="colorScale" priority="437">
      <colorScale>
        <cfvo type="min"/>
        <cfvo type="max"/>
        <color rgb="FFFFEF9C"/>
        <color rgb="FF63BE7B"/>
      </colorScale>
    </cfRule>
  </conditionalFormatting>
  <conditionalFormatting sqref="D16:E16">
    <cfRule type="colorScale" priority="403">
      <colorScale>
        <cfvo type="min"/>
        <cfvo type="max"/>
        <color rgb="FFFCFCFF"/>
        <color rgb="FF63BE7B"/>
      </colorScale>
    </cfRule>
    <cfRule type="colorScale" priority="402">
      <colorScale>
        <cfvo type="min"/>
        <cfvo type="percentile" val="50"/>
        <cfvo type="max"/>
        <color rgb="FFF8696B"/>
        <color rgb="FFFFEB84"/>
        <color rgb="FF63BE7B"/>
      </colorScale>
    </cfRule>
    <cfRule type="colorScale" priority="404">
      <colorScale>
        <cfvo type="min"/>
        <cfvo type="max"/>
        <color rgb="FFFFEF9C"/>
        <color rgb="FF63BE7B"/>
      </colorScale>
    </cfRule>
    <cfRule type="colorScale" priority="401">
      <colorScale>
        <cfvo type="min"/>
        <cfvo type="max"/>
        <color rgb="FFFCFCFF"/>
        <color rgb="FF63BE7B"/>
      </colorScale>
    </cfRule>
  </conditionalFormatting>
  <conditionalFormatting sqref="D17:E17">
    <cfRule type="colorScale" priority="375">
      <colorScale>
        <cfvo type="min"/>
        <cfvo type="max"/>
        <color rgb="FFFCFCFF"/>
        <color rgb="FF63BE7B"/>
      </colorScale>
    </cfRule>
    <cfRule type="colorScale" priority="379">
      <colorScale>
        <cfvo type="min"/>
        <cfvo type="max"/>
        <color rgb="FFFFEF9C"/>
        <color rgb="FF63BE7B"/>
      </colorScale>
    </cfRule>
    <cfRule type="colorScale" priority="376">
      <colorScale>
        <cfvo type="min"/>
        <cfvo type="percentile" val="50"/>
        <cfvo type="max"/>
        <color rgb="FFF8696B"/>
        <color rgb="FFFFEB84"/>
        <color rgb="FF63BE7B"/>
      </colorScale>
    </cfRule>
    <cfRule type="colorScale" priority="374">
      <colorScale>
        <cfvo type="min"/>
        <cfvo type="max"/>
        <color rgb="FFFCFCFF"/>
        <color rgb="FF63BE7B"/>
      </colorScale>
    </cfRule>
  </conditionalFormatting>
  <conditionalFormatting sqref="D2:F2">
    <cfRule type="colorScale" priority="328">
      <colorScale>
        <cfvo type="min"/>
        <cfvo type="max"/>
        <color rgb="FFFCFCFF"/>
        <color rgb="FF63BE7B"/>
      </colorScale>
    </cfRule>
    <cfRule type="colorScale" priority="337">
      <colorScale>
        <cfvo type="min"/>
        <cfvo type="max"/>
        <color rgb="FFFFEF9C"/>
        <color rgb="FF63BE7B"/>
      </colorScale>
    </cfRule>
    <cfRule type="colorScale" priority="319">
      <colorScale>
        <cfvo type="min"/>
        <cfvo type="max"/>
        <color rgb="FFFCFCFF"/>
        <color rgb="FF63BE7B"/>
      </colorScale>
    </cfRule>
    <cfRule type="colorScale" priority="340">
      <colorScale>
        <cfvo type="min"/>
        <cfvo type="percentile" val="50"/>
        <cfvo type="max"/>
        <color rgb="FFF8696B"/>
        <color rgb="FFFFEB84"/>
        <color rgb="FF63BE7B"/>
      </colorScale>
    </cfRule>
    <cfRule type="colorScale" priority="327">
      <colorScale>
        <cfvo type="min"/>
        <cfvo type="max"/>
        <color rgb="FFFCFCFF"/>
        <color rgb="FF63BE7B"/>
      </colorScale>
    </cfRule>
    <cfRule type="colorScale" priority="335">
      <colorScale>
        <cfvo type="min"/>
        <cfvo type="max"/>
        <color rgb="FFFCFCFF"/>
        <color rgb="FF63BE7B"/>
      </colorScale>
    </cfRule>
    <cfRule type="colorScale" priority="339">
      <colorScale>
        <cfvo type="min"/>
        <cfvo type="max"/>
        <color rgb="FFFCFCFF"/>
        <color rgb="FF63BE7B"/>
      </colorScale>
    </cfRule>
  </conditionalFormatting>
  <conditionalFormatting sqref="D3:F3">
    <cfRule type="colorScale" priority="284">
      <colorScale>
        <cfvo type="min"/>
        <cfvo type="max"/>
        <color rgb="FFFCFCFF"/>
        <color rgb="FF63BE7B"/>
      </colorScale>
    </cfRule>
    <cfRule type="colorScale" priority="292">
      <colorScale>
        <cfvo type="min"/>
        <cfvo type="max"/>
        <color rgb="FFFCFCFF"/>
        <color rgb="FF63BE7B"/>
      </colorScale>
    </cfRule>
    <cfRule type="colorScale" priority="293">
      <colorScale>
        <cfvo type="min"/>
        <cfvo type="max"/>
        <color rgb="FFFCFCFF"/>
        <color rgb="FF63BE7B"/>
      </colorScale>
    </cfRule>
    <cfRule type="colorScale" priority="304">
      <colorScale>
        <cfvo type="min"/>
        <cfvo type="max"/>
        <color rgb="FFFCFCFF"/>
        <color rgb="FF63BE7B"/>
      </colorScale>
    </cfRule>
    <cfRule type="colorScale" priority="305">
      <colorScale>
        <cfvo type="min"/>
        <cfvo type="percentile" val="50"/>
        <cfvo type="max"/>
        <color rgb="FFF8696B"/>
        <color rgb="FFFFEB84"/>
        <color rgb="FF63BE7B"/>
      </colorScale>
    </cfRule>
    <cfRule type="colorScale" priority="300">
      <colorScale>
        <cfvo type="min"/>
        <cfvo type="max"/>
        <color rgb="FFFCFCFF"/>
        <color rgb="FF63BE7B"/>
      </colorScale>
    </cfRule>
    <cfRule type="colorScale" priority="302">
      <colorScale>
        <cfvo type="min"/>
        <cfvo type="max"/>
        <color rgb="FFFFEF9C"/>
        <color rgb="FF63BE7B"/>
      </colorScale>
    </cfRule>
  </conditionalFormatting>
  <conditionalFormatting sqref="D4:F4">
    <cfRule type="colorScale" priority="256">
      <colorScale>
        <cfvo type="min"/>
        <cfvo type="max"/>
        <color rgb="FFFCFCFF"/>
        <color rgb="FF63BE7B"/>
      </colorScale>
    </cfRule>
    <cfRule type="colorScale" priority="269">
      <colorScale>
        <cfvo type="min"/>
        <cfvo type="max"/>
        <color rgb="FFFCFCFF"/>
        <color rgb="FF63BE7B"/>
      </colorScale>
    </cfRule>
    <cfRule type="colorScale" priority="265">
      <colorScale>
        <cfvo type="min"/>
        <cfvo type="max"/>
        <color rgb="FFFFEF9C"/>
        <color rgb="FF63BE7B"/>
      </colorScale>
    </cfRule>
    <cfRule type="colorScale" priority="263">
      <colorScale>
        <cfvo type="min"/>
        <cfvo type="max"/>
        <color rgb="FFFCFCFF"/>
        <color rgb="FF63BE7B"/>
      </colorScale>
    </cfRule>
    <cfRule type="colorScale" priority="255">
      <colorScale>
        <cfvo type="min"/>
        <cfvo type="max"/>
        <color rgb="FFFCFCFF"/>
        <color rgb="FF63BE7B"/>
      </colorScale>
    </cfRule>
    <cfRule type="colorScale" priority="270">
      <colorScale>
        <cfvo type="min"/>
        <cfvo type="percentile" val="50"/>
        <cfvo type="max"/>
        <color rgb="FFF8696B"/>
        <color rgb="FFFFEB84"/>
        <color rgb="FF63BE7B"/>
      </colorScale>
    </cfRule>
  </conditionalFormatting>
  <conditionalFormatting sqref="D5:F5">
    <cfRule type="colorScale" priority="240">
      <colorScale>
        <cfvo type="min"/>
        <cfvo type="max"/>
        <color rgb="FFFFEF9C"/>
        <color rgb="FF63BE7B"/>
      </colorScale>
    </cfRule>
    <cfRule type="colorScale" priority="243">
      <colorScale>
        <cfvo type="min"/>
        <cfvo type="percentile" val="50"/>
        <cfvo type="max"/>
        <color rgb="FFF8696B"/>
        <color rgb="FFFFEB84"/>
        <color rgb="FF63BE7B"/>
      </colorScale>
    </cfRule>
    <cfRule type="colorScale" priority="222">
      <colorScale>
        <cfvo type="min"/>
        <cfvo type="max"/>
        <color rgb="FFFCFCFF"/>
        <color rgb="FF63BE7B"/>
      </colorScale>
    </cfRule>
    <cfRule type="colorScale" priority="230">
      <colorScale>
        <cfvo type="min"/>
        <cfvo type="max"/>
        <color rgb="FFFCFCFF"/>
        <color rgb="FF63BE7B"/>
      </colorScale>
    </cfRule>
    <cfRule type="colorScale" priority="242">
      <colorScale>
        <cfvo type="min"/>
        <cfvo type="max"/>
        <color rgb="FFFCFCFF"/>
        <color rgb="FF63BE7B"/>
      </colorScale>
    </cfRule>
    <cfRule type="colorScale" priority="238">
      <colorScale>
        <cfvo type="min"/>
        <cfvo type="max"/>
        <color rgb="FFFCFCFF"/>
        <color rgb="FF63BE7B"/>
      </colorScale>
    </cfRule>
    <cfRule type="colorScale" priority="231">
      <colorScale>
        <cfvo type="min"/>
        <cfvo type="max"/>
        <color rgb="FFFCFCFF"/>
        <color rgb="FF63BE7B"/>
      </colorScale>
    </cfRule>
  </conditionalFormatting>
  <conditionalFormatting sqref="D6:F6">
    <cfRule type="colorScale" priority="203">
      <colorScale>
        <cfvo type="min"/>
        <cfvo type="max"/>
        <color rgb="FFFFEF9C"/>
        <color rgb="FF63BE7B"/>
      </colorScale>
    </cfRule>
    <cfRule type="colorScale" priority="208">
      <colorScale>
        <cfvo type="min"/>
        <cfvo type="percentile" val="50"/>
        <cfvo type="max"/>
        <color rgb="FFF8696B"/>
        <color rgb="FFFFEB84"/>
        <color rgb="FF63BE7B"/>
      </colorScale>
    </cfRule>
    <cfRule type="colorScale" priority="201">
      <colorScale>
        <cfvo type="min"/>
        <cfvo type="max"/>
        <color rgb="FFFCFCFF"/>
        <color rgb="FF63BE7B"/>
      </colorScale>
    </cfRule>
    <cfRule type="colorScale" priority="194">
      <colorScale>
        <cfvo type="min"/>
        <cfvo type="max"/>
        <color rgb="FFFCFCFF"/>
        <color rgb="FF63BE7B"/>
      </colorScale>
    </cfRule>
    <cfRule type="colorScale" priority="193">
      <colorScale>
        <cfvo type="min"/>
        <cfvo type="max"/>
        <color rgb="FFFCFCFF"/>
        <color rgb="FF63BE7B"/>
      </colorScale>
    </cfRule>
    <cfRule type="colorScale" priority="207">
      <colorScale>
        <cfvo type="min"/>
        <cfvo type="max"/>
        <color rgb="FFFCFCFF"/>
        <color rgb="FF63BE7B"/>
      </colorScale>
    </cfRule>
  </conditionalFormatting>
  <conditionalFormatting sqref="D7:F7">
    <cfRule type="colorScale" priority="174">
      <colorScale>
        <cfvo type="min"/>
        <cfvo type="max"/>
        <color rgb="FFFCFCFF"/>
        <color rgb="FF63BE7B"/>
      </colorScale>
    </cfRule>
    <cfRule type="colorScale" priority="180">
      <colorScale>
        <cfvo type="min"/>
        <cfvo type="max"/>
        <color rgb="FFFCFCFF"/>
        <color rgb="FF63BE7B"/>
      </colorScale>
    </cfRule>
    <cfRule type="colorScale" priority="167">
      <colorScale>
        <cfvo type="min"/>
        <cfvo type="max"/>
        <color rgb="FFFCFCFF"/>
        <color rgb="FF63BE7B"/>
      </colorScale>
    </cfRule>
    <cfRule type="colorScale" priority="166">
      <colorScale>
        <cfvo type="min"/>
        <cfvo type="max"/>
        <color rgb="FFFCFCFF"/>
        <color rgb="FF63BE7B"/>
      </colorScale>
    </cfRule>
    <cfRule type="colorScale" priority="181">
      <colorScale>
        <cfvo type="min"/>
        <cfvo type="percentile" val="50"/>
        <cfvo type="max"/>
        <color rgb="FFF8696B"/>
        <color rgb="FFFFEB84"/>
        <color rgb="FF63BE7B"/>
      </colorScale>
    </cfRule>
    <cfRule type="colorScale" priority="176">
      <colorScale>
        <cfvo type="min"/>
        <cfvo type="max"/>
        <color rgb="FFFFEF9C"/>
        <color rgb="FF63BE7B"/>
      </colorScale>
    </cfRule>
  </conditionalFormatting>
  <conditionalFormatting sqref="D8:F8">
    <cfRule type="colorScale" priority="151">
      <colorScale>
        <cfvo type="min"/>
        <cfvo type="max"/>
        <color rgb="FFFFEF9C"/>
        <color rgb="FF63BE7B"/>
      </colorScale>
    </cfRule>
    <cfRule type="colorScale" priority="149">
      <colorScale>
        <cfvo type="min"/>
        <cfvo type="percentile" val="50"/>
        <cfvo type="max"/>
        <color rgb="FFF8696B"/>
        <color rgb="FFFFEB84"/>
        <color rgb="FF63BE7B"/>
      </colorScale>
    </cfRule>
    <cfRule type="colorScale" priority="140">
      <colorScale>
        <cfvo type="min"/>
        <cfvo type="max"/>
        <color rgb="FFFCFCFF"/>
        <color rgb="FF63BE7B"/>
      </colorScale>
    </cfRule>
    <cfRule type="colorScale" priority="147">
      <colorScale>
        <cfvo type="min"/>
        <cfvo type="max"/>
        <color rgb="FFFCFCFF"/>
        <color rgb="FF63BE7B"/>
      </colorScale>
    </cfRule>
    <cfRule type="colorScale" priority="148">
      <colorScale>
        <cfvo type="min"/>
        <cfvo type="max"/>
        <color rgb="FFFCFCFF"/>
        <color rgb="FF63BE7B"/>
      </colorScale>
    </cfRule>
    <cfRule type="colorScale" priority="139">
      <colorScale>
        <cfvo type="min"/>
        <cfvo type="max"/>
        <color rgb="FFFCFCFF"/>
        <color rgb="FF63BE7B"/>
      </colorScale>
    </cfRule>
  </conditionalFormatting>
  <conditionalFormatting sqref="D9:F9">
    <cfRule type="colorScale" priority="122">
      <colorScale>
        <cfvo type="min"/>
        <cfvo type="max"/>
        <color rgb="FFFFEF9C"/>
        <color rgb="FF63BE7B"/>
      </colorScale>
    </cfRule>
    <cfRule type="colorScale" priority="127">
      <colorScale>
        <cfvo type="min"/>
        <cfvo type="percentile" val="50"/>
        <cfvo type="max"/>
        <color rgb="FFF8696B"/>
        <color rgb="FFFFEB84"/>
        <color rgb="FF63BE7B"/>
      </colorScale>
    </cfRule>
    <cfRule type="colorScale" priority="126">
      <colorScale>
        <cfvo type="min"/>
        <cfvo type="max"/>
        <color rgb="FFFCFCFF"/>
        <color rgb="FF63BE7B"/>
      </colorScale>
    </cfRule>
    <cfRule type="colorScale" priority="111">
      <colorScale>
        <cfvo type="min"/>
        <cfvo type="max"/>
        <color rgb="FFFCFCFF"/>
        <color rgb="FF63BE7B"/>
      </colorScale>
    </cfRule>
  </conditionalFormatting>
  <conditionalFormatting sqref="D10:F10">
    <cfRule type="colorScale" priority="105">
      <colorScale>
        <cfvo type="min"/>
        <cfvo type="max"/>
        <color rgb="FFFFEF9C"/>
        <color rgb="FF63BE7B"/>
      </colorScale>
    </cfRule>
    <cfRule type="colorScale" priority="104">
      <colorScale>
        <cfvo type="min"/>
        <cfvo type="max"/>
        <color rgb="FFFCFCFF"/>
        <color rgb="FF63BE7B"/>
      </colorScale>
    </cfRule>
    <cfRule type="colorScale" priority="103">
      <colorScale>
        <cfvo type="min"/>
        <cfvo type="percentile" val="50"/>
        <cfvo type="max"/>
        <color rgb="FFF8696B"/>
        <color rgb="FFFFEB84"/>
        <color rgb="FF63BE7B"/>
      </colorScale>
    </cfRule>
    <cfRule type="colorScale" priority="98">
      <colorScale>
        <cfvo type="min"/>
        <cfvo type="max"/>
        <color rgb="FFFCFCFF"/>
        <color rgb="FF63BE7B"/>
      </colorScale>
    </cfRule>
    <cfRule type="colorScale" priority="101">
      <colorScale>
        <cfvo type="min"/>
        <cfvo type="max"/>
        <color rgb="FFFCFCFF"/>
        <color rgb="FF63BE7B"/>
      </colorScale>
    </cfRule>
    <cfRule type="colorScale" priority="102">
      <colorScale>
        <cfvo type="min"/>
        <cfvo type="max"/>
        <color rgb="FFFCFCFF"/>
        <color rgb="FF63BE7B"/>
      </colorScale>
    </cfRule>
  </conditionalFormatting>
  <conditionalFormatting sqref="D11:F11">
    <cfRule type="colorScale" priority="80">
      <colorScale>
        <cfvo type="min"/>
        <cfvo type="percentile" val="50"/>
        <cfvo type="max"/>
        <color rgb="FFF8696B"/>
        <color rgb="FFFFEB84"/>
        <color rgb="FF63BE7B"/>
      </colorScale>
    </cfRule>
    <cfRule type="colorScale" priority="78">
      <colorScale>
        <cfvo type="min"/>
        <cfvo type="max"/>
        <color rgb="FFFCFCFF"/>
        <color rgb="FF63BE7B"/>
      </colorScale>
    </cfRule>
    <cfRule type="colorScale" priority="79">
      <colorScale>
        <cfvo type="min"/>
        <cfvo type="max"/>
        <color rgb="FFFCFCFF"/>
        <color rgb="FF63BE7B"/>
      </colorScale>
    </cfRule>
    <cfRule type="colorScale" priority="81">
      <colorScale>
        <cfvo type="min"/>
        <cfvo type="max"/>
        <color rgb="FFFCFCFF"/>
        <color rgb="FF63BE7B"/>
      </colorScale>
    </cfRule>
    <cfRule type="colorScale" priority="75">
      <colorScale>
        <cfvo type="min"/>
        <cfvo type="max"/>
        <color rgb="FFFCFCFF"/>
        <color rgb="FF63BE7B"/>
      </colorScale>
    </cfRule>
    <cfRule type="colorScale" priority="82">
      <colorScale>
        <cfvo type="min"/>
        <cfvo type="max"/>
        <color rgb="FFFFEF9C"/>
        <color rgb="FF63BE7B"/>
      </colorScale>
    </cfRule>
  </conditionalFormatting>
  <conditionalFormatting sqref="D12:F12">
    <cfRule type="colorScale" priority="57">
      <colorScale>
        <cfvo type="min"/>
        <cfvo type="max"/>
        <color rgb="FFFFEF9C"/>
        <color rgb="FF63BE7B"/>
      </colorScale>
    </cfRule>
    <cfRule type="colorScale" priority="48">
      <colorScale>
        <cfvo type="min"/>
        <cfvo type="max"/>
        <color rgb="FFFCFCFF"/>
        <color rgb="FF63BE7B"/>
      </colorScale>
    </cfRule>
    <cfRule type="colorScale" priority="47">
      <colorScale>
        <cfvo type="min"/>
        <cfvo type="max"/>
        <color rgb="FFFCFCFF"/>
        <color rgb="FF63BE7B"/>
      </colorScale>
    </cfRule>
    <cfRule type="colorScale" priority="61">
      <colorScale>
        <cfvo type="min"/>
        <cfvo type="max"/>
        <color rgb="FFFCFCFF"/>
        <color rgb="FF63BE7B"/>
      </colorScale>
    </cfRule>
    <cfRule type="colorScale" priority="55">
      <colorScale>
        <cfvo type="min"/>
        <cfvo type="max"/>
        <color rgb="FFFCFCFF"/>
        <color rgb="FF63BE7B"/>
      </colorScale>
    </cfRule>
    <cfRule type="colorScale" priority="62">
      <colorScale>
        <cfvo type="min"/>
        <cfvo type="percentile" val="50"/>
        <cfvo type="max"/>
        <color rgb="FFF8696B"/>
        <color rgb="FFFFEB84"/>
        <color rgb="FF63BE7B"/>
      </colorScale>
    </cfRule>
  </conditionalFormatting>
  <conditionalFormatting sqref="D13:F13">
    <cfRule type="colorScale" priority="34">
      <colorScale>
        <cfvo type="min"/>
        <cfvo type="max"/>
        <color rgb="FFFCFCFF"/>
        <color rgb="FF63BE7B"/>
      </colorScale>
    </cfRule>
    <cfRule type="colorScale" priority="21">
      <colorScale>
        <cfvo type="min"/>
        <cfvo type="max"/>
        <color rgb="FFFCFCFF"/>
        <color rgb="FF63BE7B"/>
      </colorScale>
    </cfRule>
    <cfRule type="colorScale" priority="28">
      <colorScale>
        <cfvo type="min"/>
        <cfvo type="max"/>
        <color rgb="FFFCFCFF"/>
        <color rgb="FF63BE7B"/>
      </colorScale>
    </cfRule>
    <cfRule type="colorScale" priority="35">
      <colorScale>
        <cfvo type="min"/>
        <cfvo type="percentile" val="50"/>
        <cfvo type="max"/>
        <color rgb="FFF8696B"/>
        <color rgb="FFFFEB84"/>
        <color rgb="FF63BE7B"/>
      </colorScale>
    </cfRule>
    <cfRule type="colorScale" priority="30">
      <colorScale>
        <cfvo type="min"/>
        <cfvo type="max"/>
        <color rgb="FFFFEF9C"/>
        <color rgb="FF63BE7B"/>
      </colorScale>
    </cfRule>
    <cfRule type="colorScale" priority="20">
      <colorScale>
        <cfvo type="min"/>
        <cfvo type="max"/>
        <color rgb="FFFCFCFF"/>
        <color rgb="FF63BE7B"/>
      </colorScale>
    </cfRule>
  </conditionalFormatting>
  <conditionalFormatting sqref="E2:E13">
    <cfRule type="colorScale" priority="6">
      <colorScale>
        <cfvo type="min"/>
        <cfvo type="max"/>
        <color rgb="FFFCFCFF"/>
        <color rgb="FF63BE7B"/>
      </colorScale>
    </cfRule>
  </conditionalFormatting>
  <conditionalFormatting sqref="E14">
    <cfRule type="colorScale" priority="456">
      <colorScale>
        <cfvo type="min"/>
        <cfvo type="max"/>
        <color rgb="FFFCFCFF"/>
        <color rgb="FF63BE7B"/>
      </colorScale>
    </cfRule>
    <cfRule type="colorScale" priority="453">
      <colorScale>
        <cfvo type="min"/>
        <cfvo type="max"/>
        <color rgb="FFFCFCFF"/>
        <color rgb="FF63BE7B"/>
      </colorScale>
    </cfRule>
  </conditionalFormatting>
  <conditionalFormatting sqref="E14:E20">
    <cfRule type="colorScale" priority="346">
      <colorScale>
        <cfvo type="min"/>
        <cfvo type="max"/>
        <color rgb="FFFCFCFF"/>
        <color rgb="FF63BE7B"/>
      </colorScale>
    </cfRule>
  </conditionalFormatting>
  <conditionalFormatting sqref="E15">
    <cfRule type="colorScale" priority="426">
      <colorScale>
        <cfvo type="min"/>
        <cfvo type="max"/>
        <color rgb="FFFCFCFF"/>
        <color rgb="FF63BE7B"/>
      </colorScale>
    </cfRule>
    <cfRule type="colorScale" priority="429">
      <colorScale>
        <cfvo type="min"/>
        <cfvo type="max"/>
        <color rgb="FFFCFCFF"/>
        <color rgb="FF63BE7B"/>
      </colorScale>
    </cfRule>
  </conditionalFormatting>
  <conditionalFormatting sqref="E16">
    <cfRule type="colorScale" priority="406">
      <colorScale>
        <cfvo type="min"/>
        <cfvo type="max"/>
        <color rgb="FFFCFCFF"/>
        <color rgb="FF63BE7B"/>
      </colorScale>
    </cfRule>
    <cfRule type="colorScale" priority="399">
      <colorScale>
        <cfvo type="min"/>
        <cfvo type="max"/>
        <color rgb="FFFCFCFF"/>
        <color rgb="FF63BE7B"/>
      </colorScale>
    </cfRule>
  </conditionalFormatting>
  <conditionalFormatting sqref="E17">
    <cfRule type="colorScale" priority="387">
      <colorScale>
        <cfvo type="min"/>
        <cfvo type="max"/>
        <color rgb="FFFCFCFF"/>
        <color rgb="FF63BE7B"/>
      </colorScale>
    </cfRule>
    <cfRule type="colorScale" priority="378">
      <colorScale>
        <cfvo type="min"/>
        <cfvo type="max"/>
        <color rgb="FFFCFCFF"/>
        <color rgb="FF63BE7B"/>
      </colorScale>
    </cfRule>
  </conditionalFormatting>
  <conditionalFormatting sqref="E18:E20">
    <cfRule type="colorScale" priority="356">
      <colorScale>
        <cfvo type="min"/>
        <cfvo type="max"/>
        <color rgb="FFFCFCFF"/>
        <color rgb="FF63BE7B"/>
      </colorScale>
    </cfRule>
    <cfRule type="colorScale" priority="355">
      <colorScale>
        <cfvo type="min"/>
        <cfvo type="max"/>
        <color rgb="FFFFEF9C"/>
        <color rgb="FF63BE7B"/>
      </colorScale>
    </cfRule>
    <cfRule type="colorScale" priority="354">
      <colorScale>
        <cfvo type="min"/>
        <cfvo type="max"/>
        <color rgb="FFFCFCFF"/>
        <color rgb="FF63BE7B"/>
      </colorScale>
    </cfRule>
    <cfRule type="colorScale" priority="357">
      <colorScale>
        <cfvo type="min"/>
        <cfvo type="percentile" val="50"/>
        <cfvo type="max"/>
        <color rgb="FFF8696B"/>
        <color rgb="FFFFEB84"/>
        <color rgb="FF63BE7B"/>
      </colorScale>
    </cfRule>
  </conditionalFormatting>
  <conditionalFormatting sqref="F2:F13">
    <cfRule type="colorScale" priority="5">
      <colorScale>
        <cfvo type="min"/>
        <cfvo type="max"/>
        <color rgb="FFFCFCFF"/>
        <color rgb="FF63BE7B"/>
      </colorScale>
    </cfRule>
  </conditionalFormatting>
  <conditionalFormatting sqref="F14">
    <cfRule type="colorScale" priority="461">
      <colorScale>
        <cfvo type="min"/>
        <cfvo type="max"/>
        <color rgb="FFFCFCFF"/>
        <color rgb="FF63BE7B"/>
      </colorScale>
    </cfRule>
    <cfRule type="colorScale" priority="457">
      <colorScale>
        <cfvo type="min"/>
        <cfvo type="percentile" val="50"/>
        <cfvo type="max"/>
        <color rgb="FFF8696B"/>
        <color rgb="FFFCFCFF"/>
        <color rgb="FF63BE7B"/>
      </colorScale>
    </cfRule>
    <cfRule type="colorScale" priority="452">
      <colorScale>
        <cfvo type="min"/>
        <cfvo type="percentile" val="50"/>
        <cfvo type="max"/>
        <color rgb="FFF8696B"/>
        <color rgb="FFFCFCFF"/>
        <color rgb="FF63BE7B"/>
      </colorScale>
    </cfRule>
  </conditionalFormatting>
  <conditionalFormatting sqref="F14:F20">
    <cfRule type="colorScale" priority="345">
      <colorScale>
        <cfvo type="min"/>
        <cfvo type="max"/>
        <color rgb="FFFCFCFF"/>
        <color rgb="FF63BE7B"/>
      </colorScale>
    </cfRule>
  </conditionalFormatting>
  <conditionalFormatting sqref="F15">
    <cfRule type="colorScale" priority="434">
      <colorScale>
        <cfvo type="min"/>
        <cfvo type="max"/>
        <color rgb="FFFCFCFF"/>
        <color rgb="FF63BE7B"/>
      </colorScale>
    </cfRule>
    <cfRule type="colorScale" priority="430">
      <colorScale>
        <cfvo type="min"/>
        <cfvo type="percentile" val="50"/>
        <cfvo type="max"/>
        <color rgb="FFF8696B"/>
        <color rgb="FFFCFCFF"/>
        <color rgb="FF63BE7B"/>
      </colorScale>
    </cfRule>
    <cfRule type="colorScale" priority="425">
      <colorScale>
        <cfvo type="min"/>
        <cfvo type="percentile" val="50"/>
        <cfvo type="max"/>
        <color rgb="FFF8696B"/>
        <color rgb="FFFCFCFF"/>
        <color rgb="FF63BE7B"/>
      </colorScale>
    </cfRule>
  </conditionalFormatting>
  <conditionalFormatting sqref="F16">
    <cfRule type="colorScale" priority="398">
      <colorScale>
        <cfvo type="min"/>
        <cfvo type="percentile" val="50"/>
        <cfvo type="max"/>
        <color rgb="FFF8696B"/>
        <color rgb="FFFCFCFF"/>
        <color rgb="FF63BE7B"/>
      </colorScale>
    </cfRule>
    <cfRule type="colorScale" priority="411">
      <colorScale>
        <cfvo type="min"/>
        <cfvo type="max"/>
        <color rgb="FFFCFCFF"/>
        <color rgb="FF63BE7B"/>
      </colorScale>
    </cfRule>
    <cfRule type="colorScale" priority="407">
      <colorScale>
        <cfvo type="min"/>
        <cfvo type="percentile" val="50"/>
        <cfvo type="max"/>
        <color rgb="FFF8696B"/>
        <color rgb="FFFCFCFF"/>
        <color rgb="FF63BE7B"/>
      </colorScale>
    </cfRule>
  </conditionalFormatting>
  <conditionalFormatting sqref="F17">
    <cfRule type="colorScale" priority="388">
      <colorScale>
        <cfvo type="min"/>
        <cfvo type="percentile" val="50"/>
        <cfvo type="max"/>
        <color rgb="FFF8696B"/>
        <color rgb="FFFCFCFF"/>
        <color rgb="FF63BE7B"/>
      </colorScale>
    </cfRule>
    <cfRule type="colorScale" priority="370">
      <colorScale>
        <cfvo type="min"/>
        <cfvo type="percentile" val="50"/>
        <cfvo type="max"/>
        <color rgb="FFF8696B"/>
        <color rgb="FFFCFCFF"/>
        <color rgb="FF63BE7B"/>
      </colorScale>
    </cfRule>
    <cfRule type="colorScale" priority="373">
      <colorScale>
        <cfvo type="min"/>
        <cfvo type="max"/>
        <color rgb="FFFCFCFF"/>
        <color rgb="FF63BE7B"/>
      </colorScale>
    </cfRule>
  </conditionalFormatting>
  <conditionalFormatting sqref="F18:F20">
    <cfRule type="colorScale" priority="358">
      <colorScale>
        <cfvo type="min"/>
        <cfvo type="percentile" val="50"/>
        <cfvo type="max"/>
        <color rgb="FFF8696B"/>
        <color rgb="FFFCFCFF"/>
        <color rgb="FF63BE7B"/>
      </colorScale>
    </cfRule>
    <cfRule type="colorScale" priority="362">
      <colorScale>
        <cfvo type="min"/>
        <cfvo type="max"/>
        <color rgb="FFFCFCFF"/>
        <color rgb="FF63BE7B"/>
      </colorScale>
    </cfRule>
  </conditionalFormatting>
  <conditionalFormatting sqref="F23:F1048576 F1">
    <cfRule type="colorScale" priority="770">
      <colorScale>
        <cfvo type="min"/>
        <cfvo type="percentile" val="50"/>
        <cfvo type="max"/>
        <color rgb="FFF8696B"/>
        <color rgb="FFFCFCFF"/>
        <color rgb="FF63BE7B"/>
      </colorScale>
    </cfRule>
  </conditionalFormatting>
  <conditionalFormatting sqref="G2">
    <cfRule type="colorScale" priority="336">
      <colorScale>
        <cfvo type="min"/>
        <cfvo type="percentile" val="50"/>
        <cfvo type="max"/>
        <color rgb="FF63BE7B"/>
        <color rgb="FFFCFCFF"/>
        <color rgb="FFF8696B"/>
      </colorScale>
    </cfRule>
    <cfRule type="colorScale" priority="333">
      <colorScale>
        <cfvo type="min"/>
        <cfvo type="percentile" val="50"/>
        <cfvo type="max"/>
        <color rgb="FF63BE7B"/>
        <color rgb="FFFCFCFF"/>
        <color rgb="FFF8696B"/>
      </colorScale>
    </cfRule>
    <cfRule type="colorScale" priority="324">
      <colorScale>
        <cfvo type="min"/>
        <cfvo type="percentile" val="50"/>
        <cfvo type="max"/>
        <color rgb="FF63BE7B"/>
        <color rgb="FFFCFCFF"/>
        <color rgb="FFF8696B"/>
      </colorScale>
    </cfRule>
    <cfRule type="colorScale" priority="316">
      <colorScale>
        <cfvo type="min"/>
        <cfvo type="percentile" val="50"/>
        <cfvo type="max"/>
        <color rgb="FF63BE7B"/>
        <color rgb="FFFCFCFF"/>
        <color rgb="FFF8696B"/>
      </colorScale>
    </cfRule>
  </conditionalFormatting>
  <conditionalFormatting sqref="G2:G13">
    <cfRule type="colorScale" priority="4">
      <colorScale>
        <cfvo type="min"/>
        <cfvo type="percentile" val="50"/>
        <cfvo type="max"/>
        <color rgb="FF63BE7B"/>
        <color rgb="FFFCFCFF"/>
        <color rgb="FFF8696B"/>
      </colorScale>
    </cfRule>
  </conditionalFormatting>
  <conditionalFormatting sqref="G3">
    <cfRule type="colorScale" priority="289">
      <colorScale>
        <cfvo type="min"/>
        <cfvo type="percentile" val="50"/>
        <cfvo type="max"/>
        <color rgb="FF63BE7B"/>
        <color rgb="FFFCFCFF"/>
        <color rgb="FFF8696B"/>
      </colorScale>
    </cfRule>
    <cfRule type="colorScale" priority="298">
      <colorScale>
        <cfvo type="min"/>
        <cfvo type="percentile" val="50"/>
        <cfvo type="max"/>
        <color rgb="FF63BE7B"/>
        <color rgb="FFFCFCFF"/>
        <color rgb="FFF8696B"/>
      </colorScale>
    </cfRule>
    <cfRule type="colorScale" priority="281">
      <colorScale>
        <cfvo type="min"/>
        <cfvo type="percentile" val="50"/>
        <cfvo type="max"/>
        <color rgb="FF63BE7B"/>
        <color rgb="FFFCFCFF"/>
        <color rgb="FFF8696B"/>
      </colorScale>
    </cfRule>
    <cfRule type="colorScale" priority="301">
      <colorScale>
        <cfvo type="min"/>
        <cfvo type="percentile" val="50"/>
        <cfvo type="max"/>
        <color rgb="FF63BE7B"/>
        <color rgb="FFFCFCFF"/>
        <color rgb="FFF8696B"/>
      </colorScale>
    </cfRule>
  </conditionalFormatting>
  <conditionalFormatting sqref="G4">
    <cfRule type="colorScale" priority="252">
      <colorScale>
        <cfvo type="min"/>
        <cfvo type="percentile" val="50"/>
        <cfvo type="max"/>
        <color rgb="FF63BE7B"/>
        <color rgb="FFFCFCFF"/>
        <color rgb="FFF8696B"/>
      </colorScale>
    </cfRule>
    <cfRule type="colorScale" priority="264">
      <colorScale>
        <cfvo type="min"/>
        <cfvo type="percentile" val="50"/>
        <cfvo type="max"/>
        <color rgb="FF63BE7B"/>
        <color rgb="FFFCFCFF"/>
        <color rgb="FFF8696B"/>
      </colorScale>
    </cfRule>
    <cfRule type="colorScale" priority="261">
      <colorScale>
        <cfvo type="min"/>
        <cfvo type="percentile" val="50"/>
        <cfvo type="max"/>
        <color rgb="FF63BE7B"/>
        <color rgb="FFFCFCFF"/>
        <color rgb="FFF8696B"/>
      </colorScale>
    </cfRule>
  </conditionalFormatting>
  <conditionalFormatting sqref="G5">
    <cfRule type="colorScale" priority="227">
      <colorScale>
        <cfvo type="min"/>
        <cfvo type="percentile" val="50"/>
        <cfvo type="max"/>
        <color rgb="FF63BE7B"/>
        <color rgb="FFFCFCFF"/>
        <color rgb="FFF8696B"/>
      </colorScale>
    </cfRule>
    <cfRule type="colorScale" priority="219">
      <colorScale>
        <cfvo type="min"/>
        <cfvo type="percentile" val="50"/>
        <cfvo type="max"/>
        <color rgb="FF63BE7B"/>
        <color rgb="FFFCFCFF"/>
        <color rgb="FFF8696B"/>
      </colorScale>
    </cfRule>
    <cfRule type="colorScale" priority="239">
      <colorScale>
        <cfvo type="min"/>
        <cfvo type="percentile" val="50"/>
        <cfvo type="max"/>
        <color rgb="FF63BE7B"/>
        <color rgb="FFFCFCFF"/>
        <color rgb="FFF8696B"/>
      </colorScale>
    </cfRule>
    <cfRule type="colorScale" priority="236">
      <colorScale>
        <cfvo type="min"/>
        <cfvo type="percentile" val="50"/>
        <cfvo type="max"/>
        <color rgb="FF63BE7B"/>
        <color rgb="FFFCFCFF"/>
        <color rgb="FFF8696B"/>
      </colorScale>
    </cfRule>
  </conditionalFormatting>
  <conditionalFormatting sqref="G6">
    <cfRule type="colorScale" priority="202">
      <colorScale>
        <cfvo type="min"/>
        <cfvo type="percentile" val="50"/>
        <cfvo type="max"/>
        <color rgb="FF63BE7B"/>
        <color rgb="FFFCFCFF"/>
        <color rgb="FFF8696B"/>
      </colorScale>
    </cfRule>
    <cfRule type="colorScale" priority="190">
      <colorScale>
        <cfvo type="min"/>
        <cfvo type="percentile" val="50"/>
        <cfvo type="max"/>
        <color rgb="FF63BE7B"/>
        <color rgb="FFFCFCFF"/>
        <color rgb="FFF8696B"/>
      </colorScale>
    </cfRule>
    <cfRule type="colorScale" priority="199">
      <colorScale>
        <cfvo type="min"/>
        <cfvo type="percentile" val="50"/>
        <cfvo type="max"/>
        <color rgb="FF63BE7B"/>
        <color rgb="FFFCFCFF"/>
        <color rgb="FFF8696B"/>
      </colorScale>
    </cfRule>
  </conditionalFormatting>
  <conditionalFormatting sqref="G7">
    <cfRule type="colorScale" priority="172">
      <colorScale>
        <cfvo type="min"/>
        <cfvo type="percentile" val="50"/>
        <cfvo type="max"/>
        <color rgb="FF63BE7B"/>
        <color rgb="FFFCFCFF"/>
        <color rgb="FFF8696B"/>
      </colorScale>
    </cfRule>
    <cfRule type="colorScale" priority="175">
      <colorScale>
        <cfvo type="min"/>
        <cfvo type="percentile" val="50"/>
        <cfvo type="max"/>
        <color rgb="FF63BE7B"/>
        <color rgb="FFFCFCFF"/>
        <color rgb="FFF8696B"/>
      </colorScale>
    </cfRule>
    <cfRule type="colorScale" priority="163">
      <colorScale>
        <cfvo type="min"/>
        <cfvo type="percentile" val="50"/>
        <cfvo type="max"/>
        <color rgb="FF63BE7B"/>
        <color rgb="FFFCFCFF"/>
        <color rgb="FFF8696B"/>
      </colorScale>
    </cfRule>
  </conditionalFormatting>
  <conditionalFormatting sqref="G8">
    <cfRule type="colorScale" priority="136">
      <colorScale>
        <cfvo type="min"/>
        <cfvo type="percentile" val="50"/>
        <cfvo type="max"/>
        <color rgb="FF63BE7B"/>
        <color rgb="FFFCFCFF"/>
        <color rgb="FFF8696B"/>
      </colorScale>
    </cfRule>
    <cfRule type="colorScale" priority="145">
      <colorScale>
        <cfvo type="min"/>
        <cfvo type="percentile" val="50"/>
        <cfvo type="max"/>
        <color rgb="FF63BE7B"/>
        <color rgb="FFFCFCFF"/>
        <color rgb="FFF8696B"/>
      </colorScale>
    </cfRule>
    <cfRule type="colorScale" priority="150">
      <colorScale>
        <cfvo type="min"/>
        <cfvo type="percentile" val="50"/>
        <cfvo type="max"/>
        <color rgb="FF63BE7B"/>
        <color rgb="FFFCFCFF"/>
        <color rgb="FFF8696B"/>
      </colorScale>
    </cfRule>
  </conditionalFormatting>
  <conditionalFormatting sqref="G9">
    <cfRule type="colorScale" priority="121">
      <colorScale>
        <cfvo type="min"/>
        <cfvo type="percentile" val="50"/>
        <cfvo type="max"/>
        <color rgb="FF63BE7B"/>
        <color rgb="FFFCFCFF"/>
        <color rgb="FFF8696B"/>
      </colorScale>
    </cfRule>
    <cfRule type="colorScale" priority="119">
      <colorScale>
        <cfvo type="min"/>
        <cfvo type="percentile" val="50"/>
        <cfvo type="max"/>
        <color rgb="FF63BE7B"/>
        <color rgb="FFFCFCFF"/>
        <color rgb="FFF8696B"/>
      </colorScale>
    </cfRule>
  </conditionalFormatting>
  <conditionalFormatting sqref="G10">
    <cfRule type="colorScale" priority="88">
      <colorScale>
        <cfvo type="min"/>
        <cfvo type="percentile" val="50"/>
        <cfvo type="max"/>
        <color rgb="FF63BE7B"/>
        <color rgb="FFFCFCFF"/>
        <color rgb="FFF8696B"/>
      </colorScale>
    </cfRule>
    <cfRule type="colorScale" priority="100">
      <colorScale>
        <cfvo type="min"/>
        <cfvo type="percentile" val="50"/>
        <cfvo type="max"/>
        <color rgb="FF63BE7B"/>
        <color rgb="FFFCFCFF"/>
        <color rgb="FFF8696B"/>
      </colorScale>
    </cfRule>
  </conditionalFormatting>
  <conditionalFormatting sqref="G11">
    <cfRule type="colorScale" priority="67">
      <colorScale>
        <cfvo type="min"/>
        <cfvo type="percentile" val="50"/>
        <cfvo type="max"/>
        <color rgb="FF63BE7B"/>
        <color rgb="FFFCFCFF"/>
        <color rgb="FFF8696B"/>
      </colorScale>
    </cfRule>
    <cfRule type="colorScale" priority="77">
      <colorScale>
        <cfvo type="min"/>
        <cfvo type="percentile" val="50"/>
        <cfvo type="max"/>
        <color rgb="FF63BE7B"/>
        <color rgb="FFFCFCFF"/>
        <color rgb="FFF8696B"/>
      </colorScale>
    </cfRule>
  </conditionalFormatting>
  <conditionalFormatting sqref="G12">
    <cfRule type="colorScale" priority="53">
      <colorScale>
        <cfvo type="min"/>
        <cfvo type="percentile" val="50"/>
        <cfvo type="max"/>
        <color rgb="FF63BE7B"/>
        <color rgb="FFFCFCFF"/>
        <color rgb="FFF8696B"/>
      </colorScale>
    </cfRule>
    <cfRule type="colorScale" priority="44">
      <colorScale>
        <cfvo type="min"/>
        <cfvo type="percentile" val="50"/>
        <cfvo type="max"/>
        <color rgb="FF63BE7B"/>
        <color rgb="FFFCFCFF"/>
        <color rgb="FFF8696B"/>
      </colorScale>
    </cfRule>
    <cfRule type="colorScale" priority="56">
      <colorScale>
        <cfvo type="min"/>
        <cfvo type="percentile" val="50"/>
        <cfvo type="max"/>
        <color rgb="FF63BE7B"/>
        <color rgb="FFFCFCFF"/>
        <color rgb="FFF8696B"/>
      </colorScale>
    </cfRule>
  </conditionalFormatting>
  <conditionalFormatting sqref="G13">
    <cfRule type="colorScale" priority="29">
      <colorScale>
        <cfvo type="min"/>
        <cfvo type="percentile" val="50"/>
        <cfvo type="max"/>
        <color rgb="FF63BE7B"/>
        <color rgb="FFFCFCFF"/>
        <color rgb="FFF8696B"/>
      </colorScale>
    </cfRule>
    <cfRule type="colorScale" priority="26">
      <colorScale>
        <cfvo type="min"/>
        <cfvo type="percentile" val="50"/>
        <cfvo type="max"/>
        <color rgb="FF63BE7B"/>
        <color rgb="FFFCFCFF"/>
        <color rgb="FFF8696B"/>
      </colorScale>
    </cfRule>
    <cfRule type="colorScale" priority="17">
      <colorScale>
        <cfvo type="min"/>
        <cfvo type="percentile" val="50"/>
        <cfvo type="max"/>
        <color rgb="FF63BE7B"/>
        <color rgb="FFFCFCFF"/>
        <color rgb="FFF8696B"/>
      </colorScale>
    </cfRule>
  </conditionalFormatting>
  <conditionalFormatting sqref="G14">
    <cfRule type="colorScale" priority="460">
      <colorScale>
        <cfvo type="min"/>
        <cfvo type="percentile" val="50"/>
        <cfvo type="max"/>
        <color rgb="FF63BE7B"/>
        <color rgb="FFFCFCFF"/>
        <color rgb="FFF8696B"/>
      </colorScale>
    </cfRule>
    <cfRule type="colorScale" priority="451">
      <colorScale>
        <cfvo type="min"/>
        <cfvo type="percentile" val="50"/>
        <cfvo type="max"/>
        <color rgb="FF63BE7B"/>
        <color rgb="FFFCFCFF"/>
        <color rgb="FFF8696B"/>
      </colorScale>
    </cfRule>
    <cfRule type="colorScale" priority="463">
      <colorScale>
        <cfvo type="min"/>
        <cfvo type="percentile" val="50"/>
        <cfvo type="max"/>
        <color rgb="FF63BE7B"/>
        <color rgb="FFFCFCFF"/>
        <color rgb="FFF8696B"/>
      </colorScale>
    </cfRule>
  </conditionalFormatting>
  <conditionalFormatting sqref="G14:G20">
    <cfRule type="colorScale" priority="344">
      <colorScale>
        <cfvo type="min"/>
        <cfvo type="percentile" val="50"/>
        <cfvo type="max"/>
        <color rgb="FF63BE7B"/>
        <color rgb="FFFCFCFF"/>
        <color rgb="FFF8696B"/>
      </colorScale>
    </cfRule>
  </conditionalFormatting>
  <conditionalFormatting sqref="G15">
    <cfRule type="colorScale" priority="433">
      <colorScale>
        <cfvo type="min"/>
        <cfvo type="percentile" val="50"/>
        <cfvo type="max"/>
        <color rgb="FF63BE7B"/>
        <color rgb="FFFCFCFF"/>
        <color rgb="FFF8696B"/>
      </colorScale>
    </cfRule>
    <cfRule type="colorScale" priority="436">
      <colorScale>
        <cfvo type="min"/>
        <cfvo type="percentile" val="50"/>
        <cfvo type="max"/>
        <color rgb="FF63BE7B"/>
        <color rgb="FFFCFCFF"/>
        <color rgb="FFF8696B"/>
      </colorScale>
    </cfRule>
    <cfRule type="colorScale" priority="424">
      <colorScale>
        <cfvo type="min"/>
        <cfvo type="percentile" val="50"/>
        <cfvo type="max"/>
        <color rgb="FF63BE7B"/>
        <color rgb="FFFCFCFF"/>
        <color rgb="FFF8696B"/>
      </colorScale>
    </cfRule>
  </conditionalFormatting>
  <conditionalFormatting sqref="G16">
    <cfRule type="colorScale" priority="397">
      <colorScale>
        <cfvo type="min"/>
        <cfvo type="percentile" val="50"/>
        <cfvo type="max"/>
        <color rgb="FF63BE7B"/>
        <color rgb="FFFCFCFF"/>
        <color rgb="FFF8696B"/>
      </colorScale>
    </cfRule>
    <cfRule type="colorScale" priority="410">
      <colorScale>
        <cfvo type="min"/>
        <cfvo type="percentile" val="50"/>
        <cfvo type="max"/>
        <color rgb="FF63BE7B"/>
        <color rgb="FFFCFCFF"/>
        <color rgb="FFF8696B"/>
      </colorScale>
    </cfRule>
    <cfRule type="colorScale" priority="412">
      <colorScale>
        <cfvo type="min"/>
        <cfvo type="percentile" val="50"/>
        <cfvo type="max"/>
        <color rgb="FF63BE7B"/>
        <color rgb="FFFCFCFF"/>
        <color rgb="FFF8696B"/>
      </colorScale>
    </cfRule>
  </conditionalFormatting>
  <conditionalFormatting sqref="G17">
    <cfRule type="colorScale" priority="372">
      <colorScale>
        <cfvo type="min"/>
        <cfvo type="percentile" val="50"/>
        <cfvo type="max"/>
        <color rgb="FF63BE7B"/>
        <color rgb="FFFCFCFF"/>
        <color rgb="FFF8696B"/>
      </colorScale>
    </cfRule>
    <cfRule type="colorScale" priority="380">
      <colorScale>
        <cfvo type="min"/>
        <cfvo type="percentile" val="50"/>
        <cfvo type="max"/>
        <color rgb="FF63BE7B"/>
        <color rgb="FFFCFCFF"/>
        <color rgb="FFF8696B"/>
      </colorScale>
    </cfRule>
  </conditionalFormatting>
  <conditionalFormatting sqref="G18:G20">
    <cfRule type="colorScale" priority="363">
      <colorScale>
        <cfvo type="min"/>
        <cfvo type="percentile" val="50"/>
        <cfvo type="max"/>
        <color rgb="FF63BE7B"/>
        <color rgb="FFFCFCFF"/>
        <color rgb="FFF8696B"/>
      </colorScale>
    </cfRule>
    <cfRule type="colorScale" priority="361">
      <colorScale>
        <cfvo type="min"/>
        <cfvo type="percentile" val="50"/>
        <cfvo type="max"/>
        <color rgb="FF63BE7B"/>
        <color rgb="FFFCFCFF"/>
        <color rgb="FFF8696B"/>
      </colorScale>
    </cfRule>
  </conditionalFormatting>
  <conditionalFormatting sqref="H2">
    <cfRule type="colorScale" priority="323">
      <colorScale>
        <cfvo type="min"/>
        <cfvo type="percentile" val="50"/>
        <cfvo type="max"/>
        <color rgb="FF63BE7B"/>
        <color rgb="FFFCFCFF"/>
        <color rgb="FFF8696B"/>
      </colorScale>
    </cfRule>
    <cfRule type="colorScale" priority="315">
      <colorScale>
        <cfvo type="min"/>
        <cfvo type="percentile" val="50"/>
        <cfvo type="max"/>
        <color rgb="FF63BE7B"/>
        <color rgb="FFFCFCFF"/>
        <color rgb="FFF8696B"/>
      </colorScale>
    </cfRule>
    <cfRule type="colorScale" priority="332">
      <colorScale>
        <cfvo type="min"/>
        <cfvo type="percentile" val="50"/>
        <cfvo type="max"/>
        <color rgb="FF63BE7B"/>
        <color rgb="FFFCFCFF"/>
        <color rgb="FFF8696B"/>
      </colorScale>
    </cfRule>
  </conditionalFormatting>
  <conditionalFormatting sqref="H3">
    <cfRule type="colorScale" priority="288">
      <colorScale>
        <cfvo type="min"/>
        <cfvo type="percentile" val="50"/>
        <cfvo type="max"/>
        <color rgb="FF63BE7B"/>
        <color rgb="FFFCFCFF"/>
        <color rgb="FFF8696B"/>
      </colorScale>
    </cfRule>
    <cfRule type="colorScale" priority="280">
      <colorScale>
        <cfvo type="min"/>
        <cfvo type="percentile" val="50"/>
        <cfvo type="max"/>
        <color rgb="FF63BE7B"/>
        <color rgb="FFFCFCFF"/>
        <color rgb="FFF8696B"/>
      </colorScale>
    </cfRule>
    <cfRule type="colorScale" priority="297">
      <colorScale>
        <cfvo type="min"/>
        <cfvo type="percentile" val="50"/>
        <cfvo type="max"/>
        <color rgb="FF63BE7B"/>
        <color rgb="FFFCFCFF"/>
        <color rgb="FFF8696B"/>
      </colorScale>
    </cfRule>
  </conditionalFormatting>
  <conditionalFormatting sqref="H4">
    <cfRule type="colorScale" priority="260">
      <colorScale>
        <cfvo type="min"/>
        <cfvo type="percentile" val="50"/>
        <cfvo type="max"/>
        <color rgb="FF63BE7B"/>
        <color rgb="FFFCFCFF"/>
        <color rgb="FFF8696B"/>
      </colorScale>
    </cfRule>
    <cfRule type="colorScale" priority="251">
      <colorScale>
        <cfvo type="min"/>
        <cfvo type="percentile" val="50"/>
        <cfvo type="max"/>
        <color rgb="FF63BE7B"/>
        <color rgb="FFFCFCFF"/>
        <color rgb="FFF8696B"/>
      </colorScale>
    </cfRule>
  </conditionalFormatting>
  <conditionalFormatting sqref="H5">
    <cfRule type="colorScale" priority="218">
      <colorScale>
        <cfvo type="min"/>
        <cfvo type="percentile" val="50"/>
        <cfvo type="max"/>
        <color rgb="FF63BE7B"/>
        <color rgb="FFFCFCFF"/>
        <color rgb="FFF8696B"/>
      </colorScale>
    </cfRule>
    <cfRule type="colorScale" priority="226">
      <colorScale>
        <cfvo type="min"/>
        <cfvo type="percentile" val="50"/>
        <cfvo type="max"/>
        <color rgb="FF63BE7B"/>
        <color rgb="FFFCFCFF"/>
        <color rgb="FFF8696B"/>
      </colorScale>
    </cfRule>
    <cfRule type="colorScale" priority="235">
      <colorScale>
        <cfvo type="min"/>
        <cfvo type="percentile" val="50"/>
        <cfvo type="max"/>
        <color rgb="FF63BE7B"/>
        <color rgb="FFFCFCFF"/>
        <color rgb="FFF8696B"/>
      </colorScale>
    </cfRule>
  </conditionalFormatting>
  <conditionalFormatting sqref="H6">
    <cfRule type="colorScale" priority="198">
      <colorScale>
        <cfvo type="min"/>
        <cfvo type="percentile" val="50"/>
        <cfvo type="max"/>
        <color rgb="FF63BE7B"/>
        <color rgb="FFFCFCFF"/>
        <color rgb="FFF8696B"/>
      </colorScale>
    </cfRule>
    <cfRule type="colorScale" priority="189">
      <colorScale>
        <cfvo type="min"/>
        <cfvo type="percentile" val="50"/>
        <cfvo type="max"/>
        <color rgb="FF63BE7B"/>
        <color rgb="FFFCFCFF"/>
        <color rgb="FFF8696B"/>
      </colorScale>
    </cfRule>
  </conditionalFormatting>
  <conditionalFormatting sqref="H7">
    <cfRule type="colorScale" priority="162">
      <colorScale>
        <cfvo type="min"/>
        <cfvo type="percentile" val="50"/>
        <cfvo type="max"/>
        <color rgb="FF63BE7B"/>
        <color rgb="FFFCFCFF"/>
        <color rgb="FFF8696B"/>
      </colorScale>
    </cfRule>
    <cfRule type="colorScale" priority="171">
      <colorScale>
        <cfvo type="min"/>
        <cfvo type="percentile" val="50"/>
        <cfvo type="max"/>
        <color rgb="FF63BE7B"/>
        <color rgb="FFFCFCFF"/>
        <color rgb="FFF8696B"/>
      </colorScale>
    </cfRule>
  </conditionalFormatting>
  <conditionalFormatting sqref="H8">
    <cfRule type="colorScale" priority="144">
      <colorScale>
        <cfvo type="min"/>
        <cfvo type="percentile" val="50"/>
        <cfvo type="max"/>
        <color rgb="FF63BE7B"/>
        <color rgb="FFFCFCFF"/>
        <color rgb="FFF8696B"/>
      </colorScale>
    </cfRule>
    <cfRule type="colorScale" priority="135">
      <colorScale>
        <cfvo type="min"/>
        <cfvo type="percentile" val="50"/>
        <cfvo type="max"/>
        <color rgb="FF63BE7B"/>
        <color rgb="FFFCFCFF"/>
        <color rgb="FFF8696B"/>
      </colorScale>
    </cfRule>
  </conditionalFormatting>
  <conditionalFormatting sqref="H9">
    <cfRule type="colorScale" priority="118">
      <colorScale>
        <cfvo type="min"/>
        <cfvo type="percentile" val="50"/>
        <cfvo type="max"/>
        <color rgb="FF63BE7B"/>
        <color rgb="FFFCFCFF"/>
        <color rgb="FFF8696B"/>
      </colorScale>
    </cfRule>
  </conditionalFormatting>
  <conditionalFormatting sqref="H12">
    <cfRule type="colorScale" priority="52">
      <colorScale>
        <cfvo type="min"/>
        <cfvo type="percentile" val="50"/>
        <cfvo type="max"/>
        <color rgb="FF63BE7B"/>
        <color rgb="FFFCFCFF"/>
        <color rgb="FFF8696B"/>
      </colorScale>
    </cfRule>
    <cfRule type="colorScale" priority="43">
      <colorScale>
        <cfvo type="min"/>
        <cfvo type="percentile" val="50"/>
        <cfvo type="max"/>
        <color rgb="FF63BE7B"/>
        <color rgb="FFFCFCFF"/>
        <color rgb="FFF8696B"/>
      </colorScale>
    </cfRule>
  </conditionalFormatting>
  <conditionalFormatting sqref="H13">
    <cfRule type="colorScale" priority="25">
      <colorScale>
        <cfvo type="min"/>
        <cfvo type="percentile" val="50"/>
        <cfvo type="max"/>
        <color rgb="FF63BE7B"/>
        <color rgb="FFFCFCFF"/>
        <color rgb="FFF8696B"/>
      </colorScale>
    </cfRule>
    <cfRule type="colorScale" priority="16">
      <colorScale>
        <cfvo type="min"/>
        <cfvo type="percentile" val="50"/>
        <cfvo type="max"/>
        <color rgb="FF63BE7B"/>
        <color rgb="FFFCFCFF"/>
        <color rgb="FFF8696B"/>
      </colorScale>
    </cfRule>
  </conditionalFormatting>
  <conditionalFormatting sqref="H14">
    <cfRule type="colorScale" priority="459">
      <colorScale>
        <cfvo type="min"/>
        <cfvo type="percentile" val="50"/>
        <cfvo type="max"/>
        <color rgb="FF63BE7B"/>
        <color rgb="FFFCFCFF"/>
        <color rgb="FFF8696B"/>
      </colorScale>
    </cfRule>
    <cfRule type="colorScale" priority="450">
      <colorScale>
        <cfvo type="min"/>
        <cfvo type="percentile" val="50"/>
        <cfvo type="max"/>
        <color rgb="FF63BE7B"/>
        <color rgb="FFFCFCFF"/>
        <color rgb="FFF8696B"/>
      </colorScale>
    </cfRule>
  </conditionalFormatting>
  <conditionalFormatting sqref="H15">
    <cfRule type="colorScale" priority="423">
      <colorScale>
        <cfvo type="min"/>
        <cfvo type="percentile" val="50"/>
        <cfvo type="max"/>
        <color rgb="FF63BE7B"/>
        <color rgb="FFFCFCFF"/>
        <color rgb="FFF8696B"/>
      </colorScale>
    </cfRule>
    <cfRule type="colorScale" priority="432">
      <colorScale>
        <cfvo type="min"/>
        <cfvo type="percentile" val="50"/>
        <cfvo type="max"/>
        <color rgb="FF63BE7B"/>
        <color rgb="FFFCFCFF"/>
        <color rgb="FFF8696B"/>
      </colorScale>
    </cfRule>
  </conditionalFormatting>
  <conditionalFormatting sqref="H16">
    <cfRule type="colorScale" priority="396">
      <colorScale>
        <cfvo type="min"/>
        <cfvo type="percentile" val="50"/>
        <cfvo type="max"/>
        <color rgb="FF63BE7B"/>
        <color rgb="FFFCFCFF"/>
        <color rgb="FFF8696B"/>
      </colorScale>
    </cfRule>
    <cfRule type="colorScale" priority="409">
      <colorScale>
        <cfvo type="min"/>
        <cfvo type="percentile" val="50"/>
        <cfvo type="max"/>
        <color rgb="FF63BE7B"/>
        <color rgb="FFFCFCFF"/>
        <color rgb="FFF8696B"/>
      </colorScale>
    </cfRule>
  </conditionalFormatting>
  <conditionalFormatting sqref="H18:H20">
    <cfRule type="colorScale" priority="360">
      <colorScale>
        <cfvo type="min"/>
        <cfvo type="percentile" val="50"/>
        <cfvo type="max"/>
        <color rgb="FF63BE7B"/>
        <color rgb="FFFCFCFF"/>
        <color rgb="FFF8696B"/>
      </colorScale>
    </cfRule>
  </conditionalFormatting>
  <conditionalFormatting sqref="I2">
    <cfRule type="colorScale" priority="322">
      <colorScale>
        <cfvo type="min"/>
        <cfvo type="max"/>
        <color rgb="FFFFEF9C"/>
        <color rgb="FF63BE7B"/>
      </colorScale>
    </cfRule>
    <cfRule type="colorScale" priority="338">
      <colorScale>
        <cfvo type="min"/>
        <cfvo type="max"/>
        <color rgb="FFFFEF9C"/>
        <color rgb="FF63BE7B"/>
      </colorScale>
    </cfRule>
    <cfRule type="colorScale" priority="314">
      <colorScale>
        <cfvo type="min"/>
        <cfvo type="max"/>
        <color rgb="FFFFEF9C"/>
        <color rgb="FF63BE7B"/>
      </colorScale>
    </cfRule>
    <cfRule type="colorScale" priority="331">
      <colorScale>
        <cfvo type="min"/>
        <cfvo type="max"/>
        <color rgb="FFFFEF9C"/>
        <color rgb="FF63BE7B"/>
      </colorScale>
    </cfRule>
  </conditionalFormatting>
  <conditionalFormatting sqref="I2:I13">
    <cfRule type="colorScale" priority="3">
      <colorScale>
        <cfvo type="min"/>
        <cfvo type="max"/>
        <color rgb="FFFFEF9C"/>
        <color rgb="FF63BE7B"/>
      </colorScale>
    </cfRule>
  </conditionalFormatting>
  <conditionalFormatting sqref="I3">
    <cfRule type="colorScale" priority="279">
      <colorScale>
        <cfvo type="min"/>
        <cfvo type="max"/>
        <color rgb="FFFFEF9C"/>
        <color rgb="FF63BE7B"/>
      </colorScale>
    </cfRule>
    <cfRule type="colorScale" priority="287">
      <colorScale>
        <cfvo type="min"/>
        <cfvo type="max"/>
        <color rgb="FFFFEF9C"/>
        <color rgb="FF63BE7B"/>
      </colorScale>
    </cfRule>
    <cfRule type="colorScale" priority="296">
      <colorScale>
        <cfvo type="min"/>
        <cfvo type="max"/>
        <color rgb="FFFFEF9C"/>
        <color rgb="FF63BE7B"/>
      </colorScale>
    </cfRule>
    <cfRule type="colorScale" priority="303">
      <colorScale>
        <cfvo type="min"/>
        <cfvo type="max"/>
        <color rgb="FFFFEF9C"/>
        <color rgb="FF63BE7B"/>
      </colorScale>
    </cfRule>
  </conditionalFormatting>
  <conditionalFormatting sqref="I4">
    <cfRule type="colorScale" priority="266">
      <colorScale>
        <cfvo type="min"/>
        <cfvo type="max"/>
        <color rgb="FFFFEF9C"/>
        <color rgb="FF63BE7B"/>
      </colorScale>
    </cfRule>
    <cfRule type="colorScale" priority="250">
      <colorScale>
        <cfvo type="min"/>
        <cfvo type="percentile" val="50"/>
        <cfvo type="max"/>
        <color rgb="FFF8696B"/>
        <color rgb="FFFFEB84"/>
        <color rgb="FF63BE7B"/>
      </colorScale>
    </cfRule>
    <cfRule type="colorScale" priority="259">
      <colorScale>
        <cfvo type="min"/>
        <cfvo type="max"/>
        <color rgb="FFFFEF9C"/>
        <color rgb="FF63BE7B"/>
      </colorScale>
    </cfRule>
    <cfRule type="colorScale" priority="247">
      <colorScale>
        <cfvo type="min"/>
        <cfvo type="max"/>
        <color rgb="FFFFEF9C"/>
        <color rgb="FF63BE7B"/>
      </colorScale>
    </cfRule>
  </conditionalFormatting>
  <conditionalFormatting sqref="I5">
    <cfRule type="colorScale" priority="225">
      <colorScale>
        <cfvo type="min"/>
        <cfvo type="max"/>
        <color rgb="FFFFEF9C"/>
        <color rgb="FF63BE7B"/>
      </colorScale>
    </cfRule>
    <cfRule type="colorScale" priority="217">
      <colorScale>
        <cfvo type="min"/>
        <cfvo type="max"/>
        <color rgb="FFFFEF9C"/>
        <color rgb="FF63BE7B"/>
      </colorScale>
    </cfRule>
    <cfRule type="colorScale" priority="241">
      <colorScale>
        <cfvo type="min"/>
        <cfvo type="max"/>
        <color rgb="FFFFEF9C"/>
        <color rgb="FF63BE7B"/>
      </colorScale>
    </cfRule>
    <cfRule type="colorScale" priority="234">
      <colorScale>
        <cfvo type="min"/>
        <cfvo type="max"/>
        <color rgb="FFFFEF9C"/>
        <color rgb="FF63BE7B"/>
      </colorScale>
    </cfRule>
  </conditionalFormatting>
  <conditionalFormatting sqref="I6">
    <cfRule type="colorScale" priority="204">
      <colorScale>
        <cfvo type="min"/>
        <cfvo type="max"/>
        <color rgb="FFFFEF9C"/>
        <color rgb="FF63BE7B"/>
      </colorScale>
    </cfRule>
    <cfRule type="colorScale" priority="188">
      <colorScale>
        <cfvo type="min"/>
        <cfvo type="percentile" val="50"/>
        <cfvo type="max"/>
        <color rgb="FFF8696B"/>
        <color rgb="FFFFEB84"/>
        <color rgb="FF63BE7B"/>
      </colorScale>
    </cfRule>
    <cfRule type="colorScale" priority="185">
      <colorScale>
        <cfvo type="min"/>
        <cfvo type="max"/>
        <color rgb="FFFFEF9C"/>
        <color rgb="FF63BE7B"/>
      </colorScale>
    </cfRule>
    <cfRule type="colorScale" priority="197">
      <colorScale>
        <cfvo type="min"/>
        <cfvo type="max"/>
        <color rgb="FFFFEF9C"/>
        <color rgb="FF63BE7B"/>
      </colorScale>
    </cfRule>
  </conditionalFormatting>
  <conditionalFormatting sqref="I7">
    <cfRule type="colorScale" priority="161">
      <colorScale>
        <cfvo type="min"/>
        <cfvo type="max"/>
        <color rgb="FFFFEF9C"/>
        <color rgb="FF63BE7B"/>
      </colorScale>
    </cfRule>
    <cfRule type="colorScale" priority="170">
      <colorScale>
        <cfvo type="min"/>
        <cfvo type="max"/>
        <color rgb="FFFFEF9C"/>
        <color rgb="FF63BE7B"/>
      </colorScale>
    </cfRule>
    <cfRule type="colorScale" priority="158">
      <colorScale>
        <cfvo type="min"/>
        <cfvo type="max"/>
        <color rgb="FFFFEF9C"/>
        <color rgb="FF63BE7B"/>
      </colorScale>
    </cfRule>
    <cfRule type="colorScale" priority="177">
      <colorScale>
        <cfvo type="min"/>
        <cfvo type="max"/>
        <color rgb="FFFFEF9C"/>
        <color rgb="FF63BE7B"/>
      </colorScale>
    </cfRule>
  </conditionalFormatting>
  <conditionalFormatting sqref="I8">
    <cfRule type="colorScale" priority="134">
      <colorScale>
        <cfvo type="min"/>
        <cfvo type="max"/>
        <color rgb="FFFFEF9C"/>
        <color rgb="FF63BE7B"/>
      </colorScale>
    </cfRule>
    <cfRule type="colorScale" priority="131">
      <colorScale>
        <cfvo type="min"/>
        <cfvo type="max"/>
        <color rgb="FFFFEF9C"/>
        <color rgb="FF63BE7B"/>
      </colorScale>
    </cfRule>
    <cfRule type="colorScale" priority="152">
      <colorScale>
        <cfvo type="min"/>
        <cfvo type="max"/>
        <color rgb="FFFFEF9C"/>
        <color rgb="FF63BE7B"/>
      </colorScale>
    </cfRule>
    <cfRule type="colorScale" priority="143">
      <colorScale>
        <cfvo type="min"/>
        <cfvo type="max"/>
        <color rgb="FFFFEF9C"/>
        <color rgb="FF63BE7B"/>
      </colorScale>
    </cfRule>
  </conditionalFormatting>
  <conditionalFormatting sqref="I9">
    <cfRule type="colorScale" priority="117">
      <colorScale>
        <cfvo type="min"/>
        <cfvo type="max"/>
        <color rgb="FFFFEF9C"/>
        <color rgb="FF63BE7B"/>
      </colorScale>
    </cfRule>
    <cfRule type="colorScale" priority="123">
      <colorScale>
        <cfvo type="min"/>
        <cfvo type="max"/>
        <color rgb="FFFFEF9C"/>
        <color rgb="FF63BE7B"/>
      </colorScale>
    </cfRule>
    <cfRule type="colorScale" priority="110">
      <colorScale>
        <cfvo type="min"/>
        <cfvo type="max"/>
        <color rgb="FFFFEF9C"/>
        <color rgb="FF63BE7B"/>
      </colorScale>
    </cfRule>
  </conditionalFormatting>
  <conditionalFormatting sqref="I10">
    <cfRule type="colorScale" priority="99">
      <colorScale>
        <cfvo type="min"/>
        <cfvo type="max"/>
        <color rgb="FFFFEF9C"/>
        <color rgb="FF63BE7B"/>
      </colorScale>
    </cfRule>
    <cfRule type="colorScale" priority="87">
      <colorScale>
        <cfvo type="min"/>
        <cfvo type="max"/>
        <color rgb="FFFFEF9C"/>
        <color rgb="FF63BE7B"/>
      </colorScale>
    </cfRule>
  </conditionalFormatting>
  <conditionalFormatting sqref="I11">
    <cfRule type="colorScale" priority="66">
      <colorScale>
        <cfvo type="min"/>
        <cfvo type="max"/>
        <color rgb="FFFFEF9C"/>
        <color rgb="FF63BE7B"/>
      </colorScale>
    </cfRule>
    <cfRule type="colorScale" priority="76">
      <colorScale>
        <cfvo type="min"/>
        <cfvo type="max"/>
        <color rgb="FFFFEF9C"/>
        <color rgb="FF63BE7B"/>
      </colorScale>
    </cfRule>
  </conditionalFormatting>
  <conditionalFormatting sqref="I12">
    <cfRule type="colorScale" priority="39">
      <colorScale>
        <cfvo type="min"/>
        <cfvo type="max"/>
        <color rgb="FFFFEF9C"/>
        <color rgb="FF63BE7B"/>
      </colorScale>
    </cfRule>
    <cfRule type="colorScale" priority="51">
      <colorScale>
        <cfvo type="min"/>
        <cfvo type="max"/>
        <color rgb="FFFFEF9C"/>
        <color rgb="FF63BE7B"/>
      </colorScale>
    </cfRule>
    <cfRule type="colorScale" priority="42">
      <colorScale>
        <cfvo type="min"/>
        <cfvo type="percentile" val="50"/>
        <cfvo type="max"/>
        <color rgb="FFF8696B"/>
        <color rgb="FFFFEB84"/>
        <color rgb="FF63BE7B"/>
      </colorScale>
    </cfRule>
    <cfRule type="colorScale" priority="58">
      <colorScale>
        <cfvo type="min"/>
        <cfvo type="max"/>
        <color rgb="FFFFEF9C"/>
        <color rgb="FF63BE7B"/>
      </colorScale>
    </cfRule>
  </conditionalFormatting>
  <conditionalFormatting sqref="I13">
    <cfRule type="colorScale" priority="24">
      <colorScale>
        <cfvo type="min"/>
        <cfvo type="max"/>
        <color rgb="FFFFEF9C"/>
        <color rgb="FF63BE7B"/>
      </colorScale>
    </cfRule>
    <cfRule type="colorScale" priority="31">
      <colorScale>
        <cfvo type="min"/>
        <cfvo type="max"/>
        <color rgb="FFFFEF9C"/>
        <color rgb="FF63BE7B"/>
      </colorScale>
    </cfRule>
    <cfRule type="colorScale" priority="12">
      <colorScale>
        <cfvo type="min"/>
        <cfvo type="max"/>
        <color rgb="FFFFEF9C"/>
        <color rgb="FF63BE7B"/>
      </colorScale>
    </cfRule>
    <cfRule type="colorScale" priority="15">
      <colorScale>
        <cfvo type="min"/>
        <cfvo type="max"/>
        <color rgb="FFFFEF9C"/>
        <color rgb="FF63BE7B"/>
      </colorScale>
    </cfRule>
  </conditionalFormatting>
  <conditionalFormatting sqref="I14">
    <cfRule type="colorScale" priority="446">
      <colorScale>
        <cfvo type="min"/>
        <cfvo type="max"/>
        <color rgb="FFFFEF9C"/>
        <color rgb="FF63BE7B"/>
      </colorScale>
    </cfRule>
    <cfRule type="colorScale" priority="465">
      <colorScale>
        <cfvo type="min"/>
        <cfvo type="max"/>
        <color rgb="FFFFEF9C"/>
        <color rgb="FF63BE7B"/>
      </colorScale>
    </cfRule>
    <cfRule type="colorScale" priority="449">
      <colorScale>
        <cfvo type="min"/>
        <cfvo type="max"/>
        <color rgb="FFFFEF9C"/>
        <color rgb="FF63BE7B"/>
      </colorScale>
    </cfRule>
    <cfRule type="colorScale" priority="458">
      <colorScale>
        <cfvo type="min"/>
        <cfvo type="max"/>
        <color rgb="FFFFEF9C"/>
        <color rgb="FF63BE7B"/>
      </colorScale>
    </cfRule>
  </conditionalFormatting>
  <conditionalFormatting sqref="I14:I20">
    <cfRule type="colorScale" priority="343">
      <colorScale>
        <cfvo type="min"/>
        <cfvo type="max"/>
        <color rgb="FFFFEF9C"/>
        <color rgb="FF63BE7B"/>
      </colorScale>
    </cfRule>
  </conditionalFormatting>
  <conditionalFormatting sqref="I15">
    <cfRule type="colorScale" priority="419">
      <colorScale>
        <cfvo type="min"/>
        <cfvo type="max"/>
        <color rgb="FFFFEF9C"/>
        <color rgb="FF63BE7B"/>
      </colorScale>
    </cfRule>
    <cfRule type="colorScale" priority="431">
      <colorScale>
        <cfvo type="min"/>
        <cfvo type="max"/>
        <color rgb="FFFFEF9C"/>
        <color rgb="FF63BE7B"/>
      </colorScale>
    </cfRule>
    <cfRule type="colorScale" priority="422">
      <colorScale>
        <cfvo type="min"/>
        <cfvo type="percentile" val="50"/>
        <cfvo type="max"/>
        <color rgb="FFF8696B"/>
        <color rgb="FFFFEB84"/>
        <color rgb="FF63BE7B"/>
      </colorScale>
    </cfRule>
    <cfRule type="colorScale" priority="438">
      <colorScale>
        <cfvo type="min"/>
        <cfvo type="max"/>
        <color rgb="FFFFEF9C"/>
        <color rgb="FF63BE7B"/>
      </colorScale>
    </cfRule>
  </conditionalFormatting>
  <conditionalFormatting sqref="I16">
    <cfRule type="colorScale" priority="392">
      <colorScale>
        <cfvo type="min"/>
        <cfvo type="max"/>
        <color rgb="FFFFEF9C"/>
        <color rgb="FF63BE7B"/>
      </colorScale>
    </cfRule>
    <cfRule type="colorScale" priority="413">
      <colorScale>
        <cfvo type="min"/>
        <cfvo type="max"/>
        <color rgb="FFFFEF9C"/>
        <color rgb="FF63BE7B"/>
      </colorScale>
    </cfRule>
    <cfRule type="colorScale" priority="408">
      <colorScale>
        <cfvo type="min"/>
        <cfvo type="max"/>
        <color rgb="FFFFEF9C"/>
        <color rgb="FF63BE7B"/>
      </colorScale>
    </cfRule>
    <cfRule type="colorScale" priority="395">
      <colorScale>
        <cfvo type="min"/>
        <cfvo type="percentile" val="50"/>
        <cfvo type="max"/>
        <color rgb="FFF8696B"/>
        <color rgb="FFFFEB84"/>
        <color rgb="FF63BE7B"/>
      </colorScale>
    </cfRule>
  </conditionalFormatting>
  <conditionalFormatting sqref="I17">
    <cfRule type="colorScale" priority="381">
      <colorScale>
        <cfvo type="min"/>
        <cfvo type="max"/>
        <color rgb="FFFFEF9C"/>
        <color rgb="FF63BE7B"/>
      </colorScale>
    </cfRule>
    <cfRule type="colorScale" priority="371">
      <colorScale>
        <cfvo type="min"/>
        <cfvo type="max"/>
        <color rgb="FFFFEF9C"/>
        <color rgb="FF63BE7B"/>
      </colorScale>
    </cfRule>
  </conditionalFormatting>
  <conditionalFormatting sqref="I18:I20">
    <cfRule type="colorScale" priority="352">
      <colorScale>
        <cfvo type="min"/>
        <cfvo type="max"/>
        <color rgb="FFFFEF9C"/>
        <color rgb="FF63BE7B"/>
      </colorScale>
    </cfRule>
    <cfRule type="colorScale" priority="359">
      <colorScale>
        <cfvo type="min"/>
        <cfvo type="max"/>
        <color rgb="FFFFEF9C"/>
        <color rgb="FF63BE7B"/>
      </colorScale>
    </cfRule>
    <cfRule type="colorScale" priority="365">
      <colorScale>
        <cfvo type="min"/>
        <cfvo type="max"/>
        <color rgb="FFFFEF9C"/>
        <color rgb="FF63BE7B"/>
      </colorScale>
    </cfRule>
  </conditionalFormatting>
  <conditionalFormatting sqref="J2">
    <cfRule type="colorScale" priority="311">
      <colorScale>
        <cfvo type="min"/>
        <cfvo type="max"/>
        <color rgb="FFFFEF9C"/>
        <color rgb="FF63BE7B"/>
      </colorScale>
    </cfRule>
    <cfRule type="colorScale" priority="310">
      <colorScale>
        <cfvo type="min"/>
        <cfvo type="max"/>
        <color rgb="FFFFEF9C"/>
        <color rgb="FF63BE7B"/>
      </colorScale>
    </cfRule>
    <cfRule type="colorScale" priority="313">
      <colorScale>
        <cfvo type="min"/>
        <cfvo type="max"/>
        <color rgb="FFFFEF9C"/>
        <color rgb="FF63BE7B"/>
      </colorScale>
    </cfRule>
    <cfRule type="colorScale" priority="312">
      <colorScale>
        <cfvo type="min"/>
        <cfvo type="max"/>
        <color rgb="FFFFEF9C"/>
        <color rgb="FF63BE7B"/>
      </colorScale>
    </cfRule>
  </conditionalFormatting>
  <conditionalFormatting sqref="J2:J13">
    <cfRule type="colorScale" priority="2">
      <colorScale>
        <cfvo type="min"/>
        <cfvo type="max"/>
        <color rgb="FFFFEF9C"/>
        <color rgb="FF63BE7B"/>
      </colorScale>
    </cfRule>
  </conditionalFormatting>
  <conditionalFormatting sqref="J3">
    <cfRule type="colorScale" priority="278">
      <colorScale>
        <cfvo type="min"/>
        <cfvo type="max"/>
        <color rgb="FFFFEF9C"/>
        <color rgb="FF63BE7B"/>
      </colorScale>
    </cfRule>
    <cfRule type="colorScale" priority="277">
      <colorScale>
        <cfvo type="min"/>
        <cfvo type="max"/>
        <color rgb="FFFFEF9C"/>
        <color rgb="FF63BE7B"/>
      </colorScale>
    </cfRule>
    <cfRule type="colorScale" priority="275">
      <colorScale>
        <cfvo type="min"/>
        <cfvo type="max"/>
        <color rgb="FFFFEF9C"/>
        <color rgb="FF63BE7B"/>
      </colorScale>
    </cfRule>
    <cfRule type="colorScale" priority="276">
      <colorScale>
        <cfvo type="min"/>
        <cfvo type="max"/>
        <color rgb="FFFFEF9C"/>
        <color rgb="FF63BE7B"/>
      </colorScale>
    </cfRule>
  </conditionalFormatting>
  <conditionalFormatting sqref="J4">
    <cfRule type="colorScale" priority="249">
      <colorScale>
        <cfvo type="min"/>
        <cfvo type="max"/>
        <color rgb="FFFFEF9C"/>
        <color rgb="FF63BE7B"/>
      </colorScale>
    </cfRule>
    <cfRule type="colorScale" priority="267">
      <colorScale>
        <cfvo type="min"/>
        <cfvo type="max"/>
        <color rgb="FFFFEF9C"/>
        <color rgb="FF63BE7B"/>
      </colorScale>
    </cfRule>
    <cfRule type="colorScale" priority="246">
      <colorScale>
        <cfvo type="min"/>
        <cfvo type="max"/>
        <color rgb="FFFFEF9C"/>
        <color rgb="FF63BE7B"/>
      </colorScale>
    </cfRule>
  </conditionalFormatting>
  <conditionalFormatting sqref="J5">
    <cfRule type="colorScale" priority="214">
      <colorScale>
        <cfvo type="min"/>
        <cfvo type="max"/>
        <color rgb="FFFFEF9C"/>
        <color rgb="FF63BE7B"/>
      </colorScale>
    </cfRule>
    <cfRule type="colorScale" priority="216">
      <colorScale>
        <cfvo type="min"/>
        <cfvo type="max"/>
        <color rgb="FFFFEF9C"/>
        <color rgb="FF63BE7B"/>
      </colorScale>
    </cfRule>
    <cfRule type="colorScale" priority="215">
      <colorScale>
        <cfvo type="min"/>
        <cfvo type="max"/>
        <color rgb="FFFFEF9C"/>
        <color rgb="FF63BE7B"/>
      </colorScale>
    </cfRule>
    <cfRule type="colorScale" priority="213">
      <colorScale>
        <cfvo type="min"/>
        <cfvo type="max"/>
        <color rgb="FFFFEF9C"/>
        <color rgb="FF63BE7B"/>
      </colorScale>
    </cfRule>
  </conditionalFormatting>
  <conditionalFormatting sqref="J6">
    <cfRule type="colorScale" priority="187">
      <colorScale>
        <cfvo type="min"/>
        <cfvo type="max"/>
        <color rgb="FFFFEF9C"/>
        <color rgb="FF63BE7B"/>
      </colorScale>
    </cfRule>
    <cfRule type="colorScale" priority="205">
      <colorScale>
        <cfvo type="min"/>
        <cfvo type="max"/>
        <color rgb="FFFFEF9C"/>
        <color rgb="FF63BE7B"/>
      </colorScale>
    </cfRule>
    <cfRule type="colorScale" priority="184">
      <colorScale>
        <cfvo type="min"/>
        <cfvo type="max"/>
        <color rgb="FFFFEF9C"/>
        <color rgb="FF63BE7B"/>
      </colorScale>
    </cfRule>
  </conditionalFormatting>
  <conditionalFormatting sqref="J7">
    <cfRule type="colorScale" priority="160">
      <colorScale>
        <cfvo type="min"/>
        <cfvo type="max"/>
        <color rgb="FFFFEF9C"/>
        <color rgb="FF63BE7B"/>
      </colorScale>
    </cfRule>
    <cfRule type="colorScale" priority="157">
      <colorScale>
        <cfvo type="min"/>
        <cfvo type="max"/>
        <color rgb="FFFFEF9C"/>
        <color rgb="FF63BE7B"/>
      </colorScale>
    </cfRule>
    <cfRule type="colorScale" priority="178">
      <colorScale>
        <cfvo type="min"/>
        <cfvo type="max"/>
        <color rgb="FFFFEF9C"/>
        <color rgb="FF63BE7B"/>
      </colorScale>
    </cfRule>
  </conditionalFormatting>
  <conditionalFormatting sqref="J8">
    <cfRule type="colorScale" priority="130">
      <colorScale>
        <cfvo type="min"/>
        <cfvo type="max"/>
        <color rgb="FFFFEF9C"/>
        <color rgb="FF63BE7B"/>
      </colorScale>
    </cfRule>
    <cfRule type="colorScale" priority="153">
      <colorScale>
        <cfvo type="min"/>
        <cfvo type="max"/>
        <color rgb="FFFFEF9C"/>
        <color rgb="FF63BE7B"/>
      </colorScale>
    </cfRule>
    <cfRule type="colorScale" priority="133">
      <colorScale>
        <cfvo type="min"/>
        <cfvo type="max"/>
        <color rgb="FFFFEF9C"/>
        <color rgb="FF63BE7B"/>
      </colorScale>
    </cfRule>
  </conditionalFormatting>
  <conditionalFormatting sqref="J9">
    <cfRule type="colorScale" priority="109">
      <colorScale>
        <cfvo type="min"/>
        <cfvo type="max"/>
        <color rgb="FFFFEF9C"/>
        <color rgb="FF63BE7B"/>
      </colorScale>
    </cfRule>
    <cfRule type="colorScale" priority="124">
      <colorScale>
        <cfvo type="min"/>
        <cfvo type="max"/>
        <color rgb="FFFFEF9C"/>
        <color rgb="FF63BE7B"/>
      </colorScale>
    </cfRule>
  </conditionalFormatting>
  <conditionalFormatting sqref="J10">
    <cfRule type="colorScale" priority="86">
      <colorScale>
        <cfvo type="min"/>
        <cfvo type="max"/>
        <color rgb="FFFFEF9C"/>
        <color rgb="FF63BE7B"/>
      </colorScale>
    </cfRule>
  </conditionalFormatting>
  <conditionalFormatting sqref="J11">
    <cfRule type="colorScale" priority="65">
      <colorScale>
        <cfvo type="min"/>
        <cfvo type="max"/>
        <color rgb="FFFFEF9C"/>
        <color rgb="FF63BE7B"/>
      </colorScale>
    </cfRule>
  </conditionalFormatting>
  <conditionalFormatting sqref="J12">
    <cfRule type="colorScale" priority="41">
      <colorScale>
        <cfvo type="min"/>
        <cfvo type="max"/>
        <color rgb="FFFFEF9C"/>
        <color rgb="FF63BE7B"/>
      </colorScale>
    </cfRule>
    <cfRule type="colorScale" priority="38">
      <colorScale>
        <cfvo type="min"/>
        <cfvo type="max"/>
        <color rgb="FFFFEF9C"/>
        <color rgb="FF63BE7B"/>
      </colorScale>
    </cfRule>
    <cfRule type="colorScale" priority="59">
      <colorScale>
        <cfvo type="min"/>
        <cfvo type="max"/>
        <color rgb="FFFFEF9C"/>
        <color rgb="FF63BE7B"/>
      </colorScale>
    </cfRule>
  </conditionalFormatting>
  <conditionalFormatting sqref="J13">
    <cfRule type="colorScale" priority="11">
      <colorScale>
        <cfvo type="min"/>
        <cfvo type="max"/>
        <color rgb="FFFFEF9C"/>
        <color rgb="FF63BE7B"/>
      </colorScale>
    </cfRule>
    <cfRule type="colorScale" priority="32">
      <colorScale>
        <cfvo type="min"/>
        <cfvo type="max"/>
        <color rgb="FFFFEF9C"/>
        <color rgb="FF63BE7B"/>
      </colorScale>
    </cfRule>
    <cfRule type="colorScale" priority="14">
      <colorScale>
        <cfvo type="min"/>
        <cfvo type="max"/>
        <color rgb="FFFFEF9C"/>
        <color rgb="FF63BE7B"/>
      </colorScale>
    </cfRule>
  </conditionalFormatting>
  <conditionalFormatting sqref="J14">
    <cfRule type="colorScale" priority="466">
      <colorScale>
        <cfvo type="min"/>
        <cfvo type="max"/>
        <color rgb="FFFFEF9C"/>
        <color rgb="FF63BE7B"/>
      </colorScale>
    </cfRule>
    <cfRule type="colorScale" priority="445">
      <colorScale>
        <cfvo type="min"/>
        <cfvo type="max"/>
        <color rgb="FFFFEF9C"/>
        <color rgb="FF63BE7B"/>
      </colorScale>
    </cfRule>
    <cfRule type="colorScale" priority="448">
      <colorScale>
        <cfvo type="min"/>
        <cfvo type="max"/>
        <color rgb="FFFFEF9C"/>
        <color rgb="FF63BE7B"/>
      </colorScale>
    </cfRule>
  </conditionalFormatting>
  <conditionalFormatting sqref="J14:J20">
    <cfRule type="colorScale" priority="342">
      <colorScale>
        <cfvo type="min"/>
        <cfvo type="max"/>
        <color rgb="FFFFEF9C"/>
        <color rgb="FF63BE7B"/>
      </colorScale>
    </cfRule>
  </conditionalFormatting>
  <conditionalFormatting sqref="J15">
    <cfRule type="colorScale" priority="439">
      <colorScale>
        <cfvo type="min"/>
        <cfvo type="max"/>
        <color rgb="FFFFEF9C"/>
        <color rgb="FF63BE7B"/>
      </colorScale>
    </cfRule>
    <cfRule type="colorScale" priority="421">
      <colorScale>
        <cfvo type="min"/>
        <cfvo type="max"/>
        <color rgb="FFFFEF9C"/>
        <color rgb="FF63BE7B"/>
      </colorScale>
    </cfRule>
    <cfRule type="colorScale" priority="418">
      <colorScale>
        <cfvo type="min"/>
        <cfvo type="max"/>
        <color rgb="FFFFEF9C"/>
        <color rgb="FF63BE7B"/>
      </colorScale>
    </cfRule>
  </conditionalFormatting>
  <conditionalFormatting sqref="J16">
    <cfRule type="colorScale" priority="391">
      <colorScale>
        <cfvo type="min"/>
        <cfvo type="max"/>
        <color rgb="FFFFEF9C"/>
        <color rgb="FF63BE7B"/>
      </colorScale>
    </cfRule>
    <cfRule type="colorScale" priority="394">
      <colorScale>
        <cfvo type="min"/>
        <cfvo type="max"/>
        <color rgb="FFFFEF9C"/>
        <color rgb="FF63BE7B"/>
      </colorScale>
    </cfRule>
    <cfRule type="colorScale" priority="414">
      <colorScale>
        <cfvo type="min"/>
        <cfvo type="max"/>
        <color rgb="FFFFEF9C"/>
        <color rgb="FF63BE7B"/>
      </colorScale>
    </cfRule>
  </conditionalFormatting>
  <conditionalFormatting sqref="J17">
    <cfRule type="colorScale" priority="382">
      <colorScale>
        <cfvo type="min"/>
        <cfvo type="max"/>
        <color rgb="FFFFEF9C"/>
        <color rgb="FF63BE7B"/>
      </colorScale>
    </cfRule>
  </conditionalFormatting>
  <conditionalFormatting sqref="J18:J20">
    <cfRule type="colorScale" priority="351">
      <colorScale>
        <cfvo type="min"/>
        <cfvo type="max"/>
        <color rgb="FFFFEF9C"/>
        <color rgb="FF63BE7B"/>
      </colorScale>
    </cfRule>
    <cfRule type="colorScale" priority="366">
      <colorScale>
        <cfvo type="min"/>
        <cfvo type="max"/>
        <color rgb="FFFFEF9C"/>
        <color rgb="FF63BE7B"/>
      </colorScale>
    </cfRule>
  </conditionalFormatting>
  <conditionalFormatting sqref="K2">
    <cfRule type="colorScale" priority="308">
      <colorScale>
        <cfvo type="min"/>
        <cfvo type="max"/>
        <color rgb="FFFFEF9C"/>
        <color rgb="FF63BE7B"/>
      </colorScale>
    </cfRule>
    <cfRule type="colorScale" priority="307">
      <colorScale>
        <cfvo type="min"/>
        <cfvo type="max"/>
        <color rgb="FFFFEF9C"/>
        <color rgb="FF63BE7B"/>
      </colorScale>
    </cfRule>
    <cfRule type="colorScale" priority="306">
      <colorScale>
        <cfvo type="min"/>
        <cfvo type="max"/>
        <color rgb="FFFFEF9C"/>
        <color rgb="FF63BE7B"/>
      </colorScale>
    </cfRule>
    <cfRule type="colorScale" priority="309">
      <colorScale>
        <cfvo type="min"/>
        <cfvo type="max"/>
        <color rgb="FFFFEF9C"/>
        <color rgb="FF63BE7B"/>
      </colorScale>
    </cfRule>
  </conditionalFormatting>
  <conditionalFormatting sqref="K2:K13">
    <cfRule type="colorScale" priority="1">
      <colorScale>
        <cfvo type="min"/>
        <cfvo type="max"/>
        <color rgb="FFFFEF9C"/>
        <color rgb="FF63BE7B"/>
      </colorScale>
    </cfRule>
  </conditionalFormatting>
  <conditionalFormatting sqref="K3">
    <cfRule type="colorScale" priority="272">
      <colorScale>
        <cfvo type="min"/>
        <cfvo type="max"/>
        <color rgb="FFFFEF9C"/>
        <color rgb="FF63BE7B"/>
      </colorScale>
    </cfRule>
    <cfRule type="colorScale" priority="273">
      <colorScale>
        <cfvo type="min"/>
        <cfvo type="max"/>
        <color rgb="FFFFEF9C"/>
        <color rgb="FF63BE7B"/>
      </colorScale>
    </cfRule>
    <cfRule type="colorScale" priority="271">
      <colorScale>
        <cfvo type="min"/>
        <cfvo type="max"/>
        <color rgb="FFFFEF9C"/>
        <color rgb="FF63BE7B"/>
      </colorScale>
    </cfRule>
    <cfRule type="colorScale" priority="274">
      <colorScale>
        <cfvo type="min"/>
        <cfvo type="max"/>
        <color rgb="FFFFEF9C"/>
        <color rgb="FF63BE7B"/>
      </colorScale>
    </cfRule>
  </conditionalFormatting>
  <conditionalFormatting sqref="K4">
    <cfRule type="colorScale" priority="268">
      <colorScale>
        <cfvo type="min"/>
        <cfvo type="percentile" val="50"/>
        <cfvo type="max"/>
        <color rgb="FFF8696B"/>
        <color rgb="FFFFEB84"/>
        <color rgb="FF63BE7B"/>
      </colorScale>
    </cfRule>
    <cfRule type="colorScale" priority="248">
      <colorScale>
        <cfvo type="min"/>
        <cfvo type="max"/>
        <color rgb="FFFFEF9C"/>
        <color rgb="FF63BE7B"/>
      </colorScale>
    </cfRule>
    <cfRule type="colorScale" priority="245">
      <colorScale>
        <cfvo type="min"/>
        <cfvo type="max"/>
        <color rgb="FFFFEF9C"/>
        <color rgb="FF63BE7B"/>
      </colorScale>
    </cfRule>
  </conditionalFormatting>
  <conditionalFormatting sqref="K5">
    <cfRule type="colorScale" priority="210">
      <colorScale>
        <cfvo type="min"/>
        <cfvo type="max"/>
        <color rgb="FFFFEF9C"/>
        <color rgb="FF63BE7B"/>
      </colorScale>
    </cfRule>
    <cfRule type="colorScale" priority="212">
      <colorScale>
        <cfvo type="min"/>
        <cfvo type="max"/>
        <color rgb="FFFFEF9C"/>
        <color rgb="FF63BE7B"/>
      </colorScale>
    </cfRule>
    <cfRule type="colorScale" priority="211">
      <colorScale>
        <cfvo type="min"/>
        <cfvo type="max"/>
        <color rgb="FFFFEF9C"/>
        <color rgb="FF63BE7B"/>
      </colorScale>
    </cfRule>
    <cfRule type="colorScale" priority="209">
      <colorScale>
        <cfvo type="min"/>
        <cfvo type="max"/>
        <color rgb="FFFFEF9C"/>
        <color rgb="FF63BE7B"/>
      </colorScale>
    </cfRule>
  </conditionalFormatting>
  <conditionalFormatting sqref="K6">
    <cfRule type="colorScale" priority="206">
      <colorScale>
        <cfvo type="min"/>
        <cfvo type="percentile" val="50"/>
        <cfvo type="max"/>
        <color rgb="FFF8696B"/>
        <color rgb="FFFFEB84"/>
        <color rgb="FF63BE7B"/>
      </colorScale>
    </cfRule>
    <cfRule type="colorScale" priority="186">
      <colorScale>
        <cfvo type="min"/>
        <cfvo type="max"/>
        <color rgb="FFFFEF9C"/>
        <color rgb="FF63BE7B"/>
      </colorScale>
    </cfRule>
    <cfRule type="colorScale" priority="183">
      <colorScale>
        <cfvo type="min"/>
        <cfvo type="max"/>
        <color rgb="FFFFEF9C"/>
        <color rgb="FF63BE7B"/>
      </colorScale>
    </cfRule>
  </conditionalFormatting>
  <conditionalFormatting sqref="K7">
    <cfRule type="colorScale" priority="156">
      <colorScale>
        <cfvo type="min"/>
        <cfvo type="max"/>
        <color rgb="FFFFEF9C"/>
        <color rgb="FF63BE7B"/>
      </colorScale>
    </cfRule>
    <cfRule type="colorScale" priority="179">
      <colorScale>
        <cfvo type="min"/>
        <cfvo type="percentile" val="50"/>
        <cfvo type="max"/>
        <color rgb="FFF8696B"/>
        <color rgb="FFFFEB84"/>
        <color rgb="FF63BE7B"/>
      </colorScale>
    </cfRule>
    <cfRule type="colorScale" priority="159">
      <colorScale>
        <cfvo type="min"/>
        <cfvo type="percentile" val="50"/>
        <cfvo type="max"/>
        <color rgb="FFF8696B"/>
        <color rgb="FFFFEB84"/>
        <color rgb="FF63BE7B"/>
      </colorScale>
    </cfRule>
  </conditionalFormatting>
  <conditionalFormatting sqref="K8">
    <cfRule type="colorScale" priority="132">
      <colorScale>
        <cfvo type="min"/>
        <cfvo type="percentile" val="50"/>
        <cfvo type="max"/>
        <color rgb="FFF8696B"/>
        <color rgb="FFFFEB84"/>
        <color rgb="FF63BE7B"/>
      </colorScale>
    </cfRule>
    <cfRule type="colorScale" priority="129">
      <colorScale>
        <cfvo type="min"/>
        <cfvo type="max"/>
        <color rgb="FFFFEF9C"/>
        <color rgb="FF63BE7B"/>
      </colorScale>
    </cfRule>
    <cfRule type="colorScale" priority="154">
      <colorScale>
        <cfvo type="min"/>
        <cfvo type="percentile" val="50"/>
        <cfvo type="max"/>
        <color rgb="FFF8696B"/>
        <color rgb="FFFFEB84"/>
        <color rgb="FF63BE7B"/>
      </colorScale>
    </cfRule>
  </conditionalFormatting>
  <conditionalFormatting sqref="K9">
    <cfRule type="colorScale" priority="125">
      <colorScale>
        <cfvo type="min"/>
        <cfvo type="percentile" val="50"/>
        <cfvo type="max"/>
        <color rgb="FFF8696B"/>
        <color rgb="FFFFEB84"/>
        <color rgb="FF63BE7B"/>
      </colorScale>
    </cfRule>
    <cfRule type="colorScale" priority="108">
      <colorScale>
        <cfvo type="min"/>
        <cfvo type="max"/>
        <color rgb="FFFFEF9C"/>
        <color rgb="FF63BE7B"/>
      </colorScale>
    </cfRule>
  </conditionalFormatting>
  <conditionalFormatting sqref="K10">
    <cfRule type="colorScale" priority="85">
      <colorScale>
        <cfvo type="min"/>
        <cfvo type="max"/>
        <color rgb="FFFFEF9C"/>
        <color rgb="FF63BE7B"/>
      </colorScale>
    </cfRule>
    <cfRule type="colorScale" priority="106">
      <colorScale>
        <cfvo type="min"/>
        <cfvo type="percentile" val="50"/>
        <cfvo type="max"/>
        <color rgb="FFF8696B"/>
        <color rgb="FFFFEB84"/>
        <color rgb="FF63BE7B"/>
      </colorScale>
    </cfRule>
  </conditionalFormatting>
  <conditionalFormatting sqref="K11">
    <cfRule type="colorScale" priority="83">
      <colorScale>
        <cfvo type="min"/>
        <cfvo type="percentile" val="50"/>
        <cfvo type="max"/>
        <color rgb="FFF8696B"/>
        <color rgb="FFFFEB84"/>
        <color rgb="FF63BE7B"/>
      </colorScale>
    </cfRule>
    <cfRule type="colorScale" priority="64">
      <colorScale>
        <cfvo type="min"/>
        <cfvo type="max"/>
        <color rgb="FFFFEF9C"/>
        <color rgb="FF63BE7B"/>
      </colorScale>
    </cfRule>
  </conditionalFormatting>
  <conditionalFormatting sqref="K12">
    <cfRule type="colorScale" priority="40">
      <colorScale>
        <cfvo type="min"/>
        <cfvo type="max"/>
        <color rgb="FFFFEF9C"/>
        <color rgb="FF63BE7B"/>
      </colorScale>
    </cfRule>
    <cfRule type="colorScale" priority="37">
      <colorScale>
        <cfvo type="min"/>
        <cfvo type="max"/>
        <color rgb="FFFFEF9C"/>
        <color rgb="FF63BE7B"/>
      </colorScale>
    </cfRule>
    <cfRule type="colorScale" priority="60">
      <colorScale>
        <cfvo type="min"/>
        <cfvo type="percentile" val="50"/>
        <cfvo type="max"/>
        <color rgb="FFF8696B"/>
        <color rgb="FFFFEB84"/>
        <color rgb="FF63BE7B"/>
      </colorScale>
    </cfRule>
  </conditionalFormatting>
  <conditionalFormatting sqref="K13">
    <cfRule type="colorScale" priority="10">
      <colorScale>
        <cfvo type="min"/>
        <cfvo type="max"/>
        <color rgb="FFFFEF9C"/>
        <color rgb="FF63BE7B"/>
      </colorScale>
    </cfRule>
    <cfRule type="colorScale" priority="33">
      <colorScale>
        <cfvo type="min"/>
        <cfvo type="percentile" val="50"/>
        <cfvo type="max"/>
        <color rgb="FFF8696B"/>
        <color rgb="FFFFEB84"/>
        <color rgb="FF63BE7B"/>
      </colorScale>
    </cfRule>
    <cfRule type="colorScale" priority="13">
      <colorScale>
        <cfvo type="min"/>
        <cfvo type="percentile" val="50"/>
        <cfvo type="max"/>
        <color rgb="FFF8696B"/>
        <color rgb="FFFFEB84"/>
        <color rgb="FF63BE7B"/>
      </colorScale>
    </cfRule>
  </conditionalFormatting>
  <conditionalFormatting sqref="K14">
    <cfRule type="colorScale" priority="447">
      <colorScale>
        <cfvo type="min"/>
        <cfvo type="percentile" val="50"/>
        <cfvo type="max"/>
        <color rgb="FFF8696B"/>
        <color rgb="FFFFEB84"/>
        <color rgb="FF63BE7B"/>
      </colorScale>
    </cfRule>
    <cfRule type="colorScale" priority="467">
      <colorScale>
        <cfvo type="min"/>
        <cfvo type="percentile" val="50"/>
        <cfvo type="max"/>
        <color rgb="FFF8696B"/>
        <color rgb="FFFFEB84"/>
        <color rgb="FF63BE7B"/>
      </colorScale>
    </cfRule>
    <cfRule type="colorScale" priority="444">
      <colorScale>
        <cfvo type="min"/>
        <cfvo type="max"/>
        <color rgb="FFFFEF9C"/>
        <color rgb="FF63BE7B"/>
      </colorScale>
    </cfRule>
  </conditionalFormatting>
  <conditionalFormatting sqref="K14:K20">
    <cfRule type="colorScale" priority="341">
      <colorScale>
        <cfvo type="min"/>
        <cfvo type="max"/>
        <color rgb="FFFFEF9C"/>
        <color rgb="FF63BE7B"/>
      </colorScale>
    </cfRule>
  </conditionalFormatting>
  <conditionalFormatting sqref="K15">
    <cfRule type="colorScale" priority="440">
      <colorScale>
        <cfvo type="min"/>
        <cfvo type="percentile" val="50"/>
        <cfvo type="max"/>
        <color rgb="FFF8696B"/>
        <color rgb="FFFFEB84"/>
        <color rgb="FF63BE7B"/>
      </colorScale>
    </cfRule>
    <cfRule type="colorScale" priority="420">
      <colorScale>
        <cfvo type="min"/>
        <cfvo type="max"/>
        <color rgb="FFFFEF9C"/>
        <color rgb="FF63BE7B"/>
      </colorScale>
    </cfRule>
    <cfRule type="colorScale" priority="417">
      <colorScale>
        <cfvo type="min"/>
        <cfvo type="max"/>
        <color rgb="FFFFEF9C"/>
        <color rgb="FF63BE7B"/>
      </colorScale>
    </cfRule>
  </conditionalFormatting>
  <conditionalFormatting sqref="K16">
    <cfRule type="colorScale" priority="390">
      <colorScale>
        <cfvo type="min"/>
        <cfvo type="max"/>
        <color rgb="FFFFEF9C"/>
        <color rgb="FF63BE7B"/>
      </colorScale>
    </cfRule>
    <cfRule type="colorScale" priority="415">
      <colorScale>
        <cfvo type="min"/>
        <cfvo type="percentile" val="50"/>
        <cfvo type="max"/>
        <color rgb="FFF8696B"/>
        <color rgb="FFFFEB84"/>
        <color rgb="FF63BE7B"/>
      </colorScale>
    </cfRule>
    <cfRule type="colorScale" priority="393">
      <colorScale>
        <cfvo type="min"/>
        <cfvo type="max"/>
        <color rgb="FFFFEF9C"/>
        <color rgb="FF63BE7B"/>
      </colorScale>
    </cfRule>
  </conditionalFormatting>
  <conditionalFormatting sqref="K17">
    <cfRule type="colorScale" priority="383">
      <colorScale>
        <cfvo type="min"/>
        <cfvo type="percentile" val="50"/>
        <cfvo type="max"/>
        <color rgb="FFF8696B"/>
        <color rgb="FFFFEB84"/>
        <color rgb="FF63BE7B"/>
      </colorScale>
    </cfRule>
    <cfRule type="colorScale" priority="384">
      <colorScale>
        <cfvo type="min"/>
        <cfvo type="max"/>
        <color rgb="FFFFEF9C"/>
        <color rgb="FF63BE7B"/>
      </colorScale>
    </cfRule>
  </conditionalFormatting>
  <conditionalFormatting sqref="K18:K20">
    <cfRule type="colorScale" priority="350">
      <colorScale>
        <cfvo type="min"/>
        <cfvo type="max"/>
        <color rgb="FFFFEF9C"/>
        <color rgb="FF63BE7B"/>
      </colorScale>
    </cfRule>
    <cfRule type="colorScale" priority="367">
      <colorScale>
        <cfvo type="min"/>
        <cfvo type="percentile" val="50"/>
        <cfvo type="max"/>
        <color rgb="FFF8696B"/>
        <color rgb="FFFFEB84"/>
        <color rgb="FF63BE7B"/>
      </colorScale>
    </cfRule>
  </conditionalFormatting>
  <hyperlinks>
    <hyperlink ref="A6" r:id="rId1" display="Industrials/Lockheed Martin.xlsx" xr:uid="{17688A4B-F442-0E49-9CEC-6FCB6533CE5C}"/>
    <hyperlink ref="A13" r:id="rId2" display="Industrials/Raytheon Technologies.xlsx" xr:uid="{9849A2FA-587A-7846-B34A-A390425EEF80}"/>
    <hyperlink ref="A8" r:id="rId3" display="Financial Services/Visa.xlsx" xr:uid="{B61AD516-65C5-6E49-A285-CA923FD9B86B}"/>
    <hyperlink ref="A12" r:id="rId4" display="Industrials/Republic Services.xlsx" xr:uid="{F27A7263-2924-564B-9FA2-C1F305BEC7A7}"/>
    <hyperlink ref="A4" r:id="rId5" display="Financial Services/Fair Isaac Corporation.xlsx" xr:uid="{80C53A85-39F5-4442-B8E4-75FFB205EBF4}"/>
    <hyperlink ref="A7" r:id="rId6" display="Consumer/Hermes International.xlsx" xr:uid="{F72157E3-F8DE-3043-8633-69BA5A1057A4}"/>
    <hyperlink ref="A10" r:id="rId7" display="Consumer/Louis Vuitton Moet Hennessy.xlsx" xr:uid="{73E450EE-F40E-214A-8B88-1DA87166BC51}"/>
    <hyperlink ref="A9" r:id="rId8" display="Technology/Hardware/Taiwan Semiconductor.xlsx" xr:uid="{1E12667E-A757-9D41-8F3D-BA924B8E6B5C}"/>
    <hyperlink ref="A3" r:id="rId9" display="Technology/Software/Constellation Software.xlsx" xr:uid="{751E528B-5EE7-A743-A1B3-510C42A7F9D7}"/>
    <hyperlink ref="A5" r:id="rId10" display="Technology/Software/Microsoft.xlsx" xr:uid="{AE7F3017-5122-FD4C-A1AF-982250F2D2FB}"/>
    <hyperlink ref="A11" r:id="rId11" display="Financial Services/Moodys.xlsx" xr:uid="{E45B7E69-40EA-C446-A698-C9FF4865D4F3}"/>
    <hyperlink ref="A2" r:id="rId12" display="Healthcare/Novo Nordisk.xlsx" xr:uid="{494FAEC1-9D52-E346-AC87-0E192DE69981}"/>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255A5-A0C0-144B-BCFE-F2CBACF406E4}">
  <dimension ref="A1:R21"/>
  <sheetViews>
    <sheetView zoomScale="80" zoomScaleNormal="80" workbookViewId="0">
      <pane ySplit="1" topLeftCell="A2" activePane="bottomLeft" state="frozen"/>
      <selection pane="bottomLeft" activeCell="L21" sqref="L21"/>
    </sheetView>
  </sheetViews>
  <sheetFormatPr baseColWidth="10" defaultRowHeight="16"/>
  <cols>
    <col min="1" max="1" width="30.7109375" style="12" customWidth="1"/>
    <col min="2" max="2" width="10.7109375" style="1" customWidth="1"/>
    <col min="3" max="3" width="10.7109375" style="18" customWidth="1"/>
    <col min="4" max="7" width="10.7109375" customWidth="1"/>
    <col min="8" max="8" width="10.7109375" hidden="1" customWidth="1"/>
    <col min="9"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26</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99">
        <v>#VALUE!</v>
      </c>
      <c r="B2" s="19">
        <f>'[99]Sheet 1'!$AG$115</f>
        <v>1268.4740695371797</v>
      </c>
      <c r="C2" s="6" cm="1">
        <f t="array" ref="C2">(B2/_FV(A2,"Price"))-1</f>
        <v>0.36022097425036703</v>
      </c>
      <c r="D2" s="6">
        <f>'[99]Sheet 1'!$AE$4</f>
        <v>8.1207419540991754E-2</v>
      </c>
      <c r="E2" s="6">
        <f>'[99]Sheet 1'!$AF$4</f>
        <v>7.0933374786430914E-2</v>
      </c>
      <c r="F2" s="6">
        <f>'[99]Sheet 1'!$AE$20</f>
        <v>1.8252179253488432E-2</v>
      </c>
      <c r="G2" s="7">
        <f>'[99]Sheet 1'!$AL$16</f>
        <v>3.89950075850841</v>
      </c>
      <c r="H2" s="7">
        <f>'[99]Sheet 1'!$AM$16</f>
        <v>25.863006006489769</v>
      </c>
      <c r="I2" s="6">
        <f>'[99]Sheet 1'!$AK$7</f>
        <v>0.51229999999999998</v>
      </c>
      <c r="J2" s="6">
        <f>'[99]Sheet 1'!$AN$7</f>
        <v>0.17938467132921485</v>
      </c>
      <c r="K2" s="6">
        <f>'[99]Sheet 1'!$AM$13</f>
        <v>0.53872013781941763</v>
      </c>
      <c r="L2" s="8">
        <f>'[99]Sheet 1'!$AM$101</f>
        <v>56191260000</v>
      </c>
      <c r="M2" s="16" t="str" cm="1">
        <f t="array" ref="M2">_FV(A2,"Industry")</f>
        <v>Specialty Retailers</v>
      </c>
      <c r="N2" s="25" cm="1">
        <f t="array" ref="N2">_FV(A2,"Year incorporated",TRUE)</f>
        <v>2010</v>
      </c>
      <c r="O2" s="14" t="str" cm="1">
        <f t="array" ref="O2">_FV(A2,"Description")</f>
        <v>O’Reilly Automotive, Inc. is a specialty retailer of automotive aftermarket parts, tools, supplies, equipment, and accessories in the United States. The Company sells its products to both do-it-yourself (DIY) and professional service provider customers. Its product line includes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oil and wiper blades, and accessories, such as floor mats, seat covers and truck accessories. The Company's stores offer various services and programs to its customers, such as battery diagnostic testing; battery, wiper and bulb replacement; custom hydraulic hoses; drum and rotor resurfacing; electrical and module testing; loaner tool program, and used oil, oil filter and battery recycling.</v>
      </c>
      <c r="P2" s="10"/>
      <c r="Q2" s="10"/>
      <c r="R2" s="10"/>
    </row>
    <row r="3" spans="1:18" ht="50" customHeight="1">
      <c r="A3" s="2" t="e" vm="4">
        <v>#VALUE!</v>
      </c>
      <c r="B3" s="19">
        <f>'[4]Sheet 1'!$V$115</f>
        <v>242.89403486804162</v>
      </c>
      <c r="C3" s="6" cm="1">
        <f t="array" ref="C3">(B3/_FV(A3,"Price"))-1</f>
        <v>6.350556008600039E-2</v>
      </c>
      <c r="D3" s="6">
        <f>'[4]Sheet 1'!$T$4</f>
        <v>0.21593030491599263</v>
      </c>
      <c r="E3" s="6">
        <f>'[4]Sheet 1'!$U$4</f>
        <v>0.1027976799727055</v>
      </c>
      <c r="F3" s="6">
        <f>'[4]Sheet 1'!$T$20</f>
        <v>0.12399309551208293</v>
      </c>
      <c r="G3" s="7">
        <f>'[4]Sheet 1'!$AA$16</f>
        <v>16.165943307744797</v>
      </c>
      <c r="H3" s="7">
        <f>'[4]Sheet 1'!$AB$16</f>
        <v>31.679066547435983</v>
      </c>
      <c r="I3" s="6">
        <f>'[4]Sheet 1'!$Z$7</f>
        <v>0.8044</v>
      </c>
      <c r="J3" s="6">
        <f>'[4]Sheet 1'!$AC$7</f>
        <v>0.60999658819515523</v>
      </c>
      <c r="K3" s="6">
        <f>'[4]Sheet 1'!$AB$13</f>
        <v>0.32418879564370767</v>
      </c>
      <c r="L3" s="8">
        <f>'[4]Sheet 1'!$AB$101</f>
        <v>473823798350</v>
      </c>
      <c r="M3" s="16" t="str" cm="1">
        <f t="array" ref="M3">_FV(A3,"Industry")</f>
        <v>Software &amp; IT Services</v>
      </c>
      <c r="N3" s="25" cm="1">
        <f t="array" ref="N3">_FV(A3,"Year incorporated",TRUE)</f>
        <v>2007</v>
      </c>
      <c r="O3" s="14" t="str" cm="1">
        <f t="array" ref="O3">_FV(A3,"Description")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c r="P3" s="14"/>
      <c r="Q3" s="14"/>
      <c r="R3" s="14"/>
    </row>
    <row r="4" spans="1:18" ht="50" customHeight="1">
      <c r="A4" s="2" t="e" vm="3">
        <v>#VALUE!</v>
      </c>
      <c r="B4" s="19">
        <f>'[3]Sheet 1'!$AO$115</f>
        <v>168.44297527233888</v>
      </c>
      <c r="C4" s="6" cm="1">
        <f t="array" ref="C4">(B4/_FV(A4,"Price"))-1</f>
        <v>5.263701582513991E-2</v>
      </c>
      <c r="D4" s="6">
        <f>'[3]Sheet 1'!$AM$4</f>
        <v>0.25677556818181824</v>
      </c>
      <c r="E4" s="6">
        <f>'[3]Sheet 1'!$AN$4</f>
        <v>0.25750194965923345</v>
      </c>
      <c r="F4" s="6">
        <f>'[3]Sheet 1'!$AM$20</f>
        <v>0.17445025537511083</v>
      </c>
      <c r="G4" s="7">
        <f>'[3]Sheet 1'!$AT$16</f>
        <v>4.4019880872995243</v>
      </c>
      <c r="H4" s="7">
        <f>'[3]Sheet 1'!$AU$16</f>
        <v>14.028805042773525</v>
      </c>
      <c r="I4" s="6">
        <f>'[3]Sheet 1'!$AS$7</f>
        <v>0.83919999999999995</v>
      </c>
      <c r="J4" s="6">
        <f>'[3]Sheet 1'!$AV$7</f>
        <v>0.36243317472337444</v>
      </c>
      <c r="K4" s="6">
        <f>'[3]Sheet 1'!$AU$13</f>
        <v>0.68462524023062143</v>
      </c>
      <c r="L4" s="8" cm="1">
        <f t="array" ref="L4">_FV(A4,"Market cap",TRUE)</f>
        <v>275237300000</v>
      </c>
      <c r="M4" s="16" t="str" cm="1">
        <f t="array" ref="M4">_FV(A4,"Industry")</f>
        <v>Pharmaceuticals</v>
      </c>
      <c r="N4" s="25" cm="1">
        <f t="array" ref="N4">_FV(A4,"Year incorporated",TRUE)</f>
        <v>1931</v>
      </c>
      <c r="O4" s="14" t="str" cm="1">
        <f t="array" ref="O4">_FV(A4,"Description")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P4" s="10"/>
      <c r="Q4" s="10"/>
      <c r="R4" s="10"/>
    </row>
    <row r="5" spans="1:18" ht="50" customHeight="1">
      <c r="A5" s="2" t="e" vm="20">
        <v>#VALUE!</v>
      </c>
      <c r="B5" s="19">
        <f>'[20]Sheet 1'!$AL$115</f>
        <v>333.07905657385965</v>
      </c>
      <c r="C5" s="6" cm="1">
        <f t="array" ref="C5">(B5/_FV(A5,"Price"))-1</f>
        <v>-1.1517519664471565E-2</v>
      </c>
      <c r="D5" s="6">
        <f>'[20]Sheet 1'!$AJ$4</f>
        <v>-0.14817164642055514</v>
      </c>
      <c r="E5" s="6">
        <f>'[20]Sheet 1'!$AK$4</f>
        <v>0.17779859577806545</v>
      </c>
      <c r="F5" s="6">
        <f>'[20]Sheet 1'!$AJ$20</f>
        <v>-1.0176404064859355</v>
      </c>
      <c r="G5" s="7">
        <f>'[20]Sheet 1'!$AQ$16</f>
        <v>2.4009318445888463</v>
      </c>
      <c r="H5" s="7">
        <f>'[20]Sheet 1'!$AR$16</f>
        <v>-31.784701345370085</v>
      </c>
      <c r="I5" s="6">
        <f>'[20]Sheet 1'!$AQ$7</f>
        <v>-7.3000000000000001E-3</v>
      </c>
      <c r="J5" s="6">
        <f>'[20]Sheet 1'!$AS$7</f>
        <v>7.2031752231958138E-2</v>
      </c>
      <c r="K5" s="6">
        <f>'[20]Sheet 1'!$AR$13</f>
        <v>-5.3649750927818686E-2</v>
      </c>
      <c r="L5" s="8">
        <f>'[20]Sheet 1'!$AR$101</f>
        <v>725295100000</v>
      </c>
      <c r="M5" s="16" t="str" cm="1">
        <f t="array" ref="M5">_FV(A5,"Industry")</f>
        <v>Consumer Goods Conglomerates</v>
      </c>
      <c r="N5" s="25" cm="1">
        <f t="array" ref="N5">_FV(A5,"Year incorporated",TRUE)</f>
        <v>1998</v>
      </c>
      <c r="O5" s="14" t="str" cm="1">
        <f t="array" ref="O5">_FV(A5,"Description")</f>
        <v>Berkshire Hathaway Inc. (Berkshire) is a holding company owning subsidiaries engaged in various business activities. Berkshire’s various business activities include insurance businesses conducted on both a primary basis and a reinsurance basis. Its segments include Insurance, which consists of GEICO, Berkshire Hathaway Primary Group and Berkshire Hathaway Reinsurance Group; Railroad (BNSF), which includes operations of railroad systems in North America through Burlington Northern Santa Fe LLC; Berkshire Hathaway Energy, which includes regulated electric and gas utility; Manufacturing, which include manufacture of various products, including industrial, consumer and building products; McLane Company, which include wholesale distribution of groceries and non-food items; Service and retailing, which provide shared aircraft ownership programs, aviation pilot training, electronic components distribution and various retailing businesses, and Pilot Travel Centers (Pilot).</v>
      </c>
      <c r="P5" s="14"/>
      <c r="Q5" s="14"/>
      <c r="R5" s="14"/>
    </row>
    <row r="6" spans="1:18" ht="50" customHeight="1">
      <c r="A6" s="2" t="e" vm="29">
        <v>#VALUE!</v>
      </c>
      <c r="B6" s="19">
        <f>'[34]Sheet 1'!$S$115</f>
        <v>702.23702837440374</v>
      </c>
      <c r="C6" s="6" cm="1">
        <f t="array" ref="C6">(B6/_FV(A6,"Price"))-1</f>
        <v>-0.1664149800287219</v>
      </c>
      <c r="D6" s="6">
        <f>'[34]Sheet 1'!$Q$4</f>
        <v>0.20958105646630232</v>
      </c>
      <c r="E6" s="6">
        <f>'[34]Sheet 1'!$R$4</f>
        <v>6.8758847092130315E-2</v>
      </c>
      <c r="F6" s="6">
        <f>'[34]Sheet 1'!$Q$20</f>
        <v>0.30385950581988963</v>
      </c>
      <c r="G6" s="7">
        <f>'[34]Sheet 1'!$X$16</f>
        <v>10.470697271993494</v>
      </c>
      <c r="H6" s="7">
        <f>'[34]Sheet 1'!$Y$16</f>
        <v>30.244328971030882</v>
      </c>
      <c r="I6" s="6">
        <f>'[34]Sheet 1'!$W$7</f>
        <v>0.66549999999999998</v>
      </c>
      <c r="J6" s="6">
        <f>'[34]Sheet 1'!$Z$7</f>
        <v>0.49128090835165494</v>
      </c>
      <c r="K6" s="6">
        <f>'[34]Sheet 1'!$Y$13</f>
        <v>0.22860953972743636</v>
      </c>
      <c r="L6" s="8">
        <f>'[34]Sheet 1'!$Y$101</f>
        <v>347658561522</v>
      </c>
      <c r="M6" s="16" t="str" cm="1">
        <f t="array" ref="M6">_FV(A6,"Industry")</f>
        <v>Semiconductors &amp; Semiconductor Equipment</v>
      </c>
      <c r="N6" s="25" cm="1">
        <f t="array" ref="N6">_FV(A6,"Year incorporated",TRUE)</f>
        <v>2018</v>
      </c>
      <c r="O6" s="14" t="str" cm="1">
        <f t="array" ref="O6">_FV(A6,"Description")</f>
        <v>Broadcom Inc. is a technology company. The Company designs, develops and supplies a range of semiconductor and infrastructure software solutions. The Company operates through two segments: semiconductor solutions and infrastructure software. Its semiconductor solutions segment includes all of its product lines and intellectual property (IP) licensing. It provides semiconductor solutions for managing the movement of data in data center, telecom, enterprise and embedded networking applications. It also provides a variety of radio frequency (RF) semiconductor devices, wireless connectivity solutions and custom touch controllers for the wireless market. Its infrastructure software segment includes its mainframe, distributed and cyber security solutions, and its fiber channel storage area networking (FC SAN) business. The Company's mainframe software provides DevOps, AIOps, Security and Data Management Systems solutions.</v>
      </c>
      <c r="P6" s="10"/>
      <c r="Q6" s="10"/>
      <c r="R6" s="10"/>
    </row>
    <row r="7" spans="1:18" ht="50" customHeight="1">
      <c r="A7" s="2" t="e" vm="30">
        <v>#VALUE!</v>
      </c>
      <c r="B7" s="19">
        <f>'[26]Sheet 1'!$AO$115</f>
        <v>143.832846115509</v>
      </c>
      <c r="C7" s="6" cm="1">
        <f t="array" ref="C7">(B7/_FV(A7,"Price"))-1</f>
        <v>-0.16681430738858249</v>
      </c>
      <c r="D7" s="6">
        <f>'[26]Sheet 1'!$AM$4</f>
        <v>9.1801133885739183E-2</v>
      </c>
      <c r="E7" s="6">
        <f>'[26]Sheet 1'!$AN$4</f>
        <v>-9.0373477132015156E-2</v>
      </c>
      <c r="F7" s="6">
        <f>'[26]Sheet 1'!$AM$20</f>
        <v>0.11613801332405282</v>
      </c>
      <c r="G7" s="7">
        <f>'[26]Sheet 1'!$AT$16</f>
        <v>7.8234617913421207</v>
      </c>
      <c r="H7" s="7">
        <f>'[26]Sheet 1'!$AU$16</f>
        <v>17.90928023282661</v>
      </c>
      <c r="I7" s="6">
        <f>'[26]Sheet 1'!$AS$7</f>
        <v>0.68759999999999999</v>
      </c>
      <c r="J7" s="6">
        <f>'[26]Sheet 1'!$AV$7</f>
        <v>0.29573596964250048</v>
      </c>
      <c r="K7" s="6">
        <f>'[26]Sheet 1'!$AU$13</f>
        <v>0.43950794724382819</v>
      </c>
      <c r="L7" s="8">
        <f>'[26]Sheet 1'!$AU$101</f>
        <v>156688292757</v>
      </c>
      <c r="M7" s="16" t="str" cm="1">
        <f t="array" ref="M7">_FV(A7,"Industry")</f>
        <v>Semiconductors &amp; Semiconductor Equipment</v>
      </c>
      <c r="N7" s="25" cm="1">
        <f t="array" ref="N7">_FV(A7,"Year incorporated",TRUE)</f>
        <v>1938</v>
      </c>
      <c r="O7" s="14" t="str" cm="1">
        <f t="array" ref="O7">_FV(A7,"Description")</f>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c>
      <c r="P7" s="10" t="s">
        <v>9</v>
      </c>
      <c r="Q7" s="10"/>
      <c r="R7" s="10"/>
    </row>
    <row r="8" spans="1:18" ht="50" customHeight="1">
      <c r="A8" s="22" t="e" vm="69">
        <v>#VALUE!</v>
      </c>
      <c r="B8" s="19">
        <f>'[69]Sheet 1'!$S$115</f>
        <v>421.87828620958396</v>
      </c>
      <c r="C8" s="6" cm="1">
        <f t="array" ref="C8">(B8/_FV(A8,"Price"))-1</f>
        <v>-0.23276722459929811</v>
      </c>
      <c r="D8" s="6">
        <f>'[69]Sheet 1'!$Q$4</f>
        <v>0.22879918588873815</v>
      </c>
      <c r="E8" s="6">
        <f>'[69]Sheet 1'!$R$4</f>
        <v>0.21987577639751543</v>
      </c>
      <c r="F8" s="6">
        <f>'[69]Sheet 1'!$Q$20</f>
        <v>0.14686248331108143</v>
      </c>
      <c r="G8" s="7">
        <f>'[69]Sheet 1'!$X$16</f>
        <v>15.62992408557626</v>
      </c>
      <c r="H8" s="7">
        <f>'[69]Sheet 1'!$Y$16</f>
        <v>348.42707692307692</v>
      </c>
      <c r="I8" s="6">
        <f>'[69]Sheet 1'!$W$7</f>
        <v>0.78290000000000004</v>
      </c>
      <c r="J8" s="6">
        <f>'[69]Sheet 1'!$Z$7</f>
        <v>0.29993098688750863</v>
      </c>
      <c r="K8" s="6">
        <f>'[69]Sheet 1'!$Y$13</f>
        <v>4.8871145374449337E-2</v>
      </c>
      <c r="L8" s="8">
        <f>'[69]Sheet 1'!$Y$101</f>
        <v>113238800000</v>
      </c>
      <c r="M8" s="16" t="str" cm="1">
        <f t="array" ref="M8">_FV(A8,"Industry")</f>
        <v>Software &amp; IT Services</v>
      </c>
      <c r="N8" s="25" cm="1">
        <f t="array" ref="N8">_FV(A8,"Year incorporated",TRUE)</f>
        <v>2012</v>
      </c>
      <c r="O8" s="14" t="str" cm="1">
        <f t="array" ref="O8">_FV(A8,"Description")</f>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c>
      <c r="P8" s="10"/>
      <c r="Q8" s="10"/>
      <c r="R8" s="10"/>
    </row>
    <row r="9" spans="1:18" ht="50" customHeight="1">
      <c r="A9" s="22" t="e" vm="12">
        <v>#VALUE!</v>
      </c>
      <c r="B9" s="19">
        <f>'[12]Sheet 1'!$AN$115</f>
        <v>241.99236149131318</v>
      </c>
      <c r="C9" s="6" cm="1">
        <f t="array" ref="C9">(B9/_FV(A9,"Price"))-1</f>
        <v>-0.28765016781574526</v>
      </c>
      <c r="D9" s="6">
        <f>'[12]Sheet 1'!$AL$4</f>
        <v>0.17956070629670173</v>
      </c>
      <c r="E9" s="6">
        <f>'[12]Sheet 1'!$AM$4</f>
        <v>6.4709739244464659E-2</v>
      </c>
      <c r="F9" s="6">
        <f>'[12]Sheet 1'!$AL$20</f>
        <v>0.17742617520614568</v>
      </c>
      <c r="G9" s="7">
        <f>'[12]Sheet 1'!$AS$16</f>
        <v>12.48398446724164</v>
      </c>
      <c r="H9" s="7">
        <f>'[12]Sheet 1'!$AT$16</f>
        <v>34.028975230553492</v>
      </c>
      <c r="I9" s="6">
        <f>'[12]Sheet 1'!$AR$7</f>
        <v>0.68400000000000005</v>
      </c>
      <c r="J9" s="6">
        <f>'[12]Sheet 1'!$AU$7</f>
        <v>0.32858727997175569</v>
      </c>
      <c r="K9" s="6">
        <f>'[12]Sheet 1'!$AT$13</f>
        <v>0.36601671553737292</v>
      </c>
      <c r="L9" s="8">
        <f>'[12]Sheet 1'!$AT$101</f>
        <v>2475199600320</v>
      </c>
      <c r="M9" s="16" t="str" cm="1">
        <f t="array" ref="M9">_FV(A9,"Industry")</f>
        <v>Software &amp; IT Services</v>
      </c>
      <c r="N9" s="25" cm="1">
        <f t="array" ref="N9">_FV(A9,"Year incorporated",TRUE)</f>
        <v>1993</v>
      </c>
      <c r="O9" s="14" t="str" cm="1">
        <f t="array" ref="O9">_FV(A9,"Description")</f>
        <v>Microsoft Corporation is a technology company. The Company develops and supports software, services, devices and solutions. It operates through three segments. The Productivity and Business Processes segment consists of products and services in its portfolio of productivity, communication, and information services, spanning a variety of devices and platforms. This segment includes Office Commercial comprising Office (including Office 365 subscriptions), Exchange, SharePoint, Microsoft Teams, Office 365 Security and Compliance, and Microsoft Viva; Office Consumer, LinkedIn, and Dynamics business solutions. Intelligent Cloud segment consists of the Company’s public, private, and hybrid server products and cloud services, including Azure and other cloud services; SQL Server, Windows Server, Visual Studio, System Center, and related Client Access Licenses, and Nuance and GitHub. More Personal Computing segment primarily comprises Windows, Devices, Gaming, and search and news advertising.</v>
      </c>
      <c r="P9" s="10"/>
      <c r="Q9" s="10"/>
      <c r="R9" s="10"/>
    </row>
    <row r="10" spans="1:18" ht="50" customHeight="1">
      <c r="A10" s="22" t="e" vm="64">
        <v>#VALUE!</v>
      </c>
      <c r="B10" s="19">
        <f>'[64]Sheet 1'!$AG$115</f>
        <v>298.01489390048556</v>
      </c>
      <c r="C10" s="6" cm="1">
        <f t="array" ref="C10">(B10/_FV(A10,"Price"))-1</f>
        <v>-0.33897858685900639</v>
      </c>
      <c r="D10" s="6">
        <f>'[64]Sheet 1'!$AE$4</f>
        <v>0.32108377452507009</v>
      </c>
      <c r="E10" s="6">
        <f>'[64]Sheet 1'!$AF$4</f>
        <v>0.11370422756561371</v>
      </c>
      <c r="F10" s="6">
        <f>'[64]Sheet 1'!$AE$20</f>
        <v>0.14280868385345991</v>
      </c>
      <c r="G10" s="7">
        <f>'[64]Sheet 1'!$AL$16</f>
        <v>9.2083435699355647</v>
      </c>
      <c r="H10" s="7">
        <f>'[64]Sheet 1'!$AM$16</f>
        <v>56.720900421587608</v>
      </c>
      <c r="I10" s="6">
        <f>'[64]Sheet 1'!$AK$7</f>
        <v>0.81089999999999995</v>
      </c>
      <c r="J10" s="6">
        <f>'[64]Sheet 1'!$AN$7</f>
        <v>0.28760018859028758</v>
      </c>
      <c r="K10" s="6">
        <f>'[64]Sheet 1'!$AM$13</f>
        <v>0.10720987448396647</v>
      </c>
      <c r="L10" s="8">
        <f>'[64]Sheet 1'!$AM$101</f>
        <v>117185380271</v>
      </c>
      <c r="M10" s="16" t="str" cm="1">
        <f t="array" ref="M10">_FV(A10,"Industry")</f>
        <v>Financial Technology (Fintech) &amp; Infrastructure</v>
      </c>
      <c r="N10" s="25" cm="1">
        <f t="array" ref="N10">_FV(A10,"Year incorporated",TRUE)</f>
        <v>1993</v>
      </c>
      <c r="O10" s="14" t="str" cm="1">
        <f t="array" ref="O10">_FV(A10,"Description")</f>
        <v>Intuit Inc. is a global technology platform that helps consumers, small businesses, and the self-employed prosper by delivering financial management and compliance products and services. The Company operates through four segments: Small Business &amp; Self-Employed, Consumer, Credit Karma and ProConnect.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c>
      <c r="P10" s="14"/>
      <c r="Q10" s="14"/>
      <c r="R10" s="14"/>
    </row>
    <row r="11" spans="1:18" ht="50" customHeight="1">
      <c r="A11" s="2" t="e" vm="8">
        <v>#VALUE!</v>
      </c>
      <c r="B11" s="19">
        <f>'[8]Sheet 1'!$Y$115</f>
        <v>1765.8776341795526</v>
      </c>
      <c r="C11" s="6" cm="1">
        <f t="array" ref="C11">(B11/_FV(A11,"Price"))-1</f>
        <v>-6.5574328405358928E-2</v>
      </c>
      <c r="D11" s="6">
        <f>'[8]Sheet 1'!$W$4</f>
        <v>0.2916945001113338</v>
      </c>
      <c r="E11" s="6">
        <f>'[8]Sheet 1'!$X$4</f>
        <v>0.18065850715393905</v>
      </c>
      <c r="F11" s="6">
        <f>'[8]Sheet 1'!$W$20</f>
        <v>0.30801479654747221</v>
      </c>
      <c r="G11" s="7">
        <f>'[8]Sheet 1'!$AD$16</f>
        <v>18.071099810377522</v>
      </c>
      <c r="H11" s="7">
        <f>'[8]Sheet 1'!$AE$16</f>
        <v>62.269349569349572</v>
      </c>
      <c r="I11" s="6">
        <f>'[8]Sheet 1'!$AC$7</f>
        <v>0.70789999999999997</v>
      </c>
      <c r="J11" s="6">
        <f>'[8]Sheet 1'!$AF$7</f>
        <v>0.36062747802103085</v>
      </c>
      <c r="K11" s="6">
        <f>'[8]Sheet 1'!$AE$13</f>
        <v>0.32674782608695652</v>
      </c>
      <c r="L11" s="8">
        <f>'[8]Sheet 1'!$AE$101</f>
        <v>209660900000</v>
      </c>
      <c r="M11" s="16" t="str" cm="1">
        <f t="array" ref="M11">_FV(A11,"Industry")</f>
        <v>Textiles &amp; Apparel</v>
      </c>
      <c r="N11" s="25" cm="1">
        <f t="array" ref="N11">_FV(A11,"Year incorporated",TRUE)</f>
        <v>1957</v>
      </c>
      <c r="O11" s="14" t="str" cm="1">
        <f t="array" ref="O11">_FV(A11,"Description")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P11" s="14"/>
      <c r="Q11" s="14"/>
      <c r="R11" s="14"/>
    </row>
    <row r="12" spans="1:18" ht="50" customHeight="1">
      <c r="A12" s="2" t="e" vm="130">
        <v>#VALUE!</v>
      </c>
      <c r="B12" s="19">
        <f>'[129]Sheet 1'!$W$115</f>
        <v>310.50396287523068</v>
      </c>
      <c r="C12" s="6" cm="1">
        <f t="array" ref="C12">(B12/_FV(A12,"Price"))-1</f>
        <v>-0.33539391507870142</v>
      </c>
      <c r="D12" s="6">
        <f>'[129]Sheet 1'!$U$4</f>
        <v>0.10034234643345097</v>
      </c>
      <c r="E12" s="6">
        <f>'[129]Sheet 1'!$V$4</f>
        <v>0.10024112802733076</v>
      </c>
      <c r="F12" s="6">
        <f>'[129]Sheet 1'!$U$20</f>
        <v>0.15552034725990227</v>
      </c>
      <c r="G12" s="7">
        <f>'[129]Sheet 1'!$AB$16</f>
        <v>16.610517635433279</v>
      </c>
      <c r="H12" s="7">
        <f>'[129]Sheet 1'!$AC$16</f>
        <v>42.903210568211968</v>
      </c>
      <c r="I12" s="6">
        <f>'[129]Sheet 1'!$AA$7</f>
        <v>0.77969999999999995</v>
      </c>
      <c r="J12" s="6">
        <f>'[129]Sheet 1'!$AD$7</f>
        <v>0.48107843198295114</v>
      </c>
      <c r="K12" s="6">
        <f>'[129]Sheet 1'!$AC$13</f>
        <v>0.33217112132371146</v>
      </c>
      <c r="L12" s="8">
        <f>'[129]Sheet 1'!$AC$101</f>
        <v>37350376734</v>
      </c>
      <c r="M12" s="16" t="str" cm="1">
        <f t="array" ref="M12">_FV(A12,"Industry")</f>
        <v>Professional &amp; Commercial Services</v>
      </c>
      <c r="N12" s="25" cm="1">
        <f t="array" ref="N12">_FV(A12,"Year incorporated",TRUE)</f>
        <v>1998</v>
      </c>
      <c r="O12" s="14" t="str" cm="1">
        <f t="array" ref="O12">_FV(A12,"Description")</f>
        <v>MSCI Inc. (MSCI) is a provider of critical decision support tools and solutions for the global investment community. The Company operates through four segments: Index, Analytics, ESG and Climate, and All Other-Private Assets. Its Index segment offers products, such as MSCI Global Equity Indexes, ESG and Climate Indexes, Factor Indexes, Thematic Indexes, Custom Indexes, Fixed Income Indexes and Real Estate Indexes. Its Analytics segment offers risk management, performance attribution and portfolio management content, applications and services. Its ESG and Climate segment offerings include MSCI ESG Ratings, MSCI ESG Business Involvement Screening Research, and MSCI Climate Solutions. Its All Other-Private Assets segment comprises the Real Estate and Burgiss segments. The Real Estate segment offerings include offerings include transaction data, benchmarks, return-analytics, climate assessments and market insights for tangible assets, such as real estate and infrastructure.</v>
      </c>
      <c r="P12" s="14"/>
      <c r="Q12" s="14"/>
      <c r="R12" s="14"/>
    </row>
    <row r="13" spans="1:18" ht="50" customHeight="1">
      <c r="A13" s="2" t="e" vm="18">
        <v>#VALUE!</v>
      </c>
      <c r="B13" s="19">
        <f>'[18]Sheet 1'!$Y$115</f>
        <v>794.4327137089939</v>
      </c>
      <c r="C13" s="6" cm="1">
        <f t="array" ref="C13">(B13/_FV(A13,"Price"))-1</f>
        <v>-4.8127589612995569E-2</v>
      </c>
      <c r="D13" s="6">
        <f>'[18]Sheet 1'!$W$4</f>
        <v>0.23310752939344392</v>
      </c>
      <c r="E13" s="6">
        <f>'[18]Sheet 1'!$X$4</f>
        <v>0.11333097595473829</v>
      </c>
      <c r="F13" s="6">
        <f>'[18]Sheet 1'!$W$20</f>
        <v>0.15191440445662741</v>
      </c>
      <c r="G13" s="7">
        <f>'[18]Sheet 1'!$AD$16</f>
        <v>5.3492915235401091</v>
      </c>
      <c r="H13" s="7">
        <f>'[18]Sheet 1'!$AE$16</f>
        <v>30.075142005112184</v>
      </c>
      <c r="I13" s="6">
        <f>'[18]Sheet 1'!$AC$7</f>
        <v>0.68440000000000001</v>
      </c>
      <c r="J13" s="6">
        <f>'[18]Sheet 1'!$AF$7</f>
        <v>0.16105526368963427</v>
      </c>
      <c r="K13" s="6">
        <f>'[18]Sheet 1'!$AE$13</f>
        <v>0.2326800137385466</v>
      </c>
      <c r="L13" s="8">
        <f>'[18]Sheet 1'!$AE$101</f>
        <v>423578300000</v>
      </c>
      <c r="M13" s="16" t="str" cm="1">
        <f t="array" ref="M13">_FV(A13,"Industry")</f>
        <v>Textiles &amp; Apparel</v>
      </c>
      <c r="N13" s="25" cm="1">
        <f t="array" ref="N13">_FV(A13,"Year incorporated",TRUE)</f>
        <v>1971</v>
      </c>
      <c r="O13" s="14" t="str" cm="1">
        <f t="array" ref="O13">_FV(A13,"Description")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P13" s="10"/>
      <c r="Q13" s="10"/>
      <c r="R13" s="10"/>
    </row>
    <row r="14" spans="1:18" ht="50" customHeight="1">
      <c r="A14" s="22" t="e" vm="7">
        <v>#VALUE!</v>
      </c>
      <c r="B14" s="19">
        <f>'[7]Sheet 1'!$H$115</f>
        <v>1731.9772504516318</v>
      </c>
      <c r="C14" s="6" cm="1">
        <f t="array" ref="C14">(B14/_FV(A14,"Price"))-1</f>
        <v>-0.34647793373696079</v>
      </c>
      <c r="D14" s="6">
        <f>'[7]Sheet 1'!$F$4</f>
        <v>0.29690560125342724</v>
      </c>
      <c r="E14" s="6">
        <f>'[7]Sheet 1'!$G$4</f>
        <v>0.24388402295379041</v>
      </c>
      <c r="F14" s="6">
        <f>'[7]Sheet 1'!$F$20</f>
        <v>0.10344827586206895</v>
      </c>
      <c r="G14" s="7">
        <f>'[7]Sheet 1'!$M$16</f>
        <v>8.4811562422228928</v>
      </c>
      <c r="H14" s="7">
        <f>'[7]Sheet 1'!$N$16</f>
        <v>36.659410336814624</v>
      </c>
      <c r="I14" s="6">
        <f>'[7]Sheet 1'!$L$7</f>
        <v>0.57762005436424047</v>
      </c>
      <c r="J14" s="6">
        <f>'[7]Sheet 1'!$O$7</f>
        <v>0.20084566596194503</v>
      </c>
      <c r="K14" s="6">
        <f>'[7]Sheet 1'!$N$13</f>
        <v>0.61547310900201324</v>
      </c>
      <c r="L14" s="8">
        <f>'[7]Sheet 1'!$N$101</f>
        <v>56162216636</v>
      </c>
      <c r="M14" s="16" t="str" cm="1">
        <f t="array" ref="M14">_FV(A14,"Industry")</f>
        <v>Software &amp; IT Services</v>
      </c>
      <c r="N14" s="25" cm="1">
        <f t="array" ref="N14">_FV(A14,"Year incorporated",TRUE)</f>
        <v>2002</v>
      </c>
      <c r="O14" s="14" t="str" cm="1">
        <f t="array" ref="O14">_FV(A14,"Description")</f>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c>
      <c r="P14" s="14"/>
      <c r="Q14" s="14"/>
      <c r="R14" s="14"/>
    </row>
    <row r="15" spans="1:18" ht="50" customHeight="1">
      <c r="A15" s="22" t="e" vm="58">
        <v>#VALUE!</v>
      </c>
      <c r="B15" s="19">
        <f>'[57]Sheet 1'!$AM$115</f>
        <v>138.65303977325496</v>
      </c>
      <c r="C15" s="6">
        <f>'[57]Sheet 1'!$AM$117</f>
        <v>-0.39275154481121644</v>
      </c>
      <c r="D15" s="6">
        <f>'[57]Sheet 1'!$AK$4</f>
        <v>0.327567165419691</v>
      </c>
      <c r="E15" s="6">
        <f>'[57]Sheet 1'!$AL$4</f>
        <v>0.13793399702053888</v>
      </c>
      <c r="F15" s="6">
        <f>'[57]Sheet 1'!$AK$20</f>
        <v>0.49785660867585069</v>
      </c>
      <c r="G15" s="7">
        <f>'[57]Sheet 1'!$AR$16</f>
        <v>17.480872994436954</v>
      </c>
      <c r="H15" s="7">
        <f>'[57]Sheet 1'!$AS$16</f>
        <v>73.339764792355751</v>
      </c>
      <c r="I15" s="6">
        <f>'[57]Sheet 1'!$AQ$7</f>
        <v>0.89566832635261973</v>
      </c>
      <c r="J15" s="6">
        <f>'[57]Sheet 1'!$AT$7</f>
        <v>0.31408410211027377</v>
      </c>
      <c r="K15" s="6">
        <f>'[57]Sheet 1'!$AS$13</f>
        <v>0.30736538597517282</v>
      </c>
      <c r="L15" s="8">
        <f>'[57]Sheet 1'!$AS$101</f>
        <v>62261940000</v>
      </c>
      <c r="M15" s="16" t="str" cm="1">
        <f t="array" ref="M15">_FV(A15,"Industry")</f>
        <v>Software &amp; IT Services</v>
      </c>
      <c r="N15" s="25" cm="1">
        <f t="array" ref="N15">_FV(A15,"Year incorporated",TRUE)</f>
        <v>1987</v>
      </c>
      <c r="O15" s="14" t="str" cm="1">
        <f t="array" ref="O15">_FV(A15,"Description")</f>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c>
      <c r="P15" s="10"/>
      <c r="Q15" s="10"/>
      <c r="R15" s="10"/>
    </row>
    <row r="16" spans="1:18" ht="50" customHeight="1">
      <c r="A16" s="2" t="e" vm="14">
        <v>#VALUE!</v>
      </c>
      <c r="B16" s="19">
        <f>'[14]Sheet 1'!$O$115</f>
        <v>161.34969446246163</v>
      </c>
      <c r="C16" s="6" cm="1">
        <f t="array" ref="C16">(B16/_FV(A16,"Price"))-1</f>
        <v>-0.42965820267776023</v>
      </c>
      <c r="D16" s="6">
        <f>'[14]Sheet 1'!$M$4</f>
        <v>0.19301813624969388</v>
      </c>
      <c r="E16" s="6">
        <f>'[14]Sheet 1'!$N$4</f>
        <v>0.13792168162764806</v>
      </c>
      <c r="F16" s="6">
        <f>'[14]Sheet 1'!$M$20</f>
        <v>0.15464188318967986</v>
      </c>
      <c r="G16" s="7">
        <f>'[14]Sheet 1'!$T$16</f>
        <v>10.276100072734353</v>
      </c>
      <c r="H16" s="7">
        <f>'[14]Sheet 1'!$U$16</f>
        <v>56.142562732277234</v>
      </c>
      <c r="I16" s="6">
        <f>'[14]Sheet 1'!$S$7</f>
        <v>0.48010000000000003</v>
      </c>
      <c r="J16" s="6">
        <f>'[14]Sheet 1'!$V$7</f>
        <v>0.11750562386094981</v>
      </c>
      <c r="K16" s="6">
        <f>'[14]Sheet 1'!$U$13</f>
        <v>0.22994240500192797</v>
      </c>
      <c r="L16" s="8">
        <f>'[14]Sheet 1'!$U$101</f>
        <v>52359340000</v>
      </c>
      <c r="M16" s="16" t="str" cm="1">
        <f t="array" ref="M16">_FV(A16,"Industry")</f>
        <v>Automobiles &amp; Auto Parts</v>
      </c>
      <c r="N16" s="25" cm="1">
        <f t="array" ref="N16">_FV(A16,"Year incorporated",TRUE)</f>
        <v>2015</v>
      </c>
      <c r="O16" s="14" t="str" cm="1">
        <f t="array" ref="O16">_FV(A16,"Description")</f>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c>
      <c r="P16" s="10"/>
      <c r="Q16" s="10"/>
      <c r="R16" s="10"/>
    </row>
    <row r="17" spans="1:18" ht="50" customHeight="1">
      <c r="A17" s="2" t="e" vm="129">
        <v>#VALUE!</v>
      </c>
      <c r="B17" s="19">
        <f>'[128]Sheet 1'!$AN$115</f>
        <v>463.94397640054348</v>
      </c>
      <c r="C17" s="6" cm="1">
        <f t="array" ref="C17">(B17/_FV(A17,"Price"))-1</f>
        <v>-0.41037811984426076</v>
      </c>
      <c r="D17" s="6">
        <f>'[128]Sheet 1'!$AL$4</f>
        <v>4.6131666737559751E-2</v>
      </c>
      <c r="E17" s="6">
        <f>'[128]Sheet 1'!$AM$4</f>
        <v>6.8054920240766092E-2</v>
      </c>
      <c r="F17" s="6">
        <f>'[128]Sheet 1'!$AL$20</f>
        <v>4.0671756745220167E-2</v>
      </c>
      <c r="G17" s="7">
        <f>'[128]Sheet 1'!$AS$16</f>
        <v>14.343456242421603</v>
      </c>
      <c r="H17" s="7">
        <f>'[128]Sheet 1'!$AT$16</f>
        <v>52.885257519254914</v>
      </c>
      <c r="I17" s="6">
        <f>'[128]Sheet 1'!$AR$7</f>
        <v>0.78059999999999996</v>
      </c>
      <c r="J17" s="6">
        <f>'[128]Sheet 1'!$AU$7</f>
        <v>0.36552092182360757</v>
      </c>
      <c r="K17" s="6">
        <f>'[128]Sheet 1'!$AT$13</f>
        <v>0.48853670640728536</v>
      </c>
      <c r="L17" s="8">
        <f>'[128]Sheet 1'!$AT$101</f>
        <v>19754811979</v>
      </c>
      <c r="M17" s="16" t="str" cm="1">
        <f t="array" ref="M17">_FV(A17,"Industry")</f>
        <v>Software &amp; IT Services</v>
      </c>
      <c r="N17" s="25" cm="1">
        <f t="array" ref="N17">_FV(A17,"Year incorporated",TRUE)</f>
        <v>1987</v>
      </c>
      <c r="O17" s="14" t="str" cm="1">
        <f t="array" ref="O17">_FV(A17,"Description")</f>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c>
      <c r="P17" s="10"/>
      <c r="Q17" s="10"/>
      <c r="R17" s="10"/>
    </row>
    <row r="18" spans="1:18" ht="50" customHeight="1">
      <c r="A18" s="2" t="e" vm="39">
        <v>#VALUE!</v>
      </c>
      <c r="B18" s="19">
        <f>'[9]Sheet 1'!$AE$116</f>
        <v>393.36089074028121</v>
      </c>
      <c r="C18" s="6" cm="1">
        <f t="array" ref="C18">(B18/_FV(A18,"Price"))-1</f>
        <v>-0.39032719972058094</v>
      </c>
      <c r="D18" s="6">
        <f>'[9]Sheet 1'!$AC$5</f>
        <v>0.137682016012036</v>
      </c>
      <c r="E18" s="6">
        <f>'[9]Sheet 1'!$AD$5</f>
        <v>0.25473471431135297</v>
      </c>
      <c r="F18" s="6">
        <f>'[9]Sheet 1'!$AC$21</f>
        <v>-5.8558316061478877E-2</v>
      </c>
      <c r="G18" s="7">
        <f>'[9]Sheet 1'!$AJ$17</f>
        <v>12.412073639566627</v>
      </c>
      <c r="H18" s="7">
        <f>'[9]Sheet 1'!$AK$17</f>
        <v>40.706587568346215</v>
      </c>
      <c r="I18" s="6">
        <f>'[9]Sheet 1'!$AI$8</f>
        <v>0.50539999999999996</v>
      </c>
      <c r="J18" s="6">
        <f>'[9]Sheet 1'!$AL$8</f>
        <v>0.33851436236032001</v>
      </c>
      <c r="K18" s="6">
        <f>'[9]Sheet 1'!$AK$14</f>
        <v>0.2216504501327809</v>
      </c>
      <c r="L18" s="8">
        <f>'[9]Sheet 1'!$AK$101</f>
        <v>262805800000</v>
      </c>
      <c r="M18" s="16" t="str" cm="1">
        <f t="array" ref="M18">_FV(A18,"Industry")</f>
        <v>Semiconductors &amp; Semiconductor Equipment</v>
      </c>
      <c r="N18" s="25" cm="1">
        <f t="array" ref="N18">_FV(A18,"Year incorporated",TRUE)</f>
        <v>1994</v>
      </c>
      <c r="O18" s="14" t="str" cm="1">
        <f t="array" ref="O18">_FV(A18,"Description")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P18" s="10"/>
      <c r="Q18" s="10"/>
      <c r="R18" s="10"/>
    </row>
    <row r="19" spans="1:18" ht="50" customHeight="1">
      <c r="A19" s="2" t="e" vm="176">
        <v>#VALUE!</v>
      </c>
      <c r="B19" s="19">
        <f>'[175]Sheet 1'!$AF$115</f>
        <v>43.210020573711951</v>
      </c>
      <c r="C19" s="6" cm="1">
        <f t="array" ref="C19">(B19/_FV(A19,"Price"))-1</f>
        <v>-0.51612518954409903</v>
      </c>
      <c r="D19" s="6">
        <f>'[175]Sheet 1'!$AD$4</f>
        <v>0.30024389872501911</v>
      </c>
      <c r="E19" s="6">
        <f>'[175]Sheet 1'!$AE$4</f>
        <v>9.0570167107455468E-2</v>
      </c>
      <c r="F19" s="6">
        <f>'[175]Sheet 1'!$AD$20</f>
        <v>0.18263847667164357</v>
      </c>
      <c r="G19" s="7">
        <f>'[175]Sheet 1'!$AK$16</f>
        <v>12.082867988166543</v>
      </c>
      <c r="H19" s="7">
        <f>'[175]Sheet 1'!$AL$16</f>
        <v>38.803781457257394</v>
      </c>
      <c r="I19" s="6">
        <f>'[175]Sheet 1'!$AJ$7</f>
        <v>0.45879999999999999</v>
      </c>
      <c r="J19" s="6">
        <f>'[175]Sheet 1'!$AM$7</f>
        <v>0.23971834840032094</v>
      </c>
      <c r="K19" s="6">
        <f>'[175]Sheet 1'!$AL$13</f>
        <v>0.28977368520435515</v>
      </c>
      <c r="L19" s="8">
        <f>'[175]Sheet 1'!$AL$101</f>
        <v>42301166280</v>
      </c>
      <c r="M19" s="16" t="str" cm="1">
        <f t="array" ref="M19">_FV(A19,"Industry")</f>
        <v>Software &amp; IT Services</v>
      </c>
      <c r="N19" s="25" cm="1">
        <f t="array" ref="N19">_FV(A19,"Year incorporated",TRUE)</f>
        <v>2012</v>
      </c>
      <c r="O19" s="14" t="str" cm="1">
        <f t="array" ref="O19">_FV(A19,"Description")</f>
        <v>Copart, Inc. (Copart) is a provider of online auctions and vehicle remarketing services. The Company provides vehicle sellers with a full range of services to process and sell vehicles over the Internet through the Company’s Virtual Bidding Third Generation (VB3) Internet auction-style sales technology. The Company sells vehicles principally to licensed vehicle dismantlers, rebuilders, repair licensees, used vehicle dealers, exporters, and directly to the general public. The Company operates through two segments: United States and International. Its service offerings include Copart Access, Copart ProQuote, IntelliSeller and Estimating Services. Through Copart Access, it enables Internet-based service for vehicle sellers to assign vehicles for sale, check sales calendars, view vehicle images and history, Its vehicle sellers consist primarily of insurance companies, banks, finance companies, charities, fleet operators, dealers, vehicle rental companies, and individuals.</v>
      </c>
      <c r="P19" s="10"/>
      <c r="Q19" s="10"/>
      <c r="R19" s="10"/>
    </row>
    <row r="20" spans="1:18" ht="50" customHeight="1">
      <c r="A20" s="2" t="e" vm="132">
        <v>#VALUE!</v>
      </c>
      <c r="B20" s="19">
        <f>'[131]Sheet 1'!$AC$115</f>
        <v>187.76526467240964</v>
      </c>
      <c r="C20" s="6" cm="1">
        <f t="array" ref="C20">(B20/_FV(A20,"Price"))-1</f>
        <v>-0.44090857350997603</v>
      </c>
      <c r="D20" s="6">
        <f>'[131]Sheet 1'!$AA$4</f>
        <v>-0.12061756191701511</v>
      </c>
      <c r="E20" s="6">
        <f>'[131]Sheet 1'!$AB$4</f>
        <v>7.8639356254571968E-2</v>
      </c>
      <c r="F20" s="6">
        <f>'[131]Sheet 1'!$AA$20</f>
        <v>-0.41394335511982572</v>
      </c>
      <c r="G20" s="7">
        <f>'[131]Sheet 1'!$AH$16</f>
        <v>11.472105888807608</v>
      </c>
      <c r="H20" s="7">
        <f>'[131]Sheet 1'!$AI$16</f>
        <v>45.654639737991268</v>
      </c>
      <c r="I20" s="6">
        <f>'[131]Sheet 1'!$AG$7</f>
        <v>0.70499999999999996</v>
      </c>
      <c r="J20" s="6">
        <f>'[131]Sheet 1'!$AJ$7</f>
        <v>0.26956839795171911</v>
      </c>
      <c r="K20" s="6">
        <f>'[131]Sheet 1'!$AI$13</f>
        <v>0.18137160470044308</v>
      </c>
      <c r="L20" s="8">
        <f>'[131]Sheet 1'!$AI$101</f>
        <v>62729475000</v>
      </c>
      <c r="M20" s="16" t="str" cm="1">
        <f t="array" ref="M20">_FV(A20,"Industry")</f>
        <v>Professional &amp; Commercial Services</v>
      </c>
      <c r="N20" s="25" cm="1">
        <f t="array" ref="N20">_FV(A20,"Year incorporated",TRUE)</f>
        <v>2000</v>
      </c>
      <c r="O20" s="14" t="str" cm="1">
        <f t="array" ref="O20">_FV(A20,"Description")</f>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c>
      <c r="P20" s="10"/>
      <c r="Q20" s="10"/>
      <c r="R20" s="10"/>
    </row>
    <row r="21" spans="1:18" ht="50" customHeight="1">
      <c r="A21" s="23"/>
      <c r="B21" s="5"/>
      <c r="C21" s="6"/>
      <c r="D21" s="6"/>
      <c r="E21" s="6"/>
      <c r="F21" s="6"/>
      <c r="G21" s="7"/>
      <c r="H21" s="7"/>
      <c r="I21" s="6"/>
      <c r="J21" s="6"/>
      <c r="K21" s="6"/>
      <c r="L21" s="8"/>
      <c r="M21" s="13"/>
      <c r="N21" s="10"/>
      <c r="O21" s="9"/>
      <c r="P21" s="10"/>
      <c r="Q21" s="10"/>
      <c r="R21" s="10"/>
    </row>
  </sheetData>
  <autoFilter ref="A1:L1" xr:uid="{FAB1ACF9-D4B9-FB4D-8299-9FC1FBDA430F}">
    <sortState xmlns:xlrd2="http://schemas.microsoft.com/office/spreadsheetml/2017/richdata2" ref="A2:L20">
      <sortCondition descending="1" ref="C1:C20"/>
    </sortState>
  </autoFilter>
  <conditionalFormatting sqref="C2">
    <cfRule type="colorScale" priority="548">
      <colorScale>
        <cfvo type="min"/>
        <cfvo type="percentile" val="50"/>
        <cfvo type="max"/>
        <color rgb="FFF8696B"/>
        <color rgb="FFFCFCFF"/>
        <color rgb="FF63BE7B"/>
      </colorScale>
    </cfRule>
  </conditionalFormatting>
  <conditionalFormatting sqref="C2:C20">
    <cfRule type="colorScale" priority="27">
      <colorScale>
        <cfvo type="min"/>
        <cfvo type="percentile" val="50"/>
        <cfvo type="max"/>
        <color rgb="FFF8696B"/>
        <color rgb="FFFCFCFF"/>
        <color rgb="FF63BE7B"/>
      </colorScale>
    </cfRule>
  </conditionalFormatting>
  <conditionalFormatting sqref="C3">
    <cfRule type="colorScale" priority="506">
      <colorScale>
        <cfvo type="min"/>
        <cfvo type="percentile" val="50"/>
        <cfvo type="max"/>
        <color rgb="FFF8696B"/>
        <color rgb="FFFCFCFF"/>
        <color rgb="FF63BE7B"/>
      </colorScale>
    </cfRule>
  </conditionalFormatting>
  <conditionalFormatting sqref="C4">
    <cfRule type="colorScale" priority="485">
      <colorScale>
        <cfvo type="min"/>
        <cfvo type="percentile" val="50"/>
        <cfvo type="max"/>
        <color rgb="FFF8696B"/>
        <color rgb="FFFCFCFF"/>
        <color rgb="FF63BE7B"/>
      </colorScale>
    </cfRule>
  </conditionalFormatting>
  <conditionalFormatting sqref="C5">
    <cfRule type="colorScale" priority="458">
      <colorScale>
        <cfvo type="min"/>
        <cfvo type="percentile" val="50"/>
        <cfvo type="max"/>
        <color rgb="FFF8696B"/>
        <color rgb="FFFCFCFF"/>
        <color rgb="FF63BE7B"/>
      </colorScale>
    </cfRule>
  </conditionalFormatting>
  <conditionalFormatting sqref="C6">
    <cfRule type="colorScale" priority="431">
      <colorScale>
        <cfvo type="min"/>
        <cfvo type="percentile" val="50"/>
        <cfvo type="max"/>
        <color rgb="FFF8696B"/>
        <color rgb="FFFCFCFF"/>
        <color rgb="FF63BE7B"/>
      </colorScale>
    </cfRule>
  </conditionalFormatting>
  <conditionalFormatting sqref="C7">
    <cfRule type="colorScale" priority="404">
      <colorScale>
        <cfvo type="min"/>
        <cfvo type="percentile" val="50"/>
        <cfvo type="max"/>
        <color rgb="FFF8696B"/>
        <color rgb="FFFCFCFF"/>
        <color rgb="FF63BE7B"/>
      </colorScale>
    </cfRule>
  </conditionalFormatting>
  <conditionalFormatting sqref="C8">
    <cfRule type="colorScale" priority="400">
      <colorScale>
        <cfvo type="min"/>
        <cfvo type="percentile" val="50"/>
        <cfvo type="max"/>
        <color rgb="FFF8696B"/>
        <color rgb="FFFCFCFF"/>
        <color rgb="FF63BE7B"/>
      </colorScale>
    </cfRule>
  </conditionalFormatting>
  <conditionalFormatting sqref="C9">
    <cfRule type="colorScale" priority="358">
      <colorScale>
        <cfvo type="min"/>
        <cfvo type="percentile" val="50"/>
        <cfvo type="max"/>
        <color rgb="FFF8696B"/>
        <color rgb="FFFCFCFF"/>
        <color rgb="FF63BE7B"/>
      </colorScale>
    </cfRule>
  </conditionalFormatting>
  <conditionalFormatting sqref="C10">
    <cfRule type="colorScale" priority="332">
      <colorScale>
        <cfvo type="min"/>
        <cfvo type="percentile" val="50"/>
        <cfvo type="max"/>
        <color rgb="FFF8696B"/>
        <color rgb="FFFCFCFF"/>
        <color rgb="FF63BE7B"/>
      </colorScale>
    </cfRule>
  </conditionalFormatting>
  <conditionalFormatting sqref="C11">
    <cfRule type="colorScale" priority="306">
      <colorScale>
        <cfvo type="min"/>
        <cfvo type="percentile" val="50"/>
        <cfvo type="max"/>
        <color rgb="FFF8696B"/>
        <color rgb="FFFCFCFF"/>
        <color rgb="FF63BE7B"/>
      </colorScale>
    </cfRule>
  </conditionalFormatting>
  <conditionalFormatting sqref="C12">
    <cfRule type="colorScale" priority="279">
      <colorScale>
        <cfvo type="min"/>
        <cfvo type="percentile" val="50"/>
        <cfvo type="max"/>
        <color rgb="FFF8696B"/>
        <color rgb="FFFCFCFF"/>
        <color rgb="FF63BE7B"/>
      </colorScale>
    </cfRule>
  </conditionalFormatting>
  <conditionalFormatting sqref="C13">
    <cfRule type="colorScale" priority="252">
      <colorScale>
        <cfvo type="min"/>
        <cfvo type="percentile" val="50"/>
        <cfvo type="max"/>
        <color rgb="FFF8696B"/>
        <color rgb="FFFCFCFF"/>
        <color rgb="FF63BE7B"/>
      </colorScale>
    </cfRule>
  </conditionalFormatting>
  <conditionalFormatting sqref="C14">
    <cfRule type="colorScale" priority="225">
      <colorScale>
        <cfvo type="min"/>
        <cfvo type="percentile" val="50"/>
        <cfvo type="max"/>
        <color rgb="FFF8696B"/>
        <color rgb="FFFCFCFF"/>
        <color rgb="FF63BE7B"/>
      </colorScale>
    </cfRule>
  </conditionalFormatting>
  <conditionalFormatting sqref="C15">
    <cfRule type="colorScale" priority="198">
      <colorScale>
        <cfvo type="min"/>
        <cfvo type="percentile" val="50"/>
        <cfvo type="max"/>
        <color rgb="FFF8696B"/>
        <color rgb="FFFCFCFF"/>
        <color rgb="FF63BE7B"/>
      </colorScale>
    </cfRule>
  </conditionalFormatting>
  <conditionalFormatting sqref="C16">
    <cfRule type="colorScale" priority="117">
      <colorScale>
        <cfvo type="min"/>
        <cfvo type="percentile" val="50"/>
        <cfvo type="max"/>
        <color rgb="FFF8696B"/>
        <color rgb="FFFCFCFF"/>
        <color rgb="FF63BE7B"/>
      </colorScale>
    </cfRule>
  </conditionalFormatting>
  <conditionalFormatting sqref="C17">
    <cfRule type="colorScale" priority="92">
      <colorScale>
        <cfvo type="min"/>
        <cfvo type="percentile" val="50"/>
        <cfvo type="max"/>
        <color rgb="FFF8696B"/>
        <color rgb="FFFCFCFF"/>
        <color rgb="FF63BE7B"/>
      </colorScale>
    </cfRule>
  </conditionalFormatting>
  <conditionalFormatting sqref="C18:C20">
    <cfRule type="colorScale" priority="56">
      <colorScale>
        <cfvo type="min"/>
        <cfvo type="percentile" val="50"/>
        <cfvo type="max"/>
        <color rgb="FFF8696B"/>
        <color rgb="FFFCFCFF"/>
        <color rgb="FF63BE7B"/>
      </colorScale>
    </cfRule>
  </conditionalFormatting>
  <conditionalFormatting sqref="C21">
    <cfRule type="colorScale" priority="686">
      <colorScale>
        <cfvo type="min"/>
        <cfvo type="max"/>
        <color rgb="FFFFEF9C"/>
        <color rgb="FF63BE7B"/>
      </colorScale>
    </cfRule>
    <cfRule type="colorScale" priority="685">
      <colorScale>
        <cfvo type="min"/>
        <cfvo type="percentile" val="50"/>
        <cfvo type="max"/>
        <color rgb="FFF8696B"/>
        <color rgb="FFFFEB84"/>
        <color rgb="FF63BE7B"/>
      </colorScale>
    </cfRule>
    <cfRule type="colorScale" priority="680">
      <colorScale>
        <cfvo type="min"/>
        <cfvo type="percentile" val="50"/>
        <cfvo type="max"/>
        <color rgb="FFF8696B"/>
        <color rgb="FFFFEB84"/>
        <color rgb="FF63BE7B"/>
      </colorScale>
    </cfRule>
  </conditionalFormatting>
  <conditionalFormatting sqref="D2">
    <cfRule type="colorScale" priority="549">
      <colorScale>
        <cfvo type="min"/>
        <cfvo type="max"/>
        <color rgb="FFFCFCFF"/>
        <color rgb="FF63BE7B"/>
      </colorScale>
    </cfRule>
    <cfRule type="colorScale" priority="540">
      <colorScale>
        <cfvo type="min"/>
        <cfvo type="max"/>
        <color rgb="FFFCFCFF"/>
        <color rgb="FF63BE7B"/>
      </colorScale>
    </cfRule>
  </conditionalFormatting>
  <conditionalFormatting sqref="D2:D20">
    <cfRule type="colorScale" priority="26">
      <colorScale>
        <cfvo type="min"/>
        <cfvo type="max"/>
        <color rgb="FFFCFCFF"/>
        <color rgb="FF63BE7B"/>
      </colorScale>
    </cfRule>
  </conditionalFormatting>
  <conditionalFormatting sqref="D3">
    <cfRule type="colorScale" priority="517">
      <colorScale>
        <cfvo type="min"/>
        <cfvo type="max"/>
        <color rgb="FFFCFCFF"/>
        <color rgb="FF63BE7B"/>
      </colorScale>
    </cfRule>
    <cfRule type="colorScale" priority="518">
      <colorScale>
        <cfvo type="min"/>
        <cfvo type="max"/>
        <color rgb="FFFCFCFF"/>
        <color rgb="FF63BE7B"/>
      </colorScale>
    </cfRule>
  </conditionalFormatting>
  <conditionalFormatting sqref="D4">
    <cfRule type="colorScale" priority="489">
      <colorScale>
        <cfvo type="min"/>
        <cfvo type="max"/>
        <color rgb="FFFCFCFF"/>
        <color rgb="FF63BE7B"/>
      </colorScale>
    </cfRule>
    <cfRule type="colorScale" priority="504">
      <colorScale>
        <cfvo type="min"/>
        <cfvo type="max"/>
        <color rgb="FFFCFCFF"/>
        <color rgb="FF63BE7B"/>
      </colorScale>
    </cfRule>
    <cfRule type="colorScale" priority="505">
      <colorScale>
        <cfvo type="min"/>
        <cfvo type="percentile" val="50"/>
        <cfvo type="max"/>
        <color rgb="FFF8696B"/>
        <color rgb="FFFFEB84"/>
        <color rgb="FF63BE7B"/>
      </colorScale>
    </cfRule>
    <cfRule type="colorScale" priority="500">
      <colorScale>
        <cfvo type="min"/>
        <cfvo type="max"/>
        <color rgb="FFFFEF9C"/>
        <color rgb="FF63BE7B"/>
      </colorScale>
    </cfRule>
  </conditionalFormatting>
  <conditionalFormatting sqref="D5">
    <cfRule type="colorScale" priority="469">
      <colorScale>
        <cfvo type="min"/>
        <cfvo type="max"/>
        <color rgb="FFFCFCFF"/>
        <color rgb="FF63BE7B"/>
      </colorScale>
    </cfRule>
    <cfRule type="colorScale" priority="470">
      <colorScale>
        <cfvo type="min"/>
        <cfvo type="max"/>
        <color rgb="FFFCFCFF"/>
        <color rgb="FF63BE7B"/>
      </colorScale>
    </cfRule>
  </conditionalFormatting>
  <conditionalFormatting sqref="D6">
    <cfRule type="colorScale" priority="443">
      <colorScale>
        <cfvo type="min"/>
        <cfvo type="max"/>
        <color rgb="FFFCFCFF"/>
        <color rgb="FF63BE7B"/>
      </colorScale>
    </cfRule>
    <cfRule type="colorScale" priority="442">
      <colorScale>
        <cfvo type="min"/>
        <cfvo type="max"/>
        <color rgb="FFFCFCFF"/>
        <color rgb="FF63BE7B"/>
      </colorScale>
    </cfRule>
  </conditionalFormatting>
  <conditionalFormatting sqref="D7">
    <cfRule type="colorScale" priority="416">
      <colorScale>
        <cfvo type="min"/>
        <cfvo type="max"/>
        <color rgb="FFFCFCFF"/>
        <color rgb="FF63BE7B"/>
      </colorScale>
    </cfRule>
    <cfRule type="colorScale" priority="415">
      <colorScale>
        <cfvo type="min"/>
        <cfvo type="max"/>
        <color rgb="FFFCFCFF"/>
        <color rgb="FF63BE7B"/>
      </colorScale>
    </cfRule>
  </conditionalFormatting>
  <conditionalFormatting sqref="D8">
    <cfRule type="colorScale" priority="401">
      <colorScale>
        <cfvo type="min"/>
        <cfvo type="max"/>
        <color rgb="FFFCFCFF"/>
        <color rgb="FF63BE7B"/>
      </colorScale>
    </cfRule>
    <cfRule type="colorScale" priority="392">
      <colorScale>
        <cfvo type="min"/>
        <cfvo type="max"/>
        <color rgb="FFFCFCFF"/>
        <color rgb="FF63BE7B"/>
      </colorScale>
    </cfRule>
  </conditionalFormatting>
  <conditionalFormatting sqref="D9">
    <cfRule type="colorScale" priority="370">
      <colorScale>
        <cfvo type="min"/>
        <cfvo type="max"/>
        <color rgb="FFFCFCFF"/>
        <color rgb="FF63BE7B"/>
      </colorScale>
    </cfRule>
    <cfRule type="colorScale" priority="369">
      <colorScale>
        <cfvo type="min"/>
        <cfvo type="max"/>
        <color rgb="FFFCFCFF"/>
        <color rgb="FF63BE7B"/>
      </colorScale>
    </cfRule>
  </conditionalFormatting>
  <conditionalFormatting sqref="D10">
    <cfRule type="colorScale" priority="353">
      <colorScale>
        <cfvo type="min"/>
        <cfvo type="max"/>
        <color rgb="FFFCFCFF"/>
        <color rgb="FF63BE7B"/>
      </colorScale>
    </cfRule>
    <cfRule type="colorScale" priority="351">
      <colorScale>
        <cfvo type="min"/>
        <cfvo type="max"/>
        <color rgb="FFFCFCFF"/>
        <color rgb="FF63BE7B"/>
      </colorScale>
    </cfRule>
  </conditionalFormatting>
  <conditionalFormatting sqref="D11">
    <cfRule type="colorScale" priority="325">
      <colorScale>
        <cfvo type="min"/>
        <cfvo type="max"/>
        <color rgb="FFFCFCFF"/>
        <color rgb="FF63BE7B"/>
      </colorScale>
    </cfRule>
    <cfRule type="colorScale" priority="327">
      <colorScale>
        <cfvo type="min"/>
        <cfvo type="max"/>
        <color rgb="FFFCFCFF"/>
        <color rgb="FF63BE7B"/>
      </colorScale>
    </cfRule>
  </conditionalFormatting>
  <conditionalFormatting sqref="D12">
    <cfRule type="colorScale" priority="290">
      <colorScale>
        <cfvo type="min"/>
        <cfvo type="max"/>
        <color rgb="FFFCFCFF"/>
        <color rgb="FF63BE7B"/>
      </colorScale>
    </cfRule>
    <cfRule type="colorScale" priority="291">
      <colorScale>
        <cfvo type="min"/>
        <cfvo type="max"/>
        <color rgb="FFFCFCFF"/>
        <color rgb="FF63BE7B"/>
      </colorScale>
    </cfRule>
  </conditionalFormatting>
  <conditionalFormatting sqref="D13">
    <cfRule type="colorScale" priority="264">
      <colorScale>
        <cfvo type="min"/>
        <cfvo type="max"/>
        <color rgb="FFFCFCFF"/>
        <color rgb="FF63BE7B"/>
      </colorScale>
    </cfRule>
    <cfRule type="colorScale" priority="263">
      <colorScale>
        <cfvo type="min"/>
        <cfvo type="max"/>
        <color rgb="FFFCFCFF"/>
        <color rgb="FF63BE7B"/>
      </colorScale>
    </cfRule>
  </conditionalFormatting>
  <conditionalFormatting sqref="D14">
    <cfRule type="colorScale" priority="237">
      <colorScale>
        <cfvo type="min"/>
        <cfvo type="max"/>
        <color rgb="FFFCFCFF"/>
        <color rgb="FF63BE7B"/>
      </colorScale>
    </cfRule>
    <cfRule type="colorScale" priority="236">
      <colorScale>
        <cfvo type="min"/>
        <cfvo type="max"/>
        <color rgb="FFFCFCFF"/>
        <color rgb="FF63BE7B"/>
      </colorScale>
    </cfRule>
  </conditionalFormatting>
  <conditionalFormatting sqref="D15">
    <cfRule type="colorScale" priority="210">
      <colorScale>
        <cfvo type="min"/>
        <cfvo type="max"/>
        <color rgb="FFFCFCFF"/>
        <color rgb="FF63BE7B"/>
      </colorScale>
    </cfRule>
    <cfRule type="colorScale" priority="209">
      <colorScale>
        <cfvo type="min"/>
        <cfvo type="max"/>
        <color rgb="FFFCFCFF"/>
        <color rgb="FF63BE7B"/>
      </colorScale>
    </cfRule>
  </conditionalFormatting>
  <conditionalFormatting sqref="D16">
    <cfRule type="colorScale" priority="128">
      <colorScale>
        <cfvo type="min"/>
        <cfvo type="max"/>
        <color rgb="FFFCFCFF"/>
        <color rgb="FF63BE7B"/>
      </colorScale>
    </cfRule>
    <cfRule type="colorScale" priority="133">
      <colorScale>
        <cfvo type="min"/>
        <cfvo type="max"/>
        <color rgb="FFFCFCFF"/>
        <color rgb="FF63BE7B"/>
      </colorScale>
    </cfRule>
  </conditionalFormatting>
  <conditionalFormatting sqref="D17">
    <cfRule type="colorScale" priority="93">
      <colorScale>
        <cfvo type="min"/>
        <cfvo type="max"/>
        <color rgb="FFFCFCFF"/>
        <color rgb="FF63BE7B"/>
      </colorScale>
    </cfRule>
    <cfRule type="colorScale" priority="84">
      <colorScale>
        <cfvo type="min"/>
        <cfvo type="max"/>
        <color rgb="FFFCFCFF"/>
        <color rgb="FF63BE7B"/>
      </colorScale>
    </cfRule>
  </conditionalFormatting>
  <conditionalFormatting sqref="D18:D20">
    <cfRule type="colorScale" priority="60">
      <colorScale>
        <cfvo type="min"/>
        <cfvo type="max"/>
        <color rgb="FFFCFCFF"/>
        <color rgb="FF63BE7B"/>
      </colorScale>
    </cfRule>
    <cfRule type="colorScale" priority="75">
      <colorScale>
        <cfvo type="min"/>
        <cfvo type="max"/>
        <color rgb="FFFCFCFF"/>
        <color rgb="FF63BE7B"/>
      </colorScale>
    </cfRule>
    <cfRule type="colorScale" priority="71">
      <colorScale>
        <cfvo type="min"/>
        <cfvo type="max"/>
        <color rgb="FFFFEF9C"/>
        <color rgb="FF63BE7B"/>
      </colorScale>
    </cfRule>
    <cfRule type="colorScale" priority="76">
      <colorScale>
        <cfvo type="min"/>
        <cfvo type="percentile" val="50"/>
        <cfvo type="max"/>
        <color rgb="FFF8696B"/>
        <color rgb="FFFFEB84"/>
        <color rgb="FF63BE7B"/>
      </colorScale>
    </cfRule>
  </conditionalFormatting>
  <conditionalFormatting sqref="D2:E2">
    <cfRule type="colorScale" priority="539">
      <colorScale>
        <cfvo type="min"/>
        <cfvo type="percentile" val="50"/>
        <cfvo type="max"/>
        <color rgb="FFF8696B"/>
        <color rgb="FFFFEB84"/>
        <color rgb="FF63BE7B"/>
      </colorScale>
    </cfRule>
    <cfRule type="colorScale" priority="538">
      <colorScale>
        <cfvo type="min"/>
        <cfvo type="max"/>
        <color rgb="FFFCFCFF"/>
        <color rgb="FF63BE7B"/>
      </colorScale>
    </cfRule>
    <cfRule type="colorScale" priority="537">
      <colorScale>
        <cfvo type="min"/>
        <cfvo type="max"/>
        <color rgb="FFFCFCFF"/>
        <color rgb="FF63BE7B"/>
      </colorScale>
    </cfRule>
    <cfRule type="colorScale" priority="542">
      <colorScale>
        <cfvo type="min"/>
        <cfvo type="max"/>
        <color rgb="FFFFEF9C"/>
        <color rgb="FF63BE7B"/>
      </colorScale>
    </cfRule>
  </conditionalFormatting>
  <conditionalFormatting sqref="D3:E3">
    <cfRule type="colorScale" priority="525">
      <colorScale>
        <cfvo type="min"/>
        <cfvo type="max"/>
        <color rgb="FFFCFCFF"/>
        <color rgb="FF63BE7B"/>
      </colorScale>
    </cfRule>
    <cfRule type="colorScale" priority="526">
      <colorScale>
        <cfvo type="min"/>
        <cfvo type="max"/>
        <color rgb="FFFCFCFF"/>
        <color rgb="FF63BE7B"/>
      </colorScale>
    </cfRule>
    <cfRule type="colorScale" priority="529">
      <colorScale>
        <cfvo type="min"/>
        <cfvo type="max"/>
        <color rgb="FFFFEF9C"/>
        <color rgb="FF63BE7B"/>
      </colorScale>
    </cfRule>
    <cfRule type="colorScale" priority="527">
      <colorScale>
        <cfvo type="min"/>
        <cfvo type="percentile" val="50"/>
        <cfvo type="max"/>
        <color rgb="FFF8696B"/>
        <color rgb="FFFFEB84"/>
        <color rgb="FF63BE7B"/>
      </colorScale>
    </cfRule>
  </conditionalFormatting>
  <conditionalFormatting sqref="D5:E5">
    <cfRule type="colorScale" priority="477">
      <colorScale>
        <cfvo type="min"/>
        <cfvo type="max"/>
        <color rgb="FFFCFCFF"/>
        <color rgb="FF63BE7B"/>
      </colorScale>
    </cfRule>
    <cfRule type="colorScale" priority="479">
      <colorScale>
        <cfvo type="min"/>
        <cfvo type="max"/>
        <color rgb="FFFFEF9C"/>
        <color rgb="FF63BE7B"/>
      </colorScale>
    </cfRule>
    <cfRule type="colorScale" priority="483">
      <colorScale>
        <cfvo type="min"/>
        <cfvo type="max"/>
        <color rgb="FFFCFCFF"/>
        <color rgb="FF63BE7B"/>
      </colorScale>
    </cfRule>
    <cfRule type="colorScale" priority="484">
      <colorScale>
        <cfvo type="min"/>
        <cfvo type="percentile" val="50"/>
        <cfvo type="max"/>
        <color rgb="FFF8696B"/>
        <color rgb="FFFFEB84"/>
        <color rgb="FF63BE7B"/>
      </colorScale>
    </cfRule>
  </conditionalFormatting>
  <conditionalFormatting sqref="D6:E6">
    <cfRule type="colorScale" priority="452">
      <colorScale>
        <cfvo type="min"/>
        <cfvo type="percentile" val="50"/>
        <cfvo type="max"/>
        <color rgb="FFF8696B"/>
        <color rgb="FFFFEB84"/>
        <color rgb="FF63BE7B"/>
      </colorScale>
    </cfRule>
    <cfRule type="colorScale" priority="454">
      <colorScale>
        <cfvo type="min"/>
        <cfvo type="max"/>
        <color rgb="FFFFEF9C"/>
        <color rgb="FF63BE7B"/>
      </colorScale>
    </cfRule>
    <cfRule type="colorScale" priority="451">
      <colorScale>
        <cfvo type="min"/>
        <cfvo type="max"/>
        <color rgb="FFFCFCFF"/>
        <color rgb="FF63BE7B"/>
      </colorScale>
    </cfRule>
    <cfRule type="colorScale" priority="450">
      <colorScale>
        <cfvo type="min"/>
        <cfvo type="max"/>
        <color rgb="FFFCFCFF"/>
        <color rgb="FF63BE7B"/>
      </colorScale>
    </cfRule>
  </conditionalFormatting>
  <conditionalFormatting sqref="D7:E7">
    <cfRule type="colorScale" priority="430">
      <colorScale>
        <cfvo type="min"/>
        <cfvo type="percentile" val="50"/>
        <cfvo type="max"/>
        <color rgb="FFF8696B"/>
        <color rgb="FFFFEB84"/>
        <color rgb="FF63BE7B"/>
      </colorScale>
    </cfRule>
    <cfRule type="colorScale" priority="429">
      <colorScale>
        <cfvo type="min"/>
        <cfvo type="max"/>
        <color rgb="FFFCFCFF"/>
        <color rgb="FF63BE7B"/>
      </colorScale>
    </cfRule>
    <cfRule type="colorScale" priority="423">
      <colorScale>
        <cfvo type="min"/>
        <cfvo type="max"/>
        <color rgb="FFFCFCFF"/>
        <color rgb="FF63BE7B"/>
      </colorScale>
    </cfRule>
    <cfRule type="colorScale" priority="425">
      <colorScale>
        <cfvo type="min"/>
        <cfvo type="max"/>
        <color rgb="FFFFEF9C"/>
        <color rgb="FF63BE7B"/>
      </colorScale>
    </cfRule>
  </conditionalFormatting>
  <conditionalFormatting sqref="D8:E8">
    <cfRule type="colorScale" priority="389">
      <colorScale>
        <cfvo type="min"/>
        <cfvo type="max"/>
        <color rgb="FFFCFCFF"/>
        <color rgb="FF63BE7B"/>
      </colorScale>
    </cfRule>
    <cfRule type="colorScale" priority="390">
      <colorScale>
        <cfvo type="min"/>
        <cfvo type="max"/>
        <color rgb="FFFCFCFF"/>
        <color rgb="FF63BE7B"/>
      </colorScale>
    </cfRule>
    <cfRule type="colorScale" priority="394">
      <colorScale>
        <cfvo type="min"/>
        <cfvo type="max"/>
        <color rgb="FFFFEF9C"/>
        <color rgb="FF63BE7B"/>
      </colorScale>
    </cfRule>
    <cfRule type="colorScale" priority="391">
      <colorScale>
        <cfvo type="min"/>
        <cfvo type="percentile" val="50"/>
        <cfvo type="max"/>
        <color rgb="FFF8696B"/>
        <color rgb="FFFFEB84"/>
        <color rgb="FF63BE7B"/>
      </colorScale>
    </cfRule>
  </conditionalFormatting>
  <conditionalFormatting sqref="D9:E9">
    <cfRule type="colorScale" priority="379">
      <colorScale>
        <cfvo type="min"/>
        <cfvo type="max"/>
        <color rgb="FFFFEF9C"/>
        <color rgb="FF63BE7B"/>
      </colorScale>
    </cfRule>
    <cfRule type="colorScale" priority="383">
      <colorScale>
        <cfvo type="min"/>
        <cfvo type="max"/>
        <color rgb="FFFCFCFF"/>
        <color rgb="FF63BE7B"/>
      </colorScale>
    </cfRule>
    <cfRule type="colorScale" priority="384">
      <colorScale>
        <cfvo type="min"/>
        <cfvo type="percentile" val="50"/>
        <cfvo type="max"/>
        <color rgb="FFF8696B"/>
        <color rgb="FFFFEB84"/>
        <color rgb="FF63BE7B"/>
      </colorScale>
    </cfRule>
    <cfRule type="colorScale" priority="377">
      <colorScale>
        <cfvo type="min"/>
        <cfvo type="max"/>
        <color rgb="FFFCFCFF"/>
        <color rgb="FF63BE7B"/>
      </colorScale>
    </cfRule>
  </conditionalFormatting>
  <conditionalFormatting sqref="D10:E10">
    <cfRule type="colorScale" priority="339">
      <colorScale>
        <cfvo type="min"/>
        <cfvo type="max"/>
        <color rgb="FFFCFCFF"/>
        <color rgb="FF63BE7B"/>
      </colorScale>
    </cfRule>
    <cfRule type="colorScale" priority="346">
      <colorScale>
        <cfvo type="min"/>
        <cfvo type="max"/>
        <color rgb="FFFFEF9C"/>
        <color rgb="FF63BE7B"/>
      </colorScale>
    </cfRule>
    <cfRule type="colorScale" priority="340">
      <colorScale>
        <cfvo type="min"/>
        <cfvo type="percentile" val="50"/>
        <cfvo type="max"/>
        <color rgb="FFF8696B"/>
        <color rgb="FFFFEB84"/>
        <color rgb="FF63BE7B"/>
      </colorScale>
    </cfRule>
    <cfRule type="colorScale" priority="341">
      <colorScale>
        <cfvo type="min"/>
        <cfvo type="max"/>
        <color rgb="FFFCFCFF"/>
        <color rgb="FF63BE7B"/>
      </colorScale>
    </cfRule>
  </conditionalFormatting>
  <conditionalFormatting sqref="D11:E11">
    <cfRule type="colorScale" priority="314">
      <colorScale>
        <cfvo type="min"/>
        <cfvo type="percentile" val="50"/>
        <cfvo type="max"/>
        <color rgb="FFF8696B"/>
        <color rgb="FFFFEB84"/>
        <color rgb="FF63BE7B"/>
      </colorScale>
    </cfRule>
    <cfRule type="colorScale" priority="320">
      <colorScale>
        <cfvo type="min"/>
        <cfvo type="max"/>
        <color rgb="FFFFEF9C"/>
        <color rgb="FF63BE7B"/>
      </colorScale>
    </cfRule>
    <cfRule type="colorScale" priority="315">
      <colorScale>
        <cfvo type="min"/>
        <cfvo type="max"/>
        <color rgb="FFFCFCFF"/>
        <color rgb="FF63BE7B"/>
      </colorScale>
    </cfRule>
    <cfRule type="colorScale" priority="313">
      <colorScale>
        <cfvo type="min"/>
        <cfvo type="max"/>
        <color rgb="FFFCFCFF"/>
        <color rgb="FF63BE7B"/>
      </colorScale>
    </cfRule>
  </conditionalFormatting>
  <conditionalFormatting sqref="D12:E12">
    <cfRule type="colorScale" priority="302">
      <colorScale>
        <cfvo type="min"/>
        <cfvo type="max"/>
        <color rgb="FFFFEF9C"/>
        <color rgb="FF63BE7B"/>
      </colorScale>
    </cfRule>
    <cfRule type="colorScale" priority="300">
      <colorScale>
        <cfvo type="min"/>
        <cfvo type="percentile" val="50"/>
        <cfvo type="max"/>
        <color rgb="FFF8696B"/>
        <color rgb="FFFFEB84"/>
        <color rgb="FF63BE7B"/>
      </colorScale>
    </cfRule>
    <cfRule type="colorScale" priority="298">
      <colorScale>
        <cfvo type="min"/>
        <cfvo type="max"/>
        <color rgb="FFFCFCFF"/>
        <color rgb="FF63BE7B"/>
      </colorScale>
    </cfRule>
    <cfRule type="colorScale" priority="299">
      <colorScale>
        <cfvo type="min"/>
        <cfvo type="max"/>
        <color rgb="FFFCFCFF"/>
        <color rgb="FF63BE7B"/>
      </colorScale>
    </cfRule>
  </conditionalFormatting>
  <conditionalFormatting sqref="D13:E13">
    <cfRule type="colorScale" priority="271">
      <colorScale>
        <cfvo type="min"/>
        <cfvo type="max"/>
        <color rgb="FFFCFCFF"/>
        <color rgb="FF63BE7B"/>
      </colorScale>
    </cfRule>
    <cfRule type="colorScale" priority="278">
      <colorScale>
        <cfvo type="min"/>
        <cfvo type="percentile" val="50"/>
        <cfvo type="max"/>
        <color rgb="FFF8696B"/>
        <color rgb="FFFFEB84"/>
        <color rgb="FF63BE7B"/>
      </colorScale>
    </cfRule>
    <cfRule type="colorScale" priority="277">
      <colorScale>
        <cfvo type="min"/>
        <cfvo type="max"/>
        <color rgb="FFFCFCFF"/>
        <color rgb="FF63BE7B"/>
      </colorScale>
    </cfRule>
    <cfRule type="colorScale" priority="273">
      <colorScale>
        <cfvo type="min"/>
        <cfvo type="max"/>
        <color rgb="FFFFEF9C"/>
        <color rgb="FF63BE7B"/>
      </colorScale>
    </cfRule>
  </conditionalFormatting>
  <conditionalFormatting sqref="D14:E14">
    <cfRule type="colorScale" priority="246">
      <colorScale>
        <cfvo type="min"/>
        <cfvo type="max"/>
        <color rgb="FFFFEF9C"/>
        <color rgb="FF63BE7B"/>
      </colorScale>
    </cfRule>
    <cfRule type="colorScale" priority="250">
      <colorScale>
        <cfvo type="min"/>
        <cfvo type="max"/>
        <color rgb="FFFCFCFF"/>
        <color rgb="FF63BE7B"/>
      </colorScale>
    </cfRule>
    <cfRule type="colorScale" priority="244">
      <colorScale>
        <cfvo type="min"/>
        <cfvo type="max"/>
        <color rgb="FFFCFCFF"/>
        <color rgb="FF63BE7B"/>
      </colorScale>
    </cfRule>
    <cfRule type="colorScale" priority="251">
      <colorScale>
        <cfvo type="min"/>
        <cfvo type="percentile" val="50"/>
        <cfvo type="max"/>
        <color rgb="FFF8696B"/>
        <color rgb="FFFFEB84"/>
        <color rgb="FF63BE7B"/>
      </colorScale>
    </cfRule>
  </conditionalFormatting>
  <conditionalFormatting sqref="D15:E15">
    <cfRule type="colorScale" priority="224">
      <colorScale>
        <cfvo type="min"/>
        <cfvo type="percentile" val="50"/>
        <cfvo type="max"/>
        <color rgb="FFF8696B"/>
        <color rgb="FFFFEB84"/>
        <color rgb="FF63BE7B"/>
      </colorScale>
    </cfRule>
    <cfRule type="colorScale" priority="217">
      <colorScale>
        <cfvo type="min"/>
        <cfvo type="max"/>
        <color rgb="FFFCFCFF"/>
        <color rgb="FF63BE7B"/>
      </colorScale>
    </cfRule>
    <cfRule type="colorScale" priority="219">
      <colorScale>
        <cfvo type="min"/>
        <cfvo type="max"/>
        <color rgb="FFFFEF9C"/>
        <color rgb="FF63BE7B"/>
      </colorScale>
    </cfRule>
    <cfRule type="colorScale" priority="223">
      <colorScale>
        <cfvo type="min"/>
        <cfvo type="max"/>
        <color rgb="FFFCFCFF"/>
        <color rgb="FF63BE7B"/>
      </colorScale>
    </cfRule>
  </conditionalFormatting>
  <conditionalFormatting sqref="D16:E16">
    <cfRule type="colorScale" priority="132">
      <colorScale>
        <cfvo type="min"/>
        <cfvo type="max"/>
        <color rgb="FFFFEF9C"/>
        <color rgb="FF63BE7B"/>
      </colorScale>
    </cfRule>
    <cfRule type="colorScale" priority="131">
      <colorScale>
        <cfvo type="min"/>
        <cfvo type="max"/>
        <color rgb="FFFCFCFF"/>
        <color rgb="FF63BE7B"/>
      </colorScale>
    </cfRule>
    <cfRule type="colorScale" priority="129">
      <colorScale>
        <cfvo type="min"/>
        <cfvo type="max"/>
        <color rgb="FFFCFCFF"/>
        <color rgb="FF63BE7B"/>
      </colorScale>
    </cfRule>
    <cfRule type="colorScale" priority="130">
      <colorScale>
        <cfvo type="min"/>
        <cfvo type="percentile" val="50"/>
        <cfvo type="max"/>
        <color rgb="FFF8696B"/>
        <color rgb="FFFFEB84"/>
        <color rgb="FF63BE7B"/>
      </colorScale>
    </cfRule>
  </conditionalFormatting>
  <conditionalFormatting sqref="D17:E17">
    <cfRule type="colorScale" priority="81">
      <colorScale>
        <cfvo type="min"/>
        <cfvo type="max"/>
        <color rgb="FFFCFCFF"/>
        <color rgb="FF63BE7B"/>
      </colorScale>
    </cfRule>
    <cfRule type="colorScale" priority="86">
      <colorScale>
        <cfvo type="min"/>
        <cfvo type="max"/>
        <color rgb="FFFFEF9C"/>
        <color rgb="FF63BE7B"/>
      </colorScale>
    </cfRule>
    <cfRule type="colorScale" priority="83">
      <colorScale>
        <cfvo type="min"/>
        <cfvo type="percentile" val="50"/>
        <cfvo type="max"/>
        <color rgb="FFF8696B"/>
        <color rgb="FFFFEB84"/>
        <color rgb="FF63BE7B"/>
      </colorScale>
    </cfRule>
    <cfRule type="colorScale" priority="82">
      <colorScale>
        <cfvo type="min"/>
        <cfvo type="max"/>
        <color rgb="FFFCFCFF"/>
        <color rgb="FF63BE7B"/>
      </colorScale>
    </cfRule>
  </conditionalFormatting>
  <conditionalFormatting sqref="E2">
    <cfRule type="colorScale" priority="550">
      <colorScale>
        <cfvo type="min"/>
        <cfvo type="max"/>
        <color rgb="FFFCFCFF"/>
        <color rgb="FF63BE7B"/>
      </colorScale>
    </cfRule>
    <cfRule type="colorScale" priority="541">
      <colorScale>
        <cfvo type="min"/>
        <cfvo type="max"/>
        <color rgb="FFFCFCFF"/>
        <color rgb="FF63BE7B"/>
      </colorScale>
    </cfRule>
  </conditionalFormatting>
  <conditionalFormatting sqref="E2:E20">
    <cfRule type="colorScale" priority="25">
      <colorScale>
        <cfvo type="min"/>
        <cfvo type="max"/>
        <color rgb="FFFCFCFF"/>
        <color rgb="FF63BE7B"/>
      </colorScale>
    </cfRule>
  </conditionalFormatting>
  <conditionalFormatting sqref="E3">
    <cfRule type="colorScale" priority="516">
      <colorScale>
        <cfvo type="min"/>
        <cfvo type="max"/>
        <color rgb="FFFCFCFF"/>
        <color rgb="FF63BE7B"/>
      </colorScale>
    </cfRule>
    <cfRule type="colorScale" priority="519">
      <colorScale>
        <cfvo type="min"/>
        <cfvo type="max"/>
        <color rgb="FFFCFCFF"/>
        <color rgb="FF63BE7B"/>
      </colorScale>
    </cfRule>
  </conditionalFormatting>
  <conditionalFormatting sqref="E4">
    <cfRule type="colorScale" priority="491">
      <colorScale>
        <cfvo type="min"/>
        <cfvo type="max"/>
        <color rgb="FFFFEF9C"/>
        <color rgb="FF63BE7B"/>
      </colorScale>
    </cfRule>
    <cfRule type="colorScale" priority="490">
      <colorScale>
        <cfvo type="min"/>
        <cfvo type="max"/>
        <color rgb="FFFCFCFF"/>
        <color rgb="FF63BE7B"/>
      </colorScale>
    </cfRule>
    <cfRule type="colorScale" priority="492">
      <colorScale>
        <cfvo type="min"/>
        <cfvo type="max"/>
        <color rgb="FFFCFCFF"/>
        <color rgb="FF63BE7B"/>
      </colorScale>
    </cfRule>
    <cfRule type="colorScale" priority="493">
      <colorScale>
        <cfvo type="min"/>
        <cfvo type="percentile" val="50"/>
        <cfvo type="max"/>
        <color rgb="FFF8696B"/>
        <color rgb="FFFFEB84"/>
        <color rgb="FF63BE7B"/>
      </colorScale>
    </cfRule>
  </conditionalFormatting>
  <conditionalFormatting sqref="E5">
    <cfRule type="colorScale" priority="471">
      <colorScale>
        <cfvo type="min"/>
        <cfvo type="max"/>
        <color rgb="FFFCFCFF"/>
        <color rgb="FF63BE7B"/>
      </colorScale>
    </cfRule>
    <cfRule type="colorScale" priority="468">
      <colorScale>
        <cfvo type="min"/>
        <cfvo type="max"/>
        <color rgb="FFFCFCFF"/>
        <color rgb="FF63BE7B"/>
      </colorScale>
    </cfRule>
  </conditionalFormatting>
  <conditionalFormatting sqref="E6">
    <cfRule type="colorScale" priority="444">
      <colorScale>
        <cfvo type="min"/>
        <cfvo type="max"/>
        <color rgb="FFFCFCFF"/>
        <color rgb="FF63BE7B"/>
      </colorScale>
    </cfRule>
    <cfRule type="colorScale" priority="441">
      <colorScale>
        <cfvo type="min"/>
        <cfvo type="max"/>
        <color rgb="FFFCFCFF"/>
        <color rgb="FF63BE7B"/>
      </colorScale>
    </cfRule>
  </conditionalFormatting>
  <conditionalFormatting sqref="E7">
    <cfRule type="colorScale" priority="414">
      <colorScale>
        <cfvo type="min"/>
        <cfvo type="max"/>
        <color rgb="FFFCFCFF"/>
        <color rgb="FF63BE7B"/>
      </colorScale>
    </cfRule>
    <cfRule type="colorScale" priority="417">
      <colorScale>
        <cfvo type="min"/>
        <cfvo type="max"/>
        <color rgb="FFFCFCFF"/>
        <color rgb="FF63BE7B"/>
      </colorScale>
    </cfRule>
  </conditionalFormatting>
  <conditionalFormatting sqref="E8">
    <cfRule type="colorScale" priority="393">
      <colorScale>
        <cfvo type="min"/>
        <cfvo type="max"/>
        <color rgb="FFFCFCFF"/>
        <color rgb="FF63BE7B"/>
      </colorScale>
    </cfRule>
    <cfRule type="colorScale" priority="402">
      <colorScale>
        <cfvo type="min"/>
        <cfvo type="max"/>
        <color rgb="FFFCFCFF"/>
        <color rgb="FF63BE7B"/>
      </colorScale>
    </cfRule>
  </conditionalFormatting>
  <conditionalFormatting sqref="E9">
    <cfRule type="colorScale" priority="368">
      <colorScale>
        <cfvo type="min"/>
        <cfvo type="max"/>
        <color rgb="FFFCFCFF"/>
        <color rgb="FF63BE7B"/>
      </colorScale>
    </cfRule>
    <cfRule type="colorScale" priority="371">
      <colorScale>
        <cfvo type="min"/>
        <cfvo type="max"/>
        <color rgb="FFFCFCFF"/>
        <color rgb="FF63BE7B"/>
      </colorScale>
    </cfRule>
  </conditionalFormatting>
  <conditionalFormatting sqref="E10">
    <cfRule type="colorScale" priority="336">
      <colorScale>
        <cfvo type="min"/>
        <cfvo type="max"/>
        <color rgb="FFFCFCFF"/>
        <color rgb="FF63BE7B"/>
      </colorScale>
    </cfRule>
    <cfRule type="colorScale" priority="352">
      <colorScale>
        <cfvo type="min"/>
        <cfvo type="max"/>
        <color rgb="FFFCFCFF"/>
        <color rgb="FF63BE7B"/>
      </colorScale>
    </cfRule>
    <cfRule type="colorScale" priority="337">
      <colorScale>
        <cfvo type="min"/>
        <cfvo type="percentile" val="50"/>
        <cfvo type="max"/>
        <color rgb="FFF8696B"/>
        <color rgb="FFFCFCFF"/>
        <color rgb="FF63BE7B"/>
      </colorScale>
    </cfRule>
  </conditionalFormatting>
  <conditionalFormatting sqref="E11">
    <cfRule type="colorScale" priority="326">
      <colorScale>
        <cfvo type="min"/>
        <cfvo type="max"/>
        <color rgb="FFFCFCFF"/>
        <color rgb="FF63BE7B"/>
      </colorScale>
    </cfRule>
    <cfRule type="colorScale" priority="310">
      <colorScale>
        <cfvo type="min"/>
        <cfvo type="max"/>
        <color rgb="FFFCFCFF"/>
        <color rgb="FF63BE7B"/>
      </colorScale>
    </cfRule>
    <cfRule type="colorScale" priority="311">
      <colorScale>
        <cfvo type="min"/>
        <cfvo type="percentile" val="50"/>
        <cfvo type="max"/>
        <color rgb="FFF8696B"/>
        <color rgb="FFFCFCFF"/>
        <color rgb="FF63BE7B"/>
      </colorScale>
    </cfRule>
  </conditionalFormatting>
  <conditionalFormatting sqref="E12">
    <cfRule type="colorScale" priority="289">
      <colorScale>
        <cfvo type="min"/>
        <cfvo type="max"/>
        <color rgb="FFFCFCFF"/>
        <color rgb="FF63BE7B"/>
      </colorScale>
    </cfRule>
    <cfRule type="colorScale" priority="292">
      <colorScale>
        <cfvo type="min"/>
        <cfvo type="max"/>
        <color rgb="FFFCFCFF"/>
        <color rgb="FF63BE7B"/>
      </colorScale>
    </cfRule>
  </conditionalFormatting>
  <conditionalFormatting sqref="E13">
    <cfRule type="colorScale" priority="262">
      <colorScale>
        <cfvo type="min"/>
        <cfvo type="max"/>
        <color rgb="FFFCFCFF"/>
        <color rgb="FF63BE7B"/>
      </colorScale>
    </cfRule>
    <cfRule type="colorScale" priority="265">
      <colorScale>
        <cfvo type="min"/>
        <cfvo type="max"/>
        <color rgb="FFFCFCFF"/>
        <color rgb="FF63BE7B"/>
      </colorScale>
    </cfRule>
  </conditionalFormatting>
  <conditionalFormatting sqref="E14">
    <cfRule type="colorScale" priority="238">
      <colorScale>
        <cfvo type="min"/>
        <cfvo type="max"/>
        <color rgb="FFFCFCFF"/>
        <color rgb="FF63BE7B"/>
      </colorScale>
    </cfRule>
    <cfRule type="colorScale" priority="235">
      <colorScale>
        <cfvo type="min"/>
        <cfvo type="max"/>
        <color rgb="FFFCFCFF"/>
        <color rgb="FF63BE7B"/>
      </colorScale>
    </cfRule>
  </conditionalFormatting>
  <conditionalFormatting sqref="E15">
    <cfRule type="colorScale" priority="208">
      <colorScale>
        <cfvo type="min"/>
        <cfvo type="max"/>
        <color rgb="FFFCFCFF"/>
        <color rgb="FF63BE7B"/>
      </colorScale>
    </cfRule>
    <cfRule type="colorScale" priority="211">
      <colorScale>
        <cfvo type="min"/>
        <cfvo type="max"/>
        <color rgb="FFFCFCFF"/>
        <color rgb="FF63BE7B"/>
      </colorScale>
    </cfRule>
  </conditionalFormatting>
  <conditionalFormatting sqref="E16">
    <cfRule type="colorScale" priority="134">
      <colorScale>
        <cfvo type="min"/>
        <cfvo type="max"/>
        <color rgb="FFFCFCFF"/>
        <color rgb="FF63BE7B"/>
      </colorScale>
    </cfRule>
    <cfRule type="colorScale" priority="127">
      <colorScale>
        <cfvo type="min"/>
        <cfvo type="max"/>
        <color rgb="FFFCFCFF"/>
        <color rgb="FF63BE7B"/>
      </colorScale>
    </cfRule>
  </conditionalFormatting>
  <conditionalFormatting sqref="E17">
    <cfRule type="colorScale" priority="85">
      <colorScale>
        <cfvo type="min"/>
        <cfvo type="max"/>
        <color rgb="FFFCFCFF"/>
        <color rgb="FF63BE7B"/>
      </colorScale>
    </cfRule>
    <cfRule type="colorScale" priority="94">
      <colorScale>
        <cfvo type="min"/>
        <cfvo type="max"/>
        <color rgb="FFFCFCFF"/>
        <color rgb="FF63BE7B"/>
      </colorScale>
    </cfRule>
  </conditionalFormatting>
  <conditionalFormatting sqref="E18:E20">
    <cfRule type="colorScale" priority="63">
      <colorScale>
        <cfvo type="min"/>
        <cfvo type="max"/>
        <color rgb="FFFCFCFF"/>
        <color rgb="FF63BE7B"/>
      </colorScale>
    </cfRule>
    <cfRule type="colorScale" priority="64">
      <colorScale>
        <cfvo type="min"/>
        <cfvo type="percentile" val="50"/>
        <cfvo type="max"/>
        <color rgb="FFF8696B"/>
        <color rgb="FFFFEB84"/>
        <color rgb="FF63BE7B"/>
      </colorScale>
    </cfRule>
    <cfRule type="colorScale" priority="62">
      <colorScale>
        <cfvo type="min"/>
        <cfvo type="max"/>
        <color rgb="FFFFEF9C"/>
        <color rgb="FF63BE7B"/>
      </colorScale>
    </cfRule>
    <cfRule type="colorScale" priority="61">
      <colorScale>
        <cfvo type="min"/>
        <cfvo type="max"/>
        <color rgb="FFFCFCFF"/>
        <color rgb="FF63BE7B"/>
      </colorScale>
    </cfRule>
  </conditionalFormatting>
  <conditionalFormatting sqref="F2">
    <cfRule type="colorScale" priority="536">
      <colorScale>
        <cfvo type="min"/>
        <cfvo type="max"/>
        <color rgb="FFFCFCFF"/>
        <color rgb="FF63BE7B"/>
      </colorScale>
    </cfRule>
    <cfRule type="colorScale" priority="551">
      <colorScale>
        <cfvo type="min"/>
        <cfvo type="percentile" val="50"/>
        <cfvo type="max"/>
        <color rgb="FFF8696B"/>
        <color rgb="FFFCFCFF"/>
        <color rgb="FF63BE7B"/>
      </colorScale>
    </cfRule>
    <cfRule type="colorScale" priority="533">
      <colorScale>
        <cfvo type="min"/>
        <cfvo type="percentile" val="50"/>
        <cfvo type="max"/>
        <color rgb="FFF8696B"/>
        <color rgb="FFFCFCFF"/>
        <color rgb="FF63BE7B"/>
      </colorScale>
    </cfRule>
  </conditionalFormatting>
  <conditionalFormatting sqref="F2:F20">
    <cfRule type="colorScale" priority="24">
      <colorScale>
        <cfvo type="min"/>
        <cfvo type="max"/>
        <color rgb="FFFCFCFF"/>
        <color rgb="FF63BE7B"/>
      </colorScale>
    </cfRule>
  </conditionalFormatting>
  <conditionalFormatting sqref="F3">
    <cfRule type="colorScale" priority="520">
      <colorScale>
        <cfvo type="min"/>
        <cfvo type="percentile" val="50"/>
        <cfvo type="max"/>
        <color rgb="FFF8696B"/>
        <color rgb="FFFCFCFF"/>
        <color rgb="FF63BE7B"/>
      </colorScale>
    </cfRule>
    <cfRule type="colorScale" priority="515">
      <colorScale>
        <cfvo type="min"/>
        <cfvo type="percentile" val="50"/>
        <cfvo type="max"/>
        <color rgb="FFF8696B"/>
        <color rgb="FFFCFCFF"/>
        <color rgb="FF63BE7B"/>
      </colorScale>
    </cfRule>
    <cfRule type="colorScale" priority="524">
      <colorScale>
        <cfvo type="min"/>
        <cfvo type="max"/>
        <color rgb="FFFCFCFF"/>
        <color rgb="FF63BE7B"/>
      </colorScale>
    </cfRule>
  </conditionalFormatting>
  <conditionalFormatting sqref="F4">
    <cfRule type="colorScale" priority="498">
      <colorScale>
        <cfvo type="min"/>
        <cfvo type="max"/>
        <color rgb="FFFCFCFF"/>
        <color rgb="FF63BE7B"/>
      </colorScale>
    </cfRule>
    <cfRule type="colorScale" priority="494">
      <colorScale>
        <cfvo type="min"/>
        <cfvo type="percentile" val="50"/>
        <cfvo type="max"/>
        <color rgb="FFF8696B"/>
        <color rgb="FFFCFCFF"/>
        <color rgb="FF63BE7B"/>
      </colorScale>
    </cfRule>
  </conditionalFormatting>
  <conditionalFormatting sqref="F5">
    <cfRule type="colorScale" priority="472">
      <colorScale>
        <cfvo type="min"/>
        <cfvo type="percentile" val="50"/>
        <cfvo type="max"/>
        <color rgb="FFF8696B"/>
        <color rgb="FFFCFCFF"/>
        <color rgb="FF63BE7B"/>
      </colorScale>
    </cfRule>
    <cfRule type="colorScale" priority="467">
      <colorScale>
        <cfvo type="min"/>
        <cfvo type="percentile" val="50"/>
        <cfvo type="max"/>
        <color rgb="FFF8696B"/>
        <color rgb="FFFCFCFF"/>
        <color rgb="FF63BE7B"/>
      </colorScale>
    </cfRule>
    <cfRule type="colorScale" priority="476">
      <colorScale>
        <cfvo type="min"/>
        <cfvo type="max"/>
        <color rgb="FFFCFCFF"/>
        <color rgb="FF63BE7B"/>
      </colorScale>
    </cfRule>
  </conditionalFormatting>
  <conditionalFormatting sqref="F6">
    <cfRule type="colorScale" priority="440">
      <colorScale>
        <cfvo type="min"/>
        <cfvo type="percentile" val="50"/>
        <cfvo type="max"/>
        <color rgb="FFF8696B"/>
        <color rgb="FFFCFCFF"/>
        <color rgb="FF63BE7B"/>
      </colorScale>
    </cfRule>
    <cfRule type="colorScale" priority="445">
      <colorScale>
        <cfvo type="min"/>
        <cfvo type="percentile" val="50"/>
        <cfvo type="max"/>
        <color rgb="FFF8696B"/>
        <color rgb="FFFCFCFF"/>
        <color rgb="FF63BE7B"/>
      </colorScale>
    </cfRule>
    <cfRule type="colorScale" priority="449">
      <colorScale>
        <cfvo type="min"/>
        <cfvo type="max"/>
        <color rgb="FFFCFCFF"/>
        <color rgb="FF63BE7B"/>
      </colorScale>
    </cfRule>
  </conditionalFormatting>
  <conditionalFormatting sqref="F7">
    <cfRule type="colorScale" priority="422">
      <colorScale>
        <cfvo type="min"/>
        <cfvo type="max"/>
        <color rgb="FFFCFCFF"/>
        <color rgb="FF63BE7B"/>
      </colorScale>
    </cfRule>
    <cfRule type="colorScale" priority="413">
      <colorScale>
        <cfvo type="min"/>
        <cfvo type="percentile" val="50"/>
        <cfvo type="max"/>
        <color rgb="FFF8696B"/>
        <color rgb="FFFCFCFF"/>
        <color rgb="FF63BE7B"/>
      </colorScale>
    </cfRule>
    <cfRule type="colorScale" priority="418">
      <colorScale>
        <cfvo type="min"/>
        <cfvo type="percentile" val="50"/>
        <cfvo type="max"/>
        <color rgb="FFF8696B"/>
        <color rgb="FFFCFCFF"/>
        <color rgb="FF63BE7B"/>
      </colorScale>
    </cfRule>
  </conditionalFormatting>
  <conditionalFormatting sqref="F8">
    <cfRule type="colorScale" priority="385">
      <colorScale>
        <cfvo type="min"/>
        <cfvo type="percentile" val="50"/>
        <cfvo type="max"/>
        <color rgb="FFF8696B"/>
        <color rgb="FFFCFCFF"/>
        <color rgb="FF63BE7B"/>
      </colorScale>
    </cfRule>
    <cfRule type="colorScale" priority="403">
      <colorScale>
        <cfvo type="min"/>
        <cfvo type="percentile" val="50"/>
        <cfvo type="max"/>
        <color rgb="FFF8696B"/>
        <color rgb="FFFCFCFF"/>
        <color rgb="FF63BE7B"/>
      </colorScale>
    </cfRule>
    <cfRule type="colorScale" priority="388">
      <colorScale>
        <cfvo type="min"/>
        <cfvo type="max"/>
        <color rgb="FFFCFCFF"/>
        <color rgb="FF63BE7B"/>
      </colorScale>
    </cfRule>
  </conditionalFormatting>
  <conditionalFormatting sqref="F9">
    <cfRule type="colorScale" priority="372">
      <colorScale>
        <cfvo type="min"/>
        <cfvo type="percentile" val="50"/>
        <cfvo type="max"/>
        <color rgb="FFF8696B"/>
        <color rgb="FFFCFCFF"/>
        <color rgb="FF63BE7B"/>
      </colorScale>
    </cfRule>
    <cfRule type="colorScale" priority="376">
      <colorScale>
        <cfvo type="min"/>
        <cfvo type="max"/>
        <color rgb="FFFCFCFF"/>
        <color rgb="FF63BE7B"/>
      </colorScale>
    </cfRule>
    <cfRule type="colorScale" priority="367">
      <colorScale>
        <cfvo type="min"/>
        <cfvo type="percentile" val="50"/>
        <cfvo type="max"/>
        <color rgb="FFF8696B"/>
        <color rgb="FFFCFCFF"/>
        <color rgb="FF63BE7B"/>
      </colorScale>
    </cfRule>
  </conditionalFormatting>
  <conditionalFormatting sqref="F10">
    <cfRule type="colorScale" priority="342">
      <colorScale>
        <cfvo type="min"/>
        <cfvo type="max"/>
        <color rgb="FFFCFCFF"/>
        <color rgb="FF63BE7B"/>
      </colorScale>
    </cfRule>
    <cfRule type="colorScale" priority="338">
      <colorScale>
        <cfvo type="min"/>
        <cfvo type="percentile" val="50"/>
        <cfvo type="max"/>
        <color rgb="FFF8696B"/>
        <color rgb="FFFCFCFF"/>
        <color rgb="FF63BE7B"/>
      </colorScale>
    </cfRule>
    <cfRule type="colorScale" priority="354">
      <colorScale>
        <cfvo type="min"/>
        <cfvo type="percentile" val="50"/>
        <cfvo type="max"/>
        <color rgb="FFF8696B"/>
        <color rgb="FFFCFCFF"/>
        <color rgb="FF63BE7B"/>
      </colorScale>
    </cfRule>
  </conditionalFormatting>
  <conditionalFormatting sqref="F11">
    <cfRule type="colorScale" priority="328">
      <colorScale>
        <cfvo type="min"/>
        <cfvo type="percentile" val="50"/>
        <cfvo type="max"/>
        <color rgb="FFF8696B"/>
        <color rgb="FFFCFCFF"/>
        <color rgb="FF63BE7B"/>
      </colorScale>
    </cfRule>
    <cfRule type="colorScale" priority="316">
      <colorScale>
        <cfvo type="min"/>
        <cfvo type="max"/>
        <color rgb="FFFCFCFF"/>
        <color rgb="FF63BE7B"/>
      </colorScale>
    </cfRule>
    <cfRule type="colorScale" priority="312">
      <colorScale>
        <cfvo type="min"/>
        <cfvo type="percentile" val="50"/>
        <cfvo type="max"/>
        <color rgb="FFF8696B"/>
        <color rgb="FFFCFCFF"/>
        <color rgb="FF63BE7B"/>
      </colorScale>
    </cfRule>
  </conditionalFormatting>
  <conditionalFormatting sqref="F12">
    <cfRule type="colorScale" priority="288">
      <colorScale>
        <cfvo type="min"/>
        <cfvo type="percentile" val="50"/>
        <cfvo type="max"/>
        <color rgb="FFF8696B"/>
        <color rgb="FFFCFCFF"/>
        <color rgb="FF63BE7B"/>
      </colorScale>
    </cfRule>
    <cfRule type="colorScale" priority="297">
      <colorScale>
        <cfvo type="min"/>
        <cfvo type="max"/>
        <color rgb="FFFCFCFF"/>
        <color rgb="FF63BE7B"/>
      </colorScale>
    </cfRule>
    <cfRule type="colorScale" priority="293">
      <colorScale>
        <cfvo type="min"/>
        <cfvo type="percentile" val="50"/>
        <cfvo type="max"/>
        <color rgb="FFF8696B"/>
        <color rgb="FFFCFCFF"/>
        <color rgb="FF63BE7B"/>
      </colorScale>
    </cfRule>
  </conditionalFormatting>
  <conditionalFormatting sqref="F13">
    <cfRule type="colorScale" priority="261">
      <colorScale>
        <cfvo type="min"/>
        <cfvo type="percentile" val="50"/>
        <cfvo type="max"/>
        <color rgb="FFF8696B"/>
        <color rgb="FFFCFCFF"/>
        <color rgb="FF63BE7B"/>
      </colorScale>
    </cfRule>
    <cfRule type="colorScale" priority="266">
      <colorScale>
        <cfvo type="min"/>
        <cfvo type="percentile" val="50"/>
        <cfvo type="max"/>
        <color rgb="FFF8696B"/>
        <color rgb="FFFCFCFF"/>
        <color rgb="FF63BE7B"/>
      </colorScale>
    </cfRule>
    <cfRule type="colorScale" priority="270">
      <colorScale>
        <cfvo type="min"/>
        <cfvo type="max"/>
        <color rgb="FFFCFCFF"/>
        <color rgb="FF63BE7B"/>
      </colorScale>
    </cfRule>
  </conditionalFormatting>
  <conditionalFormatting sqref="F14">
    <cfRule type="colorScale" priority="243">
      <colorScale>
        <cfvo type="min"/>
        <cfvo type="max"/>
        <color rgb="FFFCFCFF"/>
        <color rgb="FF63BE7B"/>
      </colorScale>
    </cfRule>
    <cfRule type="colorScale" priority="234">
      <colorScale>
        <cfvo type="min"/>
        <cfvo type="percentile" val="50"/>
        <cfvo type="max"/>
        <color rgb="FFF8696B"/>
        <color rgb="FFFCFCFF"/>
        <color rgb="FF63BE7B"/>
      </colorScale>
    </cfRule>
    <cfRule type="colorScale" priority="239">
      <colorScale>
        <cfvo type="min"/>
        <cfvo type="percentile" val="50"/>
        <cfvo type="max"/>
        <color rgb="FFF8696B"/>
        <color rgb="FFFCFCFF"/>
        <color rgb="FF63BE7B"/>
      </colorScale>
    </cfRule>
  </conditionalFormatting>
  <conditionalFormatting sqref="F15">
    <cfRule type="colorScale" priority="212">
      <colorScale>
        <cfvo type="min"/>
        <cfvo type="percentile" val="50"/>
        <cfvo type="max"/>
        <color rgb="FFF8696B"/>
        <color rgb="FFFCFCFF"/>
        <color rgb="FF63BE7B"/>
      </colorScale>
    </cfRule>
    <cfRule type="colorScale" priority="216">
      <colorScale>
        <cfvo type="min"/>
        <cfvo type="max"/>
        <color rgb="FFFCFCFF"/>
        <color rgb="FF63BE7B"/>
      </colorScale>
    </cfRule>
    <cfRule type="colorScale" priority="207">
      <colorScale>
        <cfvo type="min"/>
        <cfvo type="percentile" val="50"/>
        <cfvo type="max"/>
        <color rgb="FFF8696B"/>
        <color rgb="FFFCFCFF"/>
        <color rgb="FF63BE7B"/>
      </colorScale>
    </cfRule>
  </conditionalFormatting>
  <conditionalFormatting sqref="F16">
    <cfRule type="colorScale" priority="126">
      <colorScale>
        <cfvo type="min"/>
        <cfvo type="percentile" val="50"/>
        <cfvo type="max"/>
        <color rgb="FFF8696B"/>
        <color rgb="FFFCFCFF"/>
        <color rgb="FF63BE7B"/>
      </colorScale>
    </cfRule>
    <cfRule type="colorScale" priority="139">
      <colorScale>
        <cfvo type="min"/>
        <cfvo type="max"/>
        <color rgb="FFFCFCFF"/>
        <color rgb="FF63BE7B"/>
      </colorScale>
    </cfRule>
    <cfRule type="colorScale" priority="135">
      <colorScale>
        <cfvo type="min"/>
        <cfvo type="percentile" val="50"/>
        <cfvo type="max"/>
        <color rgb="FFF8696B"/>
        <color rgb="FFFCFCFF"/>
        <color rgb="FF63BE7B"/>
      </colorScale>
    </cfRule>
  </conditionalFormatting>
  <conditionalFormatting sqref="F17">
    <cfRule type="colorScale" priority="95">
      <colorScale>
        <cfvo type="min"/>
        <cfvo type="percentile" val="50"/>
        <cfvo type="max"/>
        <color rgb="FFF8696B"/>
        <color rgb="FFFCFCFF"/>
        <color rgb="FF63BE7B"/>
      </colorScale>
    </cfRule>
    <cfRule type="colorScale" priority="80">
      <colorScale>
        <cfvo type="min"/>
        <cfvo type="max"/>
        <color rgb="FFFCFCFF"/>
        <color rgb="FF63BE7B"/>
      </colorScale>
    </cfRule>
    <cfRule type="colorScale" priority="77">
      <colorScale>
        <cfvo type="min"/>
        <cfvo type="percentile" val="50"/>
        <cfvo type="max"/>
        <color rgb="FFF8696B"/>
        <color rgb="FFFCFCFF"/>
        <color rgb="FF63BE7B"/>
      </colorScale>
    </cfRule>
  </conditionalFormatting>
  <conditionalFormatting sqref="F18:F20">
    <cfRule type="colorScale" priority="69">
      <colorScale>
        <cfvo type="min"/>
        <cfvo type="max"/>
        <color rgb="FFFCFCFF"/>
        <color rgb="FF63BE7B"/>
      </colorScale>
    </cfRule>
    <cfRule type="colorScale" priority="65">
      <colorScale>
        <cfvo type="min"/>
        <cfvo type="percentile" val="50"/>
        <cfvo type="max"/>
        <color rgb="FFF8696B"/>
        <color rgb="FFFCFCFF"/>
        <color rgb="FF63BE7B"/>
      </colorScale>
    </cfRule>
  </conditionalFormatting>
  <conditionalFormatting sqref="F23:F1048576 F1">
    <cfRule type="colorScale" priority="664">
      <colorScale>
        <cfvo type="min"/>
        <cfvo type="percentile" val="50"/>
        <cfvo type="max"/>
        <color rgb="FFF8696B"/>
        <color rgb="FFFCFCFF"/>
        <color rgb="FF63BE7B"/>
      </colorScale>
    </cfRule>
  </conditionalFormatting>
  <conditionalFormatting sqref="G2">
    <cfRule type="colorScale" priority="535">
      <colorScale>
        <cfvo type="min"/>
        <cfvo type="percentile" val="50"/>
        <cfvo type="max"/>
        <color rgb="FF63BE7B"/>
        <color rgb="FFFCFCFF"/>
        <color rgb="FFF8696B"/>
      </colorScale>
    </cfRule>
    <cfRule type="colorScale" priority="543">
      <colorScale>
        <cfvo type="min"/>
        <cfvo type="percentile" val="50"/>
        <cfvo type="max"/>
        <color rgb="FF63BE7B"/>
        <color rgb="FFFCFCFF"/>
        <color rgb="FFF8696B"/>
      </colorScale>
    </cfRule>
  </conditionalFormatting>
  <conditionalFormatting sqref="G2:G20">
    <cfRule type="colorScale" priority="23">
      <colorScale>
        <cfvo type="min"/>
        <cfvo type="percentile" val="50"/>
        <cfvo type="max"/>
        <color rgb="FF63BE7B"/>
        <color rgb="FFFCFCFF"/>
        <color rgb="FFF8696B"/>
      </colorScale>
    </cfRule>
  </conditionalFormatting>
  <conditionalFormatting sqref="G3">
    <cfRule type="colorScale" priority="528">
      <colorScale>
        <cfvo type="min"/>
        <cfvo type="percentile" val="50"/>
        <cfvo type="max"/>
        <color rgb="FF63BE7B"/>
        <color rgb="FFFCFCFF"/>
        <color rgb="FFF8696B"/>
      </colorScale>
    </cfRule>
    <cfRule type="colorScale" priority="514">
      <colorScale>
        <cfvo type="min"/>
        <cfvo type="percentile" val="50"/>
        <cfvo type="max"/>
        <color rgb="FF63BE7B"/>
        <color rgb="FFFCFCFF"/>
        <color rgb="FFF8696B"/>
      </colorScale>
    </cfRule>
    <cfRule type="colorScale" priority="523">
      <colorScale>
        <cfvo type="min"/>
        <cfvo type="percentile" val="50"/>
        <cfvo type="max"/>
        <color rgb="FF63BE7B"/>
        <color rgb="FFFCFCFF"/>
        <color rgb="FFF8696B"/>
      </colorScale>
    </cfRule>
  </conditionalFormatting>
  <conditionalFormatting sqref="G4">
    <cfRule type="colorScale" priority="497">
      <colorScale>
        <cfvo type="min"/>
        <cfvo type="percentile" val="50"/>
        <cfvo type="max"/>
        <color rgb="FF63BE7B"/>
        <color rgb="FFFCFCFF"/>
        <color rgb="FFF8696B"/>
      </colorScale>
    </cfRule>
    <cfRule type="colorScale" priority="499">
      <colorScale>
        <cfvo type="min"/>
        <cfvo type="percentile" val="50"/>
        <cfvo type="max"/>
        <color rgb="FF63BE7B"/>
        <color rgb="FFFCFCFF"/>
        <color rgb="FFF8696B"/>
      </colorScale>
    </cfRule>
  </conditionalFormatting>
  <conditionalFormatting sqref="G5">
    <cfRule type="colorScale" priority="466">
      <colorScale>
        <cfvo type="min"/>
        <cfvo type="percentile" val="50"/>
        <cfvo type="max"/>
        <color rgb="FF63BE7B"/>
        <color rgb="FFFCFCFF"/>
        <color rgb="FFF8696B"/>
      </colorScale>
    </cfRule>
    <cfRule type="colorScale" priority="475">
      <colorScale>
        <cfvo type="min"/>
        <cfvo type="percentile" val="50"/>
        <cfvo type="max"/>
        <color rgb="FF63BE7B"/>
        <color rgb="FFFCFCFF"/>
        <color rgb="FFF8696B"/>
      </colorScale>
    </cfRule>
    <cfRule type="colorScale" priority="478">
      <colorScale>
        <cfvo type="min"/>
        <cfvo type="percentile" val="50"/>
        <cfvo type="max"/>
        <color rgb="FF63BE7B"/>
        <color rgb="FFFCFCFF"/>
        <color rgb="FFF8696B"/>
      </colorScale>
    </cfRule>
  </conditionalFormatting>
  <conditionalFormatting sqref="G6">
    <cfRule type="colorScale" priority="453">
      <colorScale>
        <cfvo type="min"/>
        <cfvo type="percentile" val="50"/>
        <cfvo type="max"/>
        <color rgb="FF63BE7B"/>
        <color rgb="FFFCFCFF"/>
        <color rgb="FFF8696B"/>
      </colorScale>
    </cfRule>
    <cfRule type="colorScale" priority="448">
      <colorScale>
        <cfvo type="min"/>
        <cfvo type="percentile" val="50"/>
        <cfvo type="max"/>
        <color rgb="FF63BE7B"/>
        <color rgb="FFFCFCFF"/>
        <color rgb="FFF8696B"/>
      </colorScale>
    </cfRule>
    <cfRule type="colorScale" priority="439">
      <colorScale>
        <cfvo type="min"/>
        <cfvo type="percentile" val="50"/>
        <cfvo type="max"/>
        <color rgb="FF63BE7B"/>
        <color rgb="FFFCFCFF"/>
        <color rgb="FFF8696B"/>
      </colorScale>
    </cfRule>
  </conditionalFormatting>
  <conditionalFormatting sqref="G7">
    <cfRule type="colorScale" priority="424">
      <colorScale>
        <cfvo type="min"/>
        <cfvo type="percentile" val="50"/>
        <cfvo type="max"/>
        <color rgb="FF63BE7B"/>
        <color rgb="FFFCFCFF"/>
        <color rgb="FFF8696B"/>
      </colorScale>
    </cfRule>
    <cfRule type="colorScale" priority="421">
      <colorScale>
        <cfvo type="min"/>
        <cfvo type="percentile" val="50"/>
        <cfvo type="max"/>
        <color rgb="FF63BE7B"/>
        <color rgb="FFFCFCFF"/>
        <color rgb="FFF8696B"/>
      </colorScale>
    </cfRule>
    <cfRule type="colorScale" priority="412">
      <colorScale>
        <cfvo type="min"/>
        <cfvo type="percentile" val="50"/>
        <cfvo type="max"/>
        <color rgb="FF63BE7B"/>
        <color rgb="FFFCFCFF"/>
        <color rgb="FFF8696B"/>
      </colorScale>
    </cfRule>
  </conditionalFormatting>
  <conditionalFormatting sqref="G8">
    <cfRule type="colorScale" priority="395">
      <colorScale>
        <cfvo type="min"/>
        <cfvo type="percentile" val="50"/>
        <cfvo type="max"/>
        <color rgb="FF63BE7B"/>
        <color rgb="FFFCFCFF"/>
        <color rgb="FFF8696B"/>
      </colorScale>
    </cfRule>
    <cfRule type="colorScale" priority="387">
      <colorScale>
        <cfvo type="min"/>
        <cfvo type="percentile" val="50"/>
        <cfvo type="max"/>
        <color rgb="FF63BE7B"/>
        <color rgb="FFFCFCFF"/>
        <color rgb="FFF8696B"/>
      </colorScale>
    </cfRule>
  </conditionalFormatting>
  <conditionalFormatting sqref="G9">
    <cfRule type="colorScale" priority="366">
      <colorScale>
        <cfvo type="min"/>
        <cfvo type="percentile" val="50"/>
        <cfvo type="max"/>
        <color rgb="FF63BE7B"/>
        <color rgb="FFFCFCFF"/>
        <color rgb="FFF8696B"/>
      </colorScale>
    </cfRule>
    <cfRule type="colorScale" priority="375">
      <colorScale>
        <cfvo type="min"/>
        <cfvo type="percentile" val="50"/>
        <cfvo type="max"/>
        <color rgb="FF63BE7B"/>
        <color rgb="FFFCFCFF"/>
        <color rgb="FFF8696B"/>
      </colorScale>
    </cfRule>
    <cfRule type="colorScale" priority="378">
      <colorScale>
        <cfvo type="min"/>
        <cfvo type="percentile" val="50"/>
        <cfvo type="max"/>
        <color rgb="FF63BE7B"/>
        <color rgb="FFFCFCFF"/>
        <color rgb="FFF8696B"/>
      </colorScale>
    </cfRule>
  </conditionalFormatting>
  <conditionalFormatting sqref="G10">
    <cfRule type="colorScale" priority="347">
      <colorScale>
        <cfvo type="min"/>
        <cfvo type="percentile" val="50"/>
        <cfvo type="max"/>
        <color rgb="FF63BE7B"/>
        <color rgb="FFFCFCFF"/>
        <color rgb="FFF8696B"/>
      </colorScale>
    </cfRule>
    <cfRule type="colorScale" priority="343">
      <colorScale>
        <cfvo type="min"/>
        <cfvo type="percentile" val="50"/>
        <cfvo type="max"/>
        <color rgb="FF63BE7B"/>
        <color rgb="FFFCFCFF"/>
        <color rgb="FFF8696B"/>
      </colorScale>
    </cfRule>
    <cfRule type="colorScale" priority="355">
      <colorScale>
        <cfvo type="min"/>
        <cfvo type="percentile" val="50"/>
        <cfvo type="max"/>
        <color rgb="FF63BE7B"/>
        <color rgb="FFFCFCFF"/>
        <color rgb="FFF8696B"/>
      </colorScale>
    </cfRule>
  </conditionalFormatting>
  <conditionalFormatting sqref="G11">
    <cfRule type="colorScale" priority="329">
      <colorScale>
        <cfvo type="min"/>
        <cfvo type="percentile" val="50"/>
        <cfvo type="max"/>
        <color rgb="FF63BE7B"/>
        <color rgb="FFFCFCFF"/>
        <color rgb="FFF8696B"/>
      </colorScale>
    </cfRule>
    <cfRule type="colorScale" priority="321">
      <colorScale>
        <cfvo type="min"/>
        <cfvo type="percentile" val="50"/>
        <cfvo type="max"/>
        <color rgb="FF63BE7B"/>
        <color rgb="FFFCFCFF"/>
        <color rgb="FFF8696B"/>
      </colorScale>
    </cfRule>
    <cfRule type="colorScale" priority="317">
      <colorScale>
        <cfvo type="min"/>
        <cfvo type="percentile" val="50"/>
        <cfvo type="max"/>
        <color rgb="FF63BE7B"/>
        <color rgb="FFFCFCFF"/>
        <color rgb="FFF8696B"/>
      </colorScale>
    </cfRule>
  </conditionalFormatting>
  <conditionalFormatting sqref="G12">
    <cfRule type="colorScale" priority="301">
      <colorScale>
        <cfvo type="min"/>
        <cfvo type="percentile" val="50"/>
        <cfvo type="max"/>
        <color rgb="FF63BE7B"/>
        <color rgb="FFFCFCFF"/>
        <color rgb="FFF8696B"/>
      </colorScale>
    </cfRule>
    <cfRule type="colorScale" priority="296">
      <colorScale>
        <cfvo type="min"/>
        <cfvo type="percentile" val="50"/>
        <cfvo type="max"/>
        <color rgb="FF63BE7B"/>
        <color rgb="FFFCFCFF"/>
        <color rgb="FFF8696B"/>
      </colorScale>
    </cfRule>
    <cfRule type="colorScale" priority="287">
      <colorScale>
        <cfvo type="min"/>
        <cfvo type="percentile" val="50"/>
        <cfvo type="max"/>
        <color rgb="FF63BE7B"/>
        <color rgb="FFFCFCFF"/>
        <color rgb="FFF8696B"/>
      </colorScale>
    </cfRule>
  </conditionalFormatting>
  <conditionalFormatting sqref="G13">
    <cfRule type="colorScale" priority="260">
      <colorScale>
        <cfvo type="min"/>
        <cfvo type="percentile" val="50"/>
        <cfvo type="max"/>
        <color rgb="FF63BE7B"/>
        <color rgb="FFFCFCFF"/>
        <color rgb="FFF8696B"/>
      </colorScale>
    </cfRule>
    <cfRule type="colorScale" priority="272">
      <colorScale>
        <cfvo type="min"/>
        <cfvo type="percentile" val="50"/>
        <cfvo type="max"/>
        <color rgb="FF63BE7B"/>
        <color rgb="FFFCFCFF"/>
        <color rgb="FFF8696B"/>
      </colorScale>
    </cfRule>
    <cfRule type="colorScale" priority="269">
      <colorScale>
        <cfvo type="min"/>
        <cfvo type="percentile" val="50"/>
        <cfvo type="max"/>
        <color rgb="FF63BE7B"/>
        <color rgb="FFFCFCFF"/>
        <color rgb="FFF8696B"/>
      </colorScale>
    </cfRule>
  </conditionalFormatting>
  <conditionalFormatting sqref="G14">
    <cfRule type="colorScale" priority="245">
      <colorScale>
        <cfvo type="min"/>
        <cfvo type="percentile" val="50"/>
        <cfvo type="max"/>
        <color rgb="FF63BE7B"/>
        <color rgb="FFFCFCFF"/>
        <color rgb="FFF8696B"/>
      </colorScale>
    </cfRule>
    <cfRule type="colorScale" priority="233">
      <colorScale>
        <cfvo type="min"/>
        <cfvo type="percentile" val="50"/>
        <cfvo type="max"/>
        <color rgb="FF63BE7B"/>
        <color rgb="FFFCFCFF"/>
        <color rgb="FFF8696B"/>
      </colorScale>
    </cfRule>
    <cfRule type="colorScale" priority="242">
      <colorScale>
        <cfvo type="min"/>
        <cfvo type="percentile" val="50"/>
        <cfvo type="max"/>
        <color rgb="FF63BE7B"/>
        <color rgb="FFFCFCFF"/>
        <color rgb="FFF8696B"/>
      </colorScale>
    </cfRule>
  </conditionalFormatting>
  <conditionalFormatting sqref="G15">
    <cfRule type="colorScale" priority="215">
      <colorScale>
        <cfvo type="min"/>
        <cfvo type="percentile" val="50"/>
        <cfvo type="max"/>
        <color rgb="FF63BE7B"/>
        <color rgb="FFFCFCFF"/>
        <color rgb="FFF8696B"/>
      </colorScale>
    </cfRule>
    <cfRule type="colorScale" priority="218">
      <colorScale>
        <cfvo type="min"/>
        <cfvo type="percentile" val="50"/>
        <cfvo type="max"/>
        <color rgb="FF63BE7B"/>
        <color rgb="FFFCFCFF"/>
        <color rgb="FFF8696B"/>
      </colorScale>
    </cfRule>
    <cfRule type="colorScale" priority="206">
      <colorScale>
        <cfvo type="min"/>
        <cfvo type="percentile" val="50"/>
        <cfvo type="max"/>
        <color rgb="FF63BE7B"/>
        <color rgb="FFFCFCFF"/>
        <color rgb="FFF8696B"/>
      </colorScale>
    </cfRule>
  </conditionalFormatting>
  <conditionalFormatting sqref="G16">
    <cfRule type="colorScale" priority="138">
      <colorScale>
        <cfvo type="min"/>
        <cfvo type="percentile" val="50"/>
        <cfvo type="max"/>
        <color rgb="FF63BE7B"/>
        <color rgb="FFFCFCFF"/>
        <color rgb="FFF8696B"/>
      </colorScale>
    </cfRule>
    <cfRule type="colorScale" priority="140">
      <colorScale>
        <cfvo type="min"/>
        <cfvo type="percentile" val="50"/>
        <cfvo type="max"/>
        <color rgb="FF63BE7B"/>
        <color rgb="FFFCFCFF"/>
        <color rgb="FFF8696B"/>
      </colorScale>
    </cfRule>
    <cfRule type="colorScale" priority="125">
      <colorScale>
        <cfvo type="min"/>
        <cfvo type="percentile" val="50"/>
        <cfvo type="max"/>
        <color rgb="FF63BE7B"/>
        <color rgb="FFFCFCFF"/>
        <color rgb="FFF8696B"/>
      </colorScale>
    </cfRule>
  </conditionalFormatting>
  <conditionalFormatting sqref="G17">
    <cfRule type="colorScale" priority="79">
      <colorScale>
        <cfvo type="min"/>
        <cfvo type="percentile" val="50"/>
        <cfvo type="max"/>
        <color rgb="FF63BE7B"/>
        <color rgb="FFFCFCFF"/>
        <color rgb="FFF8696B"/>
      </colorScale>
    </cfRule>
    <cfRule type="colorScale" priority="87">
      <colorScale>
        <cfvo type="min"/>
        <cfvo type="percentile" val="50"/>
        <cfvo type="max"/>
        <color rgb="FF63BE7B"/>
        <color rgb="FFFCFCFF"/>
        <color rgb="FFF8696B"/>
      </colorScale>
    </cfRule>
  </conditionalFormatting>
  <conditionalFormatting sqref="G18:G20">
    <cfRule type="colorScale" priority="68">
      <colorScale>
        <cfvo type="min"/>
        <cfvo type="percentile" val="50"/>
        <cfvo type="max"/>
        <color rgb="FF63BE7B"/>
        <color rgb="FFFCFCFF"/>
        <color rgb="FFF8696B"/>
      </colorScale>
    </cfRule>
    <cfRule type="colorScale" priority="70">
      <colorScale>
        <cfvo type="min"/>
        <cfvo type="percentile" val="50"/>
        <cfvo type="max"/>
        <color rgb="FF63BE7B"/>
        <color rgb="FFFCFCFF"/>
        <color rgb="FFF8696B"/>
      </colorScale>
    </cfRule>
  </conditionalFormatting>
  <conditionalFormatting sqref="H3">
    <cfRule type="colorScale" priority="513">
      <colorScale>
        <cfvo type="min"/>
        <cfvo type="percentile" val="50"/>
        <cfvo type="max"/>
        <color rgb="FF63BE7B"/>
        <color rgb="FFFCFCFF"/>
        <color rgb="FFF8696B"/>
      </colorScale>
    </cfRule>
    <cfRule type="colorScale" priority="522">
      <colorScale>
        <cfvo type="min"/>
        <cfvo type="percentile" val="50"/>
        <cfvo type="max"/>
        <color rgb="FF63BE7B"/>
        <color rgb="FFFCFCFF"/>
        <color rgb="FFF8696B"/>
      </colorScale>
    </cfRule>
  </conditionalFormatting>
  <conditionalFormatting sqref="H4">
    <cfRule type="colorScale" priority="496">
      <colorScale>
        <cfvo type="min"/>
        <cfvo type="percentile" val="50"/>
        <cfvo type="max"/>
        <color rgb="FF63BE7B"/>
        <color rgb="FFFCFCFF"/>
        <color rgb="FFF8696B"/>
      </colorScale>
    </cfRule>
  </conditionalFormatting>
  <conditionalFormatting sqref="H5">
    <cfRule type="colorScale" priority="465">
      <colorScale>
        <cfvo type="min"/>
        <cfvo type="percentile" val="50"/>
        <cfvo type="max"/>
        <color rgb="FF63BE7B"/>
        <color rgb="FFFCFCFF"/>
        <color rgb="FFF8696B"/>
      </colorScale>
    </cfRule>
    <cfRule type="colorScale" priority="474">
      <colorScale>
        <cfvo type="min"/>
        <cfvo type="percentile" val="50"/>
        <cfvo type="max"/>
        <color rgb="FF63BE7B"/>
        <color rgb="FFFCFCFF"/>
        <color rgb="FFF8696B"/>
      </colorScale>
    </cfRule>
  </conditionalFormatting>
  <conditionalFormatting sqref="H6">
    <cfRule type="colorScale" priority="438">
      <colorScale>
        <cfvo type="min"/>
        <cfvo type="percentile" val="50"/>
        <cfvo type="max"/>
        <color rgb="FF63BE7B"/>
        <color rgb="FFFCFCFF"/>
        <color rgb="FFF8696B"/>
      </colorScale>
    </cfRule>
    <cfRule type="colorScale" priority="447">
      <colorScale>
        <cfvo type="min"/>
        <cfvo type="percentile" val="50"/>
        <cfvo type="max"/>
        <color rgb="FF63BE7B"/>
        <color rgb="FFFCFCFF"/>
        <color rgb="FFF8696B"/>
      </colorScale>
    </cfRule>
  </conditionalFormatting>
  <conditionalFormatting sqref="H7">
    <cfRule type="colorScale" priority="420">
      <colorScale>
        <cfvo type="min"/>
        <cfvo type="percentile" val="50"/>
        <cfvo type="max"/>
        <color rgb="FF63BE7B"/>
        <color rgb="FFFCFCFF"/>
        <color rgb="FFF8696B"/>
      </colorScale>
    </cfRule>
    <cfRule type="colorScale" priority="411">
      <colorScale>
        <cfvo type="min"/>
        <cfvo type="percentile" val="50"/>
        <cfvo type="max"/>
        <color rgb="FF63BE7B"/>
        <color rgb="FFFCFCFF"/>
        <color rgb="FFF8696B"/>
      </colorScale>
    </cfRule>
  </conditionalFormatting>
  <conditionalFormatting sqref="H9">
    <cfRule type="colorScale" priority="374">
      <colorScale>
        <cfvo type="min"/>
        <cfvo type="percentile" val="50"/>
        <cfvo type="max"/>
        <color rgb="FF63BE7B"/>
        <color rgb="FFFCFCFF"/>
        <color rgb="FFF8696B"/>
      </colorScale>
    </cfRule>
    <cfRule type="colorScale" priority="365">
      <colorScale>
        <cfvo type="min"/>
        <cfvo type="percentile" val="50"/>
        <cfvo type="max"/>
        <color rgb="FF63BE7B"/>
        <color rgb="FFFCFCFF"/>
        <color rgb="FFF8696B"/>
      </colorScale>
    </cfRule>
  </conditionalFormatting>
  <conditionalFormatting sqref="H10">
    <cfRule type="colorScale" priority="356">
      <colorScale>
        <cfvo type="min"/>
        <cfvo type="percentile" val="50"/>
        <cfvo type="max"/>
        <color rgb="FF63BE7B"/>
        <color rgb="FFFCFCFF"/>
        <color rgb="FFF8696B"/>
      </colorScale>
    </cfRule>
    <cfRule type="colorScale" priority="344">
      <colorScale>
        <cfvo type="min"/>
        <cfvo type="percentile" val="50"/>
        <cfvo type="max"/>
        <color rgb="FF63BE7B"/>
        <color rgb="FFFCFCFF"/>
        <color rgb="FFF8696B"/>
      </colorScale>
    </cfRule>
  </conditionalFormatting>
  <conditionalFormatting sqref="H11">
    <cfRule type="colorScale" priority="330">
      <colorScale>
        <cfvo type="min"/>
        <cfvo type="percentile" val="50"/>
        <cfvo type="max"/>
        <color rgb="FF63BE7B"/>
        <color rgb="FFFCFCFF"/>
        <color rgb="FFF8696B"/>
      </colorScale>
    </cfRule>
    <cfRule type="colorScale" priority="318">
      <colorScale>
        <cfvo type="min"/>
        <cfvo type="percentile" val="50"/>
        <cfvo type="max"/>
        <color rgb="FF63BE7B"/>
        <color rgb="FFFCFCFF"/>
        <color rgb="FFF8696B"/>
      </colorScale>
    </cfRule>
  </conditionalFormatting>
  <conditionalFormatting sqref="H12">
    <cfRule type="colorScale" priority="286">
      <colorScale>
        <cfvo type="min"/>
        <cfvo type="percentile" val="50"/>
        <cfvo type="max"/>
        <color rgb="FF63BE7B"/>
        <color rgb="FFFCFCFF"/>
        <color rgb="FFF8696B"/>
      </colorScale>
    </cfRule>
    <cfRule type="colorScale" priority="295">
      <colorScale>
        <cfvo type="min"/>
        <cfvo type="percentile" val="50"/>
        <cfvo type="max"/>
        <color rgb="FF63BE7B"/>
        <color rgb="FFFCFCFF"/>
        <color rgb="FFF8696B"/>
      </colorScale>
    </cfRule>
  </conditionalFormatting>
  <conditionalFormatting sqref="H13">
    <cfRule type="colorScale" priority="259">
      <colorScale>
        <cfvo type="min"/>
        <cfvo type="percentile" val="50"/>
        <cfvo type="max"/>
        <color rgb="FF63BE7B"/>
        <color rgb="FFFCFCFF"/>
        <color rgb="FFF8696B"/>
      </colorScale>
    </cfRule>
    <cfRule type="colorScale" priority="268">
      <colorScale>
        <cfvo type="min"/>
        <cfvo type="percentile" val="50"/>
        <cfvo type="max"/>
        <color rgb="FF63BE7B"/>
        <color rgb="FFFCFCFF"/>
        <color rgb="FFF8696B"/>
      </colorScale>
    </cfRule>
  </conditionalFormatting>
  <conditionalFormatting sqref="H14">
    <cfRule type="colorScale" priority="241">
      <colorScale>
        <cfvo type="min"/>
        <cfvo type="percentile" val="50"/>
        <cfvo type="max"/>
        <color rgb="FF63BE7B"/>
        <color rgb="FFFCFCFF"/>
        <color rgb="FFF8696B"/>
      </colorScale>
    </cfRule>
    <cfRule type="colorScale" priority="232">
      <colorScale>
        <cfvo type="min"/>
        <cfvo type="percentile" val="50"/>
        <cfvo type="max"/>
        <color rgb="FF63BE7B"/>
        <color rgb="FFFCFCFF"/>
        <color rgb="FFF8696B"/>
      </colorScale>
    </cfRule>
  </conditionalFormatting>
  <conditionalFormatting sqref="H15">
    <cfRule type="colorScale" priority="205">
      <colorScale>
        <cfvo type="min"/>
        <cfvo type="percentile" val="50"/>
        <cfvo type="max"/>
        <color rgb="FF63BE7B"/>
        <color rgb="FFFCFCFF"/>
        <color rgb="FFF8696B"/>
      </colorScale>
    </cfRule>
    <cfRule type="colorScale" priority="214">
      <colorScale>
        <cfvo type="min"/>
        <cfvo type="percentile" val="50"/>
        <cfvo type="max"/>
        <color rgb="FF63BE7B"/>
        <color rgb="FFFCFCFF"/>
        <color rgb="FFF8696B"/>
      </colorScale>
    </cfRule>
  </conditionalFormatting>
  <conditionalFormatting sqref="H16">
    <cfRule type="colorScale" priority="137">
      <colorScale>
        <cfvo type="min"/>
        <cfvo type="percentile" val="50"/>
        <cfvo type="max"/>
        <color rgb="FF63BE7B"/>
        <color rgb="FFFCFCFF"/>
        <color rgb="FFF8696B"/>
      </colorScale>
    </cfRule>
    <cfRule type="colorScale" priority="124">
      <colorScale>
        <cfvo type="min"/>
        <cfvo type="percentile" val="50"/>
        <cfvo type="max"/>
        <color rgb="FF63BE7B"/>
        <color rgb="FFFCFCFF"/>
        <color rgb="FFF8696B"/>
      </colorScale>
    </cfRule>
  </conditionalFormatting>
  <conditionalFormatting sqref="H18:H20">
    <cfRule type="colorScale" priority="67">
      <colorScale>
        <cfvo type="min"/>
        <cfvo type="percentile" val="50"/>
        <cfvo type="max"/>
        <color rgb="FF63BE7B"/>
        <color rgb="FFFCFCFF"/>
        <color rgb="FFF8696B"/>
      </colorScale>
    </cfRule>
  </conditionalFormatting>
  <conditionalFormatting sqref="I2">
    <cfRule type="colorScale" priority="534">
      <colorScale>
        <cfvo type="min"/>
        <cfvo type="max"/>
        <color rgb="FFFFEF9C"/>
        <color rgb="FF63BE7B"/>
      </colorScale>
    </cfRule>
    <cfRule type="colorScale" priority="544">
      <colorScale>
        <cfvo type="min"/>
        <cfvo type="max"/>
        <color rgb="FFFFEF9C"/>
        <color rgb="FF63BE7B"/>
      </colorScale>
    </cfRule>
  </conditionalFormatting>
  <conditionalFormatting sqref="I2:I20">
    <cfRule type="colorScale" priority="22">
      <colorScale>
        <cfvo type="min"/>
        <cfvo type="max"/>
        <color rgb="FFFFEF9C"/>
        <color rgb="FF63BE7B"/>
      </colorScale>
    </cfRule>
  </conditionalFormatting>
  <conditionalFormatting sqref="I3">
    <cfRule type="colorScale" priority="509">
      <colorScale>
        <cfvo type="min"/>
        <cfvo type="max"/>
        <color rgb="FFFFEF9C"/>
        <color rgb="FF63BE7B"/>
      </colorScale>
    </cfRule>
    <cfRule type="colorScale" priority="512">
      <colorScale>
        <cfvo type="min"/>
        <cfvo type="max"/>
        <color rgb="FFFFEF9C"/>
        <color rgb="FF63BE7B"/>
      </colorScale>
    </cfRule>
    <cfRule type="colorScale" priority="530">
      <colorScale>
        <cfvo type="min"/>
        <cfvo type="max"/>
        <color rgb="FFFFEF9C"/>
        <color rgb="FF63BE7B"/>
      </colorScale>
    </cfRule>
    <cfRule type="colorScale" priority="521">
      <colorScale>
        <cfvo type="min"/>
        <cfvo type="max"/>
        <color rgb="FFFFEF9C"/>
        <color rgb="FF63BE7B"/>
      </colorScale>
    </cfRule>
  </conditionalFormatting>
  <conditionalFormatting sqref="I4">
    <cfRule type="colorScale" priority="488">
      <colorScale>
        <cfvo type="min"/>
        <cfvo type="max"/>
        <color rgb="FFFFEF9C"/>
        <color rgb="FF63BE7B"/>
      </colorScale>
    </cfRule>
    <cfRule type="colorScale" priority="501">
      <colorScale>
        <cfvo type="min"/>
        <cfvo type="max"/>
        <color rgb="FFFFEF9C"/>
        <color rgb="FF63BE7B"/>
      </colorScale>
    </cfRule>
    <cfRule type="colorScale" priority="495">
      <colorScale>
        <cfvo type="min"/>
        <cfvo type="max"/>
        <color rgb="FFFFEF9C"/>
        <color rgb="FF63BE7B"/>
      </colorScale>
    </cfRule>
  </conditionalFormatting>
  <conditionalFormatting sqref="I5">
    <cfRule type="colorScale" priority="480">
      <colorScale>
        <cfvo type="min"/>
        <cfvo type="max"/>
        <color rgb="FFFFEF9C"/>
        <color rgb="FF63BE7B"/>
      </colorScale>
    </cfRule>
    <cfRule type="colorScale" priority="464">
      <colorScale>
        <cfvo type="min"/>
        <cfvo type="max"/>
        <color rgb="FFFFEF9C"/>
        <color rgb="FF63BE7B"/>
      </colorScale>
    </cfRule>
    <cfRule type="colorScale" priority="461">
      <colorScale>
        <cfvo type="min"/>
        <cfvo type="max"/>
        <color rgb="FFFFEF9C"/>
        <color rgb="FF63BE7B"/>
      </colorScale>
    </cfRule>
    <cfRule type="colorScale" priority="473">
      <colorScale>
        <cfvo type="min"/>
        <cfvo type="max"/>
        <color rgb="FFFFEF9C"/>
        <color rgb="FF63BE7B"/>
      </colorScale>
    </cfRule>
  </conditionalFormatting>
  <conditionalFormatting sqref="I6">
    <cfRule type="colorScale" priority="446">
      <colorScale>
        <cfvo type="min"/>
        <cfvo type="max"/>
        <color rgb="FFFFEF9C"/>
        <color rgb="FF63BE7B"/>
      </colorScale>
    </cfRule>
    <cfRule type="colorScale" priority="455">
      <colorScale>
        <cfvo type="min"/>
        <cfvo type="max"/>
        <color rgb="FFFFEF9C"/>
        <color rgb="FF63BE7B"/>
      </colorScale>
    </cfRule>
    <cfRule type="colorScale" priority="434">
      <colorScale>
        <cfvo type="min"/>
        <cfvo type="max"/>
        <color rgb="FFFFEF9C"/>
        <color rgb="FF63BE7B"/>
      </colorScale>
    </cfRule>
    <cfRule type="colorScale" priority="437">
      <colorScale>
        <cfvo type="min"/>
        <cfvo type="max"/>
        <color rgb="FFFFEF9C"/>
        <color rgb="FF63BE7B"/>
      </colorScale>
    </cfRule>
  </conditionalFormatting>
  <conditionalFormatting sqref="I7">
    <cfRule type="colorScale" priority="426">
      <colorScale>
        <cfvo type="min"/>
        <cfvo type="max"/>
        <color rgb="FFFFEF9C"/>
        <color rgb="FF63BE7B"/>
      </colorScale>
    </cfRule>
    <cfRule type="colorScale" priority="407">
      <colorScale>
        <cfvo type="min"/>
        <cfvo type="max"/>
        <color rgb="FFFFEF9C"/>
        <color rgb="FF63BE7B"/>
      </colorScale>
    </cfRule>
    <cfRule type="colorScale" priority="410">
      <colorScale>
        <cfvo type="min"/>
        <cfvo type="percentile" val="50"/>
        <cfvo type="max"/>
        <color rgb="FFF8696B"/>
        <color rgb="FFFFEB84"/>
        <color rgb="FF63BE7B"/>
      </colorScale>
    </cfRule>
    <cfRule type="colorScale" priority="419">
      <colorScale>
        <cfvo type="min"/>
        <cfvo type="max"/>
        <color rgb="FFFFEF9C"/>
        <color rgb="FF63BE7B"/>
      </colorScale>
    </cfRule>
  </conditionalFormatting>
  <conditionalFormatting sqref="I8">
    <cfRule type="colorScale" priority="396">
      <colorScale>
        <cfvo type="min"/>
        <cfvo type="max"/>
        <color rgb="FFFFEF9C"/>
        <color rgb="FF63BE7B"/>
      </colorScale>
    </cfRule>
    <cfRule type="colorScale" priority="386">
      <colorScale>
        <cfvo type="min"/>
        <cfvo type="max"/>
        <color rgb="FFFFEF9C"/>
        <color rgb="FF63BE7B"/>
      </colorScale>
    </cfRule>
  </conditionalFormatting>
  <conditionalFormatting sqref="I9">
    <cfRule type="colorScale" priority="361">
      <colorScale>
        <cfvo type="min"/>
        <cfvo type="max"/>
        <color rgb="FFFFEF9C"/>
        <color rgb="FF63BE7B"/>
      </colorScale>
    </cfRule>
    <cfRule type="colorScale" priority="380">
      <colorScale>
        <cfvo type="min"/>
        <cfvo type="max"/>
        <color rgb="FFFFEF9C"/>
        <color rgb="FF63BE7B"/>
      </colorScale>
    </cfRule>
    <cfRule type="colorScale" priority="364">
      <colorScale>
        <cfvo type="min"/>
        <cfvo type="percentile" val="50"/>
        <cfvo type="max"/>
        <color rgb="FFF8696B"/>
        <color rgb="FFFFEB84"/>
        <color rgb="FF63BE7B"/>
      </colorScale>
    </cfRule>
    <cfRule type="colorScale" priority="373">
      <colorScale>
        <cfvo type="min"/>
        <cfvo type="max"/>
        <color rgb="FFFFEF9C"/>
        <color rgb="FF63BE7B"/>
      </colorScale>
    </cfRule>
  </conditionalFormatting>
  <conditionalFormatting sqref="I10">
    <cfRule type="colorScale" priority="345">
      <colorScale>
        <cfvo type="min"/>
        <cfvo type="max"/>
        <color rgb="FFFFEF9C"/>
        <color rgb="FF63BE7B"/>
      </colorScale>
    </cfRule>
    <cfRule type="colorScale" priority="348">
      <colorScale>
        <cfvo type="min"/>
        <cfvo type="max"/>
        <color rgb="FFFFEF9C"/>
        <color rgb="FF63BE7B"/>
      </colorScale>
    </cfRule>
    <cfRule type="colorScale" priority="335">
      <colorScale>
        <cfvo type="min"/>
        <cfvo type="max"/>
        <color rgb="FFFFEF9C"/>
        <color rgb="FF63BE7B"/>
      </colorScale>
    </cfRule>
  </conditionalFormatting>
  <conditionalFormatting sqref="I11">
    <cfRule type="colorScale" priority="319">
      <colorScale>
        <cfvo type="min"/>
        <cfvo type="max"/>
        <color rgb="FFFFEF9C"/>
        <color rgb="FF63BE7B"/>
      </colorScale>
    </cfRule>
    <cfRule type="colorScale" priority="309">
      <colorScale>
        <cfvo type="min"/>
        <cfvo type="max"/>
        <color rgb="FFFFEF9C"/>
        <color rgb="FF63BE7B"/>
      </colorScale>
    </cfRule>
    <cfRule type="colorScale" priority="322">
      <colorScale>
        <cfvo type="min"/>
        <cfvo type="max"/>
        <color rgb="FFFFEF9C"/>
        <color rgb="FF63BE7B"/>
      </colorScale>
    </cfRule>
  </conditionalFormatting>
  <conditionalFormatting sqref="I12">
    <cfRule type="colorScale" priority="294">
      <colorScale>
        <cfvo type="min"/>
        <cfvo type="max"/>
        <color rgb="FFFFEF9C"/>
        <color rgb="FF63BE7B"/>
      </colorScale>
    </cfRule>
    <cfRule type="colorScale" priority="285">
      <colorScale>
        <cfvo type="min"/>
        <cfvo type="max"/>
        <color rgb="FFFFEF9C"/>
        <color rgb="FF63BE7B"/>
      </colorScale>
    </cfRule>
    <cfRule type="colorScale" priority="282">
      <colorScale>
        <cfvo type="min"/>
        <cfvo type="max"/>
        <color rgb="FFFFEF9C"/>
        <color rgb="FF63BE7B"/>
      </colorScale>
    </cfRule>
    <cfRule type="colorScale" priority="303">
      <colorScale>
        <cfvo type="min"/>
        <cfvo type="max"/>
        <color rgb="FFFFEF9C"/>
        <color rgb="FF63BE7B"/>
      </colorScale>
    </cfRule>
  </conditionalFormatting>
  <conditionalFormatting sqref="I13">
    <cfRule type="colorScale" priority="274">
      <colorScale>
        <cfvo type="min"/>
        <cfvo type="max"/>
        <color rgb="FFFFEF9C"/>
        <color rgb="FF63BE7B"/>
      </colorScale>
    </cfRule>
    <cfRule type="colorScale" priority="255">
      <colorScale>
        <cfvo type="min"/>
        <cfvo type="max"/>
        <color rgb="FFFFEF9C"/>
        <color rgb="FF63BE7B"/>
      </colorScale>
    </cfRule>
    <cfRule type="colorScale" priority="267">
      <colorScale>
        <cfvo type="min"/>
        <cfvo type="max"/>
        <color rgb="FFFFEF9C"/>
        <color rgb="FF63BE7B"/>
      </colorScale>
    </cfRule>
    <cfRule type="colorScale" priority="258">
      <colorScale>
        <cfvo type="min"/>
        <cfvo type="percentile" val="50"/>
        <cfvo type="max"/>
        <color rgb="FFF8696B"/>
        <color rgb="FFFFEB84"/>
        <color rgb="FF63BE7B"/>
      </colorScale>
    </cfRule>
  </conditionalFormatting>
  <conditionalFormatting sqref="I14">
    <cfRule type="colorScale" priority="240">
      <colorScale>
        <cfvo type="min"/>
        <cfvo type="max"/>
        <color rgb="FFFFEF9C"/>
        <color rgb="FF63BE7B"/>
      </colorScale>
    </cfRule>
    <cfRule type="colorScale" priority="228">
      <colorScale>
        <cfvo type="min"/>
        <cfvo type="max"/>
        <color rgb="FFFFEF9C"/>
        <color rgb="FF63BE7B"/>
      </colorScale>
    </cfRule>
    <cfRule type="colorScale" priority="231">
      <colorScale>
        <cfvo type="min"/>
        <cfvo type="max"/>
        <color rgb="FFFFEF9C"/>
        <color rgb="FF63BE7B"/>
      </colorScale>
    </cfRule>
    <cfRule type="colorScale" priority="247">
      <colorScale>
        <cfvo type="min"/>
        <cfvo type="max"/>
        <color rgb="FFFFEF9C"/>
        <color rgb="FF63BE7B"/>
      </colorScale>
    </cfRule>
  </conditionalFormatting>
  <conditionalFormatting sqref="I15">
    <cfRule type="colorScale" priority="204">
      <colorScale>
        <cfvo type="min"/>
        <cfvo type="percentile" val="50"/>
        <cfvo type="max"/>
        <color rgb="FFF8696B"/>
        <color rgb="FFFFEB84"/>
        <color rgb="FF63BE7B"/>
      </colorScale>
    </cfRule>
    <cfRule type="colorScale" priority="220">
      <colorScale>
        <cfvo type="min"/>
        <cfvo type="max"/>
        <color rgb="FFFFEF9C"/>
        <color rgb="FF63BE7B"/>
      </colorScale>
    </cfRule>
    <cfRule type="colorScale" priority="201">
      <colorScale>
        <cfvo type="min"/>
        <cfvo type="max"/>
        <color rgb="FFFFEF9C"/>
        <color rgb="FF63BE7B"/>
      </colorScale>
    </cfRule>
    <cfRule type="colorScale" priority="213">
      <colorScale>
        <cfvo type="min"/>
        <cfvo type="max"/>
        <color rgb="FFFFEF9C"/>
        <color rgb="FF63BE7B"/>
      </colorScale>
    </cfRule>
  </conditionalFormatting>
  <conditionalFormatting sqref="I16">
    <cfRule type="colorScale" priority="136">
      <colorScale>
        <cfvo type="min"/>
        <cfvo type="max"/>
        <color rgb="FFFFEF9C"/>
        <color rgb="FF63BE7B"/>
      </colorScale>
    </cfRule>
    <cfRule type="colorScale" priority="123">
      <colorScale>
        <cfvo type="min"/>
        <cfvo type="percentile" val="50"/>
        <cfvo type="max"/>
        <color rgb="FFF8696B"/>
        <color rgb="FFFFEB84"/>
        <color rgb="FF63BE7B"/>
      </colorScale>
    </cfRule>
    <cfRule type="colorScale" priority="120">
      <colorScale>
        <cfvo type="min"/>
        <cfvo type="max"/>
        <color rgb="FFFFEF9C"/>
        <color rgb="FF63BE7B"/>
      </colorScale>
    </cfRule>
    <cfRule type="colorScale" priority="141">
      <colorScale>
        <cfvo type="min"/>
        <cfvo type="max"/>
        <color rgb="FFFFEF9C"/>
        <color rgb="FF63BE7B"/>
      </colorScale>
    </cfRule>
  </conditionalFormatting>
  <conditionalFormatting sqref="I17">
    <cfRule type="colorScale" priority="88">
      <colorScale>
        <cfvo type="min"/>
        <cfvo type="max"/>
        <color rgb="FFFFEF9C"/>
        <color rgb="FF63BE7B"/>
      </colorScale>
    </cfRule>
    <cfRule type="colorScale" priority="78">
      <colorScale>
        <cfvo type="min"/>
        <cfvo type="max"/>
        <color rgb="FFFFEF9C"/>
        <color rgb="FF63BE7B"/>
      </colorScale>
    </cfRule>
  </conditionalFormatting>
  <conditionalFormatting sqref="I18:I20">
    <cfRule type="colorScale" priority="66">
      <colorScale>
        <cfvo type="min"/>
        <cfvo type="max"/>
        <color rgb="FFFFEF9C"/>
        <color rgb="FF63BE7B"/>
      </colorScale>
    </cfRule>
    <cfRule type="colorScale" priority="72">
      <colorScale>
        <cfvo type="min"/>
        <cfvo type="max"/>
        <color rgb="FFFFEF9C"/>
        <color rgb="FF63BE7B"/>
      </colorScale>
    </cfRule>
    <cfRule type="colorScale" priority="59">
      <colorScale>
        <cfvo type="min"/>
        <cfvo type="max"/>
        <color rgb="FFFFEF9C"/>
        <color rgb="FF63BE7B"/>
      </colorScale>
    </cfRule>
  </conditionalFormatting>
  <conditionalFormatting sqref="J2">
    <cfRule type="colorScale" priority="545">
      <colorScale>
        <cfvo type="min"/>
        <cfvo type="max"/>
        <color rgb="FFFFEF9C"/>
        <color rgb="FF63BE7B"/>
      </colorScale>
    </cfRule>
  </conditionalFormatting>
  <conditionalFormatting sqref="J2:J20">
    <cfRule type="colorScale" priority="21">
      <colorScale>
        <cfvo type="min"/>
        <cfvo type="max"/>
        <color rgb="FFFFEF9C"/>
        <color rgb="FF63BE7B"/>
      </colorScale>
    </cfRule>
  </conditionalFormatting>
  <conditionalFormatting sqref="J3">
    <cfRule type="colorScale" priority="511">
      <colorScale>
        <cfvo type="min"/>
        <cfvo type="max"/>
        <color rgb="FFFFEF9C"/>
        <color rgb="FF63BE7B"/>
      </colorScale>
    </cfRule>
    <cfRule type="colorScale" priority="508">
      <colorScale>
        <cfvo type="min"/>
        <cfvo type="max"/>
        <color rgb="FFFFEF9C"/>
        <color rgb="FF63BE7B"/>
      </colorScale>
    </cfRule>
    <cfRule type="colorScale" priority="531">
      <colorScale>
        <cfvo type="min"/>
        <cfvo type="max"/>
        <color rgb="FFFFEF9C"/>
        <color rgb="FF63BE7B"/>
      </colorScale>
    </cfRule>
  </conditionalFormatting>
  <conditionalFormatting sqref="J4">
    <cfRule type="colorScale" priority="487">
      <colorScale>
        <cfvo type="min"/>
        <cfvo type="max"/>
        <color rgb="FFFFEF9C"/>
        <color rgb="FF63BE7B"/>
      </colorScale>
    </cfRule>
    <cfRule type="colorScale" priority="502">
      <colorScale>
        <cfvo type="min"/>
        <cfvo type="max"/>
        <color rgb="FFFFEF9C"/>
        <color rgb="FF63BE7B"/>
      </colorScale>
    </cfRule>
  </conditionalFormatting>
  <conditionalFormatting sqref="J5">
    <cfRule type="colorScale" priority="481">
      <colorScale>
        <cfvo type="min"/>
        <cfvo type="max"/>
        <color rgb="FFFFEF9C"/>
        <color rgb="FF63BE7B"/>
      </colorScale>
    </cfRule>
    <cfRule type="colorScale" priority="463">
      <colorScale>
        <cfvo type="min"/>
        <cfvo type="max"/>
        <color rgb="FFFFEF9C"/>
        <color rgb="FF63BE7B"/>
      </colorScale>
    </cfRule>
    <cfRule type="colorScale" priority="460">
      <colorScale>
        <cfvo type="min"/>
        <cfvo type="max"/>
        <color rgb="FFFFEF9C"/>
        <color rgb="FF63BE7B"/>
      </colorScale>
    </cfRule>
  </conditionalFormatting>
  <conditionalFormatting sqref="J6">
    <cfRule type="colorScale" priority="456">
      <colorScale>
        <cfvo type="min"/>
        <cfvo type="max"/>
        <color rgb="FFFFEF9C"/>
        <color rgb="FF63BE7B"/>
      </colorScale>
    </cfRule>
    <cfRule type="colorScale" priority="433">
      <colorScale>
        <cfvo type="min"/>
        <cfvo type="max"/>
        <color rgb="FFFFEF9C"/>
        <color rgb="FF63BE7B"/>
      </colorScale>
    </cfRule>
    <cfRule type="colorScale" priority="436">
      <colorScale>
        <cfvo type="min"/>
        <cfvo type="max"/>
        <color rgb="FFFFEF9C"/>
        <color rgb="FF63BE7B"/>
      </colorScale>
    </cfRule>
  </conditionalFormatting>
  <conditionalFormatting sqref="J7">
    <cfRule type="colorScale" priority="427">
      <colorScale>
        <cfvo type="min"/>
        <cfvo type="max"/>
        <color rgb="FFFFEF9C"/>
        <color rgb="FF63BE7B"/>
      </colorScale>
    </cfRule>
    <cfRule type="colorScale" priority="406">
      <colorScale>
        <cfvo type="min"/>
        <cfvo type="max"/>
        <color rgb="FFFFEF9C"/>
        <color rgb="FF63BE7B"/>
      </colorScale>
    </cfRule>
    <cfRule type="colorScale" priority="409">
      <colorScale>
        <cfvo type="min"/>
        <cfvo type="max"/>
        <color rgb="FFFFEF9C"/>
        <color rgb="FF63BE7B"/>
      </colorScale>
    </cfRule>
  </conditionalFormatting>
  <conditionalFormatting sqref="J8">
    <cfRule type="colorScale" priority="397">
      <colorScale>
        <cfvo type="min"/>
        <cfvo type="max"/>
        <color rgb="FFFFEF9C"/>
        <color rgb="FF63BE7B"/>
      </colorScale>
    </cfRule>
  </conditionalFormatting>
  <conditionalFormatting sqref="J9">
    <cfRule type="colorScale" priority="363">
      <colorScale>
        <cfvo type="min"/>
        <cfvo type="max"/>
        <color rgb="FFFFEF9C"/>
        <color rgb="FF63BE7B"/>
      </colorScale>
    </cfRule>
    <cfRule type="colorScale" priority="360">
      <colorScale>
        <cfvo type="min"/>
        <cfvo type="max"/>
        <color rgb="FFFFEF9C"/>
        <color rgb="FF63BE7B"/>
      </colorScale>
    </cfRule>
    <cfRule type="colorScale" priority="381">
      <colorScale>
        <cfvo type="min"/>
        <cfvo type="max"/>
        <color rgb="FFFFEF9C"/>
        <color rgb="FF63BE7B"/>
      </colorScale>
    </cfRule>
  </conditionalFormatting>
  <conditionalFormatting sqref="J10">
    <cfRule type="colorScale" priority="349">
      <colorScale>
        <cfvo type="min"/>
        <cfvo type="max"/>
        <color rgb="FFFFEF9C"/>
        <color rgb="FF63BE7B"/>
      </colorScale>
    </cfRule>
    <cfRule type="colorScale" priority="334">
      <colorScale>
        <cfvo type="min"/>
        <cfvo type="max"/>
        <color rgb="FFFFEF9C"/>
        <color rgb="FF63BE7B"/>
      </colorScale>
    </cfRule>
  </conditionalFormatting>
  <conditionalFormatting sqref="J11">
    <cfRule type="colorScale" priority="323">
      <colorScale>
        <cfvo type="min"/>
        <cfvo type="max"/>
        <color rgb="FFFFEF9C"/>
        <color rgb="FF63BE7B"/>
      </colorScale>
    </cfRule>
    <cfRule type="colorScale" priority="308">
      <colorScale>
        <cfvo type="min"/>
        <cfvo type="max"/>
        <color rgb="FFFFEF9C"/>
        <color rgb="FF63BE7B"/>
      </colorScale>
    </cfRule>
  </conditionalFormatting>
  <conditionalFormatting sqref="J12">
    <cfRule type="colorScale" priority="284">
      <colorScale>
        <cfvo type="min"/>
        <cfvo type="max"/>
        <color rgb="FFFFEF9C"/>
        <color rgb="FF63BE7B"/>
      </colorScale>
    </cfRule>
    <cfRule type="colorScale" priority="281">
      <colorScale>
        <cfvo type="min"/>
        <cfvo type="max"/>
        <color rgb="FFFFEF9C"/>
        <color rgb="FF63BE7B"/>
      </colorScale>
    </cfRule>
    <cfRule type="colorScale" priority="304">
      <colorScale>
        <cfvo type="min"/>
        <cfvo type="max"/>
        <color rgb="FFFFEF9C"/>
        <color rgb="FF63BE7B"/>
      </colorScale>
    </cfRule>
  </conditionalFormatting>
  <conditionalFormatting sqref="J13">
    <cfRule type="colorScale" priority="275">
      <colorScale>
        <cfvo type="min"/>
        <cfvo type="max"/>
        <color rgb="FFFFEF9C"/>
        <color rgb="FF63BE7B"/>
      </colorScale>
    </cfRule>
    <cfRule type="colorScale" priority="257">
      <colorScale>
        <cfvo type="min"/>
        <cfvo type="max"/>
        <color rgb="FFFFEF9C"/>
        <color rgb="FF63BE7B"/>
      </colorScale>
    </cfRule>
    <cfRule type="colorScale" priority="254">
      <colorScale>
        <cfvo type="min"/>
        <cfvo type="max"/>
        <color rgb="FFFFEF9C"/>
        <color rgb="FF63BE7B"/>
      </colorScale>
    </cfRule>
  </conditionalFormatting>
  <conditionalFormatting sqref="J14">
    <cfRule type="colorScale" priority="248">
      <colorScale>
        <cfvo type="min"/>
        <cfvo type="max"/>
        <color rgb="FFFFEF9C"/>
        <color rgb="FF63BE7B"/>
      </colorScale>
    </cfRule>
    <cfRule type="colorScale" priority="227">
      <colorScale>
        <cfvo type="min"/>
        <cfvo type="max"/>
        <color rgb="FFFFEF9C"/>
        <color rgb="FF63BE7B"/>
      </colorScale>
    </cfRule>
    <cfRule type="colorScale" priority="230">
      <colorScale>
        <cfvo type="min"/>
        <cfvo type="max"/>
        <color rgb="FFFFEF9C"/>
        <color rgb="FF63BE7B"/>
      </colorScale>
    </cfRule>
  </conditionalFormatting>
  <conditionalFormatting sqref="J15">
    <cfRule type="colorScale" priority="200">
      <colorScale>
        <cfvo type="min"/>
        <cfvo type="max"/>
        <color rgb="FFFFEF9C"/>
        <color rgb="FF63BE7B"/>
      </colorScale>
    </cfRule>
    <cfRule type="colorScale" priority="203">
      <colorScale>
        <cfvo type="min"/>
        <cfvo type="max"/>
        <color rgb="FFFFEF9C"/>
        <color rgb="FF63BE7B"/>
      </colorScale>
    </cfRule>
    <cfRule type="colorScale" priority="221">
      <colorScale>
        <cfvo type="min"/>
        <cfvo type="max"/>
        <color rgb="FFFFEF9C"/>
        <color rgb="FF63BE7B"/>
      </colorScale>
    </cfRule>
  </conditionalFormatting>
  <conditionalFormatting sqref="J16">
    <cfRule type="colorScale" priority="142">
      <colorScale>
        <cfvo type="min"/>
        <cfvo type="max"/>
        <color rgb="FFFFEF9C"/>
        <color rgb="FF63BE7B"/>
      </colorScale>
    </cfRule>
    <cfRule type="colorScale" priority="122">
      <colorScale>
        <cfvo type="min"/>
        <cfvo type="max"/>
        <color rgb="FFFFEF9C"/>
        <color rgb="FF63BE7B"/>
      </colorScale>
    </cfRule>
    <cfRule type="colorScale" priority="119">
      <colorScale>
        <cfvo type="min"/>
        <cfvo type="max"/>
        <color rgb="FFFFEF9C"/>
        <color rgb="FF63BE7B"/>
      </colorScale>
    </cfRule>
  </conditionalFormatting>
  <conditionalFormatting sqref="J17">
    <cfRule type="colorScale" priority="89">
      <colorScale>
        <cfvo type="min"/>
        <cfvo type="max"/>
        <color rgb="FFFFEF9C"/>
        <color rgb="FF63BE7B"/>
      </colorScale>
    </cfRule>
  </conditionalFormatting>
  <conditionalFormatting sqref="J18:J20">
    <cfRule type="colorScale" priority="58">
      <colorScale>
        <cfvo type="min"/>
        <cfvo type="max"/>
        <color rgb="FFFFEF9C"/>
        <color rgb="FF63BE7B"/>
      </colorScale>
    </cfRule>
    <cfRule type="colorScale" priority="73">
      <colorScale>
        <cfvo type="min"/>
        <cfvo type="max"/>
        <color rgb="FFFFEF9C"/>
        <color rgb="FF63BE7B"/>
      </colorScale>
    </cfRule>
  </conditionalFormatting>
  <conditionalFormatting sqref="K2">
    <cfRule type="colorScale" priority="547">
      <colorScale>
        <cfvo type="min"/>
        <cfvo type="max"/>
        <color rgb="FFFFEF9C"/>
        <color rgb="FF63BE7B"/>
      </colorScale>
    </cfRule>
    <cfRule type="colorScale" priority="546">
      <colorScale>
        <cfvo type="min"/>
        <cfvo type="percentile" val="50"/>
        <cfvo type="max"/>
        <color rgb="FFF8696B"/>
        <color rgb="FFFFEB84"/>
        <color rgb="FF63BE7B"/>
      </colorScale>
    </cfRule>
  </conditionalFormatting>
  <conditionalFormatting sqref="K2:K20">
    <cfRule type="colorScale" priority="20">
      <colorScale>
        <cfvo type="min"/>
        <cfvo type="max"/>
        <color rgb="FFFFEF9C"/>
        <color rgb="FF63BE7B"/>
      </colorScale>
    </cfRule>
  </conditionalFormatting>
  <conditionalFormatting sqref="K3">
    <cfRule type="colorScale" priority="507">
      <colorScale>
        <cfvo type="min"/>
        <cfvo type="max"/>
        <color rgb="FFFFEF9C"/>
        <color rgb="FF63BE7B"/>
      </colorScale>
    </cfRule>
    <cfRule type="colorScale" priority="532">
      <colorScale>
        <cfvo type="min"/>
        <cfvo type="percentile" val="50"/>
        <cfvo type="max"/>
        <color rgb="FFF8696B"/>
        <color rgb="FFFFEB84"/>
        <color rgb="FF63BE7B"/>
      </colorScale>
    </cfRule>
    <cfRule type="colorScale" priority="510">
      <colorScale>
        <cfvo type="min"/>
        <cfvo type="percentile" val="50"/>
        <cfvo type="max"/>
        <color rgb="FFF8696B"/>
        <color rgb="FFFFEB84"/>
        <color rgb="FF63BE7B"/>
      </colorScale>
    </cfRule>
  </conditionalFormatting>
  <conditionalFormatting sqref="K4">
    <cfRule type="colorScale" priority="503">
      <colorScale>
        <cfvo type="min"/>
        <cfvo type="percentile" val="50"/>
        <cfvo type="max"/>
        <color rgb="FFF8696B"/>
        <color rgb="FFFFEB84"/>
        <color rgb="FF63BE7B"/>
      </colorScale>
    </cfRule>
    <cfRule type="colorScale" priority="486">
      <colorScale>
        <cfvo type="min"/>
        <cfvo type="max"/>
        <color rgb="FFFFEF9C"/>
        <color rgb="FF63BE7B"/>
      </colorScale>
    </cfRule>
  </conditionalFormatting>
  <conditionalFormatting sqref="K5">
    <cfRule type="colorScale" priority="482">
      <colorScale>
        <cfvo type="min"/>
        <cfvo type="percentile" val="50"/>
        <cfvo type="max"/>
        <color rgb="FFF8696B"/>
        <color rgb="FFFFEB84"/>
        <color rgb="FF63BE7B"/>
      </colorScale>
    </cfRule>
    <cfRule type="colorScale" priority="459">
      <colorScale>
        <cfvo type="min"/>
        <cfvo type="max"/>
        <color rgb="FFFFEF9C"/>
        <color rgb="FF63BE7B"/>
      </colorScale>
    </cfRule>
    <cfRule type="colorScale" priority="462">
      <colorScale>
        <cfvo type="min"/>
        <cfvo type="percentile" val="50"/>
        <cfvo type="max"/>
        <color rgb="FFF8696B"/>
        <color rgb="FFFFEB84"/>
        <color rgb="FF63BE7B"/>
      </colorScale>
    </cfRule>
  </conditionalFormatting>
  <conditionalFormatting sqref="K6">
    <cfRule type="colorScale" priority="435">
      <colorScale>
        <cfvo type="min"/>
        <cfvo type="percentile" val="50"/>
        <cfvo type="max"/>
        <color rgb="FFF8696B"/>
        <color rgb="FFFFEB84"/>
        <color rgb="FF63BE7B"/>
      </colorScale>
    </cfRule>
    <cfRule type="colorScale" priority="432">
      <colorScale>
        <cfvo type="min"/>
        <cfvo type="max"/>
        <color rgb="FFFFEF9C"/>
        <color rgb="FF63BE7B"/>
      </colorScale>
    </cfRule>
    <cfRule type="colorScale" priority="457">
      <colorScale>
        <cfvo type="min"/>
        <cfvo type="percentile" val="50"/>
        <cfvo type="max"/>
        <color rgb="FFF8696B"/>
        <color rgb="FFFFEB84"/>
        <color rgb="FF63BE7B"/>
      </colorScale>
    </cfRule>
  </conditionalFormatting>
  <conditionalFormatting sqref="K7">
    <cfRule type="colorScale" priority="408">
      <colorScale>
        <cfvo type="min"/>
        <cfvo type="max"/>
        <color rgb="FFFFEF9C"/>
        <color rgb="FF63BE7B"/>
      </colorScale>
    </cfRule>
    <cfRule type="colorScale" priority="405">
      <colorScale>
        <cfvo type="min"/>
        <cfvo type="max"/>
        <color rgb="FFFFEF9C"/>
        <color rgb="FF63BE7B"/>
      </colorScale>
    </cfRule>
    <cfRule type="colorScale" priority="428">
      <colorScale>
        <cfvo type="min"/>
        <cfvo type="percentile" val="50"/>
        <cfvo type="max"/>
        <color rgb="FFF8696B"/>
        <color rgb="FFFFEB84"/>
        <color rgb="FF63BE7B"/>
      </colorScale>
    </cfRule>
  </conditionalFormatting>
  <conditionalFormatting sqref="K8">
    <cfRule type="colorScale" priority="399">
      <colorScale>
        <cfvo type="min"/>
        <cfvo type="max"/>
        <color rgb="FFFFEF9C"/>
        <color rgb="FF63BE7B"/>
      </colorScale>
    </cfRule>
    <cfRule type="colorScale" priority="398">
      <colorScale>
        <cfvo type="min"/>
        <cfvo type="percentile" val="50"/>
        <cfvo type="max"/>
        <color rgb="FFF8696B"/>
        <color rgb="FFFFEB84"/>
        <color rgb="FF63BE7B"/>
      </colorScale>
    </cfRule>
  </conditionalFormatting>
  <conditionalFormatting sqref="K9">
    <cfRule type="colorScale" priority="382">
      <colorScale>
        <cfvo type="min"/>
        <cfvo type="percentile" val="50"/>
        <cfvo type="max"/>
        <color rgb="FFF8696B"/>
        <color rgb="FFFFEB84"/>
        <color rgb="FF63BE7B"/>
      </colorScale>
    </cfRule>
    <cfRule type="colorScale" priority="359">
      <colorScale>
        <cfvo type="min"/>
        <cfvo type="max"/>
        <color rgb="FFFFEF9C"/>
        <color rgb="FF63BE7B"/>
      </colorScale>
    </cfRule>
    <cfRule type="colorScale" priority="362">
      <colorScale>
        <cfvo type="min"/>
        <cfvo type="max"/>
        <color rgb="FFFFEF9C"/>
        <color rgb="FF63BE7B"/>
      </colorScale>
    </cfRule>
  </conditionalFormatting>
  <conditionalFormatting sqref="K10">
    <cfRule type="colorScale" priority="350">
      <colorScale>
        <cfvo type="min"/>
        <cfvo type="percentile" val="50"/>
        <cfvo type="max"/>
        <color rgb="FFF8696B"/>
        <color rgb="FFFFEB84"/>
        <color rgb="FF63BE7B"/>
      </colorScale>
    </cfRule>
    <cfRule type="colorScale" priority="357">
      <colorScale>
        <cfvo type="min"/>
        <cfvo type="percentile" val="50"/>
        <cfvo type="max"/>
        <color rgb="FFF8696B"/>
        <color rgb="FFFFEB84"/>
        <color rgb="FF63BE7B"/>
      </colorScale>
    </cfRule>
    <cfRule type="colorScale" priority="333">
      <colorScale>
        <cfvo type="min"/>
        <cfvo type="max"/>
        <color rgb="FFFFEF9C"/>
        <color rgb="FF63BE7B"/>
      </colorScale>
    </cfRule>
  </conditionalFormatting>
  <conditionalFormatting sqref="K11">
    <cfRule type="colorScale" priority="324">
      <colorScale>
        <cfvo type="min"/>
        <cfvo type="percentile" val="50"/>
        <cfvo type="max"/>
        <color rgb="FFF8696B"/>
        <color rgb="FFFFEB84"/>
        <color rgb="FF63BE7B"/>
      </colorScale>
    </cfRule>
    <cfRule type="colorScale" priority="307">
      <colorScale>
        <cfvo type="min"/>
        <cfvo type="max"/>
        <color rgb="FFFFEF9C"/>
        <color rgb="FF63BE7B"/>
      </colorScale>
    </cfRule>
    <cfRule type="colorScale" priority="331">
      <colorScale>
        <cfvo type="min"/>
        <cfvo type="percentile" val="50"/>
        <cfvo type="max"/>
        <color rgb="FFF8696B"/>
        <color rgb="FFFFEB84"/>
        <color rgb="FF63BE7B"/>
      </colorScale>
    </cfRule>
  </conditionalFormatting>
  <conditionalFormatting sqref="K12">
    <cfRule type="colorScale" priority="283">
      <colorScale>
        <cfvo type="min"/>
        <cfvo type="percentile" val="50"/>
        <cfvo type="max"/>
        <color rgb="FFF8696B"/>
        <color rgb="FFFFEB84"/>
        <color rgb="FF63BE7B"/>
      </colorScale>
    </cfRule>
    <cfRule type="colorScale" priority="280">
      <colorScale>
        <cfvo type="min"/>
        <cfvo type="max"/>
        <color rgb="FFFFEF9C"/>
        <color rgb="FF63BE7B"/>
      </colorScale>
    </cfRule>
    <cfRule type="colorScale" priority="305">
      <colorScale>
        <cfvo type="min"/>
        <cfvo type="percentile" val="50"/>
        <cfvo type="max"/>
        <color rgb="FFF8696B"/>
        <color rgb="FFFFEB84"/>
        <color rgb="FF63BE7B"/>
      </colorScale>
    </cfRule>
  </conditionalFormatting>
  <conditionalFormatting sqref="K13">
    <cfRule type="colorScale" priority="256">
      <colorScale>
        <cfvo type="min"/>
        <cfvo type="max"/>
        <color rgb="FFFFEF9C"/>
        <color rgb="FF63BE7B"/>
      </colorScale>
    </cfRule>
    <cfRule type="colorScale" priority="253">
      <colorScale>
        <cfvo type="min"/>
        <cfvo type="max"/>
        <color rgb="FFFFEF9C"/>
        <color rgb="FF63BE7B"/>
      </colorScale>
    </cfRule>
    <cfRule type="colorScale" priority="276">
      <colorScale>
        <cfvo type="min"/>
        <cfvo type="percentile" val="50"/>
        <cfvo type="max"/>
        <color rgb="FFF8696B"/>
        <color rgb="FFFFEB84"/>
        <color rgb="FF63BE7B"/>
      </colorScale>
    </cfRule>
  </conditionalFormatting>
  <conditionalFormatting sqref="K14">
    <cfRule type="colorScale" priority="249">
      <colorScale>
        <cfvo type="min"/>
        <cfvo type="percentile" val="50"/>
        <cfvo type="max"/>
        <color rgb="FFF8696B"/>
        <color rgb="FFFFEB84"/>
        <color rgb="FF63BE7B"/>
      </colorScale>
    </cfRule>
    <cfRule type="colorScale" priority="229">
      <colorScale>
        <cfvo type="min"/>
        <cfvo type="percentile" val="50"/>
        <cfvo type="max"/>
        <color rgb="FFF8696B"/>
        <color rgb="FFFFEB84"/>
        <color rgb="FF63BE7B"/>
      </colorScale>
    </cfRule>
    <cfRule type="colorScale" priority="226">
      <colorScale>
        <cfvo type="min"/>
        <cfvo type="max"/>
        <color rgb="FFFFEF9C"/>
        <color rgb="FF63BE7B"/>
      </colorScale>
    </cfRule>
  </conditionalFormatting>
  <conditionalFormatting sqref="K15">
    <cfRule type="colorScale" priority="202">
      <colorScale>
        <cfvo type="min"/>
        <cfvo type="max"/>
        <color rgb="FFFFEF9C"/>
        <color rgb="FF63BE7B"/>
      </colorScale>
    </cfRule>
    <cfRule type="colorScale" priority="222">
      <colorScale>
        <cfvo type="min"/>
        <cfvo type="percentile" val="50"/>
        <cfvo type="max"/>
        <color rgb="FFF8696B"/>
        <color rgb="FFFFEB84"/>
        <color rgb="FF63BE7B"/>
      </colorScale>
    </cfRule>
    <cfRule type="colorScale" priority="199">
      <colorScale>
        <cfvo type="min"/>
        <cfvo type="max"/>
        <color rgb="FFFFEF9C"/>
        <color rgb="FF63BE7B"/>
      </colorScale>
    </cfRule>
  </conditionalFormatting>
  <conditionalFormatting sqref="K16">
    <cfRule type="colorScale" priority="121">
      <colorScale>
        <cfvo type="min"/>
        <cfvo type="max"/>
        <color rgb="FFFFEF9C"/>
        <color rgb="FF63BE7B"/>
      </colorScale>
    </cfRule>
    <cfRule type="colorScale" priority="118">
      <colorScale>
        <cfvo type="min"/>
        <cfvo type="max"/>
        <color rgb="FFFFEF9C"/>
        <color rgb="FF63BE7B"/>
      </colorScale>
    </cfRule>
    <cfRule type="colorScale" priority="143">
      <colorScale>
        <cfvo type="min"/>
        <cfvo type="percentile" val="50"/>
        <cfvo type="max"/>
        <color rgb="FFF8696B"/>
        <color rgb="FFFFEB84"/>
        <color rgb="FF63BE7B"/>
      </colorScale>
    </cfRule>
  </conditionalFormatting>
  <conditionalFormatting sqref="K17">
    <cfRule type="colorScale" priority="91">
      <colorScale>
        <cfvo type="min"/>
        <cfvo type="max"/>
        <color rgb="FFFFEF9C"/>
        <color rgb="FF63BE7B"/>
      </colorScale>
    </cfRule>
    <cfRule type="colorScale" priority="90">
      <colorScale>
        <cfvo type="min"/>
        <cfvo type="percentile" val="50"/>
        <cfvo type="max"/>
        <color rgb="FFF8696B"/>
        <color rgb="FFFFEB84"/>
        <color rgb="FF63BE7B"/>
      </colorScale>
    </cfRule>
  </conditionalFormatting>
  <conditionalFormatting sqref="K18:K20">
    <cfRule type="colorScale" priority="57">
      <colorScale>
        <cfvo type="min"/>
        <cfvo type="max"/>
        <color rgb="FFFFEF9C"/>
        <color rgb="FF63BE7B"/>
      </colorScale>
    </cfRule>
    <cfRule type="colorScale" priority="74">
      <colorScale>
        <cfvo type="min"/>
        <cfvo type="percentile" val="50"/>
        <cfvo type="max"/>
        <color rgb="FFF8696B"/>
        <color rgb="FFFFEB84"/>
        <color rgb="FF63BE7B"/>
      </colorScale>
    </cfRule>
  </conditionalFormatting>
  <hyperlinks>
    <hyperlink ref="A14" r:id="rId1" display="Technology/Software/Constellation Software.xlsx" xr:uid="{F816A767-0658-8A47-BA7E-9902B78DECFA}"/>
    <hyperlink ref="A6" r:id="rId2" display="Technology/Hardware/Broadcom.xlsx" xr:uid="{CDB0D5D4-051D-C94E-BA91-06F2DF0B87D5}"/>
    <hyperlink ref="A4" r:id="rId3" display="Healthcare/Novo Nordisk.xlsx" xr:uid="{8A2B2D72-7E07-C440-9BF3-D57FF0BD6023}"/>
    <hyperlink ref="A19" r:id="rId4" display="Industrials/Copart.xlsx" xr:uid="{248EA533-A472-3049-916A-EE280B9A3A0B}"/>
    <hyperlink ref="A17" r:id="rId5" display="Financial Services/Fair Isaac Corporation.xlsx" xr:uid="{82D1CBF4-CCCC-D24F-B2E1-8FFD1C45E85F}"/>
    <hyperlink ref="A9" r:id="rId6" display="Technology/Software/Microsoft.xlsx" xr:uid="{22534253-29DC-A44C-98B2-58985F2686EA}"/>
    <hyperlink ref="A3" r:id="rId7" display="Financial Services/Visa.xlsx" xr:uid="{33FB9484-0190-8644-B55A-2FE91871CE23}"/>
    <hyperlink ref="A11" r:id="rId8" display="Consumer/Hermes International.xlsx" xr:uid="{5BDE3FBC-CC48-F449-917A-7B96BF738084}"/>
    <hyperlink ref="A13" r:id="rId9" display="Consumer/Louis Vuitton Moet Hennessy.xlsx" xr:uid="{5DD75D83-D39D-1343-8A8E-53A81DE97DEE}"/>
    <hyperlink ref="A2" r:id="rId10" display="Consumer/O'Reilly Automotive.xlsx" xr:uid="{888B65BA-C9D8-E84F-807C-F5FA4FCE5DC5}"/>
    <hyperlink ref="A20" r:id="rId11" display="Financial Services/Moodys.xlsx" xr:uid="{69E120AE-80D6-CC41-9229-C833C75788F5}"/>
    <hyperlink ref="A16" r:id="rId12" display="Consumer/Ferrari.xlsx" xr:uid="{B9CE4D55-BCC6-E84B-8F64-9CB2EBBF879E}"/>
    <hyperlink ref="A12" r:id="rId13" display="Financial Services/MSCI.xlsx" xr:uid="{80CBDB54-41A5-3448-82ED-377640245F3D}"/>
    <hyperlink ref="A5" r:id="rId14" display="Financial Services/Berkshire Hathaway.xlsx" xr:uid="{8DCFE525-173E-814B-8FC9-62C412AD2F45}"/>
    <hyperlink ref="A18" r:id="rId15" display="Technology/Hardware/ASML.xlsx" xr:uid="{930A1795-6D32-8043-A4A1-E13302EE6D58}"/>
    <hyperlink ref="A10" r:id="rId16" display="Technology/Software/Intuit.xlsx" xr:uid="{DC319164-EFFA-1D4C-B89A-3F5E83C04DF3}"/>
    <hyperlink ref="A7" r:id="rId17" display="Technology/Hardware/Texas Instruments.xlsx" xr:uid="{5F47ADB8-E32D-DF4A-98BC-B30417325792}"/>
    <hyperlink ref="A15" r:id="rId18" display="To Be Modeled/Cadence Design Systems.xlsx" xr:uid="{7057950A-2FBC-DC44-9E20-1C9BB5DA92EE}"/>
    <hyperlink ref="A8" r:id="rId19" display="Technology/Software/ServiceNow.xlsx" xr:uid="{F38DBC85-7D18-FD49-9D62-398891365BA9}"/>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EDD86-E5F2-644B-84AF-A1500C3A15D0}">
  <dimension ref="A1:R16"/>
  <sheetViews>
    <sheetView zoomScale="80" zoomScaleNormal="80" workbookViewId="0">
      <pane ySplit="1" topLeftCell="A2" activePane="bottomLeft" state="frozen"/>
      <selection pane="bottomLeft" activeCell="A4" sqref="A4"/>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26</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57">
        <v>#VALUE!</v>
      </c>
      <c r="B2" s="19">
        <f>'[56]Sheet 1'!$G$115</f>
        <v>18.01420539880521</v>
      </c>
      <c r="C2" s="6">
        <f>'[56]Sheet 1'!$G$117</f>
        <v>0.42856505938185641</v>
      </c>
      <c r="D2" s="6">
        <f>'[56]Sheet 1'!$E$4</f>
        <v>0.71606177289857453</v>
      </c>
      <c r="E2" s="6">
        <f>'[56]Sheet 1'!$F$4</f>
        <v>0.51339738616697494</v>
      </c>
      <c r="F2" s="6">
        <f>'[56]Sheet 1'!$E$20</f>
        <v>0.66443613679600055</v>
      </c>
      <c r="G2" s="7">
        <f>'[56]Sheet 1'!$L$16</f>
        <v>8.8435133281613663</v>
      </c>
      <c r="H2" s="7">
        <f>'[56]Sheet 1'!$M$16</f>
        <v>34.087840977889826</v>
      </c>
      <c r="I2" s="6">
        <f>'[56]Sheet 1'!$K$7</f>
        <v>0.48259999999999997</v>
      </c>
      <c r="J2" s="6">
        <f>'[56]Sheet 1'!$N$7</f>
        <v>0.33919914065763562</v>
      </c>
      <c r="K2" s="6">
        <f>'[56]Sheet 1'!$M$13</f>
        <v>0.31683791255065541</v>
      </c>
      <c r="L2" s="8" cm="1">
        <f t="array" ref="L2">_FV(A2,"Market cap",TRUE)</f>
        <v>3644540620</v>
      </c>
      <c r="M2" s="16" t="str" cm="1">
        <f t="array" ref="M2">_FV(A2,"Industry")</f>
        <v>Professional &amp; Commercial Services</v>
      </c>
      <c r="N2" s="25" cm="1">
        <f t="array" ref="N2">_FV(A2,"Year incorporated",TRUE)</f>
        <v>2021</v>
      </c>
      <c r="O2" s="14" t="str" cm="1">
        <f t="array" ref="O2">_FV(A2,"Description")</f>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c>
      <c r="P2" s="10"/>
      <c r="Q2" s="10"/>
      <c r="R2" s="10"/>
    </row>
    <row r="3" spans="1:18" ht="50" customHeight="1">
      <c r="A3" s="2" t="e" vm="11">
        <v>#VALUE!</v>
      </c>
      <c r="B3" s="19">
        <f>'[11]Sheet 1'!$X$115</f>
        <v>146.25862569866152</v>
      </c>
      <c r="C3" s="6" cm="1">
        <f t="array" ref="C3">(B3/_FV(A3,"Price"))-1</f>
        <v>0.36613698578985154</v>
      </c>
      <c r="D3" s="6">
        <f>'[11]Sheet 1'!$V$4</f>
        <v>0.53668211856406289</v>
      </c>
      <c r="E3" s="6">
        <f>'[11]Sheet 1'!$W$4</f>
        <v>0.12461796603923792</v>
      </c>
      <c r="F3" s="6">
        <f>'[11]Sheet 1'!$V$20</f>
        <v>0.24589531020025879</v>
      </c>
      <c r="G3" s="7">
        <f>'[11]Sheet 1'!$AC$16</f>
        <v>1.9017737064994649</v>
      </c>
      <c r="H3" s="7">
        <f>'[11]Sheet 1'!$AD$16</f>
        <v>12.516272060633998</v>
      </c>
      <c r="I3" s="6">
        <f>'[11]Sheet 1'!$AB$7</f>
        <v>0.52329999999999999</v>
      </c>
      <c r="J3" s="6">
        <f>'[11]Sheet 1'!$AE$7</f>
        <v>0.1403527722339194</v>
      </c>
      <c r="K3" s="6">
        <f>'[11]Sheet 1'!$AD$13</f>
        <v>0.24927693351245789</v>
      </c>
      <c r="L3" s="8">
        <f>'[11]Sheet 1'!$AD$101</f>
        <v>6760777000</v>
      </c>
      <c r="M3" s="16" t="str" cm="1">
        <f t="array" ref="M3">_FV(A3,"Industry")</f>
        <v>Textiles &amp; Apparel</v>
      </c>
      <c r="N3" s="25" cm="1">
        <f t="array" ref="N3">_FV(A3,"Year incorporated",TRUE)</f>
        <v>2005</v>
      </c>
      <c r="O3" s="14" t="str" cm="1">
        <f t="array" ref="O3">_FV(A3,"Description")</f>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c>
      <c r="P3" s="10"/>
      <c r="Q3" s="10"/>
      <c r="R3" s="10"/>
    </row>
    <row r="4" spans="1:18" ht="50" customHeight="1">
      <c r="A4" s="2" t="e" vm="114">
        <v>#VALUE!</v>
      </c>
      <c r="B4" s="19">
        <f>'[114]Sheet 1'!$P$115</f>
        <v>54.817204374765645</v>
      </c>
      <c r="C4" s="6" cm="1">
        <f t="array" ref="C4">(B4/_FV(A4,"Price"))-1</f>
        <v>-0.12180063481631465</v>
      </c>
      <c r="D4" s="6">
        <f>'[114]Sheet 1'!$N$4</f>
        <v>0.27212070946575029</v>
      </c>
      <c r="E4" s="6">
        <f>'[114]Sheet 1'!$O$4</f>
        <v>0.15448597520448426</v>
      </c>
      <c r="F4" s="6">
        <f>'[114]Sheet 1'!$N$20</f>
        <v>0.25508914155330609</v>
      </c>
      <c r="G4" s="7">
        <f>'[114]Sheet 1'!$U$16</f>
        <v>6.9108222014760514</v>
      </c>
      <c r="H4" s="7">
        <f>'[114]Sheet 1'!$V$16</f>
        <v>29.64924830681543</v>
      </c>
      <c r="I4" s="6">
        <f>'[114]Sheet 1'!$T$7</f>
        <v>0.76370000000000005</v>
      </c>
      <c r="J4" s="6">
        <f>'[114]Sheet 1'!$W$7</f>
        <v>0.189298817852464</v>
      </c>
      <c r="K4" s="6">
        <f>'[114]Sheet 1'!$V$13</f>
        <v>0.20302945072135958</v>
      </c>
      <c r="L4" s="8">
        <f>'[114]Sheet 1'!$V$101</f>
        <v>17988110000</v>
      </c>
      <c r="M4" s="16" t="str" cm="1">
        <f t="array" ref="M4">_FV(A4,"Industry")</f>
        <v>Textiles &amp; Apparel</v>
      </c>
      <c r="N4" s="25" cm="1">
        <f t="array" ref="N4">_FV(A4,"Year incorporated",TRUE)</f>
        <v>2004</v>
      </c>
      <c r="O4" s="14" t="str" cm="1">
        <f t="array" ref="O4">_FV(A4,"Description")</f>
        <v>Moncler SpA is an Italy-based company engaged in fashion industry. The Company designs, produces and distributes clothing and accessories through Moncler brand. Moncler SpA manufactures collections for women, men and children. The Company offers mainly sportswear, outerwear, knitwear and skiwear, including jackets, shoes, sweaters, trousers, bags, shirts, tops, gloves, hats and sunglasses, among others. Moncler SpA trades its products through approximately 122 stores, as well as through the wholesale distribution channel. Moncler SpA operates in approximately 66 countries, including Austria, France, Germany, Switzerland, Turkey, China, Hong Kong, Japan, Taiwan and the United States, among others.</v>
      </c>
      <c r="P4" s="10"/>
      <c r="Q4" s="10"/>
      <c r="R4" s="10"/>
    </row>
    <row r="5" spans="1:18" ht="50" customHeight="1">
      <c r="A5" s="2" t="e" vm="1">
        <v>#VALUE!</v>
      </c>
      <c r="B5" s="19">
        <f>'[1]Sheet 1'!$K$115</f>
        <v>18.757460274993445</v>
      </c>
      <c r="C5" s="6" cm="1">
        <f t="array" ref="C5">(B5/_FV(A5,"Price"))-1</f>
        <v>-0.28678858269986907</v>
      </c>
      <c r="D5" s="6">
        <f>'[1]Sheet 1'!$I$4</f>
        <v>0.93434823977164605</v>
      </c>
      <c r="E5" s="6">
        <f>'[1]Sheet 1'!$J$4</f>
        <v>0.32931628135759961</v>
      </c>
      <c r="F5" s="6">
        <f>'[1]Sheet 1'!$I$20</f>
        <v>7.4345616264294794</v>
      </c>
      <c r="G5" s="7">
        <f>'[1]Sheet 1'!$P$16</f>
        <v>5.8113523979340878</v>
      </c>
      <c r="H5" s="7">
        <f>'[1]Sheet 1'!$Q$16</f>
        <v>17.278946142595977</v>
      </c>
      <c r="I5" s="6">
        <f>'[1]Sheet 1'!$O$7</f>
        <v>0.48659999999999998</v>
      </c>
      <c r="J5" s="6">
        <f>'[1]Sheet 1'!$R$7</f>
        <v>0.55914904082636496</v>
      </c>
      <c r="K5" s="6">
        <f>'[1]Sheet 1'!$Q$13</f>
        <v>0.19607140724819391</v>
      </c>
      <c r="L5" s="8">
        <f>'[1]Sheet 1'!$Q$101</f>
        <v>4725791770</v>
      </c>
      <c r="M5" s="16" t="str" cm="1">
        <f t="array" ref="M5">_FV(A5,"Industry")</f>
        <v>Chemicals</v>
      </c>
      <c r="N5" s="25" cm="1">
        <f t="array" ref="N5">_FV(A5,"Year incorporated",TRUE)</f>
        <v>2018</v>
      </c>
      <c r="O5" s="14" t="str" cm="1">
        <f t="array" ref="O5">_FV(A5,"Description")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c r="P5" s="10"/>
      <c r="Q5" s="10"/>
      <c r="R5" s="10"/>
    </row>
    <row r="6" spans="1:18" ht="50" customHeight="1">
      <c r="A6" s="2" t="e" vm="165">
        <v>#VALUE!</v>
      </c>
      <c r="B6" s="19">
        <f>'[164]Sheet 1'!$G$115</f>
        <v>24.301770470229691</v>
      </c>
      <c r="C6" s="6">
        <f>'[164]Sheet 1'!$G$117</f>
        <v>6.7271430400952736E-2</v>
      </c>
      <c r="D6" s="6">
        <f>'[164]Sheet 1'!$E$4</f>
        <v>0.58911529377741356</v>
      </c>
      <c r="E6" s="6">
        <f>'[164]Sheet 1'!$F$4</f>
        <v>-0.37062804496597224</v>
      </c>
      <c r="F6" s="6">
        <f>'[164]Sheet 1'!$E$20</f>
        <v>0.88800967536864084</v>
      </c>
      <c r="G6" s="7">
        <f>'[164]Sheet 1'!$L$16</f>
        <v>7.6670122196735608</v>
      </c>
      <c r="H6" s="7">
        <f>'[164]Sheet 1'!$M$16</f>
        <v>13.994358610953482</v>
      </c>
      <c r="I6" s="6">
        <f>'[164]Sheet 1'!$K$7</f>
        <v>0.82520000000000004</v>
      </c>
      <c r="J6" s="6">
        <f>'[164]Sheet 1'!$N$7</f>
        <v>3.2073325624158787E-2</v>
      </c>
      <c r="K6" s="6">
        <f>'[164]Sheet 1'!$M$13</f>
        <v>0.16369911573448637</v>
      </c>
      <c r="L6" s="8" cm="1">
        <f t="array" ref="L6">_FV(A6,"Market cap",TRUE)</f>
        <v>3897000352</v>
      </c>
      <c r="M6" s="16" t="str" cm="1">
        <f t="array" ref="M6">_FV(A6,"Industry")</f>
        <v>Metals &amp; Mining</v>
      </c>
      <c r="N6" s="25" cm="1">
        <f t="array" ref="N6">_FV(A6,"Year incorporated",TRUE)</f>
        <v>2020</v>
      </c>
      <c r="O6" s="14" t="str" cm="1">
        <f t="array" ref="O6">_FV(A6,"Description")</f>
        <v>MP Materials Corp. is a producer of rare earth materials in the western hemisphere. The Company owns and operates the mountain pass rare earth mine and processing facility in California in North America's rare earth production site. Processing Facility (Mountain Pass), which is a rare earth mining and processing site of scale in the western hemisphere. The Company is focused on producing neodymium-praseodymium (NdPr), lanthanum, and cerium oxides and carbonates. The Company's NdPr magnets are used in many technologies, including electric vehicles, drones, defense systems, wind turbines, medical equipment, wind turbines, robotics, and various advanced technologies. The Company is developing, manufacturing, and building various components such as metal, alloy and magnet in United States.</v>
      </c>
      <c r="P6" s="10"/>
      <c r="Q6" s="10"/>
      <c r="R6" s="10"/>
    </row>
    <row r="7" spans="1:18" ht="50" customHeight="1">
      <c r="A7" s="2" t="e" vm="126">
        <v>#VALUE!</v>
      </c>
      <c r="B7" s="19">
        <f>'[125]Sheet 1'!$K$115</f>
        <v>26.7485883607362</v>
      </c>
      <c r="C7" s="6" cm="1">
        <f t="array" ref="C7">(B7/_FV(A7,"Price"))-1</f>
        <v>-0.76288814501607838</v>
      </c>
      <c r="D7" s="6">
        <f>'[125]Sheet 1'!$I$4</f>
        <v>0.23276539561786813</v>
      </c>
      <c r="E7" s="6">
        <f>'[125]Sheet 1'!$J$4</f>
        <v>0.38465657711874135</v>
      </c>
      <c r="F7" s="6">
        <f>'[125]Sheet 1'!$I$20</f>
        <v>0.70087492605162383</v>
      </c>
      <c r="G7" s="7">
        <f>'[125]Sheet 1'!$P$16</f>
        <v>14.001276140811669</v>
      </c>
      <c r="H7" s="7">
        <f>'[125]Sheet 1'!$Q$16</f>
        <v>252.21269843821773</v>
      </c>
      <c r="I7" s="6">
        <f>'[125]Sheet 1'!$O$7</f>
        <v>0.64190000000000003</v>
      </c>
      <c r="J7" s="6">
        <f>'[125]Sheet 1'!$R$7</f>
        <v>3.747242799403297E-2</v>
      </c>
      <c r="K7" s="6">
        <f>'[125]Sheet 1'!$Q$13</f>
        <v>6.9324453345131917E-2</v>
      </c>
      <c r="L7" s="8">
        <f>'[125]Sheet 1'!$Q$101</f>
        <v>5490670445</v>
      </c>
      <c r="M7" s="16" t="str" cm="1">
        <f t="array" ref="M7">_FV(A7,"Industry")</f>
        <v>Specialty Retailers</v>
      </c>
      <c r="N7" s="25" cm="1">
        <f t="array" ref="N7">_FV(A7,"Year incorporated",TRUE)</f>
        <v>2013</v>
      </c>
      <c r="O7" s="14" t="str" cm="1">
        <f t="array" ref="O7">_FV(A7,"Description")</f>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c>
      <c r="P7" s="10"/>
      <c r="Q7" s="10"/>
      <c r="R7" s="10"/>
    </row>
    <row r="8" spans="1:18" ht="50" customHeight="1">
      <c r="A8" s="2" t="e" vm="24">
        <v>#VALUE!</v>
      </c>
      <c r="B8" s="19">
        <f>'[45]Sheet 1'!$M$115</f>
        <v>39.162450876083014</v>
      </c>
      <c r="C8" s="6" cm="1">
        <f t="array" ref="C8">(B8/_FV(A8,"Price"))-1</f>
        <v>6.8552547778526929E-2</v>
      </c>
      <c r="D8" s="6">
        <f>'[45]Sheet 1'!$K$4</f>
        <v>0.26255199812183161</v>
      </c>
      <c r="E8" s="6">
        <f>'[45]Sheet 1'!$L$4</f>
        <v>6.412574261812698E-2</v>
      </c>
      <c r="F8" s="6">
        <f>'[45]Sheet 1'!$K$20</f>
        <v>-23.178126442085834</v>
      </c>
      <c r="G8" s="7">
        <f>'[45]Sheet 1'!$R$16</f>
        <v>4.0320341798641257</v>
      </c>
      <c r="H8" s="7">
        <f>'[45]Sheet 1'!$S$16</f>
        <v>151.93359882853662</v>
      </c>
      <c r="I8" s="6">
        <f>'[45]Sheet 1'!$Q$7</f>
        <v>0.68920000000000003</v>
      </c>
      <c r="J8" s="6">
        <f>'[45]Sheet 1'!$T$7</f>
        <v>0.2212128563822485</v>
      </c>
      <c r="K8" s="6">
        <f>'[45]Sheet 1'!$S$13</f>
        <v>4.9359927987096312E-2</v>
      </c>
      <c r="L8" s="8">
        <f>'[45]Sheet 1'!$S$101</f>
        <v>11101940000</v>
      </c>
      <c r="M8" s="16" t="str" cm="1">
        <f t="array" ref="M8">_FV(A8,"Industry")</f>
        <v>Computers, Phones &amp; Household Electronics</v>
      </c>
      <c r="N8" s="25" cm="1">
        <f t="array" ref="N8">_FV(A8,"Year incorporated",TRUE)</f>
        <v>2009</v>
      </c>
      <c r="O8" s="14" t="str" cm="1">
        <f t="array" ref="O8">_FV(A8,"Description")</f>
        <v>Pure Storage, Inc. is focused on delivering disruptive data storage, products and services. The Company’s products and subscription services support a range of structured and unstructured data, at scale and across any data workload in hybrid and public cloud environments and include production, test and development, analytics, disaster recovery (DR), and backup and recovery. Its products and subscription services include FlashArray Platform, Cloud Block Store, FlashBlade Platform, Evergreen Subscription, Evergreen//Flex, Evergreen//One, Pure Fusion, Portworx by Pure Storage and Portworx Data Services (PDS). It sells its products and subscription services using a direct sales force and its channel partners. It also sells to service providers that deploy its products and offer cloud-based storage services to their customers. FlashArray Platform provides solutions for block-oriented storage, addressing databases, applications, virtual machines and other traditional workloads.</v>
      </c>
      <c r="P8" s="14"/>
      <c r="Q8" s="14"/>
      <c r="R8" s="14"/>
    </row>
    <row r="9" spans="1:18" ht="50" customHeight="1">
      <c r="A9" s="2" t="e" vm="143">
        <v>#VALUE!</v>
      </c>
      <c r="B9" s="19">
        <f>'[142]Sheet 1'!$H$115</f>
        <v>51.435540022197394</v>
      </c>
      <c r="C9" s="6" cm="1">
        <f t="array" ref="C9">(B9/_FV(A9,"Price"))-1</f>
        <v>-0.18174451125998414</v>
      </c>
      <c r="D9" s="6">
        <f>'[142]Sheet 1'!$F$4</f>
        <v>0.45784277879341873</v>
      </c>
      <c r="E9" s="6">
        <f>'[142]Sheet 1'!$G$4</f>
        <v>0.319723113964687</v>
      </c>
      <c r="F9" s="6">
        <f>'[142]Sheet 1'!$F$20</f>
        <v>2.1676942046855734</v>
      </c>
      <c r="G9" s="7">
        <f>'[142]Sheet 1'!$M$16</f>
        <v>2.7145884460272871</v>
      </c>
      <c r="H9" s="7">
        <f>'[142]Sheet 1'!$N$16</f>
        <v>72.061298615179766</v>
      </c>
      <c r="I9" s="6">
        <f>'[142]Sheet 1'!$L$7</f>
        <v>0.23585473515248795</v>
      </c>
      <c r="J9" s="6">
        <f>'[142]Sheet 1'!$O$7</f>
        <v>0.11271067415730338</v>
      </c>
      <c r="K9" s="6">
        <f>'[142]Sheet 1'!$N$13</f>
        <v>4.4832646877810918E-2</v>
      </c>
      <c r="L9" s="8">
        <f>'[142]Sheet 1'!$N$101</f>
        <v>5411803526</v>
      </c>
      <c r="M9" s="16" t="str" cm="1">
        <f t="array" ref="M9">_FV(A9,"Industry")</f>
        <v>Professional &amp; Commercial Services</v>
      </c>
      <c r="N9" s="25" cm="1">
        <f t="array" ref="N9">_FV(A9,"Year incorporated",TRUE)</f>
        <v>2019</v>
      </c>
      <c r="O9" s="14" t="str" cm="1">
        <f t="array" ref="O9">_FV(A9,"Description")</f>
        <v>Shift4 Payments, Inc. is an independent provider of software and payment processing solutions in the United States. The Company’s merchant range in size from small owner-operated local businesses to multinational enterprises conducting commerce throughout the world. It distributes its services through a scaled network of seasoned internal sales and support teams, as well as through its network of software partners. The Company’s software partners are comprised of independent software vendors (ISVs) and value-added resellers (VARs). It offers a single integration to an international end-to-end payment offering, a proprietary gateway and a robust suite of technology solutions to enhance the value of their software and simplify payment acceptance. Its payments platform is a full suite of integrated payment products and services that can be used across multiple channels, geographies and industry verticals, including end-to-end payment processing for a range of payment types; and other.</v>
      </c>
      <c r="P9" s="14"/>
      <c r="Q9" s="14"/>
      <c r="R9" s="14"/>
    </row>
    <row r="10" spans="1:18" ht="50" customHeight="1">
      <c r="A10" s="2" t="e" vm="169">
        <v>#VALUE!</v>
      </c>
      <c r="B10" s="19">
        <f>'[168]Sheet 1'!$AG$115</f>
        <v>39.642505881798286</v>
      </c>
      <c r="C10" s="6">
        <f>'[168]Sheet 1'!$AG$117</f>
        <v>-4.7741871683923076E-2</v>
      </c>
      <c r="D10" s="6">
        <f>'[168]Sheet 1'!$AE$4</f>
        <v>0.26645644969708138</v>
      </c>
      <c r="E10" s="6">
        <f>'[168]Sheet 1'!$AF$4</f>
        <v>0.24839199937045064</v>
      </c>
      <c r="F10" s="6">
        <f>'[168]Sheet 1'!$AE$20</f>
        <v>1.2486019491272362</v>
      </c>
      <c r="G10" s="7">
        <f>'[168]Sheet 1'!$AL$16</f>
        <v>9.6504826202099245</v>
      </c>
      <c r="H10" s="7">
        <f>'[168]Sheet 1'!$AM$16</f>
        <v>201.68636286948154</v>
      </c>
      <c r="I10" s="6">
        <f>'[168]Sheet 1'!$AK$7</f>
        <v>0.1249</v>
      </c>
      <c r="J10" s="6">
        <f>'[168]Sheet 1'!$AN$7</f>
        <v>8.6273416049117688E-2</v>
      </c>
      <c r="K10" s="6">
        <f>'[168]Sheet 1'!$AM$13</f>
        <v>2.2778979940740992E-3</v>
      </c>
      <c r="L10" s="8">
        <f>'[168]Sheet 1'!$AM$101</f>
        <v>18027130486</v>
      </c>
      <c r="M10" s="16" t="str" cm="1">
        <f t="array" ref="M10">_FV(A10,"Industry")</f>
        <v>Uranium</v>
      </c>
      <c r="N10" s="25" cm="1">
        <f t="array" ref="N10">_FV(A10,"Year incorporated",TRUE)</f>
        <v>1997</v>
      </c>
      <c r="O10" s="14" t="str" cm="1">
        <f t="array" ref="O10">_FV(A10,"Description")</f>
        <v>Cameco Corporation is an integrated uranium supplier, offering refining, conversion, and fuel manufacturing services. The Company operates two segments: uranium and fuel services. The uranium segment involves the exploration for, mining, milling, purchase, and sale of uranium concentrate. The fuel services segment involves the refining, conversion and fabrication of uranium concentrate and the purchase and sale of conversion services. The Company also provides nuclear fuel processing services. Its uranium projects include Millennium, Yeelirrie, and Kintyre. The Cree Extension-Millennium project is a Cameco-operated joint venture located in the southeastern portion of Canada's Athabasca Basin. The Yeelirrie deposit is located approximately 650 kilometer (Km) northeast of Perth and approximately 750 km south of Cameco's Kintyre project. Kintyre project is located at the western edge of the Great Sandy Desert in the East Pilbara region of Australia.</v>
      </c>
      <c r="P10" s="14"/>
      <c r="Q10" s="14"/>
      <c r="R10" s="14"/>
    </row>
    <row r="11" spans="1:18" ht="50" customHeight="1">
      <c r="A11" s="22" t="e" vm="94">
        <v>#VALUE!</v>
      </c>
      <c r="B11" s="19">
        <f>'[94]Sheet 1'!$G$115</f>
        <v>6.1155987703311743</v>
      </c>
      <c r="C11" s="6" cm="1">
        <f t="array" ref="C11">(B11/_FV(A11,"Price"))-1</f>
        <v>-0.77882102096451444</v>
      </c>
      <c r="D11" s="6">
        <f>'[94]Sheet 1'!$E$4</f>
        <v>0.52340986821370628</v>
      </c>
      <c r="E11" s="6">
        <f>'[94]Sheet 1'!$F$4</f>
        <v>0.29554283612624421</v>
      </c>
      <c r="F11" s="6">
        <f>'[94]Sheet 1'!$E$20</f>
        <v>-0.36981168332052272</v>
      </c>
      <c r="G11" s="7">
        <f>'[94]Sheet 1'!$L$16</f>
        <v>15.59161352856891</v>
      </c>
      <c r="H11" s="7">
        <f>'[94]Sheet 1'!$M$16</f>
        <v>-41.120957109715384</v>
      </c>
      <c r="I11" s="6">
        <f>'[94]Sheet 1'!$K$7</f>
        <v>0.72009999999999996</v>
      </c>
      <c r="J11" s="6">
        <f>'[94]Sheet 1'!$N$7</f>
        <v>-0.20881471775892851</v>
      </c>
      <c r="K11" s="6">
        <f>'[94]Sheet 1'!$M$13</f>
        <v>-0.24455223156090972</v>
      </c>
      <c r="L11" s="8">
        <f>'[94]Sheet 1'!$M$101</f>
        <v>10174229450</v>
      </c>
      <c r="M11" s="16" t="str" cm="1">
        <f t="array" ref="M11">_FV(A11,"Industry")</f>
        <v>Software &amp; IT Services</v>
      </c>
      <c r="N11" s="25" cm="1">
        <f t="array" ref="N11">_FV(A11,"Year incorporated",TRUE)</f>
        <v>2015</v>
      </c>
      <c r="O11" s="14" t="str" cm="1">
        <f t="array" ref="O11">_FV(A11,"Description")</f>
        <v>Samsara Inc. is engaged in providing Connected Operations Cloud, which allows businesses that depend on physical operations to harness IoT (Internet of Things) data to develop actionable business insights and improve their operations. The Company’s Connected Operations Cloud consolidates data from its IoT devices and an ecosystem of connected assets and third-party systems, and makes organizations access, analyze and act on data insights, using its cloud dashboard, custom alerts and reports, mobile apps, and workflows. It provides an end-to-end solution for operations. Its solution connects physical operations data to its Connected Operations Cloud, which consists of its Data Platform and Applications for video-based safety, vehicle telematics, apps and driver workflows, equipment monitoring, and site visibility. The Company sells subscriptions to its Connected Operations Cloud to large, medium-sized, and small businesses through a direct sales motion.</v>
      </c>
      <c r="P11" s="10"/>
      <c r="Q11" s="10"/>
      <c r="R11" s="10"/>
    </row>
    <row r="12" spans="1:18" ht="50" customHeight="1">
      <c r="A12" s="11"/>
      <c r="B12" s="5"/>
      <c r="C12" s="6"/>
      <c r="D12" s="6"/>
      <c r="E12" s="6"/>
      <c r="F12" s="6"/>
      <c r="G12" s="7"/>
      <c r="H12" s="7"/>
      <c r="I12" s="6"/>
      <c r="J12" s="6"/>
      <c r="K12" s="6"/>
      <c r="L12" s="8"/>
      <c r="M12" s="13"/>
      <c r="N12" s="10"/>
      <c r="O12" s="9"/>
      <c r="P12" s="10"/>
      <c r="Q12" s="10"/>
      <c r="R12" s="10"/>
    </row>
    <row r="13" spans="1:18" ht="50" customHeight="1">
      <c r="A13" s="11"/>
      <c r="B13" s="5"/>
      <c r="C13" s="6"/>
      <c r="D13" s="6"/>
      <c r="E13" s="6"/>
      <c r="F13" s="6"/>
      <c r="G13" s="7"/>
      <c r="H13" s="7"/>
      <c r="I13" s="6"/>
      <c r="J13" s="6"/>
      <c r="K13" s="6"/>
      <c r="L13" s="8"/>
      <c r="M13" s="13"/>
      <c r="N13" s="10"/>
      <c r="O13" s="9"/>
      <c r="P13" s="10"/>
      <c r="Q13" s="10"/>
      <c r="R13" s="10"/>
    </row>
    <row r="14" spans="1:18" ht="50" customHeight="1">
      <c r="A14" s="4"/>
      <c r="B14" s="5"/>
      <c r="C14" s="6"/>
      <c r="D14" s="6"/>
      <c r="E14" s="6"/>
      <c r="F14" s="6"/>
      <c r="G14" s="7"/>
      <c r="H14" s="7"/>
      <c r="I14" s="6"/>
      <c r="J14" s="6"/>
      <c r="K14" s="6"/>
      <c r="L14" s="8"/>
      <c r="M14" s="13"/>
      <c r="N14" s="10"/>
      <c r="O14" s="9"/>
      <c r="P14" s="10"/>
      <c r="Q14" s="10"/>
      <c r="R14" s="10"/>
    </row>
    <row r="15" spans="1:18" ht="50" customHeight="1">
      <c r="A15" s="11"/>
      <c r="B15" s="5"/>
      <c r="C15" s="6"/>
      <c r="D15" s="6"/>
      <c r="E15" s="6"/>
      <c r="F15" s="6"/>
      <c r="G15" s="7"/>
      <c r="H15" s="7"/>
      <c r="I15" s="6"/>
      <c r="J15" s="6"/>
      <c r="K15" s="6"/>
      <c r="L15" s="8"/>
      <c r="M15" s="13"/>
      <c r="N15" s="10"/>
      <c r="O15" s="9"/>
      <c r="P15" s="10"/>
      <c r="Q15" s="10"/>
      <c r="R15" s="10"/>
    </row>
    <row r="16" spans="1:18" ht="50" customHeight="1">
      <c r="A16" s="23"/>
      <c r="B16" s="5"/>
      <c r="C16" s="6"/>
      <c r="D16" s="6"/>
      <c r="E16" s="6"/>
      <c r="F16" s="6"/>
      <c r="G16" s="7"/>
      <c r="H16" s="7"/>
      <c r="I16" s="6"/>
      <c r="J16" s="6"/>
      <c r="K16" s="6"/>
      <c r="L16" s="8"/>
      <c r="M16" s="13"/>
      <c r="N16" s="10"/>
      <c r="O16" s="9"/>
      <c r="P16" s="10"/>
      <c r="Q16" s="10"/>
      <c r="R16" s="10"/>
    </row>
  </sheetData>
  <autoFilter ref="A1:L20" xr:uid="{371775A4-057A-004C-B75E-A38873B7940B}">
    <sortState xmlns:xlrd2="http://schemas.microsoft.com/office/spreadsheetml/2017/richdata2" ref="A2:L17">
      <sortCondition descending="1" ref="K1:K20"/>
    </sortState>
  </autoFilter>
  <conditionalFormatting sqref="C2">
    <cfRule type="colorScale" priority="384">
      <colorScale>
        <cfvo type="min"/>
        <cfvo type="percentile" val="50"/>
        <cfvo type="max"/>
        <color rgb="FFF8696B"/>
        <color rgb="FFFCFCFF"/>
        <color rgb="FF63BE7B"/>
      </colorScale>
    </cfRule>
  </conditionalFormatting>
  <conditionalFormatting sqref="C2:C11">
    <cfRule type="colorScale" priority="10">
      <colorScale>
        <cfvo type="min"/>
        <cfvo type="percentile" val="50"/>
        <cfvo type="max"/>
        <color rgb="FFF8696B"/>
        <color rgb="FFFCFCFF"/>
        <color rgb="FF63BE7B"/>
      </colorScale>
    </cfRule>
  </conditionalFormatting>
  <conditionalFormatting sqref="C3">
    <cfRule type="colorScale" priority="248">
      <colorScale>
        <cfvo type="min"/>
        <cfvo type="percentile" val="50"/>
        <cfvo type="max"/>
        <color rgb="FFF8696B"/>
        <color rgb="FFFCFCFF"/>
        <color rgb="FF63BE7B"/>
      </colorScale>
    </cfRule>
  </conditionalFormatting>
  <conditionalFormatting sqref="C4">
    <cfRule type="colorScale" priority="203">
      <colorScale>
        <cfvo type="min"/>
        <cfvo type="percentile" val="50"/>
        <cfvo type="max"/>
        <color rgb="FFF8696B"/>
        <color rgb="FFFCFCFF"/>
        <color rgb="FF63BE7B"/>
      </colorScale>
    </cfRule>
  </conditionalFormatting>
  <conditionalFormatting sqref="C5">
    <cfRule type="colorScale" priority="176">
      <colorScale>
        <cfvo type="min"/>
        <cfvo type="percentile" val="50"/>
        <cfvo type="max"/>
        <color rgb="FFF8696B"/>
        <color rgb="FFFCFCFF"/>
        <color rgb="FF63BE7B"/>
      </colorScale>
    </cfRule>
  </conditionalFormatting>
  <conditionalFormatting sqref="C6">
    <cfRule type="colorScale" priority="153">
      <colorScale>
        <cfvo type="min"/>
        <cfvo type="percentile" val="50"/>
        <cfvo type="max"/>
        <color rgb="FFF8696B"/>
        <color rgb="FFFCFCFF"/>
        <color rgb="FF63BE7B"/>
      </colorScale>
    </cfRule>
  </conditionalFormatting>
  <conditionalFormatting sqref="C7">
    <cfRule type="colorScale" priority="133">
      <colorScale>
        <cfvo type="min"/>
        <cfvo type="percentile" val="50"/>
        <cfvo type="max"/>
        <color rgb="FFF8696B"/>
        <color rgb="FFFCFCFF"/>
        <color rgb="FF63BE7B"/>
      </colorScale>
    </cfRule>
  </conditionalFormatting>
  <conditionalFormatting sqref="C8">
    <cfRule type="colorScale" priority="91">
      <colorScale>
        <cfvo type="min"/>
        <cfvo type="percentile" val="50"/>
        <cfvo type="max"/>
        <color rgb="FFF8696B"/>
        <color rgb="FFFCFCFF"/>
        <color rgb="FF63BE7B"/>
      </colorScale>
    </cfRule>
  </conditionalFormatting>
  <conditionalFormatting sqref="C9">
    <cfRule type="colorScale" priority="65">
      <colorScale>
        <cfvo type="min"/>
        <cfvo type="percentile" val="50"/>
        <cfvo type="max"/>
        <color rgb="FFF8696B"/>
        <color rgb="FFFCFCFF"/>
        <color rgb="FF63BE7B"/>
      </colorScale>
    </cfRule>
  </conditionalFormatting>
  <conditionalFormatting sqref="C10">
    <cfRule type="colorScale" priority="38">
      <colorScale>
        <cfvo type="min"/>
        <cfvo type="percentile" val="50"/>
        <cfvo type="max"/>
        <color rgb="FFF8696B"/>
        <color rgb="FFFCFCFF"/>
        <color rgb="FF63BE7B"/>
      </colorScale>
    </cfRule>
  </conditionalFormatting>
  <conditionalFormatting sqref="C11">
    <cfRule type="colorScale" priority="11">
      <colorScale>
        <cfvo type="min"/>
        <cfvo type="percentile" val="50"/>
        <cfvo type="max"/>
        <color rgb="FFF8696B"/>
        <color rgb="FFFCFCFF"/>
        <color rgb="FF63BE7B"/>
      </colorScale>
    </cfRule>
  </conditionalFormatting>
  <conditionalFormatting sqref="C12:C16">
    <cfRule type="colorScale" priority="548">
      <colorScale>
        <cfvo type="min"/>
        <cfvo type="max"/>
        <color rgb="FFFFEF9C"/>
        <color rgb="FF63BE7B"/>
      </colorScale>
    </cfRule>
    <cfRule type="colorScale" priority="547">
      <colorScale>
        <cfvo type="min"/>
        <cfvo type="percentile" val="50"/>
        <cfvo type="max"/>
        <color rgb="FFF8696B"/>
        <color rgb="FFFFEB84"/>
        <color rgb="FF63BE7B"/>
      </colorScale>
    </cfRule>
    <cfRule type="colorScale" priority="542">
      <colorScale>
        <cfvo type="min"/>
        <cfvo type="percentile" val="50"/>
        <cfvo type="max"/>
        <color rgb="FFF8696B"/>
        <color rgb="FFFFEB84"/>
        <color rgb="FF63BE7B"/>
      </colorScale>
    </cfRule>
  </conditionalFormatting>
  <conditionalFormatting sqref="D2:D11">
    <cfRule type="colorScale" priority="9">
      <colorScale>
        <cfvo type="min"/>
        <cfvo type="max"/>
        <color rgb="FFFCFCFF"/>
        <color rgb="FF63BE7B"/>
      </colorScale>
    </cfRule>
  </conditionalFormatting>
  <conditionalFormatting sqref="D2:E2">
    <cfRule type="colorScale" priority="392">
      <colorScale>
        <cfvo type="min"/>
        <cfvo type="max"/>
        <color rgb="FFFCFCFF"/>
        <color rgb="FF63BE7B"/>
      </colorScale>
    </cfRule>
    <cfRule type="colorScale" priority="395">
      <colorScale>
        <cfvo type="min"/>
        <cfvo type="max"/>
        <color rgb="FFFFEF9C"/>
        <color rgb="FF63BE7B"/>
      </colorScale>
    </cfRule>
    <cfRule type="colorScale" priority="393">
      <colorScale>
        <cfvo type="min"/>
        <cfvo type="percentile" val="50"/>
        <cfvo type="max"/>
        <color rgb="FFF8696B"/>
        <color rgb="FFFFEB84"/>
        <color rgb="FF63BE7B"/>
      </colorScale>
    </cfRule>
  </conditionalFormatting>
  <conditionalFormatting sqref="D3:E3">
    <cfRule type="colorScale" priority="249">
      <colorScale>
        <cfvo type="min"/>
        <cfvo type="max"/>
        <color rgb="FFFCFCFF"/>
        <color rgb="FF63BE7B"/>
      </colorScale>
    </cfRule>
    <cfRule type="colorScale" priority="240">
      <colorScale>
        <cfvo type="min"/>
        <cfvo type="max"/>
        <color rgb="FFFCFCFF"/>
        <color rgb="FF63BE7B"/>
      </colorScale>
    </cfRule>
    <cfRule type="colorScale" priority="242">
      <colorScale>
        <cfvo type="min"/>
        <cfvo type="max"/>
        <color rgb="FFFFEF9C"/>
        <color rgb="FF63BE7B"/>
      </colorScale>
    </cfRule>
    <cfRule type="colorScale" priority="241">
      <colorScale>
        <cfvo type="min"/>
        <cfvo type="percentile" val="50"/>
        <cfvo type="max"/>
        <color rgb="FFF8696B"/>
        <color rgb="FFFFEB84"/>
        <color rgb="FF63BE7B"/>
      </colorScale>
    </cfRule>
  </conditionalFormatting>
  <conditionalFormatting sqref="D4:E4">
    <cfRule type="colorScale" priority="218">
      <colorScale>
        <cfvo type="min"/>
        <cfvo type="max"/>
        <color rgb="FFFFEF9C"/>
        <color rgb="FF63BE7B"/>
      </colorScale>
    </cfRule>
    <cfRule type="colorScale" priority="207">
      <colorScale>
        <cfvo type="min"/>
        <cfvo type="max"/>
        <color rgb="FFFCFCFF"/>
        <color rgb="FF63BE7B"/>
      </colorScale>
    </cfRule>
    <cfRule type="colorScale" priority="223">
      <colorScale>
        <cfvo type="min"/>
        <cfvo type="percentile" val="50"/>
        <cfvo type="max"/>
        <color rgb="FFF8696B"/>
        <color rgb="FFFFEB84"/>
        <color rgb="FF63BE7B"/>
      </colorScale>
    </cfRule>
    <cfRule type="colorScale" priority="222">
      <colorScale>
        <cfvo type="min"/>
        <cfvo type="max"/>
        <color rgb="FFFCFCFF"/>
        <color rgb="FF63BE7B"/>
      </colorScale>
    </cfRule>
  </conditionalFormatting>
  <conditionalFormatting sqref="D5:E5">
    <cfRule type="colorScale" priority="187">
      <colorScale>
        <cfvo type="min"/>
        <cfvo type="max"/>
        <color rgb="FFFCFCFF"/>
        <color rgb="FF63BE7B"/>
      </colorScale>
    </cfRule>
    <cfRule type="colorScale" priority="202">
      <colorScale>
        <cfvo type="min"/>
        <cfvo type="percentile" val="50"/>
        <cfvo type="max"/>
        <color rgb="FFF8696B"/>
        <color rgb="FFFFEB84"/>
        <color rgb="FF63BE7B"/>
      </colorScale>
    </cfRule>
    <cfRule type="colorScale" priority="195">
      <colorScale>
        <cfvo type="min"/>
        <cfvo type="max"/>
        <color rgb="FFFCFCFF"/>
        <color rgb="FF63BE7B"/>
      </colorScale>
    </cfRule>
    <cfRule type="colorScale" priority="201">
      <colorScale>
        <cfvo type="min"/>
        <cfvo type="max"/>
        <color rgb="FFFCFCFF"/>
        <color rgb="FF63BE7B"/>
      </colorScale>
    </cfRule>
    <cfRule type="colorScale" priority="197">
      <colorScale>
        <cfvo type="min"/>
        <cfvo type="max"/>
        <color rgb="FFFFEF9C"/>
        <color rgb="FF63BE7B"/>
      </colorScale>
    </cfRule>
    <cfRule type="colorScale" priority="188">
      <colorScale>
        <cfvo type="min"/>
        <cfvo type="max"/>
        <color rgb="FFFCFCFF"/>
        <color rgb="FF63BE7B"/>
      </colorScale>
    </cfRule>
  </conditionalFormatting>
  <conditionalFormatting sqref="D6:E6">
    <cfRule type="colorScale" priority="167">
      <colorScale>
        <cfvo type="min"/>
        <cfvo type="max"/>
        <color rgb="FFFCFCFF"/>
        <color rgb="FF63BE7B"/>
      </colorScale>
    </cfRule>
    <cfRule type="colorScale" priority="170">
      <colorScale>
        <cfvo type="min"/>
        <cfvo type="max"/>
        <color rgb="FFFCFCFF"/>
        <color rgb="FF63BE7B"/>
      </colorScale>
    </cfRule>
    <cfRule type="colorScale" priority="171">
      <colorScale>
        <cfvo type="min"/>
        <cfvo type="max"/>
        <color rgb="FFFCFCFF"/>
        <color rgb="FF63BE7B"/>
      </colorScale>
    </cfRule>
    <cfRule type="colorScale" priority="172">
      <colorScale>
        <cfvo type="min"/>
        <cfvo type="percentile" val="50"/>
        <cfvo type="max"/>
        <color rgb="FFF8696B"/>
        <color rgb="FFFFEB84"/>
        <color rgb="FF63BE7B"/>
      </colorScale>
    </cfRule>
    <cfRule type="colorScale" priority="174">
      <colorScale>
        <cfvo type="min"/>
        <cfvo type="max"/>
        <color rgb="FFFFEF9C"/>
        <color rgb="FF63BE7B"/>
      </colorScale>
    </cfRule>
    <cfRule type="colorScale" priority="173">
      <colorScale>
        <cfvo type="min"/>
        <cfvo type="max"/>
        <color rgb="FFFCFCFF"/>
        <color rgb="FF63BE7B"/>
      </colorScale>
    </cfRule>
  </conditionalFormatting>
  <conditionalFormatting sqref="D7:E7">
    <cfRule type="colorScale" priority="131">
      <colorScale>
        <cfvo type="min"/>
        <cfvo type="max"/>
        <color rgb="FFFCFCFF"/>
        <color rgb="FF63BE7B"/>
      </colorScale>
    </cfRule>
    <cfRule type="colorScale" priority="149">
      <colorScale>
        <cfvo type="min"/>
        <cfvo type="max"/>
        <color rgb="FFFFEF9C"/>
        <color rgb="FF63BE7B"/>
      </colorScale>
    </cfRule>
    <cfRule type="colorScale" priority="147">
      <colorScale>
        <cfvo type="min"/>
        <cfvo type="max"/>
        <color rgb="FFFCFCFF"/>
        <color rgb="FF63BE7B"/>
      </colorScale>
    </cfRule>
    <cfRule type="colorScale" priority="151">
      <colorScale>
        <cfvo type="min"/>
        <cfvo type="max"/>
        <color rgb="FFFCFCFF"/>
        <color rgb="FF63BE7B"/>
      </colorScale>
    </cfRule>
    <cfRule type="colorScale" priority="139">
      <colorScale>
        <cfvo type="min"/>
        <cfvo type="max"/>
        <color rgb="FFFCFCFF"/>
        <color rgb="FF63BE7B"/>
      </colorScale>
    </cfRule>
    <cfRule type="colorScale" priority="152">
      <colorScale>
        <cfvo type="min"/>
        <cfvo type="percentile" val="50"/>
        <cfvo type="max"/>
        <color rgb="FFF8696B"/>
        <color rgb="FFFFEB84"/>
        <color rgb="FF63BE7B"/>
      </colorScale>
    </cfRule>
    <cfRule type="colorScale" priority="140">
      <colorScale>
        <cfvo type="min"/>
        <cfvo type="max"/>
        <color rgb="FFFCFCFF"/>
        <color rgb="FF63BE7B"/>
      </colorScale>
    </cfRule>
  </conditionalFormatting>
  <conditionalFormatting sqref="D8:E8">
    <cfRule type="colorScale" priority="103">
      <colorScale>
        <cfvo type="min"/>
        <cfvo type="max"/>
        <color rgb="FFFCFCFF"/>
        <color rgb="FF63BE7B"/>
      </colorScale>
    </cfRule>
    <cfRule type="colorScale" priority="110">
      <colorScale>
        <cfvo type="min"/>
        <cfvo type="max"/>
        <color rgb="FFFCFCFF"/>
        <color rgb="FF63BE7B"/>
      </colorScale>
    </cfRule>
    <cfRule type="colorScale" priority="112">
      <colorScale>
        <cfvo type="min"/>
        <cfvo type="max"/>
        <color rgb="FFFFEF9C"/>
        <color rgb="FF63BE7B"/>
      </colorScale>
    </cfRule>
    <cfRule type="colorScale" priority="102">
      <colorScale>
        <cfvo type="min"/>
        <cfvo type="max"/>
        <color rgb="FFFCFCFF"/>
        <color rgb="FF63BE7B"/>
      </colorScale>
    </cfRule>
    <cfRule type="colorScale" priority="116">
      <colorScale>
        <cfvo type="min"/>
        <cfvo type="max"/>
        <color rgb="FFFCFCFF"/>
        <color rgb="FF63BE7B"/>
      </colorScale>
    </cfRule>
    <cfRule type="colorScale" priority="117">
      <colorScale>
        <cfvo type="min"/>
        <cfvo type="percentile" val="50"/>
        <cfvo type="max"/>
        <color rgb="FFF8696B"/>
        <color rgb="FFFFEB84"/>
        <color rgb="FF63BE7B"/>
      </colorScale>
    </cfRule>
  </conditionalFormatting>
  <conditionalFormatting sqref="D9:E9">
    <cfRule type="colorScale" priority="90">
      <colorScale>
        <cfvo type="min"/>
        <cfvo type="percentile" val="50"/>
        <cfvo type="max"/>
        <color rgb="FFF8696B"/>
        <color rgb="FFFFEB84"/>
        <color rgb="FF63BE7B"/>
      </colorScale>
    </cfRule>
    <cfRule type="colorScale" priority="83">
      <colorScale>
        <cfvo type="min"/>
        <cfvo type="max"/>
        <color rgb="FFFCFCFF"/>
        <color rgb="FF63BE7B"/>
      </colorScale>
    </cfRule>
    <cfRule type="colorScale" priority="85">
      <colorScale>
        <cfvo type="min"/>
        <cfvo type="max"/>
        <color rgb="FFFFEF9C"/>
        <color rgb="FF63BE7B"/>
      </colorScale>
    </cfRule>
    <cfRule type="colorScale" priority="76">
      <colorScale>
        <cfvo type="min"/>
        <cfvo type="max"/>
        <color rgb="FFFCFCFF"/>
        <color rgb="FF63BE7B"/>
      </colorScale>
    </cfRule>
    <cfRule type="colorScale" priority="75">
      <colorScale>
        <cfvo type="min"/>
        <cfvo type="max"/>
        <color rgb="FFFCFCFF"/>
        <color rgb="FF63BE7B"/>
      </colorScale>
    </cfRule>
    <cfRule type="colorScale" priority="89">
      <colorScale>
        <cfvo type="min"/>
        <cfvo type="max"/>
        <color rgb="FFFCFCFF"/>
        <color rgb="FF63BE7B"/>
      </colorScale>
    </cfRule>
  </conditionalFormatting>
  <conditionalFormatting sqref="D10:E10">
    <cfRule type="colorScale" priority="49">
      <colorScale>
        <cfvo type="min"/>
        <cfvo type="max"/>
        <color rgb="FFFCFCFF"/>
        <color rgb="FF63BE7B"/>
      </colorScale>
    </cfRule>
    <cfRule type="colorScale" priority="61">
      <colorScale>
        <cfvo type="min"/>
        <cfvo type="max"/>
        <color rgb="FFFFEF9C"/>
        <color rgb="FF63BE7B"/>
      </colorScale>
    </cfRule>
    <cfRule type="colorScale" priority="57">
      <colorScale>
        <cfvo type="min"/>
        <cfvo type="max"/>
        <color rgb="FFFCFCFF"/>
        <color rgb="FF63BE7B"/>
      </colorScale>
    </cfRule>
    <cfRule type="colorScale" priority="58">
      <colorScale>
        <cfvo type="min"/>
        <cfvo type="max"/>
        <color rgb="FFFCFCFF"/>
        <color rgb="FF63BE7B"/>
      </colorScale>
    </cfRule>
    <cfRule type="colorScale" priority="59">
      <colorScale>
        <cfvo type="min"/>
        <cfvo type="percentile" val="50"/>
        <cfvo type="max"/>
        <color rgb="FFF8696B"/>
        <color rgb="FFFFEB84"/>
        <color rgb="FF63BE7B"/>
      </colorScale>
    </cfRule>
    <cfRule type="colorScale" priority="50">
      <colorScale>
        <cfvo type="min"/>
        <cfvo type="max"/>
        <color rgb="FFFCFCFF"/>
        <color rgb="FF63BE7B"/>
      </colorScale>
    </cfRule>
  </conditionalFormatting>
  <conditionalFormatting sqref="D11:E11">
    <cfRule type="colorScale" priority="30">
      <colorScale>
        <cfvo type="min"/>
        <cfvo type="max"/>
        <color rgb="FFFCFCFF"/>
        <color rgb="FF63BE7B"/>
      </colorScale>
    </cfRule>
    <cfRule type="colorScale" priority="22">
      <colorScale>
        <cfvo type="min"/>
        <cfvo type="max"/>
        <color rgb="FFFCFCFF"/>
        <color rgb="FF63BE7B"/>
      </colorScale>
    </cfRule>
    <cfRule type="colorScale" priority="37">
      <colorScale>
        <cfvo type="min"/>
        <cfvo type="percentile" val="50"/>
        <cfvo type="max"/>
        <color rgb="FFF8696B"/>
        <color rgb="FFFFEB84"/>
        <color rgb="FF63BE7B"/>
      </colorScale>
    </cfRule>
    <cfRule type="colorScale" priority="23">
      <colorScale>
        <cfvo type="min"/>
        <cfvo type="max"/>
        <color rgb="FFFCFCFF"/>
        <color rgb="FF63BE7B"/>
      </colorScale>
    </cfRule>
    <cfRule type="colorScale" priority="36">
      <colorScale>
        <cfvo type="min"/>
        <cfvo type="max"/>
        <color rgb="FFFCFCFF"/>
        <color rgb="FF63BE7B"/>
      </colorScale>
    </cfRule>
    <cfRule type="colorScale" priority="32">
      <colorScale>
        <cfvo type="min"/>
        <cfvo type="max"/>
        <color rgb="FFFFEF9C"/>
        <color rgb="FF63BE7B"/>
      </colorScale>
    </cfRule>
  </conditionalFormatting>
  <conditionalFormatting sqref="D12:E12">
    <cfRule type="colorScale" priority="536">
      <colorScale>
        <cfvo type="min"/>
        <cfvo type="percentile" val="50"/>
        <cfvo type="max"/>
        <color rgb="FFF8696B"/>
        <color rgb="FFFFEB84"/>
        <color rgb="FF63BE7B"/>
      </colorScale>
    </cfRule>
    <cfRule type="colorScale" priority="535">
      <colorScale>
        <cfvo type="min"/>
        <cfvo type="max"/>
        <color rgb="FFFCFCFF"/>
        <color rgb="FF63BE7B"/>
      </colorScale>
    </cfRule>
  </conditionalFormatting>
  <conditionalFormatting sqref="D12:E15">
    <cfRule type="colorScale" priority="543">
      <colorScale>
        <cfvo type="min"/>
        <cfvo type="max"/>
        <color rgb="FFFFEF9C"/>
        <color rgb="FF63BE7B"/>
      </colorScale>
    </cfRule>
  </conditionalFormatting>
  <conditionalFormatting sqref="D13:E13">
    <cfRule type="colorScale" priority="533">
      <colorScale>
        <cfvo type="min"/>
        <cfvo type="max"/>
        <color rgb="FFFCFCFF"/>
        <color rgb="FF63BE7B"/>
      </colorScale>
    </cfRule>
    <cfRule type="colorScale" priority="534">
      <colorScale>
        <cfvo type="min"/>
        <cfvo type="percentile" val="50"/>
        <cfvo type="max"/>
        <color rgb="FFF8696B"/>
        <color rgb="FFFFEB84"/>
        <color rgb="FF63BE7B"/>
      </colorScale>
    </cfRule>
  </conditionalFormatting>
  <conditionalFormatting sqref="D14:E14">
    <cfRule type="colorScale" priority="531">
      <colorScale>
        <cfvo type="min"/>
        <cfvo type="max"/>
        <color rgb="FFFCFCFF"/>
        <color rgb="FF63BE7B"/>
      </colorScale>
    </cfRule>
    <cfRule type="colorScale" priority="532">
      <colorScale>
        <cfvo type="min"/>
        <cfvo type="percentile" val="50"/>
        <cfvo type="max"/>
        <color rgb="FFF8696B"/>
        <color rgb="FFFFEB84"/>
        <color rgb="FF63BE7B"/>
      </colorScale>
    </cfRule>
  </conditionalFormatting>
  <conditionalFormatting sqref="D15:E15">
    <cfRule type="colorScale" priority="530">
      <colorScale>
        <cfvo type="min"/>
        <cfvo type="percentile" val="50"/>
        <cfvo type="max"/>
        <color rgb="FFF8696B"/>
        <color rgb="FFFFEB84"/>
        <color rgb="FF63BE7B"/>
      </colorScale>
    </cfRule>
    <cfRule type="colorScale" priority="529">
      <colorScale>
        <cfvo type="min"/>
        <cfvo type="max"/>
        <color rgb="FFFCFCFF"/>
        <color rgb="FF63BE7B"/>
      </colorScale>
    </cfRule>
  </conditionalFormatting>
  <conditionalFormatting sqref="E2:E11">
    <cfRule type="colorScale" priority="8">
      <colorScale>
        <cfvo type="min"/>
        <cfvo type="max"/>
        <color rgb="FFFCFCFF"/>
        <color rgb="FF63BE7B"/>
      </colorScale>
    </cfRule>
  </conditionalFormatting>
  <conditionalFormatting sqref="F2">
    <cfRule type="colorScale" priority="391">
      <colorScale>
        <cfvo type="min"/>
        <cfvo type="percentile" val="50"/>
        <cfvo type="max"/>
        <color rgb="FFF8696B"/>
        <color rgb="FFFCFCFF"/>
        <color rgb="FF63BE7B"/>
      </colorScale>
    </cfRule>
  </conditionalFormatting>
  <conditionalFormatting sqref="F2:F11">
    <cfRule type="colorScale" priority="6">
      <colorScale>
        <cfvo type="min"/>
        <cfvo type="max"/>
        <color rgb="FFFCFCFF"/>
        <color rgb="FF63BE7B"/>
      </colorScale>
    </cfRule>
    <cfRule type="colorScale" priority="7">
      <colorScale>
        <cfvo type="min"/>
        <cfvo type="percentile" val="50"/>
        <cfvo type="max"/>
        <color rgb="FFF8696B"/>
        <color rgb="FFFCFCFF"/>
        <color rgb="FF63BE7B"/>
      </colorScale>
    </cfRule>
  </conditionalFormatting>
  <conditionalFormatting sqref="F3">
    <cfRule type="colorScale" priority="239">
      <colorScale>
        <cfvo type="min"/>
        <cfvo type="percentile" val="50"/>
        <cfvo type="max"/>
        <color rgb="FFF8696B"/>
        <color rgb="FFFCFCFF"/>
        <color rgb="FF63BE7B"/>
      </colorScale>
    </cfRule>
    <cfRule type="colorScale" priority="251">
      <colorScale>
        <cfvo type="min"/>
        <cfvo type="percentile" val="50"/>
        <cfvo type="max"/>
        <color rgb="FFF8696B"/>
        <color rgb="FFFCFCFF"/>
        <color rgb="FF63BE7B"/>
      </colorScale>
    </cfRule>
  </conditionalFormatting>
  <conditionalFormatting sqref="F4">
    <cfRule type="colorScale" priority="212">
      <colorScale>
        <cfvo type="min"/>
        <cfvo type="percentile" val="50"/>
        <cfvo type="max"/>
        <color rgb="FFF8696B"/>
        <color rgb="FFFCFCFF"/>
        <color rgb="FF63BE7B"/>
      </colorScale>
    </cfRule>
    <cfRule type="colorScale" priority="216">
      <colorScale>
        <cfvo type="min"/>
        <cfvo type="max"/>
        <color rgb="FFFCFCFF"/>
        <color rgb="FF63BE7B"/>
      </colorScale>
    </cfRule>
  </conditionalFormatting>
  <conditionalFormatting sqref="F5">
    <cfRule type="colorScale" priority="185">
      <colorScale>
        <cfvo type="min"/>
        <cfvo type="percentile" val="50"/>
        <cfvo type="max"/>
        <color rgb="FFF8696B"/>
        <color rgb="FFFCFCFF"/>
        <color rgb="FF63BE7B"/>
      </colorScale>
    </cfRule>
    <cfRule type="colorScale" priority="190">
      <colorScale>
        <cfvo type="min"/>
        <cfvo type="percentile" val="50"/>
        <cfvo type="max"/>
        <color rgb="FFF8696B"/>
        <color rgb="FFFCFCFF"/>
        <color rgb="FF63BE7B"/>
      </colorScale>
    </cfRule>
    <cfRule type="colorScale" priority="194">
      <colorScale>
        <cfvo type="min"/>
        <cfvo type="max"/>
        <color rgb="FFFCFCFF"/>
        <color rgb="FF63BE7B"/>
      </colorScale>
    </cfRule>
  </conditionalFormatting>
  <conditionalFormatting sqref="F6">
    <cfRule type="colorScale" priority="160">
      <colorScale>
        <cfvo type="min"/>
        <cfvo type="max"/>
        <color rgb="FFFCFCFF"/>
        <color rgb="FF63BE7B"/>
      </colorScale>
    </cfRule>
    <cfRule type="colorScale" priority="164">
      <colorScale>
        <cfvo type="min"/>
        <cfvo type="max"/>
        <color rgb="FFFFEF9C"/>
        <color rgb="FF63BE7B"/>
      </colorScale>
    </cfRule>
    <cfRule type="colorScale" priority="158">
      <colorScale>
        <cfvo type="min"/>
        <cfvo type="percentile" val="50"/>
        <cfvo type="max"/>
        <color rgb="FFF8696B"/>
        <color rgb="FFFCFCFF"/>
        <color rgb="FF63BE7B"/>
      </colorScale>
    </cfRule>
    <cfRule type="colorScale" priority="162">
      <colorScale>
        <cfvo type="min"/>
        <cfvo type="max"/>
        <color rgb="FFFCFCFF"/>
        <color rgb="FF63BE7B"/>
      </colorScale>
    </cfRule>
    <cfRule type="colorScale" priority="161">
      <colorScale>
        <cfvo type="min"/>
        <cfvo type="max"/>
        <color rgb="FFFCFCFF"/>
        <color rgb="FF63BE7B"/>
      </colorScale>
    </cfRule>
    <cfRule type="colorScale" priority="163">
      <colorScale>
        <cfvo type="min"/>
        <cfvo type="percentile" val="50"/>
        <cfvo type="max"/>
        <color rgb="FFF8696B"/>
        <color rgb="FFFFEB84"/>
        <color rgb="FF63BE7B"/>
      </colorScale>
    </cfRule>
    <cfRule type="colorScale" priority="159">
      <colorScale>
        <cfvo type="min"/>
        <cfvo type="max"/>
        <color rgb="FFFCFCFF"/>
        <color rgb="FF63BE7B"/>
      </colorScale>
    </cfRule>
  </conditionalFormatting>
  <conditionalFormatting sqref="F7">
    <cfRule type="colorScale" priority="137">
      <colorScale>
        <cfvo type="min"/>
        <cfvo type="percentile" val="50"/>
        <cfvo type="max"/>
        <color rgb="FFF8696B"/>
        <color rgb="FFFCFCFF"/>
        <color rgb="FF63BE7B"/>
      </colorScale>
    </cfRule>
    <cfRule type="colorScale" priority="146">
      <colorScale>
        <cfvo type="min"/>
        <cfvo type="max"/>
        <color rgb="FFFCFCFF"/>
        <color rgb="FF63BE7B"/>
      </colorScale>
    </cfRule>
    <cfRule type="colorScale" priority="142">
      <colorScale>
        <cfvo type="min"/>
        <cfvo type="percentile" val="50"/>
        <cfvo type="max"/>
        <color rgb="FFF8696B"/>
        <color rgb="FFFCFCFF"/>
        <color rgb="FF63BE7B"/>
      </colorScale>
    </cfRule>
    <cfRule type="colorScale" priority="129">
      <colorScale>
        <cfvo type="min"/>
        <cfvo type="percentile" val="50"/>
        <cfvo type="max"/>
        <color rgb="FFF8696B"/>
        <color rgb="FFFCFCFF"/>
        <color rgb="FF63BE7B"/>
      </colorScale>
    </cfRule>
    <cfRule type="colorScale" priority="130">
      <colorScale>
        <cfvo type="min"/>
        <cfvo type="max"/>
        <color rgb="FFFCFCFF"/>
        <color rgb="FF63BE7B"/>
      </colorScale>
    </cfRule>
  </conditionalFormatting>
  <conditionalFormatting sqref="F8">
    <cfRule type="colorScale" priority="105">
      <colorScale>
        <cfvo type="min"/>
        <cfvo type="percentile" val="50"/>
        <cfvo type="max"/>
        <color rgb="FFF8696B"/>
        <color rgb="FFFCFCFF"/>
        <color rgb="FF63BE7B"/>
      </colorScale>
    </cfRule>
    <cfRule type="colorScale" priority="109">
      <colorScale>
        <cfvo type="min"/>
        <cfvo type="max"/>
        <color rgb="FFFCFCFF"/>
        <color rgb="FF63BE7B"/>
      </colorScale>
    </cfRule>
    <cfRule type="colorScale" priority="100">
      <colorScale>
        <cfvo type="min"/>
        <cfvo type="percentile" val="50"/>
        <cfvo type="max"/>
        <color rgb="FFF8696B"/>
        <color rgb="FFFCFCFF"/>
        <color rgb="FF63BE7B"/>
      </colorScale>
    </cfRule>
  </conditionalFormatting>
  <conditionalFormatting sqref="F9">
    <cfRule type="colorScale" priority="82">
      <colorScale>
        <cfvo type="min"/>
        <cfvo type="max"/>
        <color rgb="FFFCFCFF"/>
        <color rgb="FF63BE7B"/>
      </colorScale>
    </cfRule>
    <cfRule type="colorScale" priority="73">
      <colorScale>
        <cfvo type="min"/>
        <cfvo type="percentile" val="50"/>
        <cfvo type="max"/>
        <color rgb="FFF8696B"/>
        <color rgb="FFFCFCFF"/>
        <color rgb="FF63BE7B"/>
      </colorScale>
    </cfRule>
    <cfRule type="colorScale" priority="78">
      <colorScale>
        <cfvo type="min"/>
        <cfvo type="percentile" val="50"/>
        <cfvo type="max"/>
        <color rgb="FFF8696B"/>
        <color rgb="FFFCFCFF"/>
        <color rgb="FF63BE7B"/>
      </colorScale>
    </cfRule>
  </conditionalFormatting>
  <conditionalFormatting sqref="F10">
    <cfRule type="colorScale" priority="52">
      <colorScale>
        <cfvo type="min"/>
        <cfvo type="percentile" val="50"/>
        <cfvo type="max"/>
        <color rgb="FFF8696B"/>
        <color rgb="FFFCFCFF"/>
        <color rgb="FF63BE7B"/>
      </colorScale>
    </cfRule>
    <cfRule type="colorScale" priority="56">
      <colorScale>
        <cfvo type="min"/>
        <cfvo type="max"/>
        <color rgb="FFFCFCFF"/>
        <color rgb="FF63BE7B"/>
      </colorScale>
    </cfRule>
    <cfRule type="colorScale" priority="47">
      <colorScale>
        <cfvo type="min"/>
        <cfvo type="percentile" val="50"/>
        <cfvo type="max"/>
        <color rgb="FFF8696B"/>
        <color rgb="FFFCFCFF"/>
        <color rgb="FF63BE7B"/>
      </colorScale>
    </cfRule>
  </conditionalFormatting>
  <conditionalFormatting sqref="F11">
    <cfRule type="colorScale" priority="25">
      <colorScale>
        <cfvo type="min"/>
        <cfvo type="percentile" val="50"/>
        <cfvo type="max"/>
        <color rgb="FFF8696B"/>
        <color rgb="FFFCFCFF"/>
        <color rgb="FF63BE7B"/>
      </colorScale>
    </cfRule>
    <cfRule type="colorScale" priority="20">
      <colorScale>
        <cfvo type="min"/>
        <cfvo type="percentile" val="50"/>
        <cfvo type="max"/>
        <color rgb="FFF8696B"/>
        <color rgb="FFFCFCFF"/>
        <color rgb="FF63BE7B"/>
      </colorScale>
    </cfRule>
    <cfRule type="colorScale" priority="29">
      <colorScale>
        <cfvo type="min"/>
        <cfvo type="max"/>
        <color rgb="FFFCFCFF"/>
        <color rgb="FF63BE7B"/>
      </colorScale>
    </cfRule>
  </conditionalFormatting>
  <conditionalFormatting sqref="F18:F1048576 F1 F12:F15">
    <cfRule type="colorScale" priority="528">
      <colorScale>
        <cfvo type="min"/>
        <cfvo type="percentile" val="50"/>
        <cfvo type="max"/>
        <color rgb="FFF8696B"/>
        <color rgb="FFFCFCFF"/>
        <color rgb="FF63BE7B"/>
      </colorScale>
    </cfRule>
  </conditionalFormatting>
  <conditionalFormatting sqref="G2">
    <cfRule type="colorScale" priority="394">
      <colorScale>
        <cfvo type="min"/>
        <cfvo type="percentile" val="50"/>
        <cfvo type="max"/>
        <color rgb="FF63BE7B"/>
        <color rgb="FFFCFCFF"/>
        <color rgb="FFF8696B"/>
      </colorScale>
    </cfRule>
  </conditionalFormatting>
  <conditionalFormatting sqref="G2:G11">
    <cfRule type="colorScale" priority="5">
      <colorScale>
        <cfvo type="min"/>
        <cfvo type="percentile" val="50"/>
        <cfvo type="max"/>
        <color rgb="FF63BE7B"/>
        <color rgb="FFFCFCFF"/>
        <color rgb="FFF8696B"/>
      </colorScale>
    </cfRule>
  </conditionalFormatting>
  <conditionalFormatting sqref="G3">
    <cfRule type="colorScale" priority="243">
      <colorScale>
        <cfvo type="min"/>
        <cfvo type="percentile" val="50"/>
        <cfvo type="max"/>
        <color rgb="FF63BE7B"/>
        <color rgb="FFFCFCFF"/>
        <color rgb="FFF8696B"/>
      </colorScale>
    </cfRule>
  </conditionalFormatting>
  <conditionalFormatting sqref="G4">
    <cfRule type="colorScale" priority="215">
      <colorScale>
        <cfvo type="min"/>
        <cfvo type="percentile" val="50"/>
        <cfvo type="max"/>
        <color rgb="FF63BE7B"/>
        <color rgb="FFFCFCFF"/>
        <color rgb="FFF8696B"/>
      </colorScale>
    </cfRule>
    <cfRule type="colorScale" priority="217">
      <colorScale>
        <cfvo type="min"/>
        <cfvo type="percentile" val="50"/>
        <cfvo type="max"/>
        <color rgb="FF63BE7B"/>
        <color rgb="FFFCFCFF"/>
        <color rgb="FFF8696B"/>
      </colorScale>
    </cfRule>
  </conditionalFormatting>
  <conditionalFormatting sqref="G5">
    <cfRule type="colorScale" priority="196">
      <colorScale>
        <cfvo type="min"/>
        <cfvo type="percentile" val="50"/>
        <cfvo type="max"/>
        <color rgb="FF63BE7B"/>
        <color rgb="FFFCFCFF"/>
        <color rgb="FFF8696B"/>
      </colorScale>
    </cfRule>
    <cfRule type="colorScale" priority="193">
      <colorScale>
        <cfvo type="min"/>
        <cfvo type="percentile" val="50"/>
        <cfvo type="max"/>
        <color rgb="FF63BE7B"/>
        <color rgb="FFFCFCFF"/>
        <color rgb="FFF8696B"/>
      </colorScale>
    </cfRule>
    <cfRule type="colorScale" priority="184">
      <colorScale>
        <cfvo type="min"/>
        <cfvo type="percentile" val="50"/>
        <cfvo type="max"/>
        <color rgb="FF63BE7B"/>
        <color rgb="FFFCFCFF"/>
        <color rgb="FFF8696B"/>
      </colorScale>
    </cfRule>
  </conditionalFormatting>
  <conditionalFormatting sqref="G6">
    <cfRule type="colorScale" priority="157">
      <colorScale>
        <cfvo type="min"/>
        <cfvo type="percentile" val="50"/>
        <cfvo type="max"/>
        <color rgb="FF63BE7B"/>
        <color rgb="FFFCFCFF"/>
        <color rgb="FFF8696B"/>
      </colorScale>
    </cfRule>
    <cfRule type="colorScale" priority="169">
      <colorScale>
        <cfvo type="min"/>
        <cfvo type="percentile" val="50"/>
        <cfvo type="max"/>
        <color rgb="FF63BE7B"/>
        <color rgb="FFFCFCFF"/>
        <color rgb="FFF8696B"/>
      </colorScale>
    </cfRule>
  </conditionalFormatting>
  <conditionalFormatting sqref="G7">
    <cfRule type="colorScale" priority="148">
      <colorScale>
        <cfvo type="min"/>
        <cfvo type="percentile" val="50"/>
        <cfvo type="max"/>
        <color rgb="FF63BE7B"/>
        <color rgb="FFFCFCFF"/>
        <color rgb="FFF8696B"/>
      </colorScale>
    </cfRule>
    <cfRule type="colorScale" priority="128">
      <colorScale>
        <cfvo type="min"/>
        <cfvo type="percentile" val="50"/>
        <cfvo type="max"/>
        <color rgb="FF63BE7B"/>
        <color rgb="FFFCFCFF"/>
        <color rgb="FFF8696B"/>
      </colorScale>
    </cfRule>
    <cfRule type="colorScale" priority="136">
      <colorScale>
        <cfvo type="min"/>
        <cfvo type="percentile" val="50"/>
        <cfvo type="max"/>
        <color rgb="FF63BE7B"/>
        <color rgb="FFFCFCFF"/>
        <color rgb="FFF8696B"/>
      </colorScale>
    </cfRule>
    <cfRule type="colorScale" priority="145">
      <colorScale>
        <cfvo type="min"/>
        <cfvo type="percentile" val="50"/>
        <cfvo type="max"/>
        <color rgb="FF63BE7B"/>
        <color rgb="FFFCFCFF"/>
        <color rgb="FFF8696B"/>
      </colorScale>
    </cfRule>
  </conditionalFormatting>
  <conditionalFormatting sqref="G8">
    <cfRule type="colorScale" priority="108">
      <colorScale>
        <cfvo type="min"/>
        <cfvo type="percentile" val="50"/>
        <cfvo type="max"/>
        <color rgb="FF63BE7B"/>
        <color rgb="FFFCFCFF"/>
        <color rgb="FFF8696B"/>
      </colorScale>
    </cfRule>
    <cfRule type="colorScale" priority="111">
      <colorScale>
        <cfvo type="min"/>
        <cfvo type="percentile" val="50"/>
        <cfvo type="max"/>
        <color rgb="FF63BE7B"/>
        <color rgb="FFFCFCFF"/>
        <color rgb="FFF8696B"/>
      </colorScale>
    </cfRule>
    <cfRule type="colorScale" priority="99">
      <colorScale>
        <cfvo type="min"/>
        <cfvo type="percentile" val="50"/>
        <cfvo type="max"/>
        <color rgb="FF63BE7B"/>
        <color rgb="FFFCFCFF"/>
        <color rgb="FFF8696B"/>
      </colorScale>
    </cfRule>
  </conditionalFormatting>
  <conditionalFormatting sqref="G9">
    <cfRule type="colorScale" priority="84">
      <colorScale>
        <cfvo type="min"/>
        <cfvo type="percentile" val="50"/>
        <cfvo type="max"/>
        <color rgb="FF63BE7B"/>
        <color rgb="FFFCFCFF"/>
        <color rgb="FFF8696B"/>
      </colorScale>
    </cfRule>
    <cfRule type="colorScale" priority="81">
      <colorScale>
        <cfvo type="min"/>
        <cfvo type="percentile" val="50"/>
        <cfvo type="max"/>
        <color rgb="FF63BE7B"/>
        <color rgb="FFFCFCFF"/>
        <color rgb="FFF8696B"/>
      </colorScale>
    </cfRule>
    <cfRule type="colorScale" priority="72">
      <colorScale>
        <cfvo type="min"/>
        <cfvo type="percentile" val="50"/>
        <cfvo type="max"/>
        <color rgb="FF63BE7B"/>
        <color rgb="FFFCFCFF"/>
        <color rgb="FFF8696B"/>
      </colorScale>
    </cfRule>
  </conditionalFormatting>
  <conditionalFormatting sqref="G10">
    <cfRule type="colorScale" priority="60">
      <colorScale>
        <cfvo type="min"/>
        <cfvo type="percentile" val="50"/>
        <cfvo type="max"/>
        <color rgb="FF63BE7B"/>
        <color rgb="FFFCFCFF"/>
        <color rgb="FFF8696B"/>
      </colorScale>
    </cfRule>
    <cfRule type="colorScale" priority="55">
      <colorScale>
        <cfvo type="min"/>
        <cfvo type="percentile" val="50"/>
        <cfvo type="max"/>
        <color rgb="FF63BE7B"/>
        <color rgb="FFFCFCFF"/>
        <color rgb="FFF8696B"/>
      </colorScale>
    </cfRule>
    <cfRule type="colorScale" priority="46">
      <colorScale>
        <cfvo type="min"/>
        <cfvo type="percentile" val="50"/>
        <cfvo type="max"/>
        <color rgb="FF63BE7B"/>
        <color rgb="FFFCFCFF"/>
        <color rgb="FFF8696B"/>
      </colorScale>
    </cfRule>
  </conditionalFormatting>
  <conditionalFormatting sqref="G11">
    <cfRule type="colorScale" priority="31">
      <colorScale>
        <cfvo type="min"/>
        <cfvo type="percentile" val="50"/>
        <cfvo type="max"/>
        <color rgb="FF63BE7B"/>
        <color rgb="FFFCFCFF"/>
        <color rgb="FFF8696B"/>
      </colorScale>
    </cfRule>
    <cfRule type="colorScale" priority="28">
      <colorScale>
        <cfvo type="min"/>
        <cfvo type="percentile" val="50"/>
        <cfvo type="max"/>
        <color rgb="FF63BE7B"/>
        <color rgb="FFFCFCFF"/>
        <color rgb="FFF8696B"/>
      </colorScale>
    </cfRule>
    <cfRule type="colorScale" priority="19">
      <colorScale>
        <cfvo type="min"/>
        <cfvo type="percentile" val="50"/>
        <cfvo type="max"/>
        <color rgb="FF63BE7B"/>
        <color rgb="FFFCFCFF"/>
        <color rgb="FFF8696B"/>
      </colorScale>
    </cfRule>
  </conditionalFormatting>
  <conditionalFormatting sqref="G12:G15">
    <cfRule type="colorScale" priority="541">
      <colorScale>
        <cfvo type="min"/>
        <cfvo type="percentile" val="50"/>
        <cfvo type="max"/>
        <color rgb="FF63BE7B"/>
        <color rgb="FFFCFCFF"/>
        <color rgb="FFF8696B"/>
      </colorScale>
    </cfRule>
  </conditionalFormatting>
  <conditionalFormatting sqref="H2:H11">
    <cfRule type="colorScale" priority="4">
      <colorScale>
        <cfvo type="min"/>
        <cfvo type="percentile" val="50"/>
        <cfvo type="max"/>
        <color rgb="FF63BE7B"/>
        <color rgb="FFFCFCFF"/>
        <color rgb="FFF8696B"/>
      </colorScale>
    </cfRule>
  </conditionalFormatting>
  <conditionalFormatting sqref="H4">
    <cfRule type="colorScale" priority="214">
      <colorScale>
        <cfvo type="min"/>
        <cfvo type="percentile" val="50"/>
        <cfvo type="max"/>
        <color rgb="FF63BE7B"/>
        <color rgb="FFFCFCFF"/>
        <color rgb="FFF8696B"/>
      </colorScale>
    </cfRule>
  </conditionalFormatting>
  <conditionalFormatting sqref="H5">
    <cfRule type="colorScale" priority="192">
      <colorScale>
        <cfvo type="min"/>
        <cfvo type="percentile" val="50"/>
        <cfvo type="max"/>
        <color rgb="FF63BE7B"/>
        <color rgb="FFFCFCFF"/>
        <color rgb="FFF8696B"/>
      </colorScale>
    </cfRule>
    <cfRule type="colorScale" priority="183">
      <colorScale>
        <cfvo type="min"/>
        <cfvo type="percentile" val="50"/>
        <cfvo type="max"/>
        <color rgb="FF63BE7B"/>
        <color rgb="FFFCFCFF"/>
        <color rgb="FFF8696B"/>
      </colorScale>
    </cfRule>
  </conditionalFormatting>
  <conditionalFormatting sqref="H7">
    <cfRule type="colorScale" priority="135">
      <colorScale>
        <cfvo type="min"/>
        <cfvo type="percentile" val="50"/>
        <cfvo type="max"/>
        <color rgb="FF63BE7B"/>
        <color rgb="FFFCFCFF"/>
        <color rgb="FFF8696B"/>
      </colorScale>
    </cfRule>
    <cfRule type="colorScale" priority="144">
      <colorScale>
        <cfvo type="min"/>
        <cfvo type="percentile" val="50"/>
        <cfvo type="max"/>
        <color rgb="FF63BE7B"/>
        <color rgb="FFFCFCFF"/>
        <color rgb="FFF8696B"/>
      </colorScale>
    </cfRule>
    <cfRule type="colorScale" priority="127">
      <colorScale>
        <cfvo type="min"/>
        <cfvo type="percentile" val="50"/>
        <cfvo type="max"/>
        <color rgb="FF63BE7B"/>
        <color rgb="FFFCFCFF"/>
        <color rgb="FFF8696B"/>
      </colorScale>
    </cfRule>
  </conditionalFormatting>
  <conditionalFormatting sqref="H8">
    <cfRule type="colorScale" priority="107">
      <colorScale>
        <cfvo type="min"/>
        <cfvo type="percentile" val="50"/>
        <cfvo type="max"/>
        <color rgb="FF63BE7B"/>
        <color rgb="FFFCFCFF"/>
        <color rgb="FFF8696B"/>
      </colorScale>
    </cfRule>
    <cfRule type="colorScale" priority="98">
      <colorScale>
        <cfvo type="min"/>
        <cfvo type="percentile" val="50"/>
        <cfvo type="max"/>
        <color rgb="FF63BE7B"/>
        <color rgb="FFFCFCFF"/>
        <color rgb="FFF8696B"/>
      </colorScale>
    </cfRule>
  </conditionalFormatting>
  <conditionalFormatting sqref="H9">
    <cfRule type="colorScale" priority="80">
      <colorScale>
        <cfvo type="min"/>
        <cfvo type="percentile" val="50"/>
        <cfvo type="max"/>
        <color rgb="FF63BE7B"/>
        <color rgb="FFFCFCFF"/>
        <color rgb="FFF8696B"/>
      </colorScale>
    </cfRule>
    <cfRule type="colorScale" priority="71">
      <colorScale>
        <cfvo type="min"/>
        <cfvo type="percentile" val="50"/>
        <cfvo type="max"/>
        <color rgb="FF63BE7B"/>
        <color rgb="FFFCFCFF"/>
        <color rgb="FFF8696B"/>
      </colorScale>
    </cfRule>
  </conditionalFormatting>
  <conditionalFormatting sqref="H10">
    <cfRule type="colorScale" priority="45">
      <colorScale>
        <cfvo type="min"/>
        <cfvo type="percentile" val="50"/>
        <cfvo type="max"/>
        <color rgb="FF63BE7B"/>
        <color rgb="FFFCFCFF"/>
        <color rgb="FFF8696B"/>
      </colorScale>
    </cfRule>
    <cfRule type="colorScale" priority="54">
      <colorScale>
        <cfvo type="min"/>
        <cfvo type="percentile" val="50"/>
        <cfvo type="max"/>
        <color rgb="FF63BE7B"/>
        <color rgb="FFFCFCFF"/>
        <color rgb="FFF8696B"/>
      </colorScale>
    </cfRule>
  </conditionalFormatting>
  <conditionalFormatting sqref="H11">
    <cfRule type="colorScale" priority="27">
      <colorScale>
        <cfvo type="min"/>
        <cfvo type="percentile" val="50"/>
        <cfvo type="max"/>
        <color rgb="FF63BE7B"/>
        <color rgb="FFFCFCFF"/>
        <color rgb="FFF8696B"/>
      </colorScale>
    </cfRule>
    <cfRule type="colorScale" priority="18">
      <colorScale>
        <cfvo type="min"/>
        <cfvo type="percentile" val="50"/>
        <cfvo type="max"/>
        <color rgb="FF63BE7B"/>
        <color rgb="FFFCFCFF"/>
        <color rgb="FFF8696B"/>
      </colorScale>
    </cfRule>
  </conditionalFormatting>
  <conditionalFormatting sqref="I2">
    <cfRule type="colorScale" priority="387">
      <colorScale>
        <cfvo type="min"/>
        <cfvo type="max"/>
        <color rgb="FFFFEF9C"/>
        <color rgb="FF63BE7B"/>
      </colorScale>
    </cfRule>
    <cfRule type="colorScale" priority="396">
      <colorScale>
        <cfvo type="min"/>
        <cfvo type="max"/>
        <color rgb="FFFFEF9C"/>
        <color rgb="FF63BE7B"/>
      </colorScale>
    </cfRule>
  </conditionalFormatting>
  <conditionalFormatting sqref="I2:I11">
    <cfRule type="colorScale" priority="3">
      <colorScale>
        <cfvo type="min"/>
        <cfvo type="max"/>
        <color rgb="FFFFEF9C"/>
        <color rgb="FF63BE7B"/>
      </colorScale>
    </cfRule>
  </conditionalFormatting>
  <conditionalFormatting sqref="I3">
    <cfRule type="colorScale" priority="244">
      <colorScale>
        <cfvo type="min"/>
        <cfvo type="max"/>
        <color rgb="FFFFEF9C"/>
        <color rgb="FF63BE7B"/>
      </colorScale>
    </cfRule>
  </conditionalFormatting>
  <conditionalFormatting sqref="I4">
    <cfRule type="colorScale" priority="206">
      <colorScale>
        <cfvo type="min"/>
        <cfvo type="max"/>
        <color rgb="FFFFEF9C"/>
        <color rgb="FF63BE7B"/>
      </colorScale>
    </cfRule>
    <cfRule type="colorScale" priority="213">
      <colorScale>
        <cfvo type="min"/>
        <cfvo type="max"/>
        <color rgb="FFFFEF9C"/>
        <color rgb="FF63BE7B"/>
      </colorScale>
    </cfRule>
    <cfRule type="colorScale" priority="219">
      <colorScale>
        <cfvo type="min"/>
        <cfvo type="max"/>
        <color rgb="FFFFEF9C"/>
        <color rgb="FF63BE7B"/>
      </colorScale>
    </cfRule>
  </conditionalFormatting>
  <conditionalFormatting sqref="I5">
    <cfRule type="colorScale" priority="191">
      <colorScale>
        <cfvo type="min"/>
        <cfvo type="max"/>
        <color rgb="FFFFEF9C"/>
        <color rgb="FF63BE7B"/>
      </colorScale>
    </cfRule>
    <cfRule type="colorScale" priority="198">
      <colorScale>
        <cfvo type="min"/>
        <cfvo type="max"/>
        <color rgb="FFFFEF9C"/>
        <color rgb="FF63BE7B"/>
      </colorScale>
    </cfRule>
    <cfRule type="colorScale" priority="179">
      <colorScale>
        <cfvo type="min"/>
        <cfvo type="max"/>
        <color rgb="FFFFEF9C"/>
        <color rgb="FF63BE7B"/>
      </colorScale>
    </cfRule>
    <cfRule type="colorScale" priority="182">
      <colorScale>
        <cfvo type="min"/>
        <cfvo type="max"/>
        <color rgb="FFFFEF9C"/>
        <color rgb="FF63BE7B"/>
      </colorScale>
    </cfRule>
  </conditionalFormatting>
  <conditionalFormatting sqref="I6">
    <cfRule type="colorScale" priority="168">
      <colorScale>
        <cfvo type="min"/>
        <cfvo type="max"/>
        <color rgb="FFFFEF9C"/>
        <color rgb="FF63BE7B"/>
      </colorScale>
    </cfRule>
    <cfRule type="colorScale" priority="156">
      <colorScale>
        <cfvo type="min"/>
        <cfvo type="max"/>
        <color rgb="FFFFEF9C"/>
        <color rgb="FF63BE7B"/>
      </colorScale>
    </cfRule>
  </conditionalFormatting>
  <conditionalFormatting sqref="I7">
    <cfRule type="colorScale" priority="150">
      <colorScale>
        <cfvo type="min"/>
        <cfvo type="max"/>
        <color rgb="FFFFEF9C"/>
        <color rgb="FF63BE7B"/>
      </colorScale>
    </cfRule>
    <cfRule type="colorScale" priority="134">
      <colorScale>
        <cfvo type="min"/>
        <cfvo type="max"/>
        <color rgb="FFFFEF9C"/>
        <color rgb="FF63BE7B"/>
      </colorScale>
    </cfRule>
    <cfRule type="colorScale" priority="126">
      <colorScale>
        <cfvo type="min"/>
        <cfvo type="max"/>
        <color rgb="FFFFEF9C"/>
        <color rgb="FF63BE7B"/>
      </colorScale>
    </cfRule>
    <cfRule type="colorScale" priority="143">
      <colorScale>
        <cfvo type="min"/>
        <cfvo type="max"/>
        <color rgb="FFFFEF9C"/>
        <color rgb="FF63BE7B"/>
      </colorScale>
    </cfRule>
  </conditionalFormatting>
  <conditionalFormatting sqref="I8">
    <cfRule type="colorScale" priority="113">
      <colorScale>
        <cfvo type="min"/>
        <cfvo type="max"/>
        <color rgb="FFFFEF9C"/>
        <color rgb="FF63BE7B"/>
      </colorScale>
    </cfRule>
    <cfRule type="colorScale" priority="106">
      <colorScale>
        <cfvo type="min"/>
        <cfvo type="max"/>
        <color rgb="FFFFEF9C"/>
        <color rgb="FF63BE7B"/>
      </colorScale>
    </cfRule>
    <cfRule type="colorScale" priority="97">
      <colorScale>
        <cfvo type="min"/>
        <cfvo type="max"/>
        <color rgb="FFFFEF9C"/>
        <color rgb="FF63BE7B"/>
      </colorScale>
    </cfRule>
    <cfRule type="colorScale" priority="94">
      <colorScale>
        <cfvo type="min"/>
        <cfvo type="max"/>
        <color rgb="FFFFEF9C"/>
        <color rgb="FF63BE7B"/>
      </colorScale>
    </cfRule>
  </conditionalFormatting>
  <conditionalFormatting sqref="I9">
    <cfRule type="colorScale" priority="70">
      <colorScale>
        <cfvo type="min"/>
        <cfvo type="max"/>
        <color rgb="FFFFEF9C"/>
        <color rgb="FF63BE7B"/>
      </colorScale>
    </cfRule>
    <cfRule type="colorScale" priority="79">
      <colorScale>
        <cfvo type="min"/>
        <cfvo type="max"/>
        <color rgb="FFFFEF9C"/>
        <color rgb="FF63BE7B"/>
      </colorScale>
    </cfRule>
    <cfRule type="colorScale" priority="67">
      <colorScale>
        <cfvo type="min"/>
        <cfvo type="max"/>
        <color rgb="FFFFEF9C"/>
        <color rgb="FF63BE7B"/>
      </colorScale>
    </cfRule>
    <cfRule type="colorScale" priority="86">
      <colorScale>
        <cfvo type="min"/>
        <cfvo type="max"/>
        <color rgb="FFFFEF9C"/>
        <color rgb="FF63BE7B"/>
      </colorScale>
    </cfRule>
  </conditionalFormatting>
  <conditionalFormatting sqref="I10">
    <cfRule type="colorScale" priority="62">
      <colorScale>
        <cfvo type="min"/>
        <cfvo type="max"/>
        <color rgb="FFFFEF9C"/>
        <color rgb="FF63BE7B"/>
      </colorScale>
    </cfRule>
    <cfRule type="colorScale" priority="53">
      <colorScale>
        <cfvo type="min"/>
        <cfvo type="max"/>
        <color rgb="FFFFEF9C"/>
        <color rgb="FF63BE7B"/>
      </colorScale>
    </cfRule>
    <cfRule type="colorScale" priority="41">
      <colorScale>
        <cfvo type="min"/>
        <cfvo type="max"/>
        <color rgb="FFFFEF9C"/>
        <color rgb="FF63BE7B"/>
      </colorScale>
    </cfRule>
    <cfRule type="colorScale" priority="44">
      <colorScale>
        <cfvo type="min"/>
        <cfvo type="max"/>
        <color rgb="FFFFEF9C"/>
        <color rgb="FF63BE7B"/>
      </colorScale>
    </cfRule>
  </conditionalFormatting>
  <conditionalFormatting sqref="I11">
    <cfRule type="colorScale" priority="26">
      <colorScale>
        <cfvo type="min"/>
        <cfvo type="max"/>
        <color rgb="FFFFEF9C"/>
        <color rgb="FF63BE7B"/>
      </colorScale>
    </cfRule>
    <cfRule type="colorScale" priority="33">
      <colorScale>
        <cfvo type="min"/>
        <cfvo type="max"/>
        <color rgb="FFFFEF9C"/>
        <color rgb="FF63BE7B"/>
      </colorScale>
    </cfRule>
    <cfRule type="colorScale" priority="17">
      <colorScale>
        <cfvo type="min"/>
        <cfvo type="percentile" val="50"/>
        <cfvo type="max"/>
        <color rgb="FFF8696B"/>
        <color rgb="FFFFEB84"/>
        <color rgb="FF63BE7B"/>
      </colorScale>
    </cfRule>
    <cfRule type="colorScale" priority="14">
      <colorScale>
        <cfvo type="min"/>
        <cfvo type="max"/>
        <color rgb="FFFFEF9C"/>
        <color rgb="FF63BE7B"/>
      </colorScale>
    </cfRule>
  </conditionalFormatting>
  <conditionalFormatting sqref="I12:I15">
    <cfRule type="colorScale" priority="544">
      <colorScale>
        <cfvo type="min"/>
        <cfvo type="max"/>
        <color rgb="FFFFEF9C"/>
        <color rgb="FF63BE7B"/>
      </colorScale>
    </cfRule>
  </conditionalFormatting>
  <conditionalFormatting sqref="J2">
    <cfRule type="colorScale" priority="397">
      <colorScale>
        <cfvo type="min"/>
        <cfvo type="max"/>
        <color rgb="FFFFEF9C"/>
        <color rgb="FF63BE7B"/>
      </colorScale>
    </cfRule>
    <cfRule type="colorScale" priority="386">
      <colorScale>
        <cfvo type="min"/>
        <cfvo type="max"/>
        <color rgb="FFFFEF9C"/>
        <color rgb="FF63BE7B"/>
      </colorScale>
    </cfRule>
  </conditionalFormatting>
  <conditionalFormatting sqref="J2:J11">
    <cfRule type="colorScale" priority="2">
      <colorScale>
        <cfvo type="min"/>
        <cfvo type="max"/>
        <color rgb="FFFFEF9C"/>
        <color rgb="FF63BE7B"/>
      </colorScale>
    </cfRule>
  </conditionalFormatting>
  <conditionalFormatting sqref="J3">
    <cfRule type="colorScale" priority="245">
      <colorScale>
        <cfvo type="min"/>
        <cfvo type="max"/>
        <color rgb="FFFFEF9C"/>
        <color rgb="FF63BE7B"/>
      </colorScale>
    </cfRule>
  </conditionalFormatting>
  <conditionalFormatting sqref="J4">
    <cfRule type="colorScale" priority="205">
      <colorScale>
        <cfvo type="min"/>
        <cfvo type="max"/>
        <color rgb="FFFFEF9C"/>
        <color rgb="FF63BE7B"/>
      </colorScale>
    </cfRule>
    <cfRule type="colorScale" priority="220">
      <colorScale>
        <cfvo type="min"/>
        <cfvo type="max"/>
        <color rgb="FFFFEF9C"/>
        <color rgb="FF63BE7B"/>
      </colorScale>
    </cfRule>
  </conditionalFormatting>
  <conditionalFormatting sqref="J5">
    <cfRule type="colorScale" priority="181">
      <colorScale>
        <cfvo type="min"/>
        <cfvo type="max"/>
        <color rgb="FFFFEF9C"/>
        <color rgb="FF63BE7B"/>
      </colorScale>
    </cfRule>
    <cfRule type="colorScale" priority="178">
      <colorScale>
        <cfvo type="min"/>
        <cfvo type="max"/>
        <color rgb="FFFFEF9C"/>
        <color rgb="FF63BE7B"/>
      </colorScale>
    </cfRule>
    <cfRule type="colorScale" priority="199">
      <colorScale>
        <cfvo type="min"/>
        <cfvo type="max"/>
        <color rgb="FFFFEF9C"/>
        <color rgb="FF63BE7B"/>
      </colorScale>
    </cfRule>
  </conditionalFormatting>
  <conditionalFormatting sqref="J6">
    <cfRule type="colorScale" priority="155">
      <colorScale>
        <cfvo type="min"/>
        <cfvo type="max"/>
        <color rgb="FFFFEF9C"/>
        <color rgb="FF63BE7B"/>
      </colorScale>
    </cfRule>
  </conditionalFormatting>
  <conditionalFormatting sqref="J7">
    <cfRule type="colorScale" priority="124">
      <colorScale>
        <cfvo type="min"/>
        <cfvo type="max"/>
        <color rgb="FFFFEF9C"/>
        <color rgb="FF63BE7B"/>
      </colorScale>
    </cfRule>
    <cfRule type="colorScale" priority="122">
      <colorScale>
        <cfvo type="min"/>
        <cfvo type="max"/>
        <color rgb="FFFFEF9C"/>
        <color rgb="FF63BE7B"/>
      </colorScale>
    </cfRule>
    <cfRule type="colorScale" priority="123">
      <colorScale>
        <cfvo type="min"/>
        <cfvo type="max"/>
        <color rgb="FFFFEF9C"/>
        <color rgb="FF63BE7B"/>
      </colorScale>
    </cfRule>
    <cfRule type="colorScale" priority="125">
      <colorScale>
        <cfvo type="min"/>
        <cfvo type="max"/>
        <color rgb="FFFFEF9C"/>
        <color rgb="FF63BE7B"/>
      </colorScale>
    </cfRule>
  </conditionalFormatting>
  <conditionalFormatting sqref="J8">
    <cfRule type="colorScale" priority="93">
      <colorScale>
        <cfvo type="min"/>
        <cfvo type="max"/>
        <color rgb="FFFFEF9C"/>
        <color rgb="FF63BE7B"/>
      </colorScale>
    </cfRule>
    <cfRule type="colorScale" priority="96">
      <colorScale>
        <cfvo type="min"/>
        <cfvo type="max"/>
        <color rgb="FFFFEF9C"/>
        <color rgb="FF63BE7B"/>
      </colorScale>
    </cfRule>
    <cfRule type="colorScale" priority="114">
      <colorScale>
        <cfvo type="min"/>
        <cfvo type="max"/>
        <color rgb="FFFFEF9C"/>
        <color rgb="FF63BE7B"/>
      </colorScale>
    </cfRule>
  </conditionalFormatting>
  <conditionalFormatting sqref="J9">
    <cfRule type="colorScale" priority="87">
      <colorScale>
        <cfvo type="min"/>
        <cfvo type="max"/>
        <color rgb="FFFFEF9C"/>
        <color rgb="FF63BE7B"/>
      </colorScale>
    </cfRule>
    <cfRule type="colorScale" priority="69">
      <colorScale>
        <cfvo type="min"/>
        <cfvo type="max"/>
        <color rgb="FFFFEF9C"/>
        <color rgb="FF63BE7B"/>
      </colorScale>
    </cfRule>
    <cfRule type="colorScale" priority="66">
      <colorScale>
        <cfvo type="min"/>
        <cfvo type="max"/>
        <color rgb="FFFFEF9C"/>
        <color rgb="FF63BE7B"/>
      </colorScale>
    </cfRule>
  </conditionalFormatting>
  <conditionalFormatting sqref="J10">
    <cfRule type="colorScale" priority="40">
      <colorScale>
        <cfvo type="min"/>
        <cfvo type="max"/>
        <color rgb="FFFFEF9C"/>
        <color rgb="FF63BE7B"/>
      </colorScale>
    </cfRule>
    <cfRule type="colorScale" priority="43">
      <colorScale>
        <cfvo type="min"/>
        <cfvo type="max"/>
        <color rgb="FFFFEF9C"/>
        <color rgb="FF63BE7B"/>
      </colorScale>
    </cfRule>
    <cfRule type="colorScale" priority="63">
      <colorScale>
        <cfvo type="min"/>
        <cfvo type="max"/>
        <color rgb="FFFFEF9C"/>
        <color rgb="FF63BE7B"/>
      </colorScale>
    </cfRule>
  </conditionalFormatting>
  <conditionalFormatting sqref="J11">
    <cfRule type="colorScale" priority="16">
      <colorScale>
        <cfvo type="min"/>
        <cfvo type="max"/>
        <color rgb="FFFFEF9C"/>
        <color rgb="FF63BE7B"/>
      </colorScale>
    </cfRule>
    <cfRule type="colorScale" priority="34">
      <colorScale>
        <cfvo type="min"/>
        <cfvo type="max"/>
        <color rgb="FFFFEF9C"/>
        <color rgb="FF63BE7B"/>
      </colorScale>
    </cfRule>
    <cfRule type="colorScale" priority="13">
      <colorScale>
        <cfvo type="min"/>
        <cfvo type="max"/>
        <color rgb="FFFFEF9C"/>
        <color rgb="FF63BE7B"/>
      </colorScale>
    </cfRule>
  </conditionalFormatting>
  <conditionalFormatting sqref="J12:J15">
    <cfRule type="colorScale" priority="545">
      <colorScale>
        <cfvo type="min"/>
        <cfvo type="max"/>
        <color rgb="FFFFEF9C"/>
        <color rgb="FF63BE7B"/>
      </colorScale>
    </cfRule>
  </conditionalFormatting>
  <conditionalFormatting sqref="K2">
    <cfRule type="colorScale" priority="398">
      <colorScale>
        <cfvo type="min"/>
        <cfvo type="percentile" val="50"/>
        <cfvo type="max"/>
        <color rgb="FFF8696B"/>
        <color rgb="FFFFEB84"/>
        <color rgb="FF63BE7B"/>
      </colorScale>
    </cfRule>
    <cfRule type="colorScale" priority="385">
      <colorScale>
        <cfvo type="min"/>
        <cfvo type="max"/>
        <color rgb="FFFFEF9C"/>
        <color rgb="FF63BE7B"/>
      </colorScale>
    </cfRule>
  </conditionalFormatting>
  <conditionalFormatting sqref="K2:K11">
    <cfRule type="colorScale" priority="1">
      <colorScale>
        <cfvo type="min"/>
        <cfvo type="max"/>
        <color rgb="FFFFEF9C"/>
        <color rgb="FF63BE7B"/>
      </colorScale>
    </cfRule>
  </conditionalFormatting>
  <conditionalFormatting sqref="K3">
    <cfRule type="colorScale" priority="246">
      <colorScale>
        <cfvo type="min"/>
        <cfvo type="percentile" val="50"/>
        <cfvo type="max"/>
        <color rgb="FFF8696B"/>
        <color rgb="FFFFEB84"/>
        <color rgb="FF63BE7B"/>
      </colorScale>
    </cfRule>
    <cfRule type="colorScale" priority="247">
      <colorScale>
        <cfvo type="min"/>
        <cfvo type="max"/>
        <color rgb="FFFFEF9C"/>
        <color rgb="FF63BE7B"/>
      </colorScale>
    </cfRule>
  </conditionalFormatting>
  <conditionalFormatting sqref="K4">
    <cfRule type="colorScale" priority="221">
      <colorScale>
        <cfvo type="min"/>
        <cfvo type="percentile" val="50"/>
        <cfvo type="max"/>
        <color rgb="FFF8696B"/>
        <color rgb="FFFFEB84"/>
        <color rgb="FF63BE7B"/>
      </colorScale>
    </cfRule>
    <cfRule type="colorScale" priority="204">
      <colorScale>
        <cfvo type="min"/>
        <cfvo type="max"/>
        <color rgb="FFFFEF9C"/>
        <color rgb="FF63BE7B"/>
      </colorScale>
    </cfRule>
  </conditionalFormatting>
  <conditionalFormatting sqref="K5">
    <cfRule type="colorScale" priority="180">
      <colorScale>
        <cfvo type="min"/>
        <cfvo type="percentile" val="50"/>
        <cfvo type="max"/>
        <color rgb="FFF8696B"/>
        <color rgb="FFFFEB84"/>
        <color rgb="FF63BE7B"/>
      </colorScale>
    </cfRule>
    <cfRule type="colorScale" priority="200">
      <colorScale>
        <cfvo type="min"/>
        <cfvo type="percentile" val="50"/>
        <cfvo type="max"/>
        <color rgb="FFF8696B"/>
        <color rgb="FFFFEB84"/>
        <color rgb="FF63BE7B"/>
      </colorScale>
    </cfRule>
    <cfRule type="colorScale" priority="177">
      <colorScale>
        <cfvo type="min"/>
        <cfvo type="max"/>
        <color rgb="FFFFEF9C"/>
        <color rgb="FF63BE7B"/>
      </colorScale>
    </cfRule>
  </conditionalFormatting>
  <conditionalFormatting sqref="K6">
    <cfRule type="colorScale" priority="154">
      <colorScale>
        <cfvo type="min"/>
        <cfvo type="max"/>
        <color rgb="FFFFEF9C"/>
        <color rgb="FF63BE7B"/>
      </colorScale>
    </cfRule>
    <cfRule type="colorScale" priority="175">
      <colorScale>
        <cfvo type="min"/>
        <cfvo type="percentile" val="50"/>
        <cfvo type="max"/>
        <color rgb="FFF8696B"/>
        <color rgb="FFFFEB84"/>
        <color rgb="FF63BE7B"/>
      </colorScale>
    </cfRule>
  </conditionalFormatting>
  <conditionalFormatting sqref="K7">
    <cfRule type="colorScale" priority="120">
      <colorScale>
        <cfvo type="min"/>
        <cfvo type="max"/>
        <color rgb="FFFFEF9C"/>
        <color rgb="FF63BE7B"/>
      </colorScale>
    </cfRule>
    <cfRule type="colorScale" priority="118">
      <colorScale>
        <cfvo type="min"/>
        <cfvo type="max"/>
        <color rgb="FFFFEF9C"/>
        <color rgb="FF63BE7B"/>
      </colorScale>
    </cfRule>
    <cfRule type="colorScale" priority="119">
      <colorScale>
        <cfvo type="min"/>
        <cfvo type="max"/>
        <color rgb="FFFFEF9C"/>
        <color rgb="FF63BE7B"/>
      </colorScale>
    </cfRule>
    <cfRule type="colorScale" priority="121">
      <colorScale>
        <cfvo type="min"/>
        <cfvo type="max"/>
        <color rgb="FFFFEF9C"/>
        <color rgb="FF63BE7B"/>
      </colorScale>
    </cfRule>
  </conditionalFormatting>
  <conditionalFormatting sqref="K8">
    <cfRule type="colorScale" priority="115">
      <colorScale>
        <cfvo type="min"/>
        <cfvo type="percentile" val="50"/>
        <cfvo type="max"/>
        <color rgb="FFF8696B"/>
        <color rgb="FFFFEB84"/>
        <color rgb="FF63BE7B"/>
      </colorScale>
    </cfRule>
    <cfRule type="colorScale" priority="92">
      <colorScale>
        <cfvo type="min"/>
        <cfvo type="max"/>
        <color rgb="FFFFEF9C"/>
        <color rgb="FF63BE7B"/>
      </colorScale>
    </cfRule>
    <cfRule type="colorScale" priority="95">
      <colorScale>
        <cfvo type="min"/>
        <cfvo type="percentile" val="50"/>
        <cfvo type="max"/>
        <color rgb="FFF8696B"/>
        <color rgb="FFFFEB84"/>
        <color rgb="FF63BE7B"/>
      </colorScale>
    </cfRule>
  </conditionalFormatting>
  <conditionalFormatting sqref="K9">
    <cfRule type="colorScale" priority="88">
      <colorScale>
        <cfvo type="min"/>
        <cfvo type="percentile" val="50"/>
        <cfvo type="max"/>
        <color rgb="FFF8696B"/>
        <color rgb="FFFFEB84"/>
        <color rgb="FF63BE7B"/>
      </colorScale>
    </cfRule>
    <cfRule type="colorScale" priority="68">
      <colorScale>
        <cfvo type="min"/>
        <cfvo type="percentile" val="50"/>
        <cfvo type="max"/>
        <color rgb="FFF8696B"/>
        <color rgb="FFFFEB84"/>
        <color rgb="FF63BE7B"/>
      </colorScale>
    </cfRule>
  </conditionalFormatting>
  <conditionalFormatting sqref="K10">
    <cfRule type="colorScale" priority="42">
      <colorScale>
        <cfvo type="min"/>
        <cfvo type="percentile" val="50"/>
        <cfvo type="max"/>
        <color rgb="FFF8696B"/>
        <color rgb="FFFFEB84"/>
        <color rgb="FF63BE7B"/>
      </colorScale>
    </cfRule>
    <cfRule type="colorScale" priority="39">
      <colorScale>
        <cfvo type="min"/>
        <cfvo type="max"/>
        <color rgb="FFFFEF9C"/>
        <color rgb="FF63BE7B"/>
      </colorScale>
    </cfRule>
    <cfRule type="colorScale" priority="64">
      <colorScale>
        <cfvo type="min"/>
        <cfvo type="percentile" val="50"/>
        <cfvo type="max"/>
        <color rgb="FFF8696B"/>
        <color rgb="FFFFEB84"/>
        <color rgb="FF63BE7B"/>
      </colorScale>
    </cfRule>
  </conditionalFormatting>
  <conditionalFormatting sqref="K11">
    <cfRule type="colorScale" priority="12">
      <colorScale>
        <cfvo type="min"/>
        <cfvo type="max"/>
        <color rgb="FFFFEF9C"/>
        <color rgb="FF63BE7B"/>
      </colorScale>
    </cfRule>
    <cfRule type="colorScale" priority="35">
      <colorScale>
        <cfvo type="min"/>
        <cfvo type="percentile" val="50"/>
        <cfvo type="max"/>
        <color rgb="FFF8696B"/>
        <color rgb="FFFFEB84"/>
        <color rgb="FF63BE7B"/>
      </colorScale>
    </cfRule>
    <cfRule type="colorScale" priority="15">
      <colorScale>
        <cfvo type="min"/>
        <cfvo type="max"/>
        <color rgb="FFFFEF9C"/>
        <color rgb="FF63BE7B"/>
      </colorScale>
    </cfRule>
  </conditionalFormatting>
  <conditionalFormatting sqref="K12:K15">
    <cfRule type="colorScale" priority="546">
      <colorScale>
        <cfvo type="min"/>
        <cfvo type="percentile" val="50"/>
        <cfvo type="max"/>
        <color rgb="FFF8696B"/>
        <color rgb="FFFFEB84"/>
        <color rgb="FF63BE7B"/>
      </colorScale>
    </cfRule>
  </conditionalFormatting>
  <hyperlinks>
    <hyperlink ref="A5" r:id="rId1" display="Technology/Hardware/Livent.xlsx" xr:uid="{0821C7E4-6577-154A-82B0-BE7D633E0C09}"/>
    <hyperlink ref="A11" r:id="rId2" display="Technology/Software/Samsara.xlsx" xr:uid="{071CC5E2-A380-F748-9B4B-3088A4266F92}"/>
    <hyperlink ref="A8" r:id="rId3" display="Technology/Hardware/Pure Storage.xlsx" xr:uid="{9120D397-8D7C-274F-B985-74E1FC82EDD1}"/>
    <hyperlink ref="A10" r:id="rId4" display="Industrials/Cameco.xlsx" xr:uid="{7ECD2D10-3934-A943-8CF7-86A7F690312B}"/>
    <hyperlink ref="A6" r:id="rId5" display="Industrials/MP Materials.xlsx" xr:uid="{BE54A73F-33F7-1140-A271-5E9758D68017}"/>
    <hyperlink ref="A4" r:id="rId6" display="Consumer/Moncler.xlsx" xr:uid="{DCCB8231-5F44-044E-8CF7-9803874C568D}"/>
    <hyperlink ref="A7" r:id="rId7" display="Consumer/E.l.f Beauty.xlsx" xr:uid="{CEFCF88C-DE87-BC46-AAEE-3B48DCD5619C}"/>
    <hyperlink ref="A3" r:id="rId8" display="Consumer/Crocs.xlsx" xr:uid="{552F7B70-E0C5-6E42-AF3A-F22035BCC970}"/>
    <hyperlink ref="A9" r:id="rId9" display="Financial Services/Shift4 Payments.xlsx" xr:uid="{46F8E271-9752-5942-B5B6-4159FAD167C3}"/>
    <hyperlink ref="A2" r:id="rId10" display="Technology/Software/dLocal.xlsx" xr:uid="{D9F1FFB5-132C-F543-82E6-91F2ED56DB58}"/>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A41E4-DFC3-B746-94FB-E5C426D90D77}">
  <dimension ref="A1:B5"/>
  <sheetViews>
    <sheetView workbookViewId="0">
      <selection activeCell="G6" sqref="G6"/>
    </sheetView>
  </sheetViews>
  <sheetFormatPr baseColWidth="10" defaultRowHeight="16"/>
  <cols>
    <col min="1" max="1" width="17.85546875" customWidth="1"/>
    <col min="2" max="2" width="25.7109375" customWidth="1"/>
  </cols>
  <sheetData>
    <row r="1" spans="1:2">
      <c r="A1" s="44" t="s">
        <v>62</v>
      </c>
      <c r="B1" s="44" t="s">
        <v>11</v>
      </c>
    </row>
    <row r="2" spans="1:2">
      <c r="A2" t="s">
        <v>63</v>
      </c>
      <c r="B2" t="s">
        <v>66</v>
      </c>
    </row>
    <row r="3" spans="1:2">
      <c r="A3" t="s">
        <v>64</v>
      </c>
      <c r="B3" t="s">
        <v>67</v>
      </c>
    </row>
    <row r="4" spans="1:2">
      <c r="A4" t="s">
        <v>68</v>
      </c>
      <c r="B4" t="s">
        <v>69</v>
      </c>
    </row>
    <row r="5" spans="1:2">
      <c r="A5" t="s">
        <v>65</v>
      </c>
      <c r="B5"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Factor Scoring</vt:lpstr>
      <vt:lpstr>Factor Investing</vt:lpstr>
      <vt:lpstr>Concentrated</vt:lpstr>
      <vt:lpstr>Hardware</vt:lpstr>
      <vt:lpstr>Software</vt:lpstr>
      <vt:lpstr>Consumer</vt:lpstr>
      <vt:lpstr>Financial Services</vt:lpstr>
      <vt:lpstr>Healthcare</vt:lpstr>
      <vt:lpstr>Industrials</vt:lpstr>
      <vt:lpstr>Real Estate</vt:lpstr>
      <vt:lpstr>Fashion + Beauty</vt:lpstr>
      <vt:lpstr>My Holdings</vt:lpstr>
      <vt:lpstr>Treasuries</vt:lpstr>
      <vt:lpstr>All Stars</vt:lpstr>
      <vt:lpstr>ROIC Port</vt:lpstr>
      <vt:lpstr>To Be Modeled</vt:lpstr>
      <vt:lpstr>7 Powers</vt:lpstr>
      <vt:lpstr>Compounders</vt:lpstr>
      <vt:lpstr>Small Cap Gems</vt:lpstr>
      <vt:lpstr>Private Companies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Bina Desai</dc:creator>
  <cp:lastModifiedBy>Bina Desai</cp:lastModifiedBy>
  <dcterms:created xsi:type="dcterms:W3CDTF">2023-04-02T10:40:58Z</dcterms:created>
  <dcterms:modified xsi:type="dcterms:W3CDTF">2023-06-23T11:43:17Z</dcterms:modified>
</cp:coreProperties>
</file>