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18B28CFD-1576-8B40-A060-A2DF249D415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5" i="1" l="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O116" i="1" l="1" a="1"/>
  <c r="AO116" i="1" s="1"/>
  <c r="AO111" i="1"/>
  <c r="AU101" i="1" a="1"/>
  <c r="AU101" i="1" s="1"/>
  <c r="AU95" i="1" a="1"/>
  <c r="AU95" i="1" s="1"/>
  <c r="AU97" i="1" s="1"/>
  <c r="AU90" i="1"/>
  <c r="AU89" i="1"/>
  <c r="AU91" i="1" s="1"/>
  <c r="AU87" i="1"/>
  <c r="AU86" i="1"/>
  <c r="AU85" i="1"/>
  <c r="AS19" i="1"/>
  <c r="AV13" i="1"/>
  <c r="AU13" i="1"/>
  <c r="AT13" i="1"/>
  <c r="AS13" i="1"/>
  <c r="AV10" i="1"/>
  <c r="AV7" i="1"/>
  <c r="AU7" i="1"/>
  <c r="AT7" i="1"/>
  <c r="AS7" i="1"/>
  <c r="AR4" i="1"/>
  <c r="AQ4" i="1"/>
  <c r="AP4" i="1"/>
  <c r="AO4" i="1"/>
  <c r="AN4" i="1"/>
  <c r="E106" i="1"/>
  <c r="D106" i="1"/>
  <c r="C106"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S16" i="1" s="1"/>
  <c r="AO114" i="1" s="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4" i="1" l="1"/>
  <c r="AT4" i="1"/>
  <c r="M105" i="1"/>
  <c r="U105" i="1"/>
  <c r="AC105" i="1"/>
  <c r="AK105" i="1"/>
  <c r="F105" i="1"/>
  <c r="V105" i="1"/>
  <c r="AD105" i="1"/>
  <c r="AL105" i="1"/>
  <c r="O105" i="1"/>
  <c r="AE105" i="1"/>
  <c r="X105" i="1"/>
  <c r="J105" i="1"/>
  <c r="K105" i="1"/>
  <c r="T105" i="1"/>
  <c r="N105" i="1"/>
  <c r="P105" i="1"/>
  <c r="AF105" i="1"/>
  <c r="R105" i="1"/>
  <c r="AA105" i="1"/>
  <c r="AJ105" i="1"/>
  <c r="G105" i="1"/>
  <c r="W105" i="1"/>
  <c r="Z105" i="1"/>
  <c r="AI105" i="1"/>
  <c r="AI106" i="1" s="1"/>
  <c r="H105" i="1"/>
  <c r="AB105" i="1"/>
  <c r="I105" i="1"/>
  <c r="Q105" i="1"/>
  <c r="Y105" i="1"/>
  <c r="AG105" i="1"/>
  <c r="AH105" i="1"/>
  <c r="S105" i="1"/>
  <c r="L105" i="1"/>
  <c r="AU88" i="1"/>
  <c r="AU106" i="1"/>
  <c r="AU99" i="1"/>
  <c r="AU103" i="1" s="1"/>
  <c r="AU102" i="1" s="1"/>
  <c r="AU16" i="1"/>
  <c r="AV16" i="1"/>
  <c r="AT16" i="1"/>
  <c r="AU92" i="1"/>
  <c r="AJ106" i="1" l="1"/>
  <c r="AK106" i="1"/>
  <c r="AL106" i="1"/>
  <c r="AN105" i="1"/>
  <c r="AO105" i="1" s="1"/>
  <c r="AM106" i="1"/>
  <c r="AO112" i="1"/>
  <c r="AU100" i="1"/>
  <c r="AU105" i="1" s="1"/>
  <c r="AU108" i="1" s="1"/>
  <c r="AR107" i="1" s="1"/>
  <c r="AR108" i="1" s="1"/>
  <c r="AN108" i="1" l="1"/>
  <c r="AO108" i="1"/>
  <c r="AP105" i="1"/>
  <c r="AQ105" i="1" s="1"/>
  <c r="AV4" i="1"/>
  <c r="AP108" i="1"/>
  <c r="AR105" i="1" l="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<sst xmlns="http://schemas.openxmlformats.org/spreadsheetml/2006/main" count="1393" uniqueCount="162">
  <si>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</si>
  <si>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</si>
  <si>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</si>
  <si>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</si>
  <si>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</si>
  <si>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</si>
  <si>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</si>
  <si>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</si>
  <si>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</si>
  <si>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</si>
  <si>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</si>
  <si>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</si>
  <si>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</si>
  <si>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</si>
  <si>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</si>
  <si>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</si>
  <si>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</si>
  <si>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</si>
  <si>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</si>
  <si>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</si>
  <si>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</si>
  <si>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</si>
  <si>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</si>
  <si>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</si>
  <si>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</si>
  <si>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</si>
  <si>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</si>
  <si>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</si>
  <si>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</si>
  <si>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</si>
  <si>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</si>
  <si>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</si>
  <si>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</si>
  <si>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</si>
  <si>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</si>
  <si>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</si>
  <si>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</si>
  <si>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</si>
  <si>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</si>
  <si>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</si>
  <si>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</si>
  <si>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</si>
  <si>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</si>
  <si>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</si>
  <si>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</si>
  <si>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</si>
  <si>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</si>
  <si>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</si>
  <si>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</si>
  <si>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</si>
  <si>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</si>
  <si>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</si>
  <si>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</si>
  <si>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</si>
  <si>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</si>
  <si>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</si>
  <si>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</si>
  <si>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</si>
  <si>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</si>
  <si>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</si>
  <si>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</si>
  <si>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</si>
  <si>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</si>
  <si>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</si>
  <si>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</si>
  <si>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</si>
  <si>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</si>
  <si>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</si>
  <si>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</si>
  <si>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</si>
  <si>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</si>
  <si>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</si>
  <si>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</si>
  <si>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</si>
  <si>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</si>
  <si>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</si>
  <si>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</si>
  <si>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</si>
  <si>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</si>
  <si>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</si>
  <si>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</si>
  <si>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</si>
  <si>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</si>
  <si>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</si>
  <si>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</si>
  <si>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</si>
  <si>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</si>
  <si>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</si>
  <si>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</si>
  <si>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</si>
  <si>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</si>
  <si>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</si>
  <si>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</si>
  <si>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</si>
  <si>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</si>
  <si>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</si>
  <si>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</si>
  <si>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</si>
  <si>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</si>
  <si>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</si>
  <si>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</si>
  <si>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</si>
  <si>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</si>
  <si>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</si>
  <si>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</si>
  <si>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</si>
  <si>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</si>
  <si>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</si>
  <si>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</si>
  <si>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</si>
  <si>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</si>
  <si>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</si>
  <si>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</si>
  <si>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</si>
  <si>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</si>
  <si>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</si>
  <si>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</si>
  <si>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</si>
  <si>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</si>
  <si>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</si>
  <si>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</si>
  <si>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</si>
  <si>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</si>
  <si>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</si>
  <si>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</si>
  <si>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</si>
  <si>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</si>
  <si>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</si>
  <si>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</si>
  <si>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</si>
  <si>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</si>
  <si>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</si>
  <si>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</si>
  <si>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</si>
  <si>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</si>
  <si>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</si>
  <si>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</si>
  <si>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</si>
  <si>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</si>
  <si>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</si>
  <si>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</si>
  <si>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</si>
  <si>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</si>
  <si>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</si>
  <si>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</si>
  <si>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</si>
  <si>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</si>
  <si>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</si>
  <si>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</si>
  <si>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</si>
  <si>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</si>
  <si>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</si>
  <si>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</si>
  <si>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</si>
  <si>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</si>
  <si>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</si>
  <si>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</si>
  <si>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</si>
  <si>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</si>
  <si>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Forecast</t>
  </si>
  <si>
    <t>Unlevered FCF Proj</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</si>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</sst>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8" borderId="0" xfId="0" applyNumberFormat="1" applyFont="1" applyFill="1"/>
    <xf numFmtId="164" fontId="1" fillId="8"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ECL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50413223140491E-2"/>
          <c:y val="0.12026848211054188"/>
          <c:w val="0.85746776859504137"/>
          <c:h val="0.7385415409961786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812900000</c:v>
                </c:pt>
                <c:pt idx="1">
                  <c:v>1020200000</c:v>
                </c:pt>
                <c:pt idx="2">
                  <c:v>1211900000</c:v>
                </c:pt>
                <c:pt idx="3">
                  <c:v>1305600000</c:v>
                </c:pt>
                <c:pt idx="4">
                  <c:v>1390000000</c:v>
                </c:pt>
                <c:pt idx="5">
                  <c:v>918000000</c:v>
                </c:pt>
                <c:pt idx="6">
                  <c:v>1004800000</c:v>
                </c:pt>
                <c:pt idx="7">
                  <c:v>1041500000</c:v>
                </c:pt>
                <c:pt idx="8">
                  <c:v>1207600000</c:v>
                </c:pt>
                <c:pt idx="9">
                  <c:v>1340900000</c:v>
                </c:pt>
                <c:pt idx="10">
                  <c:v>1490000000</c:v>
                </c:pt>
                <c:pt idx="11">
                  <c:v>1640400000</c:v>
                </c:pt>
                <c:pt idx="12">
                  <c:v>1888200000</c:v>
                </c:pt>
                <c:pt idx="13">
                  <c:v>2080000000</c:v>
                </c:pt>
                <c:pt idx="14">
                  <c:v>2264313000</c:v>
                </c:pt>
                <c:pt idx="15">
                  <c:v>2354723000</c:v>
                </c:pt>
                <c:pt idx="16">
                  <c:v>3403585000</c:v>
                </c:pt>
                <c:pt idx="17">
                  <c:v>3761819000</c:v>
                </c:pt>
                <c:pt idx="18">
                  <c:v>4184933000</c:v>
                </c:pt>
                <c:pt idx="19">
                  <c:v>4534832000</c:v>
                </c:pt>
                <c:pt idx="20">
                  <c:v>4895814000</c:v>
                </c:pt>
                <c:pt idx="21">
                  <c:v>5469600000</c:v>
                </c:pt>
                <c:pt idx="22">
                  <c:v>6137500000</c:v>
                </c:pt>
                <c:pt idx="23">
                  <c:v>5900600000</c:v>
                </c:pt>
                <c:pt idx="24">
                  <c:v>6089700000</c:v>
                </c:pt>
                <c:pt idx="25">
                  <c:v>6798500000</c:v>
                </c:pt>
                <c:pt idx="26">
                  <c:v>11838700000</c:v>
                </c:pt>
                <c:pt idx="27">
                  <c:v>13253400000</c:v>
                </c:pt>
                <c:pt idx="28">
                  <c:v>14280500000</c:v>
                </c:pt>
                <c:pt idx="29">
                  <c:v>13545100000</c:v>
                </c:pt>
                <c:pt idx="30">
                  <c:v>13152800000</c:v>
                </c:pt>
                <c:pt idx="31">
                  <c:v>13838300000</c:v>
                </c:pt>
                <c:pt idx="32">
                  <c:v>14668200000</c:v>
                </c:pt>
                <c:pt idx="33">
                  <c:v>14906300000</c:v>
                </c:pt>
                <c:pt idx="34">
                  <c:v>11790200000</c:v>
                </c:pt>
                <c:pt idx="35">
                  <c:v>12733100000</c:v>
                </c:pt>
                <c:pt idx="36">
                  <c:v>14187800000</c:v>
                </c:pt>
              </c:numCache>
            </c:numRef>
          </c:val>
          <c:extLst>
            <c:ext xmlns:c16="http://schemas.microsoft.com/office/drawing/2014/chart" uri="{C3380CC4-5D6E-409C-BE32-E72D297353CC}">
              <c16:uniqueId val="{00000000-F496-EB4E-8023-15BE51CB4088}"/>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107800000</c:v>
                </c:pt>
                <c:pt idx="1">
                  <c:v>246200000</c:v>
                </c:pt>
                <c:pt idx="2">
                  <c:v>148000000</c:v>
                </c:pt>
                <c:pt idx="3">
                  <c:v>89000000</c:v>
                </c:pt>
                <c:pt idx="4">
                  <c:v>176300000</c:v>
                </c:pt>
                <c:pt idx="5">
                  <c:v>-159600000</c:v>
                </c:pt>
                <c:pt idx="6">
                  <c:v>151000000</c:v>
                </c:pt>
                <c:pt idx="7">
                  <c:v>169500000</c:v>
                </c:pt>
                <c:pt idx="8">
                  <c:v>201900000</c:v>
                </c:pt>
                <c:pt idx="9">
                  <c:v>235000000</c:v>
                </c:pt>
                <c:pt idx="10">
                  <c:v>273500000</c:v>
                </c:pt>
                <c:pt idx="11">
                  <c:v>320200000</c:v>
                </c:pt>
                <c:pt idx="12">
                  <c:v>416300000</c:v>
                </c:pt>
                <c:pt idx="13">
                  <c:v>420100000</c:v>
                </c:pt>
                <c:pt idx="14">
                  <c:v>484058000</c:v>
                </c:pt>
                <c:pt idx="15">
                  <c:v>468568000</c:v>
                </c:pt>
                <c:pt idx="16">
                  <c:v>573279000</c:v>
                </c:pt>
                <c:pt idx="17">
                  <c:v>678074000</c:v>
                </c:pt>
                <c:pt idx="18">
                  <c:v>736160000</c:v>
                </c:pt>
                <c:pt idx="19">
                  <c:v>755117000</c:v>
                </c:pt>
                <c:pt idx="20">
                  <c:v>835793000</c:v>
                </c:pt>
                <c:pt idx="21">
                  <c:v>908200000</c:v>
                </c:pt>
                <c:pt idx="22">
                  <c:v>985600000</c:v>
                </c:pt>
                <c:pt idx="23">
                  <c:v>1020500000</c:v>
                </c:pt>
                <c:pt idx="24">
                  <c:v>1160400000</c:v>
                </c:pt>
                <c:pt idx="25">
                  <c:v>1156600000</c:v>
                </c:pt>
                <c:pt idx="26">
                  <c:v>2015000000</c:v>
                </c:pt>
                <c:pt idx="27">
                  <c:v>2381500000</c:v>
                </c:pt>
                <c:pt idx="28">
                  <c:v>2819000000</c:v>
                </c:pt>
                <c:pt idx="29">
                  <c:v>2415800000</c:v>
                </c:pt>
                <c:pt idx="30">
                  <c:v>2769000000</c:v>
                </c:pt>
                <c:pt idx="31">
                  <c:v>2918700000</c:v>
                </c:pt>
                <c:pt idx="32">
                  <c:v>2968900000</c:v>
                </c:pt>
                <c:pt idx="33">
                  <c:v>3070200000</c:v>
                </c:pt>
                <c:pt idx="34">
                  <c:v>89000000</c:v>
                </c:pt>
                <c:pt idx="35">
                  <c:v>2473800000</c:v>
                </c:pt>
                <c:pt idx="36">
                  <c:v>2188300000</c:v>
                </c:pt>
              </c:numCache>
            </c:numRef>
          </c:val>
          <c:extLst>
            <c:ext xmlns:c16="http://schemas.microsoft.com/office/drawing/2014/chart" uri="{C3380CC4-5D6E-409C-BE32-E72D297353CC}">
              <c16:uniqueId val="{00000001-F496-EB4E-8023-15BE51CB4088}"/>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1'!$C$107:$AM$107</c:f>
              <c:numCache>
                <c:formatCode>#,###,,;\(#,###,,\);\ \-\ \-</c:formatCode>
                <c:ptCount val="37"/>
                <c:pt idx="0">
                  <c:v>0</c:v>
                </c:pt>
                <c:pt idx="1">
                  <c:v>0</c:v>
                </c:pt>
                <c:pt idx="2">
                  <c:v>0</c:v>
                </c:pt>
                <c:pt idx="3">
                  <c:v>52600000</c:v>
                </c:pt>
                <c:pt idx="4">
                  <c:v>82000000</c:v>
                </c:pt>
                <c:pt idx="5">
                  <c:v>70300000</c:v>
                </c:pt>
                <c:pt idx="6">
                  <c:v>55900000</c:v>
                </c:pt>
                <c:pt idx="7">
                  <c:v>103000000</c:v>
                </c:pt>
                <c:pt idx="8">
                  <c:v>80800000</c:v>
                </c:pt>
                <c:pt idx="9">
                  <c:v>56600000</c:v>
                </c:pt>
                <c:pt idx="10">
                  <c:v>142800000</c:v>
                </c:pt>
                <c:pt idx="11">
                  <c:v>113400000</c:v>
                </c:pt>
                <c:pt idx="12">
                  <c:v>47800000</c:v>
                </c:pt>
                <c:pt idx="13">
                  <c:v>101900000</c:v>
                </c:pt>
                <c:pt idx="14">
                  <c:v>165477000</c:v>
                </c:pt>
                <c:pt idx="15">
                  <c:v>206544000</c:v>
                </c:pt>
                <c:pt idx="16">
                  <c:v>210569000</c:v>
                </c:pt>
                <c:pt idx="17">
                  <c:v>317164000</c:v>
                </c:pt>
                <c:pt idx="18">
                  <c:v>306593000</c:v>
                </c:pt>
                <c:pt idx="19">
                  <c:v>321353000</c:v>
                </c:pt>
                <c:pt idx="20">
                  <c:v>306625000</c:v>
                </c:pt>
                <c:pt idx="21">
                  <c:v>436100000</c:v>
                </c:pt>
                <c:pt idx="22">
                  <c:v>358700000</c:v>
                </c:pt>
                <c:pt idx="23">
                  <c:v>397700000</c:v>
                </c:pt>
                <c:pt idx="24">
                  <c:v>652700000</c:v>
                </c:pt>
                <c:pt idx="25">
                  <c:v>319500000</c:v>
                </c:pt>
                <c:pt idx="26">
                  <c:v>595500000</c:v>
                </c:pt>
                <c:pt idx="27">
                  <c:v>897500000</c:v>
                </c:pt>
                <c:pt idx="28">
                  <c:v>1021700000</c:v>
                </c:pt>
                <c:pt idx="29">
                  <c:v>1184600000</c:v>
                </c:pt>
                <c:pt idx="30">
                  <c:v>1182900000</c:v>
                </c:pt>
                <c:pt idx="31">
                  <c:v>1222700000</c:v>
                </c:pt>
                <c:pt idx="32">
                  <c:v>1430600000</c:v>
                </c:pt>
                <c:pt idx="33">
                  <c:v>1620100000</c:v>
                </c:pt>
                <c:pt idx="34">
                  <c:v>1371200000</c:v>
                </c:pt>
                <c:pt idx="35">
                  <c:v>1418900000</c:v>
                </c:pt>
                <c:pt idx="36">
                  <c:v>1075600000</c:v>
                </c:pt>
              </c:numCache>
            </c:numRef>
          </c:val>
          <c:extLst>
            <c:ext xmlns:c16="http://schemas.microsoft.com/office/drawing/2014/chart" uri="{C3380CC4-5D6E-409C-BE32-E72D297353CC}">
              <c16:uniqueId val="{00000002-F496-EB4E-8023-15BE51CB4088}"/>
            </c:ext>
          </c:extLst>
        </c:ser>
        <c:dLbls>
          <c:showLegendKey val="0"/>
          <c:showVal val="0"/>
          <c:showCatName val="0"/>
          <c:showSerName val="0"/>
          <c:showPercent val="0"/>
          <c:showBubbleSize val="0"/>
        </c:dLbls>
        <c:gapWidth val="100"/>
        <c:overlap val="-24"/>
        <c:axId val="1252721360"/>
        <c:axId val="1252723360"/>
      </c:barChart>
      <c:catAx>
        <c:axId val="125272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52723360"/>
        <c:crosses val="autoZero"/>
        <c:auto val="1"/>
        <c:lblAlgn val="ctr"/>
        <c:lblOffset val="100"/>
        <c:noMultiLvlLbl val="0"/>
      </c:catAx>
      <c:valAx>
        <c:axId val="12527233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52721360"/>
        <c:crosses val="autoZero"/>
        <c:crossBetween val="between"/>
      </c:valAx>
      <c:spPr>
        <a:noFill/>
        <a:ln>
          <a:noFill/>
        </a:ln>
        <a:effectLst/>
      </c:spPr>
    </c:plotArea>
    <c:legend>
      <c:legendPos val="b"/>
      <c:layout>
        <c:manualLayout>
          <c:xMode val="edge"/>
          <c:yMode val="edge"/>
          <c:x val="0.34107997657317624"/>
          <c:y val="0.93200307679776351"/>
          <c:w val="0.36389145571679571"/>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33338</xdr:rowOff>
    </xdr:from>
    <xdr:to>
      <xdr:col>46</xdr:col>
      <xdr:colOff>1603374</xdr:colOff>
      <xdr:row>131</xdr:row>
      <xdr:rowOff>31750</xdr:rowOff>
    </xdr:to>
    <xdr:graphicFrame macro="">
      <xdr:nvGraphicFramePr>
        <xdr:cNvPr id="2" name="Chart 1">
          <a:extLst>
            <a:ext uri="{FF2B5EF4-FFF2-40B4-BE49-F238E27FC236}">
              <a16:creationId xmlns:a16="http://schemas.microsoft.com/office/drawing/2014/main" id="{08D75677-50C5-034A-B4BC-6E50390057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https://www.bing.com/financeapi/forcetrigger?t=a1rlu2&amp;q=XNYS%3aECL&amp;form=skydnc</v>
    <v>Learn more on Bing</v>
  </rv>
  <rv s="1">
    <v>0</v>
    <v>ECOLAB INC. (XNYS:ECL)</v>
    <v>2</v>
    <v>3</v>
    <v>Finance</v>
    <v>4</v>
    <v>en-US</v>
    <v>a1rlu2</v>
    <v>268435456</v>
    <v>1</v>
    <v>Powered by Refinitiv</v>
    <v>179.76499999999999</v>
    <v>131.04</v>
    <v>1.0121</v>
    <v>0.5</v>
    <v>2.8249999999999998E-3</v>
    <v>2.9</v>
    <v>1.634E-2</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178.31</v>
    <v>Chemicals</v>
    <v>Stock</v>
    <v>45086.958333356248</v>
    <v>0</v>
    <v>175.63</v>
    <v>50532280000</v>
    <v>ECOLAB INC.</v>
    <v>ECOLAB INC.</v>
    <v>176.83</v>
    <v>43.906199999999998</v>
    <v>176.98</v>
    <v>177.48</v>
    <v>180.38</v>
    <v>284720900</v>
    <v>ECL</v>
    <v>ECOLAB INC. (XNYS:ECL)</v>
    <v>1071531</v>
    <v>970411</v>
    <v>1924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1462/000110465906012710/a06-2286_110k.htm" TargetMode="External"/><Relationship Id="rId47" Type="http://schemas.openxmlformats.org/officeDocument/2006/relationships/hyperlink" Target="https://www.sec.gov/Archives/edgar/data/31462/000110465908012647/a08-6080_110k.htm" TargetMode="External"/><Relationship Id="rId63" Type="http://schemas.openxmlformats.org/officeDocument/2006/relationships/hyperlink" Target="https://www.sec.gov/Archives/edgar/data/31462/000155837016003581/0001558370-16-003581-index.html" TargetMode="External"/><Relationship Id="rId68" Type="http://schemas.openxmlformats.org/officeDocument/2006/relationships/hyperlink" Target="https://www.sec.gov/Archives/edgar/data/31462/000155837019001379/0001558370-19-001379-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31462/000091205701007478/0000912057-01-007478-index.htm" TargetMode="External"/><Relationship Id="rId37" Type="http://schemas.openxmlformats.org/officeDocument/2006/relationships/hyperlink" Target="https://www.sec.gov/Archives/edgar/data/31462/000110465903003796/j8116_10k.htm" TargetMode="External"/><Relationship Id="rId40" Type="http://schemas.openxmlformats.org/officeDocument/2006/relationships/hyperlink" Target="https://www.sec.gov/Archives/edgar/data/31462/000110465905009384/a05-1766_110k.htm" TargetMode="External"/><Relationship Id="rId45" Type="http://schemas.openxmlformats.org/officeDocument/2006/relationships/hyperlink" Target="https://www.sec.gov/Archives/edgar/data/31462/000110465907015053/a07-5385_110k.htm" TargetMode="External"/><Relationship Id="rId53" Type="http://schemas.openxmlformats.org/officeDocument/2006/relationships/hyperlink" Target="https://www.sec.gov/Archives/edgar/data/31462/000110465911010321/a11-2254_110k.htm" TargetMode="External"/><Relationship Id="rId58" Type="http://schemas.openxmlformats.org/officeDocument/2006/relationships/hyperlink" Target="https://www.sec.gov/Archives/edgar/data/31462/000110465914014489/a13-25814_110k.htm" TargetMode="External"/><Relationship Id="rId66" Type="http://schemas.openxmlformats.org/officeDocument/2006/relationships/hyperlink" Target="https://www.sec.gov/Archives/edgar/data/31462/000155837018000999/0001558370-18-000999-index.html" TargetMode="External"/><Relationship Id="rId74" Type="http://schemas.openxmlformats.org/officeDocument/2006/relationships/hyperlink" Target="https://www.sec.gov/Archives/edgar/data/31462/000155837022002059/0001558370-22-002059-index.htm" TargetMode="External"/><Relationship Id="rId79" Type="http://schemas.openxmlformats.org/officeDocument/2006/relationships/hyperlink" Target="https://finbox.com/NYSE:EC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1462/000110465915014788/a14-25700_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462/000110465902000656/j3013_10k405.htm" TargetMode="External"/><Relationship Id="rId43" Type="http://schemas.openxmlformats.org/officeDocument/2006/relationships/hyperlink" Target="https://www.sec.gov/Archives/edgar/data/31462/000110465906012710/a06-2286_110k.htm" TargetMode="External"/><Relationship Id="rId48" Type="http://schemas.openxmlformats.org/officeDocument/2006/relationships/hyperlink" Target="https://www.sec.gov/Archives/edgar/data/31462/000110465909013091/0001104659-09-013091-index.html" TargetMode="External"/><Relationship Id="rId56" Type="http://schemas.openxmlformats.org/officeDocument/2006/relationships/hyperlink" Target="https://www.sec.gov/Archives/edgar/data/31462/000110465913014387/0001104659-13-014387-index.html" TargetMode="External"/><Relationship Id="rId64" Type="http://schemas.openxmlformats.org/officeDocument/2006/relationships/hyperlink" Target="https://www.sec.gov/Archives/edgar/data/31462/000155837017000944/0001558370-17-000944-index.html" TargetMode="External"/><Relationship Id="rId69" Type="http://schemas.openxmlformats.org/officeDocument/2006/relationships/hyperlink" Target="https://www.sec.gov/Archives/edgar/data/31462/000155837019001379/0001558370-19-001379-index.html" TargetMode="External"/><Relationship Id="rId77" Type="http://schemas.openxmlformats.org/officeDocument/2006/relationships/hyperlink" Target="https://www.sec.gov/Archives/edgar/data/31462/000155837023001969/0001558370-23-00196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462/000110465910010302/0001104659-10-010302-index.html" TargetMode="External"/><Relationship Id="rId72" Type="http://schemas.openxmlformats.org/officeDocument/2006/relationships/hyperlink" Target="https://www.sec.gov/Archives/edgar/data/31462/000155837021001916/0001558370-21-00191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31462/000091205701007478/0000912057-01-007478-index.htm" TargetMode="External"/><Relationship Id="rId38" Type="http://schemas.openxmlformats.org/officeDocument/2006/relationships/hyperlink" Target="https://www.sec.gov/Archives/edgar/data/31462/000110465904006565/a04-2967_210k.htm" TargetMode="External"/><Relationship Id="rId46" Type="http://schemas.openxmlformats.org/officeDocument/2006/relationships/hyperlink" Target="https://www.sec.gov/Archives/edgar/data/31462/000110465908012647/a08-6080_110k.htm" TargetMode="External"/><Relationship Id="rId59" Type="http://schemas.openxmlformats.org/officeDocument/2006/relationships/hyperlink" Target="https://www.sec.gov/Archives/edgar/data/31462/000110465914014489/a13-25814_110k.htm" TargetMode="External"/><Relationship Id="rId67" Type="http://schemas.openxmlformats.org/officeDocument/2006/relationships/hyperlink" Target="https://www.sec.gov/Archives/edgar/data/31462/000155837018000999/0001558370-18-000999-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31462/000110465905009384/a05-1766_110k.htm" TargetMode="External"/><Relationship Id="rId54" Type="http://schemas.openxmlformats.org/officeDocument/2006/relationships/hyperlink" Target="https://www.sec.gov/Archives/edgar/data/31462/000110465912014104/0001104659-12-014104-index.html" TargetMode="External"/><Relationship Id="rId62" Type="http://schemas.openxmlformats.org/officeDocument/2006/relationships/hyperlink" Target="https://www.sec.gov/Archives/edgar/data/31462/000155837016003581/0001558370-16-003581-index.html" TargetMode="External"/><Relationship Id="rId70" Type="http://schemas.openxmlformats.org/officeDocument/2006/relationships/hyperlink" Target="https://www.sec.gov/Archives/edgar/data/31462/000155837020001788/0001558370-20-001788-index.html" TargetMode="External"/><Relationship Id="rId75" Type="http://schemas.openxmlformats.org/officeDocument/2006/relationships/hyperlink" Target="https://www.sec.gov/Archives/edgar/data/31462/000155837022002059/0001558370-22-002059-index.htm" TargetMode="External"/><Relationship Id="rId1" Type="http://schemas.openxmlformats.org/officeDocument/2006/relationships/hyperlink" Target="https://roic.ai/company/EC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1462/000110465903003796/j8116_10k.htm" TargetMode="External"/><Relationship Id="rId49" Type="http://schemas.openxmlformats.org/officeDocument/2006/relationships/hyperlink" Target="https://www.sec.gov/Archives/edgar/data/31462/000110465909013091/0001104659-09-013091-index.html" TargetMode="External"/><Relationship Id="rId57" Type="http://schemas.openxmlformats.org/officeDocument/2006/relationships/hyperlink" Target="https://www.sec.gov/Archives/edgar/data/31462/000110465913014387/0001104659-13-01438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462/000110465907015053/a07-5385_110k.htm" TargetMode="External"/><Relationship Id="rId52" Type="http://schemas.openxmlformats.org/officeDocument/2006/relationships/hyperlink" Target="https://www.sec.gov/Archives/edgar/data/31462/000110465911010321/a11-2254_110k.htm" TargetMode="External"/><Relationship Id="rId60" Type="http://schemas.openxmlformats.org/officeDocument/2006/relationships/hyperlink" Target="https://www.sec.gov/Archives/edgar/data/31462/000110465915014788/a14-25700_110k.htm" TargetMode="External"/><Relationship Id="rId65" Type="http://schemas.openxmlformats.org/officeDocument/2006/relationships/hyperlink" Target="https://www.sec.gov/Archives/edgar/data/31462/000155837017000944/0001558370-17-000944-index.html" TargetMode="External"/><Relationship Id="rId73" Type="http://schemas.openxmlformats.org/officeDocument/2006/relationships/hyperlink" Target="https://www.sec.gov/Archives/edgar/data/31462/000155837021001916/0001558370-21-001916-index.htm" TargetMode="External"/><Relationship Id="rId78" Type="http://schemas.openxmlformats.org/officeDocument/2006/relationships/hyperlink" Target="https://finbox.com/NYSE:EC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462/000110465904006565/a04-2967_210k.htm" TargetMode="External"/><Relationship Id="rId34" Type="http://schemas.openxmlformats.org/officeDocument/2006/relationships/hyperlink" Target="https://www.sec.gov/Archives/edgar/data/31462/000110465902000656/j3013_10k405.htm" TargetMode="External"/><Relationship Id="rId50" Type="http://schemas.openxmlformats.org/officeDocument/2006/relationships/hyperlink" Target="https://www.sec.gov/Archives/edgar/data/31462/000110465910010302/0001104659-10-010302-index.html" TargetMode="External"/><Relationship Id="rId55" Type="http://schemas.openxmlformats.org/officeDocument/2006/relationships/hyperlink" Target="https://www.sec.gov/Archives/edgar/data/31462/000110465912014104/0001104659-12-014104-index.html" TargetMode="External"/><Relationship Id="rId76" Type="http://schemas.openxmlformats.org/officeDocument/2006/relationships/hyperlink" Target="https://www.sec.gov/Archives/edgar/data/31462/000155837023001969/0001558370-23-00196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462/000155837020001788/0001558370-20-001788-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I78" activePane="bottomRight" state="frozen"/>
      <selection pane="topRight"/>
      <selection pane="bottomLeft"/>
      <selection pane="bottomRight" activeCell="AO88" sqref="AO8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t="s">
        <v>91</v>
      </c>
      <c r="C3" s="1">
        <v>812900000</v>
      </c>
      <c r="D3" s="1">
        <v>1020200000</v>
      </c>
      <c r="E3" s="1">
        <v>1211900000</v>
      </c>
      <c r="F3" s="1">
        <v>1305600000</v>
      </c>
      <c r="G3" s="1">
        <v>1390000000</v>
      </c>
      <c r="H3" s="1">
        <v>918000000</v>
      </c>
      <c r="I3" s="1">
        <v>1004800000</v>
      </c>
      <c r="J3" s="1">
        <v>1041500000</v>
      </c>
      <c r="K3" s="1">
        <v>1207600000</v>
      </c>
      <c r="L3" s="1">
        <v>1340900000</v>
      </c>
      <c r="M3" s="1">
        <v>1490000000</v>
      </c>
      <c r="N3" s="1">
        <v>1640400000</v>
      </c>
      <c r="O3" s="1">
        <v>1888200000</v>
      </c>
      <c r="P3" s="1">
        <v>2080000000</v>
      </c>
      <c r="Q3" s="1">
        <v>2264313000</v>
      </c>
      <c r="R3" s="1">
        <v>2354723000</v>
      </c>
      <c r="S3" s="1">
        <v>3403585000</v>
      </c>
      <c r="T3" s="1">
        <v>3761819000</v>
      </c>
      <c r="U3" s="1">
        <v>4184933000</v>
      </c>
      <c r="V3" s="1">
        <v>4534832000</v>
      </c>
      <c r="W3" s="1">
        <v>4895814000</v>
      </c>
      <c r="X3" s="1">
        <v>5469600000</v>
      </c>
      <c r="Y3" s="1">
        <v>6137500000</v>
      </c>
      <c r="Z3" s="1">
        <v>5900600000</v>
      </c>
      <c r="AA3" s="1">
        <v>6089700000</v>
      </c>
      <c r="AB3" s="1">
        <v>6798500000</v>
      </c>
      <c r="AC3" s="1">
        <v>11838700000</v>
      </c>
      <c r="AD3" s="1">
        <v>13253400000</v>
      </c>
      <c r="AE3" s="1">
        <v>14280500000</v>
      </c>
      <c r="AF3" s="1">
        <v>13545100000</v>
      </c>
      <c r="AG3" s="1">
        <v>13152800000</v>
      </c>
      <c r="AH3" s="1">
        <v>13838300000</v>
      </c>
      <c r="AI3" s="1">
        <v>14668200000</v>
      </c>
      <c r="AJ3" s="1">
        <v>14906300000</v>
      </c>
      <c r="AK3" s="1">
        <v>11790200000</v>
      </c>
      <c r="AL3" s="1">
        <v>12733100000</v>
      </c>
      <c r="AM3" s="1">
        <v>14187800000</v>
      </c>
      <c r="AN3" s="28">
        <v>15324000000</v>
      </c>
      <c r="AO3" s="28">
        <v>16203000000</v>
      </c>
      <c r="AP3" s="28">
        <v>16952000000</v>
      </c>
      <c r="AQ3" s="28">
        <v>19183000000</v>
      </c>
      <c r="AR3" s="28">
        <v>20286000000</v>
      </c>
      <c r="AS3" s="18" t="s">
        <v>108</v>
      </c>
      <c r="AT3" s="19" t="s">
        <v>109</v>
      </c>
      <c r="AU3" s="19" t="s">
        <v>110</v>
      </c>
      <c r="AV3" s="19" t="s">
        <v>111</v>
      </c>
    </row>
    <row r="4" spans="1:48" ht="19" x14ac:dyDescent="0.25">
      <c r="A4" s="14" t="s">
        <v>93</v>
      </c>
      <c r="B4" s="1"/>
      <c r="C4" s="15" t="e">
        <f>(C3/B3)-1</f>
        <v>#VALUE!</v>
      </c>
      <c r="D4" s="15">
        <f>(D3/C3)-1</f>
        <v>0.25501291671792359</v>
      </c>
      <c r="E4" s="15">
        <f>(E3/D3)-1</f>
        <v>0.18790433248382676</v>
      </c>
      <c r="F4" s="15">
        <f t="shared" ref="F4:AR4" si="0">(F3/E3)-1</f>
        <v>7.7316610281376263E-2</v>
      </c>
      <c r="G4" s="15">
        <f t="shared" si="0"/>
        <v>6.4644607843137303E-2</v>
      </c>
      <c r="H4" s="16">
        <f t="shared" si="0"/>
        <v>-0.33956834532374103</v>
      </c>
      <c r="I4" s="16">
        <f t="shared" si="0"/>
        <v>9.4553376906318043E-2</v>
      </c>
      <c r="J4" s="16">
        <f t="shared" si="0"/>
        <v>3.6524681528662395E-2</v>
      </c>
      <c r="K4" s="16">
        <f t="shared" si="0"/>
        <v>0.15948151704272684</v>
      </c>
      <c r="L4" s="16">
        <f t="shared" si="0"/>
        <v>0.11038423318979795</v>
      </c>
      <c r="M4" s="16">
        <f t="shared" si="0"/>
        <v>0.11119397419643517</v>
      </c>
      <c r="N4" s="16">
        <f t="shared" si="0"/>
        <v>0.10093959731543634</v>
      </c>
      <c r="O4" s="16">
        <f t="shared" si="0"/>
        <v>0.15106071689831757</v>
      </c>
      <c r="P4" s="16">
        <f t="shared" si="0"/>
        <v>0.1015782226459061</v>
      </c>
      <c r="Q4" s="16">
        <f t="shared" si="0"/>
        <v>8.8612019230769334E-2</v>
      </c>
      <c r="R4" s="16">
        <f t="shared" si="0"/>
        <v>3.9928225470595269E-2</v>
      </c>
      <c r="S4" s="16">
        <f t="shared" si="0"/>
        <v>0.44542903772545639</v>
      </c>
      <c r="T4" s="16">
        <f t="shared" si="0"/>
        <v>0.10525196226919564</v>
      </c>
      <c r="U4" s="16">
        <f t="shared" si="0"/>
        <v>0.11247590593805823</v>
      </c>
      <c r="V4" s="16">
        <f t="shared" si="0"/>
        <v>8.3609223851373482E-2</v>
      </c>
      <c r="W4" s="16">
        <f t="shared" si="0"/>
        <v>7.9602066846136799E-2</v>
      </c>
      <c r="X4" s="16">
        <f t="shared" si="0"/>
        <v>0.11719930536576761</v>
      </c>
      <c r="Y4" s="16">
        <f t="shared" si="0"/>
        <v>0.12211130612841892</v>
      </c>
      <c r="Z4" s="16">
        <f t="shared" si="0"/>
        <v>-3.8598778004073298E-2</v>
      </c>
      <c r="AA4" s="16">
        <f t="shared" si="0"/>
        <v>3.2047588380842651E-2</v>
      </c>
      <c r="AB4" s="16">
        <f t="shared" si="0"/>
        <v>0.11639325418329305</v>
      </c>
      <c r="AC4" s="16">
        <f t="shared" si="0"/>
        <v>0.74136941972493942</v>
      </c>
      <c r="AD4" s="16">
        <f t="shared" si="0"/>
        <v>0.1194979178457094</v>
      </c>
      <c r="AE4" s="16">
        <f t="shared" si="0"/>
        <v>7.7497095085034884E-2</v>
      </c>
      <c r="AF4" s="16">
        <f t="shared" si="0"/>
        <v>-5.1496796330660732E-2</v>
      </c>
      <c r="AG4" s="16">
        <f t="shared" si="0"/>
        <v>-2.8962503045381727E-2</v>
      </c>
      <c r="AH4" s="16">
        <f t="shared" si="0"/>
        <v>5.2118180159357763E-2</v>
      </c>
      <c r="AI4" s="16">
        <f t="shared" si="0"/>
        <v>5.9971239241814356E-2</v>
      </c>
      <c r="AJ4" s="16">
        <f t="shared" si="0"/>
        <v>1.6232393886093766E-2</v>
      </c>
      <c r="AK4" s="16">
        <f t="shared" si="0"/>
        <v>-0.20904583967852519</v>
      </c>
      <c r="AL4" s="16">
        <f t="shared" si="0"/>
        <v>7.997319807976111E-2</v>
      </c>
      <c r="AM4" s="16">
        <f t="shared" si="0"/>
        <v>0.11424554900220674</v>
      </c>
      <c r="AN4" s="16">
        <f t="shared" si="0"/>
        <v>8.0082888115141193E-2</v>
      </c>
      <c r="AO4" s="16">
        <f t="shared" si="0"/>
        <v>5.7361002349256118E-2</v>
      </c>
      <c r="AP4" s="16">
        <f t="shared" si="0"/>
        <v>4.6226007529469815E-2</v>
      </c>
      <c r="AQ4" s="16">
        <f t="shared" si="0"/>
        <v>0.13160689004247295</v>
      </c>
      <c r="AR4" s="16">
        <f t="shared" si="0"/>
        <v>5.7498827086482907E-2</v>
      </c>
      <c r="AS4" s="17">
        <f>(AM4+AL4+AK4)/3</f>
        <v>-4.9423641988524487E-3</v>
      </c>
      <c r="AT4" s="17">
        <f>(AM20+AL20+AK20)/3</f>
        <v>8.5696948220095912</v>
      </c>
      <c r="AU4" s="17">
        <f>(AM29+AL29+AK29)/3</f>
        <v>-1.2481506456869518</v>
      </c>
      <c r="AV4" s="17">
        <f>(AM106+AL106+AK106)/3</f>
        <v>-0.54646338185266563</v>
      </c>
    </row>
    <row r="5" spans="1:48" ht="19" x14ac:dyDescent="0.25">
      <c r="A5" s="5" t="s">
        <v>2</v>
      </c>
      <c r="B5" s="1" t="s">
        <v>91</v>
      </c>
      <c r="C5" s="1">
        <v>357100000</v>
      </c>
      <c r="D5" s="1">
        <v>426300000</v>
      </c>
      <c r="E5" s="1">
        <v>529800000</v>
      </c>
      <c r="F5" s="1">
        <v>574800000</v>
      </c>
      <c r="G5" s="1">
        <v>586500000</v>
      </c>
      <c r="H5" s="1">
        <v>367500000</v>
      </c>
      <c r="I5" s="1">
        <v>393000000</v>
      </c>
      <c r="J5" s="1">
        <v>393600000</v>
      </c>
      <c r="K5" s="1">
        <v>466200000</v>
      </c>
      <c r="L5" s="1">
        <v>527100000</v>
      </c>
      <c r="M5" s="1">
        <v>585400000</v>
      </c>
      <c r="N5" s="1">
        <v>621200000</v>
      </c>
      <c r="O5" s="1">
        <v>729200000</v>
      </c>
      <c r="P5" s="1">
        <v>803100000</v>
      </c>
      <c r="Q5" s="1">
        <v>877470000</v>
      </c>
      <c r="R5" s="1">
        <v>1089631000</v>
      </c>
      <c r="S5" s="1">
        <v>1687597000</v>
      </c>
      <c r="T5" s="1">
        <v>1845202000</v>
      </c>
      <c r="U5" s="1">
        <v>2031280000</v>
      </c>
      <c r="V5" s="1">
        <v>2248831000</v>
      </c>
      <c r="W5" s="1">
        <v>2416058000</v>
      </c>
      <c r="X5" s="1">
        <v>2691700000</v>
      </c>
      <c r="Y5" s="1">
        <v>3141600000</v>
      </c>
      <c r="Z5" s="1">
        <v>2978000000</v>
      </c>
      <c r="AA5" s="1">
        <v>3013800000</v>
      </c>
      <c r="AB5" s="1">
        <v>3475600000</v>
      </c>
      <c r="AC5" s="1">
        <v>6483500000</v>
      </c>
      <c r="AD5" s="1">
        <v>7240100000</v>
      </c>
      <c r="AE5" s="1">
        <v>7679100000</v>
      </c>
      <c r="AF5" s="1">
        <v>7223500000</v>
      </c>
      <c r="AG5" s="1">
        <v>6898900000</v>
      </c>
      <c r="AH5" s="1">
        <v>7405100000</v>
      </c>
      <c r="AI5" s="1">
        <v>8625900000</v>
      </c>
      <c r="AJ5" s="1">
        <v>8723400000</v>
      </c>
      <c r="AK5" s="1">
        <v>6905800000</v>
      </c>
      <c r="AL5" s="1">
        <v>7615800000</v>
      </c>
      <c r="AM5" s="1">
        <v>7212800000</v>
      </c>
    </row>
    <row r="6" spans="1:48" ht="20" x14ac:dyDescent="0.25">
      <c r="A6" s="6" t="s">
        <v>3</v>
      </c>
      <c r="B6" s="10" t="s">
        <v>91</v>
      </c>
      <c r="C6" s="10">
        <v>455800000</v>
      </c>
      <c r="D6" s="10">
        <v>593900000</v>
      </c>
      <c r="E6" s="10">
        <v>682100000</v>
      </c>
      <c r="F6" s="10">
        <v>730800000</v>
      </c>
      <c r="G6" s="10">
        <v>803500000</v>
      </c>
      <c r="H6" s="10">
        <v>550500000</v>
      </c>
      <c r="I6" s="10">
        <v>611800000</v>
      </c>
      <c r="J6" s="10">
        <v>647900000</v>
      </c>
      <c r="K6" s="10">
        <v>741400000</v>
      </c>
      <c r="L6" s="10">
        <v>813800000</v>
      </c>
      <c r="M6" s="10">
        <v>904600000</v>
      </c>
      <c r="N6" s="10">
        <v>1019200000</v>
      </c>
      <c r="O6" s="10">
        <v>1159000000</v>
      </c>
      <c r="P6" s="10">
        <v>1276900000</v>
      </c>
      <c r="Q6" s="10">
        <v>1386843000</v>
      </c>
      <c r="R6" s="10">
        <v>1265092000</v>
      </c>
      <c r="S6" s="10">
        <v>1715988000</v>
      </c>
      <c r="T6" s="10">
        <v>1916617000</v>
      </c>
      <c r="U6" s="10">
        <v>2153653000</v>
      </c>
      <c r="V6" s="10">
        <v>2286001000</v>
      </c>
      <c r="W6" s="10">
        <v>2479756000</v>
      </c>
      <c r="X6" s="10">
        <v>2777900000</v>
      </c>
      <c r="Y6" s="10">
        <v>2995900000</v>
      </c>
      <c r="Z6" s="10">
        <v>2922600000</v>
      </c>
      <c r="AA6" s="10">
        <v>3075900000</v>
      </c>
      <c r="AB6" s="10">
        <v>3322900000</v>
      </c>
      <c r="AC6" s="10">
        <v>5355200000</v>
      </c>
      <c r="AD6" s="10">
        <v>6013300000</v>
      </c>
      <c r="AE6" s="10">
        <v>6601400000</v>
      </c>
      <c r="AF6" s="10">
        <v>6321600000</v>
      </c>
      <c r="AG6" s="10">
        <v>6253900000</v>
      </c>
      <c r="AH6" s="10">
        <v>6433200000</v>
      </c>
      <c r="AI6" s="10">
        <v>6042300000</v>
      </c>
      <c r="AJ6" s="10">
        <v>6182900000</v>
      </c>
      <c r="AK6" s="10">
        <v>4884400000</v>
      </c>
      <c r="AL6" s="10">
        <v>5117300000</v>
      </c>
      <c r="AM6" s="10">
        <v>6975000000</v>
      </c>
      <c r="AS6" s="18" t="s">
        <v>112</v>
      </c>
      <c r="AT6" s="19" t="s">
        <v>113</v>
      </c>
      <c r="AU6" s="19" t="s">
        <v>114</v>
      </c>
      <c r="AV6" s="19" t="s">
        <v>115</v>
      </c>
    </row>
    <row r="7" spans="1:48" ht="19" x14ac:dyDescent="0.25">
      <c r="A7" s="5" t="s">
        <v>4</v>
      </c>
      <c r="B7" s="2" t="s">
        <v>91</v>
      </c>
      <c r="C7" s="2">
        <v>0.56069999999999998</v>
      </c>
      <c r="D7" s="2">
        <v>0.58209999999999995</v>
      </c>
      <c r="E7" s="2">
        <v>0.56279999999999997</v>
      </c>
      <c r="F7" s="2">
        <v>0.55969999999999998</v>
      </c>
      <c r="G7" s="2">
        <v>0.57809999999999995</v>
      </c>
      <c r="H7" s="2">
        <v>0.59970000000000001</v>
      </c>
      <c r="I7" s="2">
        <v>0.6089</v>
      </c>
      <c r="J7" s="2">
        <v>0.62209999999999999</v>
      </c>
      <c r="K7" s="2">
        <v>0.6139</v>
      </c>
      <c r="L7" s="2">
        <v>0.6069</v>
      </c>
      <c r="M7" s="2">
        <v>0.60709999999999997</v>
      </c>
      <c r="N7" s="2">
        <v>0.62129999999999996</v>
      </c>
      <c r="O7" s="2">
        <v>0.61380000000000001</v>
      </c>
      <c r="P7" s="2">
        <v>0.6139</v>
      </c>
      <c r="Q7" s="2">
        <v>0.61250000000000004</v>
      </c>
      <c r="R7" s="2">
        <v>0.5373</v>
      </c>
      <c r="S7" s="2">
        <v>0.50419999999999998</v>
      </c>
      <c r="T7" s="2">
        <v>0.50949999999999995</v>
      </c>
      <c r="U7" s="2">
        <v>0.51459999999999995</v>
      </c>
      <c r="V7" s="2">
        <v>0.50409999999999999</v>
      </c>
      <c r="W7" s="2">
        <v>0.50649999999999995</v>
      </c>
      <c r="X7" s="2">
        <v>0.50790000000000002</v>
      </c>
      <c r="Y7" s="2">
        <v>0.48809999999999998</v>
      </c>
      <c r="Z7" s="2">
        <v>0.49530000000000002</v>
      </c>
      <c r="AA7" s="2">
        <v>0.50509999999999999</v>
      </c>
      <c r="AB7" s="2">
        <v>0.48880000000000001</v>
      </c>
      <c r="AC7" s="2">
        <v>0.45229999999999998</v>
      </c>
      <c r="AD7" s="2">
        <v>0.45369999999999999</v>
      </c>
      <c r="AE7" s="2">
        <v>0.46229999999999999</v>
      </c>
      <c r="AF7" s="2">
        <v>0.4667</v>
      </c>
      <c r="AG7" s="2">
        <v>0.47549999999999998</v>
      </c>
      <c r="AH7" s="2">
        <v>0.46489999999999998</v>
      </c>
      <c r="AI7" s="2">
        <v>0.41189999999999999</v>
      </c>
      <c r="AJ7" s="2">
        <v>0.4148</v>
      </c>
      <c r="AK7" s="2">
        <v>0.4143</v>
      </c>
      <c r="AL7" s="2">
        <v>0.40189999999999998</v>
      </c>
      <c r="AM7" s="2">
        <v>0.49159999999999998</v>
      </c>
      <c r="AS7" s="17">
        <f>AM7</f>
        <v>0.49159999999999998</v>
      </c>
      <c r="AT7" s="20">
        <f>AM21</f>
        <v>0.1542</v>
      </c>
      <c r="AU7" s="20">
        <f>AM30</f>
        <v>7.6899999999999996E-2</v>
      </c>
      <c r="AV7" s="20">
        <f>AM107/AM3</f>
        <v>7.5811612794090696E-2</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v>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575000000</v>
      </c>
      <c r="M10" s="1">
        <v>629700000</v>
      </c>
      <c r="N10" s="1">
        <v>699800000</v>
      </c>
      <c r="O10" s="1">
        <v>775100000</v>
      </c>
      <c r="P10" s="1">
        <v>852400000</v>
      </c>
      <c r="Q10" s="1">
        <v>916004000</v>
      </c>
      <c r="R10" s="1">
        <v>946089000</v>
      </c>
      <c r="S10" s="1">
        <v>1283091000</v>
      </c>
      <c r="T10" s="1">
        <v>1433551000</v>
      </c>
      <c r="U10" s="1">
        <v>1615064000</v>
      </c>
      <c r="V10" s="1">
        <v>1743581000</v>
      </c>
      <c r="W10" s="1">
        <v>1868114000</v>
      </c>
      <c r="X10" s="1">
        <v>2090900000</v>
      </c>
      <c r="Y10" s="1">
        <v>2257500000</v>
      </c>
      <c r="Z10" s="1">
        <v>2174200000</v>
      </c>
      <c r="AA10" s="1">
        <v>2261600000</v>
      </c>
      <c r="AB10" s="1">
        <v>2438100000</v>
      </c>
      <c r="AC10" s="1">
        <v>3920200000</v>
      </c>
      <c r="AD10" s="1">
        <v>4281400000</v>
      </c>
      <c r="AE10" s="1">
        <v>4577600000</v>
      </c>
      <c r="AF10" s="1">
        <v>4345500000</v>
      </c>
      <c r="AG10" s="1">
        <v>4299400000</v>
      </c>
      <c r="AH10" s="1">
        <v>4417100000</v>
      </c>
      <c r="AI10" s="1">
        <v>3968600000</v>
      </c>
      <c r="AJ10" s="1">
        <v>3957500000</v>
      </c>
      <c r="AK10" s="1" t="s">
        <v>91</v>
      </c>
      <c r="AL10" s="1" t="s">
        <v>91</v>
      </c>
      <c r="AM10" s="1" t="s">
        <v>91</v>
      </c>
      <c r="AS10" s="17">
        <f>AM9</f>
        <v>0</v>
      </c>
      <c r="AT10" s="20">
        <f>AM13</f>
        <v>0.25753111828472347</v>
      </c>
      <c r="AU10" s="20">
        <f>AM80</f>
        <v>6.1884153991457452E-3</v>
      </c>
      <c r="AV10" s="20">
        <f>AM89</f>
        <v>0</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t="s">
        <v>91</v>
      </c>
      <c r="C12" s="1">
        <v>345300000</v>
      </c>
      <c r="D12" s="1">
        <v>394800000</v>
      </c>
      <c r="E12" s="1">
        <v>503300000</v>
      </c>
      <c r="F12" s="1">
        <v>562900000</v>
      </c>
      <c r="G12" s="1">
        <v>599200000</v>
      </c>
      <c r="H12" s="1">
        <v>385200000</v>
      </c>
      <c r="I12" s="1">
        <v>434900000</v>
      </c>
      <c r="J12" s="1">
        <v>466600000</v>
      </c>
      <c r="K12" s="1">
        <v>529500000</v>
      </c>
      <c r="L12" s="1">
        <v>575000000</v>
      </c>
      <c r="M12" s="1">
        <v>629700000</v>
      </c>
      <c r="N12" s="1">
        <v>699800000</v>
      </c>
      <c r="O12" s="1">
        <v>775100000</v>
      </c>
      <c r="P12" s="1">
        <v>852400000</v>
      </c>
      <c r="Q12" s="1">
        <v>916004000</v>
      </c>
      <c r="R12" s="1">
        <v>946089000</v>
      </c>
      <c r="S12" s="1">
        <v>1283091000</v>
      </c>
      <c r="T12" s="1">
        <v>1433551000</v>
      </c>
      <c r="U12" s="1">
        <v>1615064000</v>
      </c>
      <c r="V12" s="1">
        <v>1743581000</v>
      </c>
      <c r="W12" s="1">
        <v>1868114000</v>
      </c>
      <c r="X12" s="1">
        <v>2090900000</v>
      </c>
      <c r="Y12" s="1">
        <v>2257500000</v>
      </c>
      <c r="Z12" s="1">
        <v>2174200000</v>
      </c>
      <c r="AA12" s="1">
        <v>2261600000</v>
      </c>
      <c r="AB12" s="1">
        <v>2438100000</v>
      </c>
      <c r="AC12" s="1">
        <v>3920200000</v>
      </c>
      <c r="AD12" s="1">
        <v>4281400000</v>
      </c>
      <c r="AE12" s="1">
        <v>4577600000</v>
      </c>
      <c r="AF12" s="1">
        <v>4345500000</v>
      </c>
      <c r="AG12" s="1">
        <v>4299400000</v>
      </c>
      <c r="AH12" s="1">
        <v>4417100000</v>
      </c>
      <c r="AI12" s="1">
        <v>3968600000</v>
      </c>
      <c r="AJ12" s="1">
        <v>3957500000</v>
      </c>
      <c r="AK12" s="1">
        <v>3309100000</v>
      </c>
      <c r="AL12" s="1">
        <v>3416100000</v>
      </c>
      <c r="AM12" s="1">
        <v>3653800000</v>
      </c>
      <c r="AS12" s="18" t="s">
        <v>116</v>
      </c>
      <c r="AT12" s="19" t="s">
        <v>117</v>
      </c>
      <c r="AU12" s="19" t="s">
        <v>118</v>
      </c>
      <c r="AV12" s="19" t="s">
        <v>119</v>
      </c>
    </row>
    <row r="13" spans="1:48" ht="19" x14ac:dyDescent="0.25">
      <c r="A13" s="14" t="s">
        <v>99</v>
      </c>
      <c r="B13" s="15" t="e">
        <f>B12/B3</f>
        <v>#VALUE!</v>
      </c>
      <c r="C13" s="15">
        <f t="shared" ref="C13:AM13" si="2">C12/C3</f>
        <v>0.42477549514085372</v>
      </c>
      <c r="D13" s="15">
        <f t="shared" si="2"/>
        <v>0.38698294452068221</v>
      </c>
      <c r="E13" s="15">
        <f t="shared" si="2"/>
        <v>0.41529829193827872</v>
      </c>
      <c r="F13" s="15">
        <f t="shared" si="2"/>
        <v>0.43114276960784315</v>
      </c>
      <c r="G13" s="15">
        <f t="shared" si="2"/>
        <v>0.43107913669064746</v>
      </c>
      <c r="H13" s="15">
        <f t="shared" si="2"/>
        <v>0.41960784313725491</v>
      </c>
      <c r="I13" s="15">
        <f t="shared" si="2"/>
        <v>0.43282245222929938</v>
      </c>
      <c r="J13" s="15">
        <f t="shared" si="2"/>
        <v>0.44800768122899665</v>
      </c>
      <c r="K13" s="15">
        <f t="shared" si="2"/>
        <v>0.43847300430606162</v>
      </c>
      <c r="L13" s="15">
        <f t="shared" si="2"/>
        <v>0.42881646655231559</v>
      </c>
      <c r="M13" s="15">
        <f t="shared" si="2"/>
        <v>0.42261744966442955</v>
      </c>
      <c r="N13" s="15">
        <f t="shared" si="2"/>
        <v>0.42660326749573274</v>
      </c>
      <c r="O13" s="15">
        <f t="shared" si="2"/>
        <v>0.41049676941002011</v>
      </c>
      <c r="P13" s="15">
        <f t="shared" si="2"/>
        <v>0.40980769230769232</v>
      </c>
      <c r="Q13" s="15">
        <f t="shared" si="2"/>
        <v>0.40453947842016541</v>
      </c>
      <c r="R13" s="15">
        <f t="shared" si="2"/>
        <v>0.40178356435130586</v>
      </c>
      <c r="S13" s="15">
        <f t="shared" si="2"/>
        <v>0.37698221140356419</v>
      </c>
      <c r="T13" s="15">
        <f t="shared" si="2"/>
        <v>0.38107920662849543</v>
      </c>
      <c r="U13" s="15">
        <f t="shared" si="2"/>
        <v>0.38592350224005978</v>
      </c>
      <c r="V13" s="15">
        <f t="shared" si="2"/>
        <v>0.38448634921867009</v>
      </c>
      <c r="W13" s="15">
        <f t="shared" si="2"/>
        <v>0.38157372808689222</v>
      </c>
      <c r="X13" s="15">
        <f t="shared" si="2"/>
        <v>0.38227658329676761</v>
      </c>
      <c r="Y13" s="15">
        <f t="shared" si="2"/>
        <v>0.36782077393075358</v>
      </c>
      <c r="Z13" s="15">
        <f t="shared" si="2"/>
        <v>0.36847100294885266</v>
      </c>
      <c r="AA13" s="15">
        <f t="shared" si="2"/>
        <v>0.37138118462321623</v>
      </c>
      <c r="AB13" s="15">
        <f t="shared" si="2"/>
        <v>0.35862322571155403</v>
      </c>
      <c r="AC13" s="15">
        <f t="shared" si="2"/>
        <v>0.33113433062751824</v>
      </c>
      <c r="AD13" s="15">
        <f t="shared" si="2"/>
        <v>0.32304163459942353</v>
      </c>
      <c r="AE13" s="15">
        <f t="shared" si="2"/>
        <v>0.32054900038514056</v>
      </c>
      <c r="AF13" s="15">
        <f t="shared" si="2"/>
        <v>0.32081712205889951</v>
      </c>
      <c r="AG13" s="15">
        <f t="shared" si="2"/>
        <v>0.32688096831093</v>
      </c>
      <c r="AH13" s="15">
        <f t="shared" si="2"/>
        <v>0.3191938316122645</v>
      </c>
      <c r="AI13" s="15">
        <f t="shared" si="2"/>
        <v>0.27055807801911619</v>
      </c>
      <c r="AJ13" s="15">
        <f t="shared" si="2"/>
        <v>0.26549177193535617</v>
      </c>
      <c r="AK13" s="15">
        <f t="shared" si="2"/>
        <v>0.28066529829858694</v>
      </c>
      <c r="AL13" s="15">
        <f t="shared" si="2"/>
        <v>0.26828502092970291</v>
      </c>
      <c r="AM13" s="15">
        <f t="shared" si="2"/>
        <v>0.25753111828472347</v>
      </c>
      <c r="AS13" s="17">
        <f>AM28/AM72</f>
        <v>0.15086856179433672</v>
      </c>
      <c r="AT13" s="20">
        <f>AM28/AM54</f>
        <v>5.086119743015146E-2</v>
      </c>
      <c r="AU13" s="20">
        <f>AM22/(AM72+AM56+AM61)</f>
        <v>9.6723473007186936E-2</v>
      </c>
      <c r="AV13" s="21">
        <f>AM67/AM72</f>
        <v>1.9631707687842899</v>
      </c>
    </row>
    <row r="14" spans="1:48" ht="19" x14ac:dyDescent="0.25">
      <c r="A14" s="5" t="s">
        <v>9</v>
      </c>
      <c r="B14" s="1" t="s">
        <v>91</v>
      </c>
      <c r="C14" s="1">
        <v>35500000</v>
      </c>
      <c r="D14" s="1">
        <v>56100000</v>
      </c>
      <c r="E14" s="1">
        <v>69900000</v>
      </c>
      <c r="F14" s="1">
        <v>75300000</v>
      </c>
      <c r="G14" s="1">
        <v>82900000</v>
      </c>
      <c r="H14" s="1">
        <v>55000000</v>
      </c>
      <c r="I14" s="1">
        <v>59400000</v>
      </c>
      <c r="J14" s="1">
        <v>59500000</v>
      </c>
      <c r="K14" s="1">
        <v>66900000</v>
      </c>
      <c r="L14" s="1">
        <v>76100000</v>
      </c>
      <c r="M14" s="1">
        <v>89500000</v>
      </c>
      <c r="N14" s="1">
        <v>100900000</v>
      </c>
      <c r="O14" s="1">
        <v>122000000</v>
      </c>
      <c r="P14" s="1">
        <v>134500000</v>
      </c>
      <c r="Q14" s="1">
        <v>148436000</v>
      </c>
      <c r="R14" s="1">
        <v>1390000</v>
      </c>
      <c r="S14" s="1">
        <v>37031000</v>
      </c>
      <c r="T14" s="1">
        <v>408000</v>
      </c>
      <c r="U14" s="1">
        <v>4467000</v>
      </c>
      <c r="V14" s="1" t="s">
        <v>91</v>
      </c>
      <c r="W14" s="1" t="s">
        <v>91</v>
      </c>
      <c r="X14" s="1">
        <v>19700000</v>
      </c>
      <c r="Y14" s="1">
        <v>25900000</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t="s">
        <v>91</v>
      </c>
      <c r="C15" s="1">
        <v>380800000</v>
      </c>
      <c r="D15" s="1">
        <v>450900000</v>
      </c>
      <c r="E15" s="1">
        <v>573200000</v>
      </c>
      <c r="F15" s="1">
        <v>638200000</v>
      </c>
      <c r="G15" s="1">
        <v>682100000</v>
      </c>
      <c r="H15" s="1">
        <v>440200000</v>
      </c>
      <c r="I15" s="1">
        <v>494300000</v>
      </c>
      <c r="J15" s="1">
        <v>526100000</v>
      </c>
      <c r="K15" s="1">
        <v>596400000</v>
      </c>
      <c r="L15" s="1">
        <v>651100000</v>
      </c>
      <c r="M15" s="1">
        <v>719200000</v>
      </c>
      <c r="N15" s="1">
        <v>800700000</v>
      </c>
      <c r="O15" s="1">
        <v>897100000</v>
      </c>
      <c r="P15" s="1">
        <v>986900000</v>
      </c>
      <c r="Q15" s="1">
        <v>1064440000</v>
      </c>
      <c r="R15" s="1">
        <v>947479000</v>
      </c>
      <c r="S15" s="1">
        <v>1320122000</v>
      </c>
      <c r="T15" s="1">
        <v>1433959000</v>
      </c>
      <c r="U15" s="1">
        <v>1619531000</v>
      </c>
      <c r="V15" s="1">
        <v>1743581000</v>
      </c>
      <c r="W15" s="1">
        <v>1868114000</v>
      </c>
      <c r="X15" s="1">
        <v>2110600000</v>
      </c>
      <c r="Y15" s="1">
        <v>2283400000</v>
      </c>
      <c r="Z15" s="1">
        <v>2174200000</v>
      </c>
      <c r="AA15" s="1">
        <v>2261600000</v>
      </c>
      <c r="AB15" s="1">
        <v>2438100000</v>
      </c>
      <c r="AC15" s="1">
        <v>3920200000</v>
      </c>
      <c r="AD15" s="1">
        <v>4281400000</v>
      </c>
      <c r="AE15" s="1">
        <v>4577600000</v>
      </c>
      <c r="AF15" s="1">
        <v>4345500000</v>
      </c>
      <c r="AG15" s="1">
        <v>4299400000</v>
      </c>
      <c r="AH15" s="1">
        <v>4417100000</v>
      </c>
      <c r="AI15" s="1">
        <v>3968600000</v>
      </c>
      <c r="AJ15" s="1">
        <v>3957500000</v>
      </c>
      <c r="AK15" s="1">
        <v>3309100000</v>
      </c>
      <c r="AL15" s="1">
        <v>3416100000</v>
      </c>
      <c r="AM15" s="1">
        <v>3653800000</v>
      </c>
      <c r="AS15" s="18" t="s">
        <v>120</v>
      </c>
      <c r="AT15" s="19" t="s">
        <v>121</v>
      </c>
      <c r="AU15" s="19" t="s">
        <v>122</v>
      </c>
      <c r="AV15" s="19" t="s">
        <v>123</v>
      </c>
    </row>
    <row r="16" spans="1:48" ht="19" x14ac:dyDescent="0.25">
      <c r="A16" s="5" t="s">
        <v>11</v>
      </c>
      <c r="B16" s="1" t="s">
        <v>91</v>
      </c>
      <c r="C16" s="1">
        <v>737900000</v>
      </c>
      <c r="D16" s="1">
        <v>877200000</v>
      </c>
      <c r="E16" s="1">
        <v>1103000000</v>
      </c>
      <c r="F16" s="1">
        <v>1213000000</v>
      </c>
      <c r="G16" s="1">
        <v>1268600000</v>
      </c>
      <c r="H16" s="1">
        <v>807700000</v>
      </c>
      <c r="I16" s="1">
        <v>887300000</v>
      </c>
      <c r="J16" s="1">
        <v>919700000</v>
      </c>
      <c r="K16" s="1">
        <v>1062600000</v>
      </c>
      <c r="L16" s="1">
        <v>1178200000</v>
      </c>
      <c r="M16" s="1">
        <v>1304600000</v>
      </c>
      <c r="N16" s="1">
        <v>1421900000</v>
      </c>
      <c r="O16" s="1">
        <v>1626300000</v>
      </c>
      <c r="P16" s="1">
        <v>1790000000</v>
      </c>
      <c r="Q16" s="1">
        <v>1941910000</v>
      </c>
      <c r="R16" s="1">
        <v>2037110000</v>
      </c>
      <c r="S16" s="1">
        <v>3007719000</v>
      </c>
      <c r="T16" s="1">
        <v>3279161000</v>
      </c>
      <c r="U16" s="1">
        <v>3650811000</v>
      </c>
      <c r="V16" s="1">
        <v>3992412000</v>
      </c>
      <c r="W16" s="1">
        <v>4284172000</v>
      </c>
      <c r="X16" s="1">
        <v>4802300000</v>
      </c>
      <c r="Y16" s="1">
        <v>5425000000</v>
      </c>
      <c r="Z16" s="1">
        <v>5152200000</v>
      </c>
      <c r="AA16" s="1">
        <v>5275400000</v>
      </c>
      <c r="AB16" s="1">
        <v>5913700000</v>
      </c>
      <c r="AC16" s="1">
        <v>10403700000</v>
      </c>
      <c r="AD16" s="1">
        <v>11521500000</v>
      </c>
      <c r="AE16" s="1">
        <v>12256700000</v>
      </c>
      <c r="AF16" s="1">
        <v>11569000000</v>
      </c>
      <c r="AG16" s="1">
        <v>11198300000</v>
      </c>
      <c r="AH16" s="1">
        <v>11822200000</v>
      </c>
      <c r="AI16" s="1">
        <v>12594500000</v>
      </c>
      <c r="AJ16" s="1">
        <v>12680900000</v>
      </c>
      <c r="AK16" s="1">
        <v>10214900000</v>
      </c>
      <c r="AL16" s="1">
        <v>11031900000</v>
      </c>
      <c r="AM16" s="1">
        <v>10866600000</v>
      </c>
      <c r="AS16" s="29">
        <f>(AM35+AL35+AK35+AJ35+AI35)/5</f>
        <v>-5.08175439710343E-3</v>
      </c>
      <c r="AT16" s="30">
        <f>AU101/AM3</f>
        <v>3.5616712950563159</v>
      </c>
      <c r="AU16" s="30">
        <f>AU101/AM28</f>
        <v>46.287698085554638</v>
      </c>
      <c r="AV16" s="31">
        <f>AU101/AM107</f>
        <v>46.980550390479735</v>
      </c>
    </row>
    <row r="17" spans="1:4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67500000</v>
      </c>
      <c r="AA17" s="1">
        <v>65600000</v>
      </c>
      <c r="AB17" s="1">
        <v>82100000</v>
      </c>
      <c r="AC17" s="1">
        <v>285600000</v>
      </c>
      <c r="AD17" s="1">
        <v>272800000</v>
      </c>
      <c r="AE17" s="1">
        <v>268000000</v>
      </c>
      <c r="AF17" s="1">
        <v>253700000</v>
      </c>
      <c r="AG17" s="1">
        <v>285400000</v>
      </c>
      <c r="AH17" s="1">
        <v>274600000</v>
      </c>
      <c r="AI17" s="1">
        <v>237200000</v>
      </c>
      <c r="AJ17" s="1">
        <v>215300000</v>
      </c>
      <c r="AK17" s="1">
        <v>304800000</v>
      </c>
      <c r="AL17" s="1">
        <v>230600000</v>
      </c>
      <c r="AM17" s="1">
        <v>243600000</v>
      </c>
    </row>
    <row r="18" spans="1:45" ht="20" x14ac:dyDescent="0.25">
      <c r="A18" s="5" t="s">
        <v>13</v>
      </c>
      <c r="B18" s="1" t="s">
        <v>91</v>
      </c>
      <c r="C18" s="1">
        <v>35500000</v>
      </c>
      <c r="D18" s="1">
        <v>56100000</v>
      </c>
      <c r="E18" s="1">
        <v>69900000</v>
      </c>
      <c r="F18" s="1">
        <v>75300000</v>
      </c>
      <c r="G18" s="1">
        <v>82900000</v>
      </c>
      <c r="H18" s="1">
        <v>55000000</v>
      </c>
      <c r="I18" s="1">
        <v>59400000</v>
      </c>
      <c r="J18" s="1">
        <v>59500000</v>
      </c>
      <c r="K18" s="1">
        <v>66900000</v>
      </c>
      <c r="L18" s="1">
        <v>76100000</v>
      </c>
      <c r="M18" s="1">
        <v>89500000</v>
      </c>
      <c r="N18" s="1">
        <v>100900000</v>
      </c>
      <c r="O18" s="1">
        <v>122000000</v>
      </c>
      <c r="P18" s="1">
        <v>134500000</v>
      </c>
      <c r="Q18" s="1">
        <v>148436000</v>
      </c>
      <c r="R18" s="1">
        <v>162990000</v>
      </c>
      <c r="S18" s="1">
        <v>223428000</v>
      </c>
      <c r="T18" s="1">
        <v>229656000</v>
      </c>
      <c r="U18" s="1">
        <v>247382000</v>
      </c>
      <c r="V18" s="1">
        <v>256935000</v>
      </c>
      <c r="W18" s="1">
        <v>268569000</v>
      </c>
      <c r="X18" s="1">
        <v>291900000</v>
      </c>
      <c r="Y18" s="1">
        <v>334700000</v>
      </c>
      <c r="Z18" s="1">
        <v>334300000</v>
      </c>
      <c r="AA18" s="1">
        <v>347900000</v>
      </c>
      <c r="AB18" s="1">
        <v>395700000</v>
      </c>
      <c r="AC18" s="1">
        <v>714500000</v>
      </c>
      <c r="AD18" s="1">
        <v>816200000</v>
      </c>
      <c r="AE18" s="1">
        <v>872000000</v>
      </c>
      <c r="AF18" s="1">
        <v>859500000</v>
      </c>
      <c r="AG18" s="1">
        <v>850700000</v>
      </c>
      <c r="AH18" s="1">
        <v>893300000</v>
      </c>
      <c r="AI18" s="1">
        <v>938300000</v>
      </c>
      <c r="AJ18" s="1">
        <v>973300000</v>
      </c>
      <c r="AK18" s="1">
        <v>812700000</v>
      </c>
      <c r="AL18" s="1">
        <v>843100000</v>
      </c>
      <c r="AM18" s="1">
        <v>618500000</v>
      </c>
      <c r="AS18" s="18" t="s">
        <v>124</v>
      </c>
    </row>
    <row r="19" spans="1:45" ht="19" x14ac:dyDescent="0.25">
      <c r="A19" s="6" t="s">
        <v>14</v>
      </c>
      <c r="B19" s="10" t="s">
        <v>91</v>
      </c>
      <c r="C19" s="10">
        <v>107800000</v>
      </c>
      <c r="D19" s="10">
        <v>246200000</v>
      </c>
      <c r="E19" s="10">
        <v>148000000</v>
      </c>
      <c r="F19" s="10">
        <v>89000000</v>
      </c>
      <c r="G19" s="10">
        <v>176300000</v>
      </c>
      <c r="H19" s="10">
        <v>-159600000</v>
      </c>
      <c r="I19" s="10">
        <v>151000000</v>
      </c>
      <c r="J19" s="10">
        <v>169500000</v>
      </c>
      <c r="K19" s="10">
        <v>201900000</v>
      </c>
      <c r="L19" s="10">
        <v>235000000</v>
      </c>
      <c r="M19" s="10">
        <v>273500000</v>
      </c>
      <c r="N19" s="10">
        <v>320200000</v>
      </c>
      <c r="O19" s="10">
        <v>416300000</v>
      </c>
      <c r="P19" s="10">
        <v>420100000</v>
      </c>
      <c r="Q19" s="10">
        <v>484058000</v>
      </c>
      <c r="R19" s="10">
        <v>468568000</v>
      </c>
      <c r="S19" s="10">
        <v>573279000</v>
      </c>
      <c r="T19" s="10">
        <v>678074000</v>
      </c>
      <c r="U19" s="10">
        <v>736160000</v>
      </c>
      <c r="V19" s="10">
        <v>755117000</v>
      </c>
      <c r="W19" s="10">
        <v>835793000</v>
      </c>
      <c r="X19" s="10">
        <v>908200000</v>
      </c>
      <c r="Y19" s="10">
        <v>985600000</v>
      </c>
      <c r="Z19" s="10">
        <v>1020500000</v>
      </c>
      <c r="AA19" s="10">
        <v>1160400000</v>
      </c>
      <c r="AB19" s="10">
        <v>1156600000</v>
      </c>
      <c r="AC19" s="10">
        <v>2015000000</v>
      </c>
      <c r="AD19" s="10">
        <v>2381500000</v>
      </c>
      <c r="AE19" s="10">
        <v>2819000000</v>
      </c>
      <c r="AF19" s="10">
        <v>2415800000</v>
      </c>
      <c r="AG19" s="10">
        <v>2769000000</v>
      </c>
      <c r="AH19" s="10">
        <v>2918700000</v>
      </c>
      <c r="AI19" s="10">
        <v>2968900000</v>
      </c>
      <c r="AJ19" s="10">
        <v>3070200000</v>
      </c>
      <c r="AK19" s="10">
        <v>89000000</v>
      </c>
      <c r="AL19" s="10">
        <v>2473800000</v>
      </c>
      <c r="AM19" s="10">
        <v>2188300000</v>
      </c>
      <c r="AS19" s="32">
        <f>AM40-AM56-AM61</f>
        <v>-8319600000</v>
      </c>
    </row>
    <row r="20" spans="1:45" ht="19" customHeight="1" x14ac:dyDescent="0.25">
      <c r="A20" s="14" t="s">
        <v>100</v>
      </c>
      <c r="B20" s="1"/>
      <c r="C20" s="15" t="e">
        <f>(C19/B19)-1</f>
        <v>#VALUE!</v>
      </c>
      <c r="D20" s="15">
        <f>(D19/C19)-1</f>
        <v>1.2838589981447126</v>
      </c>
      <c r="E20" s="15">
        <f>(E19/D19)-1</f>
        <v>-0.39886271324126721</v>
      </c>
      <c r="F20" s="15">
        <f t="shared" ref="F20:AM20" si="3">(F19/E19)-1</f>
        <v>-0.39864864864864868</v>
      </c>
      <c r="G20" s="15">
        <f t="shared" si="3"/>
        <v>0.98089887640449436</v>
      </c>
      <c r="H20" s="15">
        <f t="shared" si="3"/>
        <v>-1.9052750992626204</v>
      </c>
      <c r="I20" s="15">
        <f t="shared" si="3"/>
        <v>-1.9461152882205512</v>
      </c>
      <c r="J20" s="15">
        <f t="shared" si="3"/>
        <v>0.1225165562913908</v>
      </c>
      <c r="K20" s="15">
        <f t="shared" si="3"/>
        <v>0.19115044247787605</v>
      </c>
      <c r="L20" s="15">
        <f t="shared" si="3"/>
        <v>0.16394254581475987</v>
      </c>
      <c r="M20" s="15">
        <f t="shared" si="3"/>
        <v>0.16382978723404262</v>
      </c>
      <c r="N20" s="15">
        <f t="shared" si="3"/>
        <v>0.17074954296160882</v>
      </c>
      <c r="O20" s="15">
        <f t="shared" si="3"/>
        <v>0.30012492192379758</v>
      </c>
      <c r="P20" s="15">
        <f t="shared" si="3"/>
        <v>9.1280326687483981E-3</v>
      </c>
      <c r="Q20" s="15">
        <f t="shared" si="3"/>
        <v>0.15224470364199005</v>
      </c>
      <c r="R20" s="15">
        <f t="shared" si="3"/>
        <v>-3.2000297485012097E-2</v>
      </c>
      <c r="S20" s="15">
        <f t="shared" si="3"/>
        <v>0.22347023270901989</v>
      </c>
      <c r="T20" s="15">
        <f t="shared" si="3"/>
        <v>0.18279930016623669</v>
      </c>
      <c r="U20" s="15">
        <f t="shared" si="3"/>
        <v>8.5663216699062295E-2</v>
      </c>
      <c r="V20" s="15">
        <f t="shared" si="3"/>
        <v>2.575119539230597E-2</v>
      </c>
      <c r="W20" s="15">
        <f t="shared" si="3"/>
        <v>0.10683907262053438</v>
      </c>
      <c r="X20" s="15">
        <f t="shared" si="3"/>
        <v>8.6632694937622157E-2</v>
      </c>
      <c r="Y20" s="15">
        <f t="shared" si="3"/>
        <v>8.5223519048667651E-2</v>
      </c>
      <c r="Z20" s="15">
        <f t="shared" si="3"/>
        <v>3.540990259740262E-2</v>
      </c>
      <c r="AA20" s="15">
        <f t="shared" si="3"/>
        <v>0.13708966193042627</v>
      </c>
      <c r="AB20" s="15">
        <f t="shared" si="3"/>
        <v>-3.2747328507410911E-3</v>
      </c>
      <c r="AC20" s="15">
        <f t="shared" si="3"/>
        <v>0.74217534151824305</v>
      </c>
      <c r="AD20" s="15">
        <f t="shared" si="3"/>
        <v>0.18188585607940455</v>
      </c>
      <c r="AE20" s="15">
        <f t="shared" si="3"/>
        <v>0.18370774721813987</v>
      </c>
      <c r="AF20" s="15">
        <f t="shared" si="3"/>
        <v>-0.14302944306491661</v>
      </c>
      <c r="AG20" s="15">
        <f t="shared" si="3"/>
        <v>0.1462041559731766</v>
      </c>
      <c r="AH20" s="15">
        <f t="shared" si="3"/>
        <v>5.4062838569880922E-2</v>
      </c>
      <c r="AI20" s="15">
        <f t="shared" si="3"/>
        <v>1.7199438106006104E-2</v>
      </c>
      <c r="AJ20" s="15">
        <f t="shared" si="3"/>
        <v>3.4120381285998258E-2</v>
      </c>
      <c r="AK20" s="15">
        <f t="shared" si="3"/>
        <v>-0.97101166047814469</v>
      </c>
      <c r="AL20" s="15">
        <f t="shared" si="3"/>
        <v>26.795505617977529</v>
      </c>
      <c r="AM20" s="15">
        <f t="shared" si="3"/>
        <v>-0.11540949147061197</v>
      </c>
    </row>
    <row r="21" spans="1:45" ht="19" x14ac:dyDescent="0.25">
      <c r="A21" s="5" t="s">
        <v>15</v>
      </c>
      <c r="B21" s="2" t="s">
        <v>91</v>
      </c>
      <c r="C21" s="2">
        <v>0.1326</v>
      </c>
      <c r="D21" s="2">
        <v>0.24129999999999999</v>
      </c>
      <c r="E21" s="2">
        <v>0.1221</v>
      </c>
      <c r="F21" s="2">
        <v>6.8199999999999997E-2</v>
      </c>
      <c r="G21" s="2">
        <v>0.1268</v>
      </c>
      <c r="H21" s="2">
        <v>-0.1739</v>
      </c>
      <c r="I21" s="2">
        <v>0.15029999999999999</v>
      </c>
      <c r="J21" s="2">
        <v>0.16270000000000001</v>
      </c>
      <c r="K21" s="2">
        <v>0.16719999999999999</v>
      </c>
      <c r="L21" s="2">
        <v>0.17530000000000001</v>
      </c>
      <c r="M21" s="2">
        <v>0.18360000000000001</v>
      </c>
      <c r="N21" s="2">
        <v>0.19520000000000001</v>
      </c>
      <c r="O21" s="2">
        <v>0.2205</v>
      </c>
      <c r="P21" s="2">
        <v>0.20200000000000001</v>
      </c>
      <c r="Q21" s="2">
        <v>0.21379999999999999</v>
      </c>
      <c r="R21" s="2">
        <v>0.19900000000000001</v>
      </c>
      <c r="S21" s="2">
        <v>0.16839999999999999</v>
      </c>
      <c r="T21" s="2">
        <v>0.18029999999999999</v>
      </c>
      <c r="U21" s="2">
        <v>0.1759</v>
      </c>
      <c r="V21" s="2">
        <v>0.16650000000000001</v>
      </c>
      <c r="W21" s="2">
        <v>0.17069999999999999</v>
      </c>
      <c r="X21" s="2">
        <v>0.16600000000000001</v>
      </c>
      <c r="Y21" s="2">
        <v>0.16059999999999999</v>
      </c>
      <c r="Z21" s="2">
        <v>0.1729</v>
      </c>
      <c r="AA21" s="2">
        <v>0.19059999999999999</v>
      </c>
      <c r="AB21" s="2">
        <v>0.1701</v>
      </c>
      <c r="AC21" s="2">
        <v>0.17019999999999999</v>
      </c>
      <c r="AD21" s="2">
        <v>0.1797</v>
      </c>
      <c r="AE21" s="2">
        <v>0.19739999999999999</v>
      </c>
      <c r="AF21" s="2">
        <v>0.1784</v>
      </c>
      <c r="AG21" s="2">
        <v>0.21049999999999999</v>
      </c>
      <c r="AH21" s="2">
        <v>0.2109</v>
      </c>
      <c r="AI21" s="2">
        <v>0.2024</v>
      </c>
      <c r="AJ21" s="2">
        <v>0.20599999999999999</v>
      </c>
      <c r="AK21" s="2">
        <v>7.4999999999999997E-3</v>
      </c>
      <c r="AL21" s="2">
        <v>0.1943</v>
      </c>
      <c r="AM21" s="2">
        <v>0.1542</v>
      </c>
    </row>
    <row r="22" spans="1:45" ht="19" x14ac:dyDescent="0.25">
      <c r="A22" s="6" t="s">
        <v>16</v>
      </c>
      <c r="B22" s="10" t="s">
        <v>91</v>
      </c>
      <c r="C22" s="10">
        <v>75000000</v>
      </c>
      <c r="D22" s="10">
        <v>143000000</v>
      </c>
      <c r="E22" s="10">
        <v>108900000</v>
      </c>
      <c r="F22" s="10">
        <v>92600000</v>
      </c>
      <c r="G22" s="10">
        <v>121400000</v>
      </c>
      <c r="H22" s="10">
        <v>110300000</v>
      </c>
      <c r="I22" s="10">
        <v>117500000</v>
      </c>
      <c r="J22" s="10">
        <v>121800000</v>
      </c>
      <c r="K22" s="10">
        <v>145000000</v>
      </c>
      <c r="L22" s="10">
        <v>162700000</v>
      </c>
      <c r="M22" s="10">
        <v>185400000</v>
      </c>
      <c r="N22" s="10">
        <v>218500000</v>
      </c>
      <c r="O22" s="10">
        <v>261900000</v>
      </c>
      <c r="P22" s="10">
        <v>290000000</v>
      </c>
      <c r="Q22" s="10">
        <v>322403000</v>
      </c>
      <c r="R22" s="10">
        <v>318179000</v>
      </c>
      <c r="S22" s="10">
        <v>395866000</v>
      </c>
      <c r="T22" s="10">
        <v>482658000</v>
      </c>
      <c r="U22" s="10">
        <v>534122000</v>
      </c>
      <c r="V22" s="10">
        <v>542420000</v>
      </c>
      <c r="W22" s="10">
        <v>611642000</v>
      </c>
      <c r="X22" s="10">
        <v>667300000</v>
      </c>
      <c r="Y22" s="10">
        <v>712500000</v>
      </c>
      <c r="Z22" s="10">
        <v>681300000</v>
      </c>
      <c r="AA22" s="10">
        <v>806800000</v>
      </c>
      <c r="AB22" s="10">
        <v>753800000</v>
      </c>
      <c r="AC22" s="10">
        <v>1289300000</v>
      </c>
      <c r="AD22" s="10">
        <v>1560600000</v>
      </c>
      <c r="AE22" s="10">
        <v>1955000000</v>
      </c>
      <c r="AF22" s="10">
        <v>1561300000</v>
      </c>
      <c r="AG22" s="10">
        <v>1915000000</v>
      </c>
      <c r="AH22" s="10">
        <v>2019800000</v>
      </c>
      <c r="AI22" s="10">
        <v>1947000000</v>
      </c>
      <c r="AJ22" s="10">
        <v>2013800000</v>
      </c>
      <c r="AK22" s="10">
        <v>1395700000</v>
      </c>
      <c r="AL22" s="10">
        <v>1598600000</v>
      </c>
      <c r="AM22" s="10">
        <v>1562500000</v>
      </c>
    </row>
    <row r="23" spans="1:45" ht="19" x14ac:dyDescent="0.25">
      <c r="A23" s="5" t="s">
        <v>17</v>
      </c>
      <c r="B23" s="2" t="s">
        <v>91</v>
      </c>
      <c r="C23" s="2">
        <v>9.2299999999999993E-2</v>
      </c>
      <c r="D23" s="2">
        <v>0.14019999999999999</v>
      </c>
      <c r="E23" s="2">
        <v>8.9899999999999994E-2</v>
      </c>
      <c r="F23" s="2">
        <v>7.0900000000000005E-2</v>
      </c>
      <c r="G23" s="2">
        <v>8.7300000000000003E-2</v>
      </c>
      <c r="H23" s="2">
        <v>0.1202</v>
      </c>
      <c r="I23" s="2">
        <v>0.1169</v>
      </c>
      <c r="J23" s="2">
        <v>0.1169</v>
      </c>
      <c r="K23" s="2">
        <v>0.1201</v>
      </c>
      <c r="L23" s="2">
        <v>0.12130000000000001</v>
      </c>
      <c r="M23" s="2">
        <v>0.1244</v>
      </c>
      <c r="N23" s="2">
        <v>0.13320000000000001</v>
      </c>
      <c r="O23" s="2">
        <v>0.13869999999999999</v>
      </c>
      <c r="P23" s="2">
        <v>0.1394</v>
      </c>
      <c r="Q23" s="2">
        <v>0.1424</v>
      </c>
      <c r="R23" s="2">
        <v>0.1351</v>
      </c>
      <c r="S23" s="2">
        <v>0.1163</v>
      </c>
      <c r="T23" s="2">
        <v>0.1283</v>
      </c>
      <c r="U23" s="2">
        <v>0.12759999999999999</v>
      </c>
      <c r="V23" s="2">
        <v>0.1196</v>
      </c>
      <c r="W23" s="2">
        <v>0.1249</v>
      </c>
      <c r="X23" s="2">
        <v>0.122</v>
      </c>
      <c r="Y23" s="2">
        <v>0.11609999999999999</v>
      </c>
      <c r="Z23" s="2">
        <v>0.11550000000000001</v>
      </c>
      <c r="AA23" s="2">
        <v>0.13250000000000001</v>
      </c>
      <c r="AB23" s="2">
        <v>0.1109</v>
      </c>
      <c r="AC23" s="2">
        <v>0.1089</v>
      </c>
      <c r="AD23" s="2">
        <v>0.1178</v>
      </c>
      <c r="AE23" s="2">
        <v>0.13689999999999999</v>
      </c>
      <c r="AF23" s="2">
        <v>0.1153</v>
      </c>
      <c r="AG23" s="2">
        <v>0.14560000000000001</v>
      </c>
      <c r="AH23" s="2">
        <v>0.14599999999999999</v>
      </c>
      <c r="AI23" s="2">
        <v>0.13270000000000001</v>
      </c>
      <c r="AJ23" s="2">
        <v>0.1351</v>
      </c>
      <c r="AK23" s="2">
        <v>0.11840000000000001</v>
      </c>
      <c r="AL23" s="2">
        <v>0.1255</v>
      </c>
      <c r="AM23" s="2">
        <v>0.1101</v>
      </c>
    </row>
    <row r="24" spans="1:45" ht="19" x14ac:dyDescent="0.25">
      <c r="A24" s="5" t="s">
        <v>18</v>
      </c>
      <c r="B24" s="1" t="s">
        <v>91</v>
      </c>
      <c r="C24" s="1">
        <v>-2700000</v>
      </c>
      <c r="D24" s="1">
        <v>-53000000</v>
      </c>
      <c r="E24" s="1">
        <v>-30800000</v>
      </c>
      <c r="F24" s="1">
        <v>-78900000</v>
      </c>
      <c r="G24" s="1">
        <v>-28000000</v>
      </c>
      <c r="H24" s="1">
        <v>-25600000</v>
      </c>
      <c r="I24" s="1">
        <v>-25900000</v>
      </c>
      <c r="J24" s="1">
        <v>-12500000</v>
      </c>
      <c r="K24" s="1">
        <v>-10000000</v>
      </c>
      <c r="L24" s="1">
        <v>-3800000</v>
      </c>
      <c r="M24" s="1">
        <v>-1400000</v>
      </c>
      <c r="N24" s="1">
        <v>800000</v>
      </c>
      <c r="O24" s="1">
        <v>-5600000</v>
      </c>
      <c r="P24" s="1">
        <v>-4400000</v>
      </c>
      <c r="Q24" s="1">
        <v>15647000</v>
      </c>
      <c r="R24" s="1">
        <v>-28434000</v>
      </c>
      <c r="S24" s="1">
        <v>-43895000</v>
      </c>
      <c r="T24" s="1">
        <v>-34240000</v>
      </c>
      <c r="U24" s="1">
        <v>-45344000</v>
      </c>
      <c r="V24" s="1">
        <v>-44238000</v>
      </c>
      <c r="W24" s="1">
        <v>-44418000</v>
      </c>
      <c r="X24" s="1">
        <v>-51000000</v>
      </c>
      <c r="Y24" s="1">
        <v>-61600000</v>
      </c>
      <c r="Z24" s="1">
        <v>-61200000</v>
      </c>
      <c r="AA24" s="1">
        <v>-59100000</v>
      </c>
      <c r="AB24" s="1">
        <v>-74200000</v>
      </c>
      <c r="AC24" s="1">
        <v>-276700000</v>
      </c>
      <c r="AD24" s="1">
        <v>-262300000</v>
      </c>
      <c r="AE24" s="1">
        <v>-256600000</v>
      </c>
      <c r="AF24" s="1">
        <v>-243600000</v>
      </c>
      <c r="AG24" s="1">
        <v>-264600000</v>
      </c>
      <c r="AH24" s="1">
        <v>-255000000</v>
      </c>
      <c r="AI24" s="1">
        <v>-142400000</v>
      </c>
      <c r="AJ24" s="1">
        <v>-114900000</v>
      </c>
      <c r="AK24" s="1">
        <v>-234300000</v>
      </c>
      <c r="AL24" s="1">
        <v>-184400000</v>
      </c>
      <c r="AM24" s="1">
        <v>-219100000</v>
      </c>
    </row>
    <row r="25" spans="1:45" ht="19" x14ac:dyDescent="0.25">
      <c r="A25" s="6" t="s">
        <v>19</v>
      </c>
      <c r="B25" s="10" t="s">
        <v>91</v>
      </c>
      <c r="C25" s="10">
        <v>72300000</v>
      </c>
      <c r="D25" s="10">
        <v>90000000</v>
      </c>
      <c r="E25" s="10">
        <v>78100000</v>
      </c>
      <c r="F25" s="10">
        <v>13700000</v>
      </c>
      <c r="G25" s="10">
        <v>93400000</v>
      </c>
      <c r="H25" s="10">
        <v>84700000</v>
      </c>
      <c r="I25" s="10">
        <v>91600000</v>
      </c>
      <c r="J25" s="10">
        <v>109300000</v>
      </c>
      <c r="K25" s="10">
        <v>135000000</v>
      </c>
      <c r="L25" s="10">
        <v>158900000</v>
      </c>
      <c r="M25" s="10">
        <v>184000000</v>
      </c>
      <c r="N25" s="10">
        <v>219300000</v>
      </c>
      <c r="O25" s="10">
        <v>256300000</v>
      </c>
      <c r="P25" s="10">
        <v>285600000</v>
      </c>
      <c r="Q25" s="10">
        <v>338050000</v>
      </c>
      <c r="R25" s="10">
        <v>289745000</v>
      </c>
      <c r="S25" s="10">
        <v>351971000</v>
      </c>
      <c r="T25" s="10">
        <v>448418000</v>
      </c>
      <c r="U25" s="10">
        <v>488778000</v>
      </c>
      <c r="V25" s="10">
        <v>498182000</v>
      </c>
      <c r="W25" s="10">
        <v>567224000</v>
      </c>
      <c r="X25" s="10">
        <v>616300000</v>
      </c>
      <c r="Y25" s="10">
        <v>650900000</v>
      </c>
      <c r="Z25" s="10">
        <v>620100000</v>
      </c>
      <c r="AA25" s="10">
        <v>747700000</v>
      </c>
      <c r="AB25" s="10">
        <v>679600000</v>
      </c>
      <c r="AC25" s="10">
        <v>1012600000</v>
      </c>
      <c r="AD25" s="10">
        <v>1298300000</v>
      </c>
      <c r="AE25" s="10">
        <v>1698400000</v>
      </c>
      <c r="AF25" s="10">
        <v>1317700000</v>
      </c>
      <c r="AG25" s="10">
        <v>1650400000</v>
      </c>
      <c r="AH25" s="10">
        <v>1764800000</v>
      </c>
      <c r="AI25" s="10">
        <v>1804600000</v>
      </c>
      <c r="AJ25" s="10">
        <v>1898900000</v>
      </c>
      <c r="AK25" s="10">
        <v>1161400000</v>
      </c>
      <c r="AL25" s="10">
        <v>1414200000</v>
      </c>
      <c r="AM25" s="10">
        <v>1343400000</v>
      </c>
    </row>
    <row r="26" spans="1:45" ht="19" x14ac:dyDescent="0.25">
      <c r="A26" s="5" t="s">
        <v>20</v>
      </c>
      <c r="B26" s="2" t="s">
        <v>91</v>
      </c>
      <c r="C26" s="2">
        <v>8.8900000000000007E-2</v>
      </c>
      <c r="D26" s="2">
        <v>8.8200000000000001E-2</v>
      </c>
      <c r="E26" s="2">
        <v>6.4399999999999999E-2</v>
      </c>
      <c r="F26" s="2">
        <v>1.0500000000000001E-2</v>
      </c>
      <c r="G26" s="2">
        <v>6.7199999999999996E-2</v>
      </c>
      <c r="H26" s="2">
        <v>9.2299999999999993E-2</v>
      </c>
      <c r="I26" s="2">
        <v>9.1200000000000003E-2</v>
      </c>
      <c r="J26" s="2">
        <v>0.10489999999999999</v>
      </c>
      <c r="K26" s="2">
        <v>0.1118</v>
      </c>
      <c r="L26" s="2">
        <v>0.11849999999999999</v>
      </c>
      <c r="M26" s="2">
        <v>0.1235</v>
      </c>
      <c r="N26" s="2">
        <v>0.13370000000000001</v>
      </c>
      <c r="O26" s="2">
        <v>0.13569999999999999</v>
      </c>
      <c r="P26" s="2">
        <v>0.13730000000000001</v>
      </c>
      <c r="Q26" s="2">
        <v>0.14929999999999999</v>
      </c>
      <c r="R26" s="2">
        <v>0.123</v>
      </c>
      <c r="S26" s="2">
        <v>0.10340000000000001</v>
      </c>
      <c r="T26" s="2">
        <v>0.1192</v>
      </c>
      <c r="U26" s="2">
        <v>0.1168</v>
      </c>
      <c r="V26" s="2">
        <v>0.1099</v>
      </c>
      <c r="W26" s="2">
        <v>0.1159</v>
      </c>
      <c r="X26" s="2">
        <v>0.11269999999999999</v>
      </c>
      <c r="Y26" s="2">
        <v>0.1061</v>
      </c>
      <c r="Z26" s="2">
        <v>0.1051</v>
      </c>
      <c r="AA26" s="2">
        <v>0.12280000000000001</v>
      </c>
      <c r="AB26" s="2">
        <v>0.1</v>
      </c>
      <c r="AC26" s="2">
        <v>8.5500000000000007E-2</v>
      </c>
      <c r="AD26" s="2">
        <v>9.8000000000000004E-2</v>
      </c>
      <c r="AE26" s="2">
        <v>0.11890000000000001</v>
      </c>
      <c r="AF26" s="2">
        <v>9.7299999999999998E-2</v>
      </c>
      <c r="AG26" s="2">
        <v>0.1255</v>
      </c>
      <c r="AH26" s="2">
        <v>0.1275</v>
      </c>
      <c r="AI26" s="2">
        <v>0.123</v>
      </c>
      <c r="AJ26" s="2">
        <v>0.12740000000000001</v>
      </c>
      <c r="AK26" s="2">
        <v>9.8500000000000004E-2</v>
      </c>
      <c r="AL26" s="2">
        <v>0.1111</v>
      </c>
      <c r="AM26" s="2">
        <v>9.4700000000000006E-2</v>
      </c>
    </row>
    <row r="27" spans="1:45" ht="19" x14ac:dyDescent="0.25">
      <c r="A27" s="5" t="s">
        <v>21</v>
      </c>
      <c r="B27" s="1" t="s">
        <v>91</v>
      </c>
      <c r="C27" s="1">
        <v>28600000</v>
      </c>
      <c r="D27" s="1">
        <v>48300000</v>
      </c>
      <c r="E27" s="1">
        <v>34000000</v>
      </c>
      <c r="F27" s="1">
        <v>10600000</v>
      </c>
      <c r="G27" s="1">
        <v>39700000</v>
      </c>
      <c r="H27" s="1">
        <v>29000000</v>
      </c>
      <c r="I27" s="1">
        <v>27300000</v>
      </c>
      <c r="J27" s="1">
        <v>33400000</v>
      </c>
      <c r="K27" s="1">
        <v>50400000</v>
      </c>
      <c r="L27" s="1">
        <v>59700000</v>
      </c>
      <c r="M27" s="1">
        <v>70800000</v>
      </c>
      <c r="N27" s="1">
        <v>85300000</v>
      </c>
      <c r="O27" s="1">
        <v>101800000</v>
      </c>
      <c r="P27" s="1">
        <v>109800000</v>
      </c>
      <c r="Q27" s="1">
        <v>129495000</v>
      </c>
      <c r="R27" s="1">
        <v>117408000</v>
      </c>
      <c r="S27" s="1">
        <v>140081000</v>
      </c>
      <c r="T27" s="1">
        <v>171070000</v>
      </c>
      <c r="U27" s="1">
        <v>178290000</v>
      </c>
      <c r="V27" s="1">
        <v>178701000</v>
      </c>
      <c r="W27" s="1">
        <v>198609000</v>
      </c>
      <c r="X27" s="1">
        <v>189100000</v>
      </c>
      <c r="Y27" s="1">
        <v>202800000</v>
      </c>
      <c r="Z27" s="1">
        <v>201400000</v>
      </c>
      <c r="AA27" s="1">
        <v>216600000</v>
      </c>
      <c r="AB27" s="1">
        <v>216300000</v>
      </c>
      <c r="AC27" s="1">
        <v>311300000</v>
      </c>
      <c r="AD27" s="1">
        <v>324700000</v>
      </c>
      <c r="AE27" s="1">
        <v>476200000</v>
      </c>
      <c r="AF27" s="1">
        <v>300500000</v>
      </c>
      <c r="AG27" s="1">
        <v>403300000</v>
      </c>
      <c r="AH27" s="1">
        <v>242400000</v>
      </c>
      <c r="AI27" s="1">
        <v>364300000</v>
      </c>
      <c r="AJ27" s="1">
        <v>322700000</v>
      </c>
      <c r="AK27" s="1">
        <v>176600000</v>
      </c>
      <c r="AL27" s="1">
        <v>270200000</v>
      </c>
      <c r="AM27" s="1">
        <v>234500000</v>
      </c>
    </row>
    <row r="28" spans="1:45" ht="20" thickBot="1" x14ac:dyDescent="0.3">
      <c r="A28" s="7" t="s">
        <v>22</v>
      </c>
      <c r="B28" s="11" t="s">
        <v>91</v>
      </c>
      <c r="C28" s="11">
        <v>43700000</v>
      </c>
      <c r="D28" s="11">
        <v>141800000</v>
      </c>
      <c r="E28" s="11">
        <v>44100000</v>
      </c>
      <c r="F28" s="11">
        <v>3100000</v>
      </c>
      <c r="G28" s="11">
        <v>53700000</v>
      </c>
      <c r="H28" s="11">
        <v>-243600000</v>
      </c>
      <c r="I28" s="11">
        <v>64300000</v>
      </c>
      <c r="J28" s="11">
        <v>76600000</v>
      </c>
      <c r="K28" s="11">
        <v>84600000</v>
      </c>
      <c r="L28" s="11">
        <v>99200000</v>
      </c>
      <c r="M28" s="11">
        <v>113200000</v>
      </c>
      <c r="N28" s="11">
        <v>134000000</v>
      </c>
      <c r="O28" s="11">
        <v>192500000</v>
      </c>
      <c r="P28" s="11">
        <v>175800000</v>
      </c>
      <c r="Q28" s="11">
        <v>206127000</v>
      </c>
      <c r="R28" s="11">
        <v>188170000</v>
      </c>
      <c r="S28" s="11">
        <v>209770000</v>
      </c>
      <c r="T28" s="11">
        <v>277348000</v>
      </c>
      <c r="U28" s="11">
        <v>310488000</v>
      </c>
      <c r="V28" s="11">
        <v>319481000</v>
      </c>
      <c r="W28" s="11">
        <v>368615000</v>
      </c>
      <c r="X28" s="11">
        <v>427200000</v>
      </c>
      <c r="Y28" s="11">
        <v>448100000</v>
      </c>
      <c r="Z28" s="11">
        <v>417300000</v>
      </c>
      <c r="AA28" s="11">
        <v>530300000</v>
      </c>
      <c r="AB28" s="11">
        <v>462500000</v>
      </c>
      <c r="AC28" s="11">
        <v>703600000</v>
      </c>
      <c r="AD28" s="11">
        <v>967800000</v>
      </c>
      <c r="AE28" s="11">
        <v>1202800000</v>
      </c>
      <c r="AF28" s="11">
        <v>1002100000</v>
      </c>
      <c r="AG28" s="11">
        <v>1229600000</v>
      </c>
      <c r="AH28" s="11">
        <v>1508400000</v>
      </c>
      <c r="AI28" s="11">
        <v>1429100000</v>
      </c>
      <c r="AJ28" s="11">
        <v>1558900000</v>
      </c>
      <c r="AK28" s="11">
        <v>-1205100000</v>
      </c>
      <c r="AL28" s="11">
        <v>1129900000</v>
      </c>
      <c r="AM28" s="11">
        <v>1091700000</v>
      </c>
    </row>
    <row r="29" spans="1:45" ht="20" customHeight="1" thickTop="1" x14ac:dyDescent="0.25">
      <c r="A29" s="14" t="s">
        <v>101</v>
      </c>
      <c r="B29" s="1"/>
      <c r="C29" s="15" t="e">
        <f>(C28/B28)-1</f>
        <v>#VALUE!</v>
      </c>
      <c r="D29" s="15">
        <f>(D28/C28)-1</f>
        <v>2.2448512585812357</v>
      </c>
      <c r="E29" s="15">
        <f>(E28/D28)-1</f>
        <v>-0.68899858956276439</v>
      </c>
      <c r="F29" s="15">
        <f t="shared" ref="F29:AM29" si="4">(F28/E28)-1</f>
        <v>-0.92970521541950113</v>
      </c>
      <c r="G29" s="15">
        <f t="shared" si="4"/>
        <v>16.322580645161292</v>
      </c>
      <c r="H29" s="15">
        <f t="shared" si="4"/>
        <v>-5.5363128491620115</v>
      </c>
      <c r="I29" s="15">
        <f t="shared" si="4"/>
        <v>-1.2639573070607553</v>
      </c>
      <c r="J29" s="15">
        <f t="shared" si="4"/>
        <v>0.19129082426127519</v>
      </c>
      <c r="K29" s="15">
        <f t="shared" si="4"/>
        <v>0.10443864229765021</v>
      </c>
      <c r="L29" s="15">
        <f t="shared" si="4"/>
        <v>0.17257683215130015</v>
      </c>
      <c r="M29" s="15">
        <f t="shared" si="4"/>
        <v>0.1411290322580645</v>
      </c>
      <c r="N29" s="15">
        <f t="shared" si="4"/>
        <v>0.18374558303886923</v>
      </c>
      <c r="O29" s="15">
        <f t="shared" si="4"/>
        <v>0.43656716417910446</v>
      </c>
      <c r="P29" s="15">
        <f t="shared" si="4"/>
        <v>-8.6753246753246804E-2</v>
      </c>
      <c r="Q29" s="15">
        <f t="shared" si="4"/>
        <v>0.17250853242320829</v>
      </c>
      <c r="R29" s="15">
        <f t="shared" si="4"/>
        <v>-8.7116195355290693E-2</v>
      </c>
      <c r="S29" s="15">
        <f t="shared" si="4"/>
        <v>0.11478981771802088</v>
      </c>
      <c r="T29" s="15">
        <f t="shared" si="4"/>
        <v>0.32215283405634754</v>
      </c>
      <c r="U29" s="15">
        <f t="shared" si="4"/>
        <v>0.11948887318459112</v>
      </c>
      <c r="V29" s="15">
        <f t="shared" si="4"/>
        <v>2.8964082347787912E-2</v>
      </c>
      <c r="W29" s="15">
        <f t="shared" si="4"/>
        <v>0.15379318331919589</v>
      </c>
      <c r="X29" s="15">
        <f t="shared" si="4"/>
        <v>0.15893276182466809</v>
      </c>
      <c r="Y29" s="15">
        <f t="shared" si="4"/>
        <v>4.8923220973782877E-2</v>
      </c>
      <c r="Z29" s="15">
        <f t="shared" si="4"/>
        <v>-6.8734657442535152E-2</v>
      </c>
      <c r="AA29" s="15">
        <f t="shared" si="4"/>
        <v>0.27078840162952322</v>
      </c>
      <c r="AB29" s="15">
        <f t="shared" si="4"/>
        <v>-0.12785215915519521</v>
      </c>
      <c r="AC29" s="15">
        <f t="shared" si="4"/>
        <v>0.52129729729729735</v>
      </c>
      <c r="AD29" s="15">
        <f t="shared" si="4"/>
        <v>0.37549744172825461</v>
      </c>
      <c r="AE29" s="15">
        <f t="shared" si="4"/>
        <v>0.24281876420748083</v>
      </c>
      <c r="AF29" s="15">
        <f t="shared" si="4"/>
        <v>-0.166860658463585</v>
      </c>
      <c r="AG29" s="15">
        <f t="shared" si="4"/>
        <v>0.22702325117253763</v>
      </c>
      <c r="AH29" s="15">
        <f t="shared" si="4"/>
        <v>0.22674040338321411</v>
      </c>
      <c r="AI29" s="15">
        <f t="shared" si="4"/>
        <v>-5.2572261999469627E-2</v>
      </c>
      <c r="AJ29" s="15">
        <f t="shared" si="4"/>
        <v>9.0826394234133412E-2</v>
      </c>
      <c r="AK29" s="15">
        <f t="shared" si="4"/>
        <v>-1.7730450959009558</v>
      </c>
      <c r="AL29" s="15">
        <f t="shared" si="4"/>
        <v>-1.937598539540287</v>
      </c>
      <c r="AM29" s="15">
        <f t="shared" si="4"/>
        <v>-3.3808301619612346E-2</v>
      </c>
    </row>
    <row r="30" spans="1:45" ht="19" x14ac:dyDescent="0.25">
      <c r="A30" s="5" t="s">
        <v>23</v>
      </c>
      <c r="B30" s="2" t="s">
        <v>91</v>
      </c>
      <c r="C30" s="2">
        <v>5.3800000000000001E-2</v>
      </c>
      <c r="D30" s="2">
        <v>0.13900000000000001</v>
      </c>
      <c r="E30" s="2">
        <v>3.6400000000000002E-2</v>
      </c>
      <c r="F30" s="2">
        <v>2.3999999999999998E-3</v>
      </c>
      <c r="G30" s="2">
        <v>3.8600000000000002E-2</v>
      </c>
      <c r="H30" s="2">
        <v>-0.26540000000000002</v>
      </c>
      <c r="I30" s="2">
        <v>6.4000000000000001E-2</v>
      </c>
      <c r="J30" s="2">
        <v>7.3499999999999996E-2</v>
      </c>
      <c r="K30" s="2">
        <v>7.0099999999999996E-2</v>
      </c>
      <c r="L30" s="2">
        <v>7.3999999999999996E-2</v>
      </c>
      <c r="M30" s="2">
        <v>7.5999999999999998E-2</v>
      </c>
      <c r="N30" s="2">
        <v>8.1699999999999995E-2</v>
      </c>
      <c r="O30" s="2">
        <v>0.1019</v>
      </c>
      <c r="P30" s="2">
        <v>8.4500000000000006E-2</v>
      </c>
      <c r="Q30" s="2">
        <v>9.0999999999999998E-2</v>
      </c>
      <c r="R30" s="2">
        <v>7.9899999999999999E-2</v>
      </c>
      <c r="S30" s="2">
        <v>6.1600000000000002E-2</v>
      </c>
      <c r="T30" s="2">
        <v>7.3700000000000002E-2</v>
      </c>
      <c r="U30" s="2">
        <v>7.4200000000000002E-2</v>
      </c>
      <c r="V30" s="2">
        <v>7.0499999999999993E-2</v>
      </c>
      <c r="W30" s="2">
        <v>7.5300000000000006E-2</v>
      </c>
      <c r="X30" s="2">
        <v>7.8100000000000003E-2</v>
      </c>
      <c r="Y30" s="2">
        <v>7.2999999999999995E-2</v>
      </c>
      <c r="Z30" s="2">
        <v>7.0699999999999999E-2</v>
      </c>
      <c r="AA30" s="2">
        <v>8.7099999999999997E-2</v>
      </c>
      <c r="AB30" s="2">
        <v>6.8000000000000005E-2</v>
      </c>
      <c r="AC30" s="2">
        <v>5.9400000000000001E-2</v>
      </c>
      <c r="AD30" s="2">
        <v>7.2999999999999995E-2</v>
      </c>
      <c r="AE30" s="2">
        <v>8.4199999999999997E-2</v>
      </c>
      <c r="AF30" s="2">
        <v>7.3999999999999996E-2</v>
      </c>
      <c r="AG30" s="2">
        <v>9.35E-2</v>
      </c>
      <c r="AH30" s="2">
        <v>0.109</v>
      </c>
      <c r="AI30" s="2">
        <v>9.74E-2</v>
      </c>
      <c r="AJ30" s="2">
        <v>0.1046</v>
      </c>
      <c r="AK30" s="2">
        <v>-0.1022</v>
      </c>
      <c r="AL30" s="2">
        <v>8.8700000000000001E-2</v>
      </c>
      <c r="AM30" s="2">
        <v>7.6899999999999996E-2</v>
      </c>
    </row>
    <row r="31" spans="1:45" ht="19" x14ac:dyDescent="0.25">
      <c r="A31" s="5" t="s">
        <v>24</v>
      </c>
      <c r="B31" s="12" t="s">
        <v>91</v>
      </c>
      <c r="C31" s="12">
        <v>0.2</v>
      </c>
      <c r="D31" s="12">
        <v>0.67</v>
      </c>
      <c r="E31" s="12">
        <v>0.2</v>
      </c>
      <c r="F31" s="12">
        <v>0.01</v>
      </c>
      <c r="G31" s="12">
        <v>0.24</v>
      </c>
      <c r="H31" s="12">
        <v>-1.1499999999999999</v>
      </c>
      <c r="I31" s="12">
        <v>0.26</v>
      </c>
      <c r="J31" s="12">
        <v>0.3</v>
      </c>
      <c r="K31" s="12">
        <v>0.63</v>
      </c>
      <c r="L31" s="12">
        <v>0.38</v>
      </c>
      <c r="M31" s="12">
        <v>0.44</v>
      </c>
      <c r="N31" s="12">
        <v>0.52</v>
      </c>
      <c r="O31" s="12">
        <v>0.74</v>
      </c>
      <c r="P31" s="12">
        <v>0.68</v>
      </c>
      <c r="Q31" s="12">
        <v>0.81</v>
      </c>
      <c r="R31" s="12">
        <v>0.74</v>
      </c>
      <c r="S31" s="12">
        <v>0.81</v>
      </c>
      <c r="T31" s="12">
        <v>1.07</v>
      </c>
      <c r="U31" s="12">
        <v>1.21</v>
      </c>
      <c r="V31" s="12">
        <v>1.25</v>
      </c>
      <c r="W31" s="12">
        <v>1.46</v>
      </c>
      <c r="X31" s="12">
        <v>1.73</v>
      </c>
      <c r="Y31" s="12">
        <v>1.83</v>
      </c>
      <c r="Z31" s="12">
        <v>1.76</v>
      </c>
      <c r="AA31" s="12">
        <v>2.27</v>
      </c>
      <c r="AB31" s="12">
        <v>1.95</v>
      </c>
      <c r="AC31" s="12">
        <v>2.41</v>
      </c>
      <c r="AD31" s="12">
        <v>3.23</v>
      </c>
      <c r="AE31" s="12">
        <v>4.01</v>
      </c>
      <c r="AF31" s="12">
        <v>3.38</v>
      </c>
      <c r="AG31" s="12">
        <v>4.2</v>
      </c>
      <c r="AH31" s="12">
        <v>5.2</v>
      </c>
      <c r="AI31" s="12">
        <v>4.95</v>
      </c>
      <c r="AJ31" s="12">
        <v>5.41</v>
      </c>
      <c r="AK31" s="12">
        <v>-4.2</v>
      </c>
      <c r="AL31" s="12">
        <v>3.95</v>
      </c>
      <c r="AM31" s="12">
        <v>3.83</v>
      </c>
    </row>
    <row r="32" spans="1:45" ht="19" x14ac:dyDescent="0.25">
      <c r="A32" s="5" t="s">
        <v>25</v>
      </c>
      <c r="B32" s="12" t="s">
        <v>91</v>
      </c>
      <c r="C32" s="12">
        <v>0.2</v>
      </c>
      <c r="D32" s="12">
        <v>0.64</v>
      </c>
      <c r="E32" s="12">
        <v>0.2</v>
      </c>
      <c r="F32" s="12">
        <v>0.01</v>
      </c>
      <c r="G32" s="12">
        <v>0.24</v>
      </c>
      <c r="H32" s="12">
        <v>-1.1499999999999999</v>
      </c>
      <c r="I32" s="12">
        <v>0.26</v>
      </c>
      <c r="J32" s="12">
        <v>0.3</v>
      </c>
      <c r="K32" s="12">
        <v>0.63</v>
      </c>
      <c r="L32" s="12">
        <v>0.38</v>
      </c>
      <c r="M32" s="12">
        <v>0.42</v>
      </c>
      <c r="N32" s="12">
        <v>0.5</v>
      </c>
      <c r="O32" s="12">
        <v>0.72</v>
      </c>
      <c r="P32" s="12">
        <v>0.66</v>
      </c>
      <c r="Q32" s="12">
        <v>0.78</v>
      </c>
      <c r="R32" s="12">
        <v>0.72</v>
      </c>
      <c r="S32" s="12">
        <v>0.8</v>
      </c>
      <c r="T32" s="12">
        <v>1.06</v>
      </c>
      <c r="U32" s="12">
        <v>1.19</v>
      </c>
      <c r="V32" s="12">
        <v>1.23</v>
      </c>
      <c r="W32" s="12">
        <v>1.43</v>
      </c>
      <c r="X32" s="12">
        <v>1.7</v>
      </c>
      <c r="Y32" s="12">
        <v>1.8</v>
      </c>
      <c r="Z32" s="12">
        <v>1.74</v>
      </c>
      <c r="AA32" s="12">
        <v>2.23</v>
      </c>
      <c r="AB32" s="12">
        <v>1.91</v>
      </c>
      <c r="AC32" s="12">
        <v>2.35</v>
      </c>
      <c r="AD32" s="12">
        <v>3.16</v>
      </c>
      <c r="AE32" s="12">
        <v>3.93</v>
      </c>
      <c r="AF32" s="12">
        <v>3.32</v>
      </c>
      <c r="AG32" s="12">
        <v>4.1399999999999997</v>
      </c>
      <c r="AH32" s="12">
        <v>5.12</v>
      </c>
      <c r="AI32" s="12">
        <v>4.88</v>
      </c>
      <c r="AJ32" s="12">
        <v>5.33</v>
      </c>
      <c r="AK32" s="12">
        <v>-4.24</v>
      </c>
      <c r="AL32" s="12">
        <v>3.91</v>
      </c>
      <c r="AM32" s="12">
        <v>3.81</v>
      </c>
    </row>
    <row r="33" spans="1:39" ht="19" x14ac:dyDescent="0.25">
      <c r="A33" s="5" t="s">
        <v>26</v>
      </c>
      <c r="B33" s="1" t="s">
        <v>91</v>
      </c>
      <c r="C33" s="1">
        <v>213170732</v>
      </c>
      <c r="D33" s="1">
        <v>213233083</v>
      </c>
      <c r="E33" s="1">
        <v>215121951</v>
      </c>
      <c r="F33" s="1">
        <v>180000000</v>
      </c>
      <c r="G33" s="1">
        <v>187755102</v>
      </c>
      <c r="H33" s="1">
        <v>216331878</v>
      </c>
      <c r="I33" s="1">
        <v>247307692</v>
      </c>
      <c r="J33" s="1">
        <v>255333333</v>
      </c>
      <c r="K33" s="1">
        <v>135100000</v>
      </c>
      <c r="L33" s="1">
        <v>264388000</v>
      </c>
      <c r="M33" s="1">
        <v>257984000</v>
      </c>
      <c r="N33" s="1">
        <v>258892000</v>
      </c>
      <c r="O33" s="1">
        <v>258314000</v>
      </c>
      <c r="P33" s="1">
        <v>259100000</v>
      </c>
      <c r="Q33" s="1">
        <v>255506000</v>
      </c>
      <c r="R33" s="1">
        <v>254832000</v>
      </c>
      <c r="S33" s="1">
        <v>258146000</v>
      </c>
      <c r="T33" s="1">
        <v>259454000</v>
      </c>
      <c r="U33" s="1">
        <v>257575000</v>
      </c>
      <c r="V33" s="1">
        <v>255741000</v>
      </c>
      <c r="W33" s="1">
        <v>252132000</v>
      </c>
      <c r="X33" s="1">
        <v>246800000</v>
      </c>
      <c r="Y33" s="1">
        <v>245400000</v>
      </c>
      <c r="Z33" s="1">
        <v>236700000</v>
      </c>
      <c r="AA33" s="1">
        <v>233400000</v>
      </c>
      <c r="AB33" s="1">
        <v>236900000</v>
      </c>
      <c r="AC33" s="1">
        <v>292500000</v>
      </c>
      <c r="AD33" s="1">
        <v>299900000</v>
      </c>
      <c r="AE33" s="1">
        <v>300100000</v>
      </c>
      <c r="AF33" s="1">
        <v>296400000</v>
      </c>
      <c r="AG33" s="1">
        <v>292500000</v>
      </c>
      <c r="AH33" s="1">
        <v>289600000</v>
      </c>
      <c r="AI33" s="1">
        <v>288600000</v>
      </c>
      <c r="AJ33" s="1">
        <v>288100000</v>
      </c>
      <c r="AK33" s="1">
        <v>287000000</v>
      </c>
      <c r="AL33" s="1">
        <v>286300000</v>
      </c>
      <c r="AM33" s="1">
        <v>285200000</v>
      </c>
    </row>
    <row r="34" spans="1:39" ht="19" x14ac:dyDescent="0.25">
      <c r="A34" s="5" t="s">
        <v>27</v>
      </c>
      <c r="B34" s="1" t="s">
        <v>91</v>
      </c>
      <c r="C34" s="1">
        <v>224102564</v>
      </c>
      <c r="D34" s="1">
        <v>223307087</v>
      </c>
      <c r="E34" s="1">
        <v>220500000</v>
      </c>
      <c r="F34" s="1">
        <v>180000000</v>
      </c>
      <c r="G34" s="1">
        <v>187755102</v>
      </c>
      <c r="H34" s="1">
        <v>216331878</v>
      </c>
      <c r="I34" s="1">
        <v>247307692</v>
      </c>
      <c r="J34" s="1">
        <v>255333333</v>
      </c>
      <c r="K34" s="1">
        <v>250980392</v>
      </c>
      <c r="L34" s="1">
        <v>264642857</v>
      </c>
      <c r="M34" s="1">
        <v>267928994</v>
      </c>
      <c r="N34" s="1">
        <v>267644000</v>
      </c>
      <c r="O34" s="1">
        <v>268094000</v>
      </c>
      <c r="P34" s="1">
        <v>268838000</v>
      </c>
      <c r="Q34" s="1">
        <v>263892000</v>
      </c>
      <c r="R34" s="1">
        <v>259856000</v>
      </c>
      <c r="S34" s="1">
        <v>261574000</v>
      </c>
      <c r="T34" s="1">
        <v>262737000</v>
      </c>
      <c r="U34" s="1">
        <v>261776000</v>
      </c>
      <c r="V34" s="1">
        <v>260098000</v>
      </c>
      <c r="W34" s="1">
        <v>257144000</v>
      </c>
      <c r="X34" s="1">
        <v>251800000</v>
      </c>
      <c r="Y34" s="1">
        <v>249300000</v>
      </c>
      <c r="Z34" s="1">
        <v>239900000</v>
      </c>
      <c r="AA34" s="1">
        <v>237600000</v>
      </c>
      <c r="AB34" s="1">
        <v>242100000</v>
      </c>
      <c r="AC34" s="1">
        <v>298900000</v>
      </c>
      <c r="AD34" s="1">
        <v>305900000</v>
      </c>
      <c r="AE34" s="1">
        <v>305900000</v>
      </c>
      <c r="AF34" s="1">
        <v>301400000</v>
      </c>
      <c r="AG34" s="1">
        <v>296700000</v>
      </c>
      <c r="AH34" s="1">
        <v>294000000</v>
      </c>
      <c r="AI34" s="1">
        <v>292800000</v>
      </c>
      <c r="AJ34" s="1">
        <v>292500000</v>
      </c>
      <c r="AK34" s="1">
        <v>290300000</v>
      </c>
      <c r="AL34" s="1">
        <v>289100000</v>
      </c>
      <c r="AM34" s="1">
        <v>286600000</v>
      </c>
    </row>
    <row r="35" spans="1:39" ht="20" customHeight="1" x14ac:dyDescent="0.25">
      <c r="A35" s="14" t="s">
        <v>102</v>
      </c>
      <c r="B35" s="1"/>
      <c r="C35" s="22" t="e">
        <f>(C34-B34)/B34</f>
        <v>#VALUE!</v>
      </c>
      <c r="D35" s="22">
        <f t="shared" ref="D35:AM35" si="5">(D34-C34)/C34</f>
        <v>-3.5496113288556574E-3</v>
      </c>
      <c r="E35" s="22">
        <f t="shared" si="5"/>
        <v>-1.2570523567843595E-2</v>
      </c>
      <c r="F35" s="22">
        <f t="shared" si="5"/>
        <v>-0.18367346938775511</v>
      </c>
      <c r="G35" s="22">
        <f t="shared" si="5"/>
        <v>4.3083900000000001E-2</v>
      </c>
      <c r="H35" s="22">
        <f t="shared" si="5"/>
        <v>0.15220239394613094</v>
      </c>
      <c r="I35" s="22">
        <f t="shared" si="5"/>
        <v>0.14318654414861595</v>
      </c>
      <c r="J35" s="22">
        <f t="shared" si="5"/>
        <v>3.2452047629800369E-2</v>
      </c>
      <c r="K35" s="22">
        <f t="shared" si="5"/>
        <v>-1.7048071823822546E-2</v>
      </c>
      <c r="L35" s="22">
        <f t="shared" si="5"/>
        <v>5.4436384018397739E-2</v>
      </c>
      <c r="M35" s="22">
        <f t="shared" si="5"/>
        <v>1.2417251828565318E-2</v>
      </c>
      <c r="N35" s="22">
        <f t="shared" si="5"/>
        <v>-1.0636922706469014E-3</v>
      </c>
      <c r="O35" s="22">
        <f t="shared" si="5"/>
        <v>1.6813378966089284E-3</v>
      </c>
      <c r="P35" s="22">
        <f t="shared" si="5"/>
        <v>2.7751460308697695E-3</v>
      </c>
      <c r="Q35" s="22">
        <f t="shared" si="5"/>
        <v>-1.8397696754179096E-2</v>
      </c>
      <c r="R35" s="22">
        <f t="shared" si="5"/>
        <v>-1.5294135479665924E-2</v>
      </c>
      <c r="S35" s="22">
        <f t="shared" si="5"/>
        <v>6.6113539806662153E-3</v>
      </c>
      <c r="T35" s="22">
        <f t="shared" si="5"/>
        <v>4.4461605511251119E-3</v>
      </c>
      <c r="U35" s="22">
        <f t="shared" si="5"/>
        <v>-3.6576500454827453E-3</v>
      </c>
      <c r="V35" s="22">
        <f t="shared" si="5"/>
        <v>-6.4100605097487931E-3</v>
      </c>
      <c r="W35" s="22">
        <f t="shared" si="5"/>
        <v>-1.1357257649039977E-2</v>
      </c>
      <c r="X35" s="22">
        <f t="shared" si="5"/>
        <v>-2.0782129857200633E-2</v>
      </c>
      <c r="Y35" s="22">
        <f t="shared" si="5"/>
        <v>-9.9285146942017476E-3</v>
      </c>
      <c r="Z35" s="22">
        <f t="shared" si="5"/>
        <v>-3.7705575611712797E-2</v>
      </c>
      <c r="AA35" s="22">
        <f t="shared" si="5"/>
        <v>-9.5873280533555656E-3</v>
      </c>
      <c r="AB35" s="22">
        <f t="shared" si="5"/>
        <v>1.893939393939394E-2</v>
      </c>
      <c r="AC35" s="22">
        <f t="shared" si="5"/>
        <v>0.23461379595208592</v>
      </c>
      <c r="AD35" s="22">
        <f t="shared" si="5"/>
        <v>2.3419203747072601E-2</v>
      </c>
      <c r="AE35" s="22">
        <f t="shared" si="5"/>
        <v>0</v>
      </c>
      <c r="AF35" s="22">
        <f t="shared" si="5"/>
        <v>-1.4710689767898006E-2</v>
      </c>
      <c r="AG35" s="22">
        <f t="shared" si="5"/>
        <v>-1.5593895155938951E-2</v>
      </c>
      <c r="AH35" s="22">
        <f t="shared" si="5"/>
        <v>-9.1001011122345803E-3</v>
      </c>
      <c r="AI35" s="22">
        <f t="shared" si="5"/>
        <v>-4.0816326530612249E-3</v>
      </c>
      <c r="AJ35" s="22">
        <f t="shared" si="5"/>
        <v>-1.0245901639344263E-3</v>
      </c>
      <c r="AK35" s="22">
        <f t="shared" si="5"/>
        <v>-7.5213675213675214E-3</v>
      </c>
      <c r="AL35" s="22">
        <f t="shared" si="5"/>
        <v>-4.1336548398208748E-3</v>
      </c>
      <c r="AM35" s="22">
        <f t="shared" si="5"/>
        <v>-8.6475268073331023E-3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24700000</v>
      </c>
      <c r="M38" s="1">
        <v>69300000</v>
      </c>
      <c r="N38" s="1">
        <v>61200000</v>
      </c>
      <c r="O38" s="1">
        <v>28400000</v>
      </c>
      <c r="P38" s="1">
        <v>47700000</v>
      </c>
      <c r="Q38" s="1">
        <v>43965000</v>
      </c>
      <c r="R38" s="1">
        <v>41793000</v>
      </c>
      <c r="S38" s="1">
        <v>49205000</v>
      </c>
      <c r="T38" s="1">
        <v>85626000</v>
      </c>
      <c r="U38" s="1">
        <v>71231000</v>
      </c>
      <c r="V38" s="1">
        <v>104378000</v>
      </c>
      <c r="W38" s="1">
        <v>484029000</v>
      </c>
      <c r="X38" s="1">
        <v>137400000</v>
      </c>
      <c r="Y38" s="1">
        <v>66700000</v>
      </c>
      <c r="Z38" s="1">
        <v>73600000</v>
      </c>
      <c r="AA38" s="1">
        <v>242300000</v>
      </c>
      <c r="AB38" s="1">
        <v>1843600000</v>
      </c>
      <c r="AC38" s="1">
        <v>1157800000</v>
      </c>
      <c r="AD38" s="1">
        <v>339200000</v>
      </c>
      <c r="AE38" s="1">
        <v>209600000</v>
      </c>
      <c r="AF38" s="1">
        <v>92800000</v>
      </c>
      <c r="AG38" s="1">
        <v>327400000</v>
      </c>
      <c r="AH38" s="1">
        <v>211400000</v>
      </c>
      <c r="AI38" s="1">
        <v>114700000</v>
      </c>
      <c r="AJ38" s="1">
        <v>186400000</v>
      </c>
      <c r="AK38" s="1">
        <v>1260200000</v>
      </c>
      <c r="AL38" s="1">
        <v>359900000</v>
      </c>
      <c r="AM38" s="1">
        <v>598600000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v>125063000</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t="s">
        <v>91</v>
      </c>
      <c r="L40" s="1">
        <v>24700000</v>
      </c>
      <c r="M40" s="1">
        <v>69300000</v>
      </c>
      <c r="N40" s="1">
        <v>61200000</v>
      </c>
      <c r="O40" s="1">
        <v>28400000</v>
      </c>
      <c r="P40" s="1">
        <v>47700000</v>
      </c>
      <c r="Q40" s="1">
        <v>43965000</v>
      </c>
      <c r="R40" s="1">
        <v>41793000</v>
      </c>
      <c r="S40" s="1">
        <v>49205000</v>
      </c>
      <c r="T40" s="1">
        <v>85626000</v>
      </c>
      <c r="U40" s="1">
        <v>71231000</v>
      </c>
      <c r="V40" s="1">
        <v>229441000</v>
      </c>
      <c r="W40" s="1">
        <v>484029000</v>
      </c>
      <c r="X40" s="1">
        <v>137400000</v>
      </c>
      <c r="Y40" s="1">
        <v>66700000</v>
      </c>
      <c r="Z40" s="1">
        <v>73600000</v>
      </c>
      <c r="AA40" s="1">
        <v>242300000</v>
      </c>
      <c r="AB40" s="1">
        <v>1843600000</v>
      </c>
      <c r="AC40" s="1">
        <v>1157800000</v>
      </c>
      <c r="AD40" s="1">
        <v>339200000</v>
      </c>
      <c r="AE40" s="1">
        <v>209600000</v>
      </c>
      <c r="AF40" s="1">
        <v>92800000</v>
      </c>
      <c r="AG40" s="1">
        <v>327400000</v>
      </c>
      <c r="AH40" s="1">
        <v>211400000</v>
      </c>
      <c r="AI40" s="1">
        <v>114700000</v>
      </c>
      <c r="AJ40" s="1">
        <v>186400000</v>
      </c>
      <c r="AK40" s="1">
        <v>1260200000</v>
      </c>
      <c r="AL40" s="1">
        <v>359900000</v>
      </c>
      <c r="AM40" s="1">
        <v>598600000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198400000</v>
      </c>
      <c r="M41" s="1">
        <v>205000000</v>
      </c>
      <c r="N41" s="1">
        <v>246000000</v>
      </c>
      <c r="O41" s="1">
        <v>246700000</v>
      </c>
      <c r="P41" s="1">
        <v>299800000</v>
      </c>
      <c r="Q41" s="1">
        <v>326937000</v>
      </c>
      <c r="R41" s="1">
        <v>514074000</v>
      </c>
      <c r="S41" s="1">
        <v>553154000</v>
      </c>
      <c r="T41" s="1">
        <v>626002000</v>
      </c>
      <c r="U41" s="1">
        <v>738266000</v>
      </c>
      <c r="V41" s="1">
        <v>743520000</v>
      </c>
      <c r="W41" s="1">
        <v>867541000</v>
      </c>
      <c r="X41" s="1">
        <v>974000000</v>
      </c>
      <c r="Y41" s="1">
        <v>971000000</v>
      </c>
      <c r="Z41" s="1">
        <v>1016100000</v>
      </c>
      <c r="AA41" s="1">
        <v>999600000</v>
      </c>
      <c r="AB41" s="1">
        <v>2095300000</v>
      </c>
      <c r="AC41" s="1">
        <v>2225100000</v>
      </c>
      <c r="AD41" s="1">
        <v>2568000000</v>
      </c>
      <c r="AE41" s="1">
        <v>2626700000</v>
      </c>
      <c r="AF41" s="1">
        <v>2527800000</v>
      </c>
      <c r="AG41" s="1">
        <v>2446200000</v>
      </c>
      <c r="AH41" s="1">
        <v>2703300000</v>
      </c>
      <c r="AI41" s="1">
        <v>2806700000</v>
      </c>
      <c r="AJ41" s="1">
        <v>2930200000</v>
      </c>
      <c r="AK41" s="1">
        <v>2442400000</v>
      </c>
      <c r="AL41" s="1">
        <v>2629700000</v>
      </c>
      <c r="AM41" s="1">
        <v>2698100000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v>106100000</v>
      </c>
      <c r="M42" s="1">
        <v>122200000</v>
      </c>
      <c r="N42" s="1">
        <v>154800000</v>
      </c>
      <c r="O42" s="1">
        <v>165600000</v>
      </c>
      <c r="P42" s="1">
        <v>176400000</v>
      </c>
      <c r="Q42" s="1">
        <v>168220000</v>
      </c>
      <c r="R42" s="1">
        <v>279785000</v>
      </c>
      <c r="S42" s="1">
        <v>291506000</v>
      </c>
      <c r="T42" s="1">
        <v>309959000</v>
      </c>
      <c r="U42" s="1">
        <v>338603000</v>
      </c>
      <c r="V42" s="1">
        <v>325574000</v>
      </c>
      <c r="W42" s="1">
        <v>364886000</v>
      </c>
      <c r="X42" s="1">
        <v>450800000</v>
      </c>
      <c r="Y42" s="1">
        <v>467200000</v>
      </c>
      <c r="Z42" s="1">
        <v>493400000</v>
      </c>
      <c r="AA42" s="1">
        <v>447600000</v>
      </c>
      <c r="AB42" s="1">
        <v>1069600000</v>
      </c>
      <c r="AC42" s="1">
        <v>1088100000</v>
      </c>
      <c r="AD42" s="1">
        <v>1321900000</v>
      </c>
      <c r="AE42" s="1">
        <v>1466900000</v>
      </c>
      <c r="AF42" s="1">
        <v>1388200000</v>
      </c>
      <c r="AG42" s="1">
        <v>1319400000</v>
      </c>
      <c r="AH42" s="1">
        <v>1445900000</v>
      </c>
      <c r="AI42" s="1">
        <v>1546400000</v>
      </c>
      <c r="AJ42" s="1">
        <v>1505600000</v>
      </c>
      <c r="AK42" s="1">
        <v>1285200000</v>
      </c>
      <c r="AL42" s="1">
        <v>1491800000</v>
      </c>
      <c r="AM42" s="1">
        <v>1792800000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v>28900000</v>
      </c>
      <c r="M43" s="1">
        <v>39000000</v>
      </c>
      <c r="N43" s="1">
        <v>47500000</v>
      </c>
      <c r="O43" s="1">
        <v>62800000</v>
      </c>
      <c r="P43" s="1">
        <v>53400000</v>
      </c>
      <c r="Q43" s="1">
        <v>61446000</v>
      </c>
      <c r="R43" s="1">
        <v>93931000</v>
      </c>
      <c r="S43" s="1">
        <v>122072000</v>
      </c>
      <c r="T43" s="1">
        <v>128753000</v>
      </c>
      <c r="U43" s="1">
        <v>130966000</v>
      </c>
      <c r="V43" s="1">
        <v>123131000</v>
      </c>
      <c r="W43" s="1">
        <v>137101000</v>
      </c>
      <c r="X43" s="1">
        <v>155100000</v>
      </c>
      <c r="Y43" s="1">
        <v>186200000</v>
      </c>
      <c r="Z43" s="1">
        <v>231100000</v>
      </c>
      <c r="AA43" s="1">
        <v>180400000</v>
      </c>
      <c r="AB43" s="1">
        <v>387500000</v>
      </c>
      <c r="AC43" s="1">
        <v>421000000</v>
      </c>
      <c r="AD43" s="1">
        <v>469300000</v>
      </c>
      <c r="AE43" s="1">
        <v>567900000</v>
      </c>
      <c r="AF43" s="1">
        <v>438700000</v>
      </c>
      <c r="AG43" s="1">
        <v>186400000</v>
      </c>
      <c r="AH43" s="1">
        <v>235800000</v>
      </c>
      <c r="AI43" s="1">
        <v>209900000</v>
      </c>
      <c r="AJ43" s="1">
        <v>206200000</v>
      </c>
      <c r="AK43" s="1">
        <v>129600000</v>
      </c>
      <c r="AL43" s="1">
        <v>205700000</v>
      </c>
      <c r="AM43" s="1">
        <v>404700000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358100000</v>
      </c>
      <c r="M44" s="10">
        <v>435500000</v>
      </c>
      <c r="N44" s="10">
        <v>509500000</v>
      </c>
      <c r="O44" s="10">
        <v>503500000</v>
      </c>
      <c r="P44" s="10">
        <v>577300000</v>
      </c>
      <c r="Q44" s="10">
        <v>600568000</v>
      </c>
      <c r="R44" s="10">
        <v>929583000</v>
      </c>
      <c r="S44" s="10">
        <v>1015937000</v>
      </c>
      <c r="T44" s="10">
        <v>1150340000</v>
      </c>
      <c r="U44" s="10">
        <v>1279066000</v>
      </c>
      <c r="V44" s="10">
        <v>1421666000</v>
      </c>
      <c r="W44" s="10">
        <v>1853557000</v>
      </c>
      <c r="X44" s="10">
        <v>1717300000</v>
      </c>
      <c r="Y44" s="10">
        <v>1691100000</v>
      </c>
      <c r="Z44" s="10">
        <v>1814200000</v>
      </c>
      <c r="AA44" s="10">
        <v>1869900000</v>
      </c>
      <c r="AB44" s="10">
        <v>5396000000</v>
      </c>
      <c r="AC44" s="10">
        <v>4892000000</v>
      </c>
      <c r="AD44" s="10">
        <v>4698400000</v>
      </c>
      <c r="AE44" s="10">
        <v>4871100000</v>
      </c>
      <c r="AF44" s="10">
        <v>4447500000</v>
      </c>
      <c r="AG44" s="10">
        <v>4279400000</v>
      </c>
      <c r="AH44" s="10">
        <v>4596400000</v>
      </c>
      <c r="AI44" s="10">
        <v>4677700000</v>
      </c>
      <c r="AJ44" s="10">
        <v>4828400000</v>
      </c>
      <c r="AK44" s="10">
        <v>5117400000</v>
      </c>
      <c r="AL44" s="10">
        <v>4687100000</v>
      </c>
      <c r="AM44" s="10">
        <v>5494200000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292900000</v>
      </c>
      <c r="M45" s="1">
        <v>332300000</v>
      </c>
      <c r="N45" s="1">
        <v>395600000</v>
      </c>
      <c r="O45" s="1">
        <v>420200000</v>
      </c>
      <c r="P45" s="1">
        <v>448100000</v>
      </c>
      <c r="Q45" s="1">
        <v>501640000</v>
      </c>
      <c r="R45" s="1">
        <v>644323000</v>
      </c>
      <c r="S45" s="1">
        <v>680265000</v>
      </c>
      <c r="T45" s="1">
        <v>736797000</v>
      </c>
      <c r="U45" s="1">
        <v>834730000</v>
      </c>
      <c r="V45" s="1">
        <v>835503000</v>
      </c>
      <c r="W45" s="1">
        <v>951569000</v>
      </c>
      <c r="X45" s="1">
        <v>1083400000</v>
      </c>
      <c r="Y45" s="1">
        <v>1135200000</v>
      </c>
      <c r="Z45" s="1">
        <v>1176200000</v>
      </c>
      <c r="AA45" s="1">
        <v>1148300000</v>
      </c>
      <c r="AB45" s="1">
        <v>2295400000</v>
      </c>
      <c r="AC45" s="1">
        <v>2409100000</v>
      </c>
      <c r="AD45" s="1">
        <v>2882000000</v>
      </c>
      <c r="AE45" s="1">
        <v>3050600000</v>
      </c>
      <c r="AF45" s="1">
        <v>3228300000</v>
      </c>
      <c r="AG45" s="1">
        <v>3365000000</v>
      </c>
      <c r="AH45" s="1">
        <v>3707100000</v>
      </c>
      <c r="AI45" s="1">
        <v>3836000000</v>
      </c>
      <c r="AJ45" s="1">
        <v>4532400000</v>
      </c>
      <c r="AK45" s="1">
        <v>3548700000</v>
      </c>
      <c r="AL45" s="1">
        <v>3685300000</v>
      </c>
      <c r="AM45" s="1">
        <v>3741600000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1035929000</v>
      </c>
      <c r="X46" s="1">
        <v>1279200000</v>
      </c>
      <c r="Y46" s="1">
        <v>1267700000</v>
      </c>
      <c r="Z46" s="1">
        <v>1414100000</v>
      </c>
      <c r="AA46" s="1">
        <v>1329300000</v>
      </c>
      <c r="AB46" s="1">
        <v>5855300000</v>
      </c>
      <c r="AC46" s="1">
        <v>5920500000</v>
      </c>
      <c r="AD46" s="1">
        <v>6862900000</v>
      </c>
      <c r="AE46" s="1">
        <v>6717000000</v>
      </c>
      <c r="AF46" s="1">
        <v>6490800000</v>
      </c>
      <c r="AG46" s="1">
        <v>6383000000</v>
      </c>
      <c r="AH46" s="1">
        <v>7167100000</v>
      </c>
      <c r="AI46" s="1">
        <v>7078000000</v>
      </c>
      <c r="AJ46" s="1">
        <v>7251700000</v>
      </c>
      <c r="AK46" s="1">
        <v>6006900000</v>
      </c>
      <c r="AL46" s="1">
        <v>8063900000</v>
      </c>
      <c r="AM46" s="1">
        <v>8012700000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50800000</v>
      </c>
      <c r="M47" s="1">
        <v>96900000</v>
      </c>
      <c r="N47" s="1">
        <v>217100000</v>
      </c>
      <c r="O47" s="1">
        <v>165600000</v>
      </c>
      <c r="P47" s="1">
        <v>249700000</v>
      </c>
      <c r="Q47" s="1" t="s">
        <v>91</v>
      </c>
      <c r="R47" s="1">
        <v>775876000</v>
      </c>
      <c r="S47" s="1">
        <v>884370000</v>
      </c>
      <c r="T47" s="1">
        <v>1001070000</v>
      </c>
      <c r="U47" s="1">
        <v>1220906000</v>
      </c>
      <c r="V47" s="1">
        <v>1139955000</v>
      </c>
      <c r="W47" s="1">
        <v>223787000</v>
      </c>
      <c r="X47" s="1">
        <v>328900000</v>
      </c>
      <c r="Y47" s="1">
        <v>326700000</v>
      </c>
      <c r="Z47" s="1">
        <v>312500000</v>
      </c>
      <c r="AA47" s="1">
        <v>282500000</v>
      </c>
      <c r="AB47" s="1">
        <v>4275200000</v>
      </c>
      <c r="AC47" s="1">
        <v>4044100000</v>
      </c>
      <c r="AD47" s="1">
        <v>4785300000</v>
      </c>
      <c r="AE47" s="1">
        <v>4456800000</v>
      </c>
      <c r="AF47" s="1">
        <v>4109200000</v>
      </c>
      <c r="AG47" s="1">
        <v>3817800000</v>
      </c>
      <c r="AH47" s="1">
        <v>4017600000</v>
      </c>
      <c r="AI47" s="1">
        <v>3797700000</v>
      </c>
      <c r="AJ47" s="1">
        <v>3672500000</v>
      </c>
      <c r="AK47" s="1">
        <v>2977000000</v>
      </c>
      <c r="AL47" s="1">
        <v>4224100000</v>
      </c>
      <c r="AM47" s="1">
        <v>3680700000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50800000</v>
      </c>
      <c r="M48" s="1">
        <v>96900000</v>
      </c>
      <c r="N48" s="1">
        <v>217100000</v>
      </c>
      <c r="O48" s="1">
        <v>165600000</v>
      </c>
      <c r="P48" s="1">
        <v>249700000</v>
      </c>
      <c r="Q48" s="1" t="s">
        <v>91</v>
      </c>
      <c r="R48" s="1">
        <v>775876000</v>
      </c>
      <c r="S48" s="1">
        <v>884370000</v>
      </c>
      <c r="T48" s="1">
        <v>1001070000</v>
      </c>
      <c r="U48" s="1">
        <v>1220906000</v>
      </c>
      <c r="V48" s="1">
        <v>1139955000</v>
      </c>
      <c r="W48" s="1">
        <v>1259716000</v>
      </c>
      <c r="X48" s="1">
        <v>1608100000</v>
      </c>
      <c r="Y48" s="1">
        <v>1594400000</v>
      </c>
      <c r="Z48" s="1">
        <v>1726600000</v>
      </c>
      <c r="AA48" s="1">
        <v>1611800000</v>
      </c>
      <c r="AB48" s="1">
        <v>10130500000</v>
      </c>
      <c r="AC48" s="1">
        <v>9964600000</v>
      </c>
      <c r="AD48" s="1">
        <v>11648200000</v>
      </c>
      <c r="AE48" s="1">
        <v>11173800000</v>
      </c>
      <c r="AF48" s="1">
        <v>10600000000</v>
      </c>
      <c r="AG48" s="1">
        <v>10200800000</v>
      </c>
      <c r="AH48" s="1">
        <v>11184700000</v>
      </c>
      <c r="AI48" s="1">
        <v>10875700000</v>
      </c>
      <c r="AJ48" s="1">
        <v>10924200000</v>
      </c>
      <c r="AK48" s="1">
        <v>8983900000</v>
      </c>
      <c r="AL48" s="1">
        <v>12288000000</v>
      </c>
      <c r="AM48" s="1">
        <v>11693400000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36797000</v>
      </c>
      <c r="T50" s="1" t="s">
        <v>91</v>
      </c>
      <c r="U50" s="1" t="s">
        <v>91</v>
      </c>
      <c r="V50" s="1" t="s">
        <v>91</v>
      </c>
      <c r="W50" s="1">
        <v>176184000</v>
      </c>
      <c r="X50" s="1" t="s">
        <v>91</v>
      </c>
      <c r="Y50" s="1" t="s">
        <v>91</v>
      </c>
      <c r="Z50" s="1" t="s">
        <v>91</v>
      </c>
      <c r="AA50" s="1">
        <v>112000000</v>
      </c>
      <c r="AB50" s="1">
        <v>118000000</v>
      </c>
      <c r="AC50" s="1">
        <v>51000000</v>
      </c>
      <c r="AD50" s="1">
        <v>54500000</v>
      </c>
      <c r="AE50" s="1">
        <v>71500000</v>
      </c>
      <c r="AF50" s="1">
        <v>58300000</v>
      </c>
      <c r="AG50" s="1">
        <v>92300000</v>
      </c>
      <c r="AH50" s="1">
        <v>102200000</v>
      </c>
      <c r="AI50" s="1">
        <v>105100000</v>
      </c>
      <c r="AJ50" s="1">
        <v>155600000</v>
      </c>
      <c r="AK50" s="1">
        <v>163200000</v>
      </c>
      <c r="AL50" s="1">
        <v>120600000</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v>359100000</v>
      </c>
      <c r="M51" s="1">
        <v>343700000</v>
      </c>
      <c r="N51" s="1">
        <v>294100000</v>
      </c>
      <c r="O51" s="1">
        <v>381700000</v>
      </c>
      <c r="P51" s="1">
        <v>310800000</v>
      </c>
      <c r="Q51" s="1">
        <v>611803000</v>
      </c>
      <c r="R51" s="1">
        <v>175218000</v>
      </c>
      <c r="S51" s="1">
        <v>261060000</v>
      </c>
      <c r="T51" s="1">
        <v>340711000</v>
      </c>
      <c r="U51" s="1">
        <v>381472000</v>
      </c>
      <c r="V51" s="1">
        <v>399504000</v>
      </c>
      <c r="W51" s="1">
        <v>178339000</v>
      </c>
      <c r="X51" s="1">
        <v>314000000</v>
      </c>
      <c r="Y51" s="1">
        <v>336200000</v>
      </c>
      <c r="Z51" s="1">
        <v>303900000</v>
      </c>
      <c r="AA51" s="1">
        <v>130200000</v>
      </c>
      <c r="AB51" s="1">
        <v>300900000</v>
      </c>
      <c r="AC51" s="1">
        <v>255600000</v>
      </c>
      <c r="AD51" s="1">
        <v>353400000</v>
      </c>
      <c r="AE51" s="1">
        <v>299700000</v>
      </c>
      <c r="AF51" s="1">
        <v>307600000</v>
      </c>
      <c r="AG51" s="1">
        <v>392700000</v>
      </c>
      <c r="AH51" s="1">
        <v>372000000</v>
      </c>
      <c r="AI51" s="1">
        <v>580000000</v>
      </c>
      <c r="AJ51" s="1">
        <v>428500000</v>
      </c>
      <c r="AK51" s="1">
        <v>312800000</v>
      </c>
      <c r="AL51" s="1">
        <v>425400000</v>
      </c>
      <c r="AM51" s="1">
        <v>535100000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702800000</v>
      </c>
      <c r="M52" s="1">
        <v>772900000</v>
      </c>
      <c r="N52" s="1">
        <v>906800000</v>
      </c>
      <c r="O52" s="1">
        <v>967500000</v>
      </c>
      <c r="P52" s="1">
        <v>1008600000</v>
      </c>
      <c r="Q52" s="1">
        <v>1113443000</v>
      </c>
      <c r="R52" s="1">
        <v>1595417000</v>
      </c>
      <c r="S52" s="1">
        <v>1862492000</v>
      </c>
      <c r="T52" s="1">
        <v>2078578000</v>
      </c>
      <c r="U52" s="1">
        <v>2437108000</v>
      </c>
      <c r="V52" s="1">
        <v>2374962000</v>
      </c>
      <c r="W52" s="1">
        <v>2565808000</v>
      </c>
      <c r="X52" s="1">
        <v>3005500000</v>
      </c>
      <c r="Y52" s="1">
        <v>3065800000</v>
      </c>
      <c r="Z52" s="1">
        <v>3206700000</v>
      </c>
      <c r="AA52" s="1">
        <v>3002300000</v>
      </c>
      <c r="AB52" s="1">
        <v>12844800000</v>
      </c>
      <c r="AC52" s="1">
        <v>12680300000</v>
      </c>
      <c r="AD52" s="1">
        <v>14938100000</v>
      </c>
      <c r="AE52" s="1">
        <v>14595600000</v>
      </c>
      <c r="AF52" s="1">
        <v>14194200000</v>
      </c>
      <c r="AG52" s="1">
        <v>14050800000</v>
      </c>
      <c r="AH52" s="1">
        <v>15366000000</v>
      </c>
      <c r="AI52" s="1">
        <v>15396800000</v>
      </c>
      <c r="AJ52" s="1">
        <v>16040700000</v>
      </c>
      <c r="AK52" s="1">
        <v>13008600000</v>
      </c>
      <c r="AL52" s="1">
        <v>16519300000</v>
      </c>
      <c r="AM52" s="1">
        <v>15970100000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1060900000</v>
      </c>
      <c r="M54" s="11">
        <v>1208400000</v>
      </c>
      <c r="N54" s="11">
        <v>1416300000</v>
      </c>
      <c r="O54" s="11">
        <v>1471000000</v>
      </c>
      <c r="P54" s="11">
        <v>1585900000</v>
      </c>
      <c r="Q54" s="11">
        <v>1714011000</v>
      </c>
      <c r="R54" s="11">
        <v>2525000000</v>
      </c>
      <c r="S54" s="11">
        <v>2878429000</v>
      </c>
      <c r="T54" s="11">
        <v>3228918000</v>
      </c>
      <c r="U54" s="11">
        <v>3716174000</v>
      </c>
      <c r="V54" s="11">
        <v>3796628000</v>
      </c>
      <c r="W54" s="11">
        <v>4419365000</v>
      </c>
      <c r="X54" s="11">
        <v>4722800000</v>
      </c>
      <c r="Y54" s="11">
        <v>4756900000</v>
      </c>
      <c r="Z54" s="11">
        <v>5020900000</v>
      </c>
      <c r="AA54" s="11">
        <v>4872200000</v>
      </c>
      <c r="AB54" s="11">
        <v>18240800000</v>
      </c>
      <c r="AC54" s="11">
        <v>17572300000</v>
      </c>
      <c r="AD54" s="11">
        <v>19636500000</v>
      </c>
      <c r="AE54" s="11">
        <v>19466700000</v>
      </c>
      <c r="AF54" s="11">
        <v>18641700000</v>
      </c>
      <c r="AG54" s="11">
        <v>18330200000</v>
      </c>
      <c r="AH54" s="11">
        <v>19962400000</v>
      </c>
      <c r="AI54" s="11">
        <v>20074500000</v>
      </c>
      <c r="AJ54" s="11">
        <v>20869100000</v>
      </c>
      <c r="AK54" s="11">
        <v>18126000000</v>
      </c>
      <c r="AL54" s="11">
        <v>21206400000</v>
      </c>
      <c r="AM54" s="11">
        <v>21464300000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81900000</v>
      </c>
      <c r="M55" s="1">
        <v>103800000</v>
      </c>
      <c r="N55" s="1">
        <v>130700000</v>
      </c>
      <c r="O55" s="1">
        <v>124600000</v>
      </c>
      <c r="P55" s="1">
        <v>122700000</v>
      </c>
      <c r="Q55" s="1">
        <v>146428000</v>
      </c>
      <c r="R55" s="1">
        <v>199772000</v>
      </c>
      <c r="S55" s="1">
        <v>205665000</v>
      </c>
      <c r="T55" s="1">
        <v>212287000</v>
      </c>
      <c r="U55" s="1">
        <v>269561000</v>
      </c>
      <c r="V55" s="1">
        <v>277635000</v>
      </c>
      <c r="W55" s="1">
        <v>330858000</v>
      </c>
      <c r="X55" s="1">
        <v>343700000</v>
      </c>
      <c r="Y55" s="1">
        <v>359600000</v>
      </c>
      <c r="Z55" s="1">
        <v>360900000</v>
      </c>
      <c r="AA55" s="1">
        <v>349300000</v>
      </c>
      <c r="AB55" s="1">
        <v>815700000</v>
      </c>
      <c r="AC55" s="1">
        <v>879700000</v>
      </c>
      <c r="AD55" s="1">
        <v>1021900000</v>
      </c>
      <c r="AE55" s="1">
        <v>1162400000</v>
      </c>
      <c r="AF55" s="1">
        <v>1049600000</v>
      </c>
      <c r="AG55" s="1">
        <v>983200000</v>
      </c>
      <c r="AH55" s="1">
        <v>1177100000</v>
      </c>
      <c r="AI55" s="1">
        <v>1255600000</v>
      </c>
      <c r="AJ55" s="1">
        <v>1284300000</v>
      </c>
      <c r="AK55" s="1">
        <v>1160600000</v>
      </c>
      <c r="AL55" s="1">
        <v>1384200000</v>
      </c>
      <c r="AM55" s="1">
        <v>1728200000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v>71600000</v>
      </c>
      <c r="M56" s="1">
        <v>27600000</v>
      </c>
      <c r="N56" s="1">
        <v>48900000</v>
      </c>
      <c r="O56" s="1">
        <v>68000000</v>
      </c>
      <c r="P56" s="1">
        <v>112100000</v>
      </c>
      <c r="Q56" s="1">
        <v>136592000</v>
      </c>
      <c r="R56" s="1">
        <v>233393000</v>
      </c>
      <c r="S56" s="1">
        <v>160099000</v>
      </c>
      <c r="T56" s="1">
        <v>70203000</v>
      </c>
      <c r="U56" s="1">
        <v>56132000</v>
      </c>
      <c r="V56" s="1">
        <v>226927000</v>
      </c>
      <c r="W56" s="1">
        <v>508978000</v>
      </c>
      <c r="X56" s="1">
        <v>403500000</v>
      </c>
      <c r="Y56" s="1">
        <v>338900000</v>
      </c>
      <c r="Z56" s="1">
        <v>98500000</v>
      </c>
      <c r="AA56" s="1">
        <v>189200000</v>
      </c>
      <c r="AB56" s="1">
        <v>1023000000</v>
      </c>
      <c r="AC56" s="1">
        <v>805800000</v>
      </c>
      <c r="AD56" s="1">
        <v>861000000</v>
      </c>
      <c r="AE56" s="1">
        <v>1705400000</v>
      </c>
      <c r="AF56" s="1">
        <v>2205300000</v>
      </c>
      <c r="AG56" s="1">
        <v>541300000</v>
      </c>
      <c r="AH56" s="1">
        <v>564400000</v>
      </c>
      <c r="AI56" s="1">
        <v>743600000</v>
      </c>
      <c r="AJ56" s="1">
        <v>533800000</v>
      </c>
      <c r="AK56" s="1">
        <v>142900000</v>
      </c>
      <c r="AL56" s="1">
        <v>526100000</v>
      </c>
      <c r="AM56" s="1">
        <v>505100000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21800000</v>
      </c>
      <c r="AA57" s="1">
        <v>85900000</v>
      </c>
      <c r="AB57" s="1">
        <v>155800000</v>
      </c>
      <c r="AC57" s="1">
        <v>174700000</v>
      </c>
      <c r="AD57" s="1">
        <v>196200000</v>
      </c>
      <c r="AE57" s="1">
        <v>211200000</v>
      </c>
      <c r="AF57" s="1">
        <v>162700000</v>
      </c>
      <c r="AG57" s="1">
        <v>191100000</v>
      </c>
      <c r="AH57" s="1">
        <v>313500000</v>
      </c>
      <c r="AI57" s="1">
        <v>217500000</v>
      </c>
      <c r="AJ57" s="1">
        <v>256200000</v>
      </c>
      <c r="AK57" s="1">
        <v>247900000</v>
      </c>
      <c r="AL57" s="1">
        <v>258500000</v>
      </c>
      <c r="AM57" s="1">
        <v>197600000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v>75800000</v>
      </c>
      <c r="AJ58" s="1">
        <v>84700000</v>
      </c>
      <c r="AK58" s="1">
        <v>80400000</v>
      </c>
      <c r="AL58" s="1">
        <v>91700000</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v>157000000</v>
      </c>
      <c r="M59" s="1">
        <v>196400000</v>
      </c>
      <c r="N59" s="1">
        <v>224900000</v>
      </c>
      <c r="O59" s="1">
        <v>207200000</v>
      </c>
      <c r="P59" s="1">
        <v>235900000</v>
      </c>
      <c r="Q59" s="1">
        <v>249014000</v>
      </c>
      <c r="R59" s="1">
        <v>394787000</v>
      </c>
      <c r="S59" s="1">
        <v>500586000</v>
      </c>
      <c r="T59" s="1">
        <v>569452000</v>
      </c>
      <c r="U59" s="1">
        <v>613854000</v>
      </c>
      <c r="V59" s="1">
        <v>614795000</v>
      </c>
      <c r="W59" s="1">
        <v>662894000</v>
      </c>
      <c r="X59" s="1">
        <v>771100000</v>
      </c>
      <c r="Y59" s="1">
        <v>743400000</v>
      </c>
      <c r="Z59" s="1">
        <v>769000000</v>
      </c>
      <c r="AA59" s="1">
        <v>700400000</v>
      </c>
      <c r="AB59" s="1">
        <v>1171800000</v>
      </c>
      <c r="AC59" s="1">
        <v>1192500000</v>
      </c>
      <c r="AD59" s="1">
        <v>1409600000</v>
      </c>
      <c r="AE59" s="1">
        <v>1307600000</v>
      </c>
      <c r="AF59" s="1">
        <v>1346800000</v>
      </c>
      <c r="AG59" s="1">
        <v>1303800000</v>
      </c>
      <c r="AH59" s="1">
        <v>1376800000</v>
      </c>
      <c r="AI59" s="1">
        <v>1393100000</v>
      </c>
      <c r="AJ59" s="1">
        <v>1471600000</v>
      </c>
      <c r="AK59" s="1">
        <v>1300400000</v>
      </c>
      <c r="AL59" s="1">
        <v>1292700000</v>
      </c>
      <c r="AM59" s="1">
        <v>1779500000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310500000</v>
      </c>
      <c r="M60" s="10">
        <v>327800000</v>
      </c>
      <c r="N60" s="10">
        <v>404500000</v>
      </c>
      <c r="O60" s="10">
        <v>399800000</v>
      </c>
      <c r="P60" s="10">
        <v>470700000</v>
      </c>
      <c r="Q60" s="10">
        <v>532034000</v>
      </c>
      <c r="R60" s="10">
        <v>827952000</v>
      </c>
      <c r="S60" s="10">
        <v>866350000</v>
      </c>
      <c r="T60" s="10">
        <v>851942000</v>
      </c>
      <c r="U60" s="10">
        <v>939547000</v>
      </c>
      <c r="V60" s="10">
        <v>1119357000</v>
      </c>
      <c r="W60" s="10">
        <v>1502730000</v>
      </c>
      <c r="X60" s="10">
        <v>1518300000</v>
      </c>
      <c r="Y60" s="10">
        <v>1441900000</v>
      </c>
      <c r="Z60" s="10">
        <v>1250200000</v>
      </c>
      <c r="AA60" s="10">
        <v>1324800000</v>
      </c>
      <c r="AB60" s="10">
        <v>3166300000</v>
      </c>
      <c r="AC60" s="10">
        <v>3052700000</v>
      </c>
      <c r="AD60" s="10">
        <v>3488700000</v>
      </c>
      <c r="AE60" s="10">
        <v>4386600000</v>
      </c>
      <c r="AF60" s="10">
        <v>4764400000</v>
      </c>
      <c r="AG60" s="10">
        <v>3019400000</v>
      </c>
      <c r="AH60" s="10">
        <v>3431800000</v>
      </c>
      <c r="AI60" s="10">
        <v>3685600000</v>
      </c>
      <c r="AJ60" s="10">
        <v>3630600000</v>
      </c>
      <c r="AK60" s="10">
        <v>2932200000</v>
      </c>
      <c r="AL60" s="10">
        <v>3553200000</v>
      </c>
      <c r="AM60" s="10">
        <v>4210400000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89400000</v>
      </c>
      <c r="M61" s="1">
        <v>148700000</v>
      </c>
      <c r="N61" s="1">
        <v>259400000</v>
      </c>
      <c r="O61" s="1">
        <v>227000000</v>
      </c>
      <c r="P61" s="1">
        <v>169000000</v>
      </c>
      <c r="Q61" s="1">
        <v>234377000</v>
      </c>
      <c r="R61" s="1">
        <v>512280000</v>
      </c>
      <c r="S61" s="1">
        <v>539743000</v>
      </c>
      <c r="T61" s="1">
        <v>604441000</v>
      </c>
      <c r="U61" s="1">
        <v>645445000</v>
      </c>
      <c r="V61" s="1">
        <v>519374000</v>
      </c>
      <c r="W61" s="1">
        <v>557058000</v>
      </c>
      <c r="X61" s="1">
        <v>599900000</v>
      </c>
      <c r="Y61" s="1">
        <v>799300000</v>
      </c>
      <c r="Z61" s="1">
        <v>868800000</v>
      </c>
      <c r="AA61" s="1">
        <v>656400000</v>
      </c>
      <c r="AB61" s="1">
        <v>6613200000</v>
      </c>
      <c r="AC61" s="1">
        <v>5736100000</v>
      </c>
      <c r="AD61" s="1">
        <v>6043500000</v>
      </c>
      <c r="AE61" s="1">
        <v>4864000000</v>
      </c>
      <c r="AF61" s="1">
        <v>4260200000</v>
      </c>
      <c r="AG61" s="1">
        <v>6145700000</v>
      </c>
      <c r="AH61" s="1">
        <v>6758300000</v>
      </c>
      <c r="AI61" s="1">
        <v>6301600000</v>
      </c>
      <c r="AJ61" s="1">
        <v>5973500000</v>
      </c>
      <c r="AK61" s="1">
        <v>6969800000</v>
      </c>
      <c r="AL61" s="1">
        <v>8629800000</v>
      </c>
      <c r="AM61" s="1">
        <v>8413100000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v>92478000</v>
      </c>
      <c r="X63" s="1">
        <v>86100000</v>
      </c>
      <c r="Y63" s="1">
        <v>74200000</v>
      </c>
      <c r="Z63" s="1">
        <v>86700000</v>
      </c>
      <c r="AA63" s="1">
        <v>65300000</v>
      </c>
      <c r="AB63" s="1">
        <v>1305300000</v>
      </c>
      <c r="AC63" s="1">
        <v>1174200000</v>
      </c>
      <c r="AD63" s="1">
        <v>1661300000</v>
      </c>
      <c r="AE63" s="1">
        <v>1415800000</v>
      </c>
      <c r="AF63" s="1">
        <v>1281200000</v>
      </c>
      <c r="AG63" s="1">
        <v>970200000</v>
      </c>
      <c r="AH63" s="1">
        <v>642800000</v>
      </c>
      <c r="AI63" s="1">
        <v>764600000</v>
      </c>
      <c r="AJ63" s="1">
        <v>740400000</v>
      </c>
      <c r="AK63" s="1">
        <v>483900000</v>
      </c>
      <c r="AL63" s="1">
        <v>622000000</v>
      </c>
      <c r="AM63" s="1">
        <v>505600000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204300000</v>
      </c>
      <c r="M64" s="1">
        <v>211900000</v>
      </c>
      <c r="N64" s="1">
        <v>200700000</v>
      </c>
      <c r="O64" s="1">
        <v>153700000</v>
      </c>
      <c r="P64" s="1">
        <v>184200000</v>
      </c>
      <c r="Q64" s="1">
        <v>190593000</v>
      </c>
      <c r="R64" s="1">
        <v>304416000</v>
      </c>
      <c r="S64" s="1">
        <v>372585000</v>
      </c>
      <c r="T64" s="1">
        <v>477109000</v>
      </c>
      <c r="U64" s="1">
        <v>568663000</v>
      </c>
      <c r="V64" s="1">
        <v>508687000</v>
      </c>
      <c r="W64" s="1">
        <v>586869000</v>
      </c>
      <c r="X64" s="1">
        <v>582800000</v>
      </c>
      <c r="Y64" s="1">
        <v>869900000</v>
      </c>
      <c r="Z64" s="1">
        <v>805600000</v>
      </c>
      <c r="AA64" s="1">
        <v>692700000</v>
      </c>
      <c r="AB64" s="1">
        <v>1414900000</v>
      </c>
      <c r="AC64" s="1">
        <v>1449200000</v>
      </c>
      <c r="AD64" s="1">
        <v>1033600000</v>
      </c>
      <c r="AE64" s="1">
        <v>1418200000</v>
      </c>
      <c r="AF64" s="1">
        <v>1355500000</v>
      </c>
      <c r="AG64" s="1">
        <v>1224000000</v>
      </c>
      <c r="AH64" s="1">
        <v>1440800000</v>
      </c>
      <c r="AI64" s="1">
        <v>1269100000</v>
      </c>
      <c r="AJ64" s="1">
        <v>1798800000</v>
      </c>
      <c r="AK64" s="1">
        <v>1538600000</v>
      </c>
      <c r="AL64" s="1">
        <v>1148300000</v>
      </c>
      <c r="AM64" s="1">
        <v>1076600000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293700000</v>
      </c>
      <c r="M65" s="1">
        <v>360600000</v>
      </c>
      <c r="N65" s="1">
        <v>460100000</v>
      </c>
      <c r="O65" s="1">
        <v>380700000</v>
      </c>
      <c r="P65" s="1">
        <v>353200000</v>
      </c>
      <c r="Q65" s="1">
        <v>424970000</v>
      </c>
      <c r="R65" s="1">
        <v>816696000</v>
      </c>
      <c r="S65" s="1">
        <v>912328000</v>
      </c>
      <c r="T65" s="1">
        <v>1081550000</v>
      </c>
      <c r="U65" s="1">
        <v>1214108000</v>
      </c>
      <c r="V65" s="1">
        <v>1028061000</v>
      </c>
      <c r="W65" s="1">
        <v>1236405000</v>
      </c>
      <c r="X65" s="1">
        <v>1268800000</v>
      </c>
      <c r="Y65" s="1">
        <v>1743400000</v>
      </c>
      <c r="Z65" s="1">
        <v>1761100000</v>
      </c>
      <c r="AA65" s="1">
        <v>1414400000</v>
      </c>
      <c r="AB65" s="1">
        <v>9333400000</v>
      </c>
      <c r="AC65" s="1">
        <v>8359500000</v>
      </c>
      <c r="AD65" s="1">
        <v>8738400000</v>
      </c>
      <c r="AE65" s="1">
        <v>7698000000</v>
      </c>
      <c r="AF65" s="1">
        <v>6896900000</v>
      </c>
      <c r="AG65" s="1">
        <v>8339900000</v>
      </c>
      <c r="AH65" s="1">
        <v>8841900000</v>
      </c>
      <c r="AI65" s="1">
        <v>8335300000</v>
      </c>
      <c r="AJ65" s="1">
        <v>8512700000</v>
      </c>
      <c r="AK65" s="1">
        <v>8992300000</v>
      </c>
      <c r="AL65" s="1">
        <v>10400100000</v>
      </c>
      <c r="AM65" s="1">
        <v>9995300000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604200000</v>
      </c>
      <c r="M67" s="10">
        <v>688400000</v>
      </c>
      <c r="N67" s="10">
        <v>864600000</v>
      </c>
      <c r="O67" s="10">
        <v>780500000</v>
      </c>
      <c r="P67" s="10">
        <v>823900000</v>
      </c>
      <c r="Q67" s="10">
        <v>957004000</v>
      </c>
      <c r="R67" s="10">
        <v>1644648000</v>
      </c>
      <c r="S67" s="10">
        <v>1778678000</v>
      </c>
      <c r="T67" s="10">
        <v>1933492000</v>
      </c>
      <c r="U67" s="10">
        <v>2153655000</v>
      </c>
      <c r="V67" s="10">
        <v>2147418000</v>
      </c>
      <c r="W67" s="10">
        <v>2739135000</v>
      </c>
      <c r="X67" s="10">
        <v>2787100000</v>
      </c>
      <c r="Y67" s="10">
        <v>3185300000</v>
      </c>
      <c r="Z67" s="10">
        <v>3011300000</v>
      </c>
      <c r="AA67" s="10">
        <v>2739200000</v>
      </c>
      <c r="AB67" s="10">
        <v>12499700000</v>
      </c>
      <c r="AC67" s="10">
        <v>11412200000</v>
      </c>
      <c r="AD67" s="10">
        <v>12227100000</v>
      </c>
      <c r="AE67" s="10">
        <v>12084600000</v>
      </c>
      <c r="AF67" s="10">
        <v>11661300000</v>
      </c>
      <c r="AG67" s="10">
        <v>11359300000</v>
      </c>
      <c r="AH67" s="10">
        <v>12273700000</v>
      </c>
      <c r="AI67" s="10">
        <v>12020900000</v>
      </c>
      <c r="AJ67" s="10">
        <v>12143300000</v>
      </c>
      <c r="AK67" s="10">
        <v>11924500000</v>
      </c>
      <c r="AL67" s="10">
        <v>13953300000</v>
      </c>
      <c r="AM67" s="10">
        <v>14205700000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145600000</v>
      </c>
      <c r="Q68" s="1" t="s">
        <v>91</v>
      </c>
      <c r="R68" s="1">
        <v>149734000</v>
      </c>
      <c r="S68" s="1">
        <v>151950000</v>
      </c>
      <c r="T68" s="1">
        <v>310284000</v>
      </c>
      <c r="U68" s="1">
        <v>315743000</v>
      </c>
      <c r="V68" s="1">
        <v>318603000</v>
      </c>
      <c r="W68" s="1">
        <v>322578000</v>
      </c>
      <c r="X68" s="1">
        <v>326500000</v>
      </c>
      <c r="Y68" s="1">
        <v>328000000</v>
      </c>
      <c r="Z68" s="1">
        <v>329800000</v>
      </c>
      <c r="AA68" s="1">
        <v>333100000</v>
      </c>
      <c r="AB68" s="1">
        <v>336100000</v>
      </c>
      <c r="AC68" s="1">
        <v>342100000</v>
      </c>
      <c r="AD68" s="1">
        <v>345100000</v>
      </c>
      <c r="AE68" s="1">
        <v>347700000</v>
      </c>
      <c r="AF68" s="1">
        <v>350300000</v>
      </c>
      <c r="AG68" s="1">
        <v>352600000</v>
      </c>
      <c r="AH68" s="1">
        <v>354700000</v>
      </c>
      <c r="AI68" s="1">
        <v>357000000</v>
      </c>
      <c r="AJ68" s="1">
        <v>359600000</v>
      </c>
      <c r="AK68" s="1">
        <v>362600000</v>
      </c>
      <c r="AL68" s="1">
        <v>364100000</v>
      </c>
      <c r="AM68" s="1">
        <v>364700000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325700000</v>
      </c>
      <c r="M69" s="1">
        <v>404400000</v>
      </c>
      <c r="N69" s="1">
        <v>495000000</v>
      </c>
      <c r="O69" s="1">
        <v>638500000</v>
      </c>
      <c r="P69" s="1">
        <v>756600000</v>
      </c>
      <c r="Q69" s="1">
        <v>757007000</v>
      </c>
      <c r="R69" s="1">
        <v>1021049000</v>
      </c>
      <c r="S69" s="1">
        <v>1159663000</v>
      </c>
      <c r="T69" s="1">
        <v>1359879000</v>
      </c>
      <c r="U69" s="1">
        <v>1585957000</v>
      </c>
      <c r="V69" s="1">
        <v>1719201000</v>
      </c>
      <c r="W69" s="1">
        <v>1983272000</v>
      </c>
      <c r="X69" s="1">
        <v>2298400000</v>
      </c>
      <c r="Y69" s="1">
        <v>2617000000</v>
      </c>
      <c r="Z69" s="1">
        <v>2898100000</v>
      </c>
      <c r="AA69" s="1">
        <v>3279100000</v>
      </c>
      <c r="AB69" s="1">
        <v>3559900000</v>
      </c>
      <c r="AC69" s="1">
        <v>4020600000</v>
      </c>
      <c r="AD69" s="1">
        <v>4699000000</v>
      </c>
      <c r="AE69" s="1">
        <v>5555100000</v>
      </c>
      <c r="AF69" s="1">
        <v>6160300000</v>
      </c>
      <c r="AG69" s="1">
        <v>6975000000</v>
      </c>
      <c r="AH69" s="1">
        <v>8045400000</v>
      </c>
      <c r="AI69" s="1">
        <v>8909500000</v>
      </c>
      <c r="AJ69" s="1">
        <v>9993700000</v>
      </c>
      <c r="AK69" s="1">
        <v>8243000000</v>
      </c>
      <c r="AL69" s="1">
        <v>8814500000</v>
      </c>
      <c r="AM69" s="1">
        <v>9318800000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v>-327000000</v>
      </c>
      <c r="M70" s="1">
        <v>-356200000</v>
      </c>
      <c r="N70" s="1">
        <v>-400000000</v>
      </c>
      <c r="O70" s="1">
        <v>-454800000</v>
      </c>
      <c r="P70" s="1">
        <v>-509100000</v>
      </c>
      <c r="Q70" s="1">
        <v>-509100000</v>
      </c>
      <c r="R70" s="1">
        <v>-815312000</v>
      </c>
      <c r="S70" s="1">
        <v>-77818000</v>
      </c>
      <c r="T70" s="1">
        <v>3688000</v>
      </c>
      <c r="U70" s="1">
        <v>71746000</v>
      </c>
      <c r="V70" s="1">
        <v>9764000</v>
      </c>
      <c r="W70" s="1">
        <v>-96512000</v>
      </c>
      <c r="X70" s="1">
        <v>63100000</v>
      </c>
      <c r="Y70" s="1">
        <v>-359100000</v>
      </c>
      <c r="Z70" s="1">
        <v>-232900000</v>
      </c>
      <c r="AA70" s="1">
        <v>-271900000</v>
      </c>
      <c r="AB70" s="1">
        <v>-344900000</v>
      </c>
      <c r="AC70" s="1">
        <v>-459700000</v>
      </c>
      <c r="AD70" s="1">
        <v>-305200000</v>
      </c>
      <c r="AE70" s="1">
        <v>-951900000</v>
      </c>
      <c r="AF70" s="1">
        <v>-1423300000</v>
      </c>
      <c r="AG70" s="1">
        <v>-1712900000</v>
      </c>
      <c r="AH70" s="1">
        <v>-1642300000</v>
      </c>
      <c r="AI70" s="1">
        <v>-1761700000</v>
      </c>
      <c r="AJ70" s="1">
        <v>-2089700000</v>
      </c>
      <c r="AK70" s="1">
        <v>-1994400000</v>
      </c>
      <c r="AL70" s="1">
        <v>-1634800000</v>
      </c>
      <c r="AM70" s="1">
        <v>-1726600000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458000000</v>
      </c>
      <c r="M71" s="1">
        <v>471800000</v>
      </c>
      <c r="N71" s="1">
        <v>456700000</v>
      </c>
      <c r="O71" s="1">
        <v>506800000</v>
      </c>
      <c r="P71" s="1">
        <v>368900000</v>
      </c>
      <c r="Q71" s="1">
        <v>509100000</v>
      </c>
      <c r="R71" s="1">
        <v>524881000</v>
      </c>
      <c r="S71" s="1">
        <v>-134044000</v>
      </c>
      <c r="T71" s="1">
        <v>-378425000</v>
      </c>
      <c r="U71" s="1">
        <v>-410927000</v>
      </c>
      <c r="V71" s="1">
        <v>-398358000</v>
      </c>
      <c r="W71" s="1">
        <v>-529108000</v>
      </c>
      <c r="X71" s="1">
        <v>-752300000</v>
      </c>
      <c r="Y71" s="1">
        <v>-1014300000</v>
      </c>
      <c r="Z71" s="1">
        <v>-994100000</v>
      </c>
      <c r="AA71" s="1">
        <v>-1211100000</v>
      </c>
      <c r="AB71" s="1">
        <v>2115600000</v>
      </c>
      <c r="AC71" s="1">
        <v>2174000000</v>
      </c>
      <c r="AD71" s="1">
        <v>2605400000</v>
      </c>
      <c r="AE71" s="1">
        <v>2365000000</v>
      </c>
      <c r="AF71" s="1">
        <v>1822600000</v>
      </c>
      <c r="AG71" s="1">
        <v>1286400000</v>
      </c>
      <c r="AH71" s="1">
        <v>860700000</v>
      </c>
      <c r="AI71" s="1">
        <v>498400000</v>
      </c>
      <c r="AJ71" s="1">
        <v>421700000</v>
      </c>
      <c r="AK71" s="1">
        <v>-444700000</v>
      </c>
      <c r="AL71" s="1">
        <v>-319600000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456700000</v>
      </c>
      <c r="M72" s="10">
        <v>520000000</v>
      </c>
      <c r="N72" s="10">
        <v>551700000</v>
      </c>
      <c r="O72" s="10">
        <v>690500000</v>
      </c>
      <c r="P72" s="10">
        <v>762000000</v>
      </c>
      <c r="Q72" s="10">
        <v>757007000</v>
      </c>
      <c r="R72" s="10">
        <v>880352000</v>
      </c>
      <c r="S72" s="10">
        <v>1099751000</v>
      </c>
      <c r="T72" s="10">
        <v>1295426000</v>
      </c>
      <c r="U72" s="10">
        <v>1562519000</v>
      </c>
      <c r="V72" s="10">
        <v>1649210000</v>
      </c>
      <c r="W72" s="10">
        <v>1680230000</v>
      </c>
      <c r="X72" s="10">
        <v>1935700000</v>
      </c>
      <c r="Y72" s="10">
        <v>1571600000</v>
      </c>
      <c r="Z72" s="10">
        <v>2000900000</v>
      </c>
      <c r="AA72" s="10">
        <v>2129200000</v>
      </c>
      <c r="AB72" s="10">
        <v>5666700000</v>
      </c>
      <c r="AC72" s="10">
        <v>6077000000</v>
      </c>
      <c r="AD72" s="10">
        <v>7344300000</v>
      </c>
      <c r="AE72" s="10">
        <v>7315900000</v>
      </c>
      <c r="AF72" s="10">
        <v>6909900000</v>
      </c>
      <c r="AG72" s="10">
        <v>6901100000</v>
      </c>
      <c r="AH72" s="10">
        <v>7618500000</v>
      </c>
      <c r="AI72" s="10">
        <v>8003200000</v>
      </c>
      <c r="AJ72" s="10">
        <v>8685300000</v>
      </c>
      <c r="AK72" s="10">
        <v>6166500000</v>
      </c>
      <c r="AL72" s="10">
        <v>7224200000</v>
      </c>
      <c r="AM72" s="10">
        <v>7236100000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1060900000</v>
      </c>
      <c r="M73" s="11">
        <v>1208400000</v>
      </c>
      <c r="N73" s="11">
        <v>1416300000</v>
      </c>
      <c r="O73" s="11">
        <v>1471000000</v>
      </c>
      <c r="P73" s="11">
        <v>1585900000</v>
      </c>
      <c r="Q73" s="11">
        <v>1714011000</v>
      </c>
      <c r="R73" s="11">
        <v>2525000000</v>
      </c>
      <c r="S73" s="11">
        <v>2878429000</v>
      </c>
      <c r="T73" s="11">
        <v>3228918000</v>
      </c>
      <c r="U73" s="11">
        <v>3716174000</v>
      </c>
      <c r="V73" s="11">
        <v>3796628000</v>
      </c>
      <c r="W73" s="11">
        <v>4419365000</v>
      </c>
      <c r="X73" s="11">
        <v>4722800000</v>
      </c>
      <c r="Y73" s="11">
        <v>4756900000</v>
      </c>
      <c r="Z73" s="11">
        <v>5012200000</v>
      </c>
      <c r="AA73" s="11">
        <v>4868400000</v>
      </c>
      <c r="AB73" s="11">
        <v>18166400000</v>
      </c>
      <c r="AC73" s="11">
        <v>17489200000</v>
      </c>
      <c r="AD73" s="11">
        <v>19571400000</v>
      </c>
      <c r="AE73" s="11">
        <v>19400500000</v>
      </c>
      <c r="AF73" s="11">
        <v>18571200000</v>
      </c>
      <c r="AG73" s="11">
        <v>18260400000</v>
      </c>
      <c r="AH73" s="11">
        <v>19892200000</v>
      </c>
      <c r="AI73" s="11">
        <v>20024100000</v>
      </c>
      <c r="AJ73" s="11">
        <v>20828600000</v>
      </c>
      <c r="AK73" s="11">
        <v>18091000000</v>
      </c>
      <c r="AL73" s="11">
        <v>21177500000</v>
      </c>
      <c r="AM73" s="11">
        <v>21441800000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3100000</v>
      </c>
      <c r="G76" s="1">
        <v>53700000</v>
      </c>
      <c r="H76" s="1">
        <v>-243600000</v>
      </c>
      <c r="I76" s="1">
        <v>64300000</v>
      </c>
      <c r="J76" s="1">
        <v>76600000</v>
      </c>
      <c r="K76" s="1">
        <v>84600000</v>
      </c>
      <c r="L76" s="1">
        <v>99200000</v>
      </c>
      <c r="M76" s="1">
        <v>113200000</v>
      </c>
      <c r="N76" s="1">
        <v>134000000</v>
      </c>
      <c r="O76" s="1">
        <v>192500000</v>
      </c>
      <c r="P76" s="1">
        <v>175800000</v>
      </c>
      <c r="Q76" s="1">
        <v>206127000</v>
      </c>
      <c r="R76" s="1">
        <v>188170000</v>
      </c>
      <c r="S76" s="1">
        <v>209770000</v>
      </c>
      <c r="T76" s="1">
        <v>277348000</v>
      </c>
      <c r="U76" s="1">
        <v>310488000</v>
      </c>
      <c r="V76" s="1">
        <v>319481000</v>
      </c>
      <c r="W76" s="1">
        <v>368615000</v>
      </c>
      <c r="X76" s="1">
        <v>427200000</v>
      </c>
      <c r="Y76" s="1">
        <v>448100000</v>
      </c>
      <c r="Z76" s="1">
        <v>417300000</v>
      </c>
      <c r="AA76" s="1">
        <v>530300000</v>
      </c>
      <c r="AB76" s="1">
        <v>462500000</v>
      </c>
      <c r="AC76" s="1">
        <v>703600000</v>
      </c>
      <c r="AD76" s="1">
        <v>967800000</v>
      </c>
      <c r="AE76" s="1">
        <v>1202800000</v>
      </c>
      <c r="AF76" s="1">
        <v>1002100000</v>
      </c>
      <c r="AG76" s="1">
        <v>1229600000</v>
      </c>
      <c r="AH76" s="1">
        <v>1508400000</v>
      </c>
      <c r="AI76" s="1">
        <v>1429100000</v>
      </c>
      <c r="AJ76" s="1">
        <v>1558900000</v>
      </c>
      <c r="AK76" s="1">
        <v>-1205100000</v>
      </c>
      <c r="AL76" s="1">
        <v>1129900000</v>
      </c>
      <c r="AM76" s="1">
        <v>1108900000</v>
      </c>
    </row>
    <row r="77" spans="1:39" ht="19" x14ac:dyDescent="0.25">
      <c r="A77" s="5" t="s">
        <v>13</v>
      </c>
      <c r="B77" s="1" t="s">
        <v>91</v>
      </c>
      <c r="C77" s="1" t="s">
        <v>91</v>
      </c>
      <c r="D77" s="1" t="s">
        <v>91</v>
      </c>
      <c r="E77" s="1" t="s">
        <v>91</v>
      </c>
      <c r="F77" s="1">
        <v>75300000</v>
      </c>
      <c r="G77" s="1">
        <v>82900000</v>
      </c>
      <c r="H77" s="1">
        <v>55000000</v>
      </c>
      <c r="I77" s="1">
        <v>59400000</v>
      </c>
      <c r="J77" s="1">
        <v>59500000</v>
      </c>
      <c r="K77" s="1">
        <v>66900000</v>
      </c>
      <c r="L77" s="1">
        <v>76100000</v>
      </c>
      <c r="M77" s="1">
        <v>89500000</v>
      </c>
      <c r="N77" s="1">
        <v>100900000</v>
      </c>
      <c r="O77" s="1">
        <v>122000000</v>
      </c>
      <c r="P77" s="1">
        <v>134500000</v>
      </c>
      <c r="Q77" s="1">
        <v>148436000</v>
      </c>
      <c r="R77" s="1">
        <v>162990000</v>
      </c>
      <c r="S77" s="1">
        <v>223428000</v>
      </c>
      <c r="T77" s="1">
        <v>229656000</v>
      </c>
      <c r="U77" s="1">
        <v>247382000</v>
      </c>
      <c r="V77" s="1">
        <v>256935000</v>
      </c>
      <c r="W77" s="1">
        <v>268569000</v>
      </c>
      <c r="X77" s="1">
        <v>291900000</v>
      </c>
      <c r="Y77" s="1">
        <v>334700000</v>
      </c>
      <c r="Z77" s="1">
        <v>334300000</v>
      </c>
      <c r="AA77" s="1">
        <v>347900000</v>
      </c>
      <c r="AB77" s="1">
        <v>395700000</v>
      </c>
      <c r="AC77" s="1">
        <v>714500000</v>
      </c>
      <c r="AD77" s="1">
        <v>816200000</v>
      </c>
      <c r="AE77" s="1">
        <v>872000000</v>
      </c>
      <c r="AF77" s="1">
        <v>859500000</v>
      </c>
      <c r="AG77" s="1">
        <v>850700000</v>
      </c>
      <c r="AH77" s="1">
        <v>893300000</v>
      </c>
      <c r="AI77" s="1">
        <v>938300000</v>
      </c>
      <c r="AJ77" s="1">
        <v>973300000</v>
      </c>
      <c r="AK77" s="1">
        <v>812700000</v>
      </c>
      <c r="AL77" s="1">
        <v>843100000</v>
      </c>
      <c r="AM77" s="1">
        <v>618500000</v>
      </c>
    </row>
    <row r="78" spans="1:39" ht="19" x14ac:dyDescent="0.25">
      <c r="A78" s="5" t="s">
        <v>67</v>
      </c>
      <c r="B78" s="1" t="s">
        <v>91</v>
      </c>
      <c r="C78" s="1" t="s">
        <v>91</v>
      </c>
      <c r="D78" s="1" t="s">
        <v>91</v>
      </c>
      <c r="E78" s="1" t="s">
        <v>91</v>
      </c>
      <c r="F78" s="1">
        <v>-16300000</v>
      </c>
      <c r="G78" s="1">
        <v>5600000</v>
      </c>
      <c r="H78" s="1">
        <v>-3400000</v>
      </c>
      <c r="I78" s="1">
        <v>300000</v>
      </c>
      <c r="J78" s="1">
        <v>-15200000</v>
      </c>
      <c r="K78" s="1">
        <v>2400000</v>
      </c>
      <c r="L78" s="1">
        <v>-800000</v>
      </c>
      <c r="M78" s="1">
        <v>-6900000</v>
      </c>
      <c r="N78" s="1">
        <v>-2100000</v>
      </c>
      <c r="O78" s="1">
        <v>-2000000</v>
      </c>
      <c r="P78" s="1">
        <v>-3900000</v>
      </c>
      <c r="Q78" s="1">
        <v>-11604000</v>
      </c>
      <c r="R78" s="1">
        <v>-2950000</v>
      </c>
      <c r="S78" s="1">
        <v>49923000</v>
      </c>
      <c r="T78" s="1">
        <v>42455000</v>
      </c>
      <c r="U78" s="1">
        <v>24309000</v>
      </c>
      <c r="V78" s="1">
        <v>-13021000</v>
      </c>
      <c r="W78" s="1">
        <v>-18806000</v>
      </c>
      <c r="X78" s="1">
        <v>2500000</v>
      </c>
      <c r="Y78" s="1">
        <v>80600000</v>
      </c>
      <c r="Z78" s="1">
        <v>88100000</v>
      </c>
      <c r="AA78" s="1">
        <v>-31100000</v>
      </c>
      <c r="AB78" s="1">
        <v>41700000</v>
      </c>
      <c r="AC78" s="1">
        <v>-3200000</v>
      </c>
      <c r="AD78" s="1">
        <v>-130500000</v>
      </c>
      <c r="AE78" s="1">
        <v>-121500000</v>
      </c>
      <c r="AF78" s="1">
        <v>-244500000</v>
      </c>
      <c r="AG78" s="1">
        <v>-90600000</v>
      </c>
      <c r="AH78" s="1">
        <v>-354500000</v>
      </c>
      <c r="AI78" s="1">
        <v>85100000</v>
      </c>
      <c r="AJ78" s="1">
        <v>-37600000</v>
      </c>
      <c r="AK78" s="1">
        <v>-45800000</v>
      </c>
      <c r="AL78" s="1">
        <v>-1100000</v>
      </c>
      <c r="AM78" s="1">
        <v>-142600000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37300000</v>
      </c>
      <c r="AA79" s="1">
        <v>29200000</v>
      </c>
      <c r="AB79" s="1">
        <v>39900000</v>
      </c>
      <c r="AC79" s="1">
        <v>65800000</v>
      </c>
      <c r="AD79" s="1">
        <v>69600000</v>
      </c>
      <c r="AE79" s="1">
        <v>71100000</v>
      </c>
      <c r="AF79" s="1">
        <v>78200000</v>
      </c>
      <c r="AG79" s="1">
        <v>85700000</v>
      </c>
      <c r="AH79" s="1">
        <v>90500000</v>
      </c>
      <c r="AI79" s="1">
        <v>94400000</v>
      </c>
      <c r="AJ79" s="1">
        <v>91100000</v>
      </c>
      <c r="AK79" s="1">
        <v>82100000</v>
      </c>
      <c r="AL79" s="1">
        <v>89500000</v>
      </c>
      <c r="AM79" s="1">
        <v>87800000</v>
      </c>
    </row>
    <row r="80" spans="1:39" ht="19" x14ac:dyDescent="0.25">
      <c r="A80" s="14" t="s">
        <v>103</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6.3213910449784767E-3</v>
      </c>
      <c r="AA80" s="15">
        <f t="shared" si="6"/>
        <v>4.7949816903952577E-3</v>
      </c>
      <c r="AB80" s="15">
        <f t="shared" si="6"/>
        <v>5.8689416783113922E-3</v>
      </c>
      <c r="AC80" s="15">
        <f t="shared" si="6"/>
        <v>5.5580426904981118E-3</v>
      </c>
      <c r="AD80" s="15">
        <f t="shared" si="6"/>
        <v>5.2514826384173121E-3</v>
      </c>
      <c r="AE80" s="15">
        <f t="shared" si="6"/>
        <v>4.9788172683029302E-3</v>
      </c>
      <c r="AF80" s="15">
        <f t="shared" si="6"/>
        <v>5.7733054757809097E-3</v>
      </c>
      <c r="AG80" s="15">
        <f t="shared" si="6"/>
        <v>6.515722887902196E-3</v>
      </c>
      <c r="AH80" s="15">
        <f t="shared" si="6"/>
        <v>6.5398206427090032E-3</v>
      </c>
      <c r="AI80" s="15">
        <f t="shared" si="6"/>
        <v>6.4356908141421582E-3</v>
      </c>
      <c r="AJ80" s="15">
        <f t="shared" si="6"/>
        <v>6.1115098984992925E-3</v>
      </c>
      <c r="AK80" s="15">
        <f t="shared" si="6"/>
        <v>6.9634102899017829E-3</v>
      </c>
      <c r="AL80" s="15">
        <f t="shared" si="6"/>
        <v>7.0289246138018234E-3</v>
      </c>
      <c r="AM80" s="15">
        <f t="shared" si="6"/>
        <v>6.1884153991457452E-3</v>
      </c>
    </row>
    <row r="81" spans="1:47" ht="19" x14ac:dyDescent="0.25">
      <c r="A81" s="5" t="s">
        <v>69</v>
      </c>
      <c r="B81" s="1" t="s">
        <v>91</v>
      </c>
      <c r="C81" s="1" t="s">
        <v>91</v>
      </c>
      <c r="D81" s="1" t="s">
        <v>91</v>
      </c>
      <c r="E81" s="1" t="s">
        <v>91</v>
      </c>
      <c r="F81" s="1">
        <v>46700000</v>
      </c>
      <c r="G81" s="1">
        <v>3300000</v>
      </c>
      <c r="H81" s="1">
        <v>11500000</v>
      </c>
      <c r="I81" s="1">
        <v>-700000</v>
      </c>
      <c r="J81" s="1">
        <v>28300000</v>
      </c>
      <c r="K81" s="1">
        <v>5400000</v>
      </c>
      <c r="L81" s="1">
        <v>-9900000</v>
      </c>
      <c r="M81" s="1">
        <v>54600000</v>
      </c>
      <c r="N81" s="1">
        <v>-14200000</v>
      </c>
      <c r="O81" s="1">
        <v>4200000</v>
      </c>
      <c r="P81" s="1">
        <v>-16000000</v>
      </c>
      <c r="Q81" s="1">
        <v>-2247000</v>
      </c>
      <c r="R81" s="1">
        <v>10115000</v>
      </c>
      <c r="S81" s="1">
        <v>-69930000</v>
      </c>
      <c r="T81" s="1">
        <v>-12676000</v>
      </c>
      <c r="U81" s="1">
        <v>-2499000</v>
      </c>
      <c r="V81" s="1">
        <v>218000</v>
      </c>
      <c r="W81" s="1">
        <v>-9046000</v>
      </c>
      <c r="X81" s="1">
        <v>62800000</v>
      </c>
      <c r="Y81" s="1">
        <v>-135500000</v>
      </c>
      <c r="Z81" s="1">
        <v>-31700000</v>
      </c>
      <c r="AA81" s="1">
        <v>44200000</v>
      </c>
      <c r="AB81" s="1">
        <v>-226300000</v>
      </c>
      <c r="AC81" s="1">
        <v>-67900000</v>
      </c>
      <c r="AD81" s="1">
        <v>-196600000</v>
      </c>
      <c r="AE81" s="1">
        <v>-182800000</v>
      </c>
      <c r="AF81" s="1">
        <v>-79400000</v>
      </c>
      <c r="AG81" s="1">
        <v>29000000</v>
      </c>
      <c r="AH81" s="1">
        <v>39700000</v>
      </c>
      <c r="AI81" s="1">
        <v>-319800000</v>
      </c>
      <c r="AJ81" s="1">
        <v>-79400000</v>
      </c>
      <c r="AK81" s="1">
        <v>-209200000</v>
      </c>
      <c r="AL81" s="1">
        <v>600000</v>
      </c>
      <c r="AM81" s="1">
        <v>1788400000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45100000</v>
      </c>
      <c r="AA82" s="1">
        <v>-39300000</v>
      </c>
      <c r="AB82" s="1">
        <v>-106000000</v>
      </c>
      <c r="AC82" s="1">
        <v>-189700000</v>
      </c>
      <c r="AD82" s="1">
        <v>-147400000</v>
      </c>
      <c r="AE82" s="1">
        <v>-175400000</v>
      </c>
      <c r="AF82" s="1">
        <v>-24000000</v>
      </c>
      <c r="AG82" s="1">
        <v>900000</v>
      </c>
      <c r="AH82" s="1">
        <v>-91800000</v>
      </c>
      <c r="AI82" s="1">
        <v>-164100000</v>
      </c>
      <c r="AJ82" s="1">
        <v>-137200000</v>
      </c>
      <c r="AK82" s="1">
        <v>155600000</v>
      </c>
      <c r="AL82" s="1">
        <v>-178200000</v>
      </c>
      <c r="AM82" s="1">
        <v>-319600000</v>
      </c>
    </row>
    <row r="83" spans="1:47" ht="21" x14ac:dyDescent="0.25">
      <c r="A83" s="5" t="s">
        <v>34</v>
      </c>
      <c r="B83" s="1" t="s">
        <v>91</v>
      </c>
      <c r="C83" s="1" t="s">
        <v>91</v>
      </c>
      <c r="D83" s="1" t="s">
        <v>91</v>
      </c>
      <c r="E83" s="1" t="s">
        <v>91</v>
      </c>
      <c r="F83" s="1">
        <v>-5200000</v>
      </c>
      <c r="G83" s="1">
        <v>8000000</v>
      </c>
      <c r="H83" s="1">
        <v>-700000</v>
      </c>
      <c r="I83" s="1">
        <v>2100000</v>
      </c>
      <c r="J83" s="1">
        <v>-11300000</v>
      </c>
      <c r="K83" s="1">
        <v>-14300000</v>
      </c>
      <c r="L83" s="1">
        <v>-4100000</v>
      </c>
      <c r="M83" s="1">
        <v>-6900000</v>
      </c>
      <c r="N83" s="1">
        <v>-14400000</v>
      </c>
      <c r="O83" s="1">
        <v>-11700000</v>
      </c>
      <c r="P83" s="1">
        <v>-8900000</v>
      </c>
      <c r="Q83" s="1">
        <v>-22585000</v>
      </c>
      <c r="R83" s="1">
        <v>-8014000</v>
      </c>
      <c r="S83" s="1">
        <v>-3567000</v>
      </c>
      <c r="T83" s="1">
        <v>-2902000</v>
      </c>
      <c r="U83" s="1">
        <v>-5481000</v>
      </c>
      <c r="V83" s="1">
        <v>2553000</v>
      </c>
      <c r="W83" s="1">
        <v>-17987000</v>
      </c>
      <c r="X83" s="1">
        <v>-19300000</v>
      </c>
      <c r="Y83" s="1">
        <v>-57500000</v>
      </c>
      <c r="Z83" s="1">
        <v>13000000</v>
      </c>
      <c r="AA83" s="1">
        <v>18600000</v>
      </c>
      <c r="AB83" s="1">
        <v>-36100000</v>
      </c>
      <c r="AC83" s="1">
        <v>-2000000</v>
      </c>
      <c r="AD83" s="1">
        <v>-30500000</v>
      </c>
      <c r="AE83" s="1">
        <v>-210800000</v>
      </c>
      <c r="AF83" s="1">
        <v>-48600000</v>
      </c>
      <c r="AG83" s="1">
        <v>18800000</v>
      </c>
      <c r="AH83" s="1">
        <v>-85500000</v>
      </c>
      <c r="AI83" s="1">
        <v>-141100000</v>
      </c>
      <c r="AJ83" s="1">
        <v>41000000</v>
      </c>
      <c r="AK83" s="1">
        <v>-179500000</v>
      </c>
      <c r="AL83" s="1">
        <v>-73000000</v>
      </c>
      <c r="AM83" s="1">
        <v>-402900000</v>
      </c>
      <c r="AT83" s="64" t="s">
        <v>125</v>
      </c>
      <c r="AU83" s="65"/>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-25100000</v>
      </c>
      <c r="AA84" s="1">
        <v>6800000</v>
      </c>
      <c r="AB84" s="1">
        <v>60900000</v>
      </c>
      <c r="AC84" s="1">
        <v>79000000</v>
      </c>
      <c r="AD84" s="1">
        <v>50600000</v>
      </c>
      <c r="AE84" s="1">
        <v>174700000</v>
      </c>
      <c r="AF84" s="1">
        <v>-46100000</v>
      </c>
      <c r="AG84" s="1">
        <v>-55100000</v>
      </c>
      <c r="AH84" s="1">
        <v>121100000</v>
      </c>
      <c r="AI84" s="1">
        <v>113500000</v>
      </c>
      <c r="AJ84" s="1">
        <v>22300000</v>
      </c>
      <c r="AK84" s="1">
        <v>55900000</v>
      </c>
      <c r="AL84" s="1">
        <v>200400000</v>
      </c>
      <c r="AM84" s="1">
        <v>394700000</v>
      </c>
      <c r="AT84" s="66" t="s">
        <v>126</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v>47600000</v>
      </c>
      <c r="M85" s="1">
        <v>107700000</v>
      </c>
      <c r="N85" s="1">
        <v>105000000</v>
      </c>
      <c r="O85" s="1">
        <v>103700000</v>
      </c>
      <c r="P85" s="1">
        <v>106600000</v>
      </c>
      <c r="Q85" s="1">
        <v>68534000</v>
      </c>
      <c r="R85" s="1">
        <v>101631000</v>
      </c>
      <c r="S85" s="1">
        <v>149587000</v>
      </c>
      <c r="T85" s="1">
        <v>298398000</v>
      </c>
      <c r="U85" s="1">
        <v>339519000</v>
      </c>
      <c r="V85" s="1">
        <v>302309000</v>
      </c>
      <c r="W85" s="1">
        <v>31196000</v>
      </c>
      <c r="X85" s="1">
        <v>126500000</v>
      </c>
      <c r="Y85" s="1">
        <v>-18100000</v>
      </c>
      <c r="Z85" s="1">
        <v>564000000</v>
      </c>
      <c r="AA85" s="1">
        <v>58100000</v>
      </c>
      <c r="AB85" s="1">
        <v>-145100000</v>
      </c>
      <c r="AC85" s="1">
        <v>44800000</v>
      </c>
      <c r="AD85" s="1">
        <v>-69300000</v>
      </c>
      <c r="AE85" s="1">
        <v>28700000</v>
      </c>
      <c r="AF85" s="1">
        <v>39300000</v>
      </c>
      <c r="AG85" s="1">
        <v>64400000</v>
      </c>
      <c r="AH85" s="1">
        <v>95900000</v>
      </c>
      <c r="AI85" s="1">
        <v>-128100000</v>
      </c>
      <c r="AJ85" s="1">
        <v>-5500000</v>
      </c>
      <c r="AK85" s="1">
        <v>2185200000</v>
      </c>
      <c r="AL85" s="1" t="s">
        <v>91</v>
      </c>
      <c r="AM85" s="1" t="s">
        <v>91</v>
      </c>
      <c r="AT85" s="23" t="s">
        <v>127</v>
      </c>
      <c r="AU85" s="24">
        <f>AM17</f>
        <v>243600000</v>
      </c>
    </row>
    <row r="86" spans="1:47" ht="20" x14ac:dyDescent="0.25">
      <c r="A86" s="5" t="s">
        <v>72</v>
      </c>
      <c r="B86" s="1" t="s">
        <v>91</v>
      </c>
      <c r="C86" s="1" t="s">
        <v>91</v>
      </c>
      <c r="D86" s="1" t="s">
        <v>91</v>
      </c>
      <c r="E86" s="1" t="s">
        <v>91</v>
      </c>
      <c r="F86" s="1">
        <v>5800000</v>
      </c>
      <c r="G86" s="1">
        <v>700000</v>
      </c>
      <c r="H86" s="1">
        <v>302800000</v>
      </c>
      <c r="I86" s="1">
        <v>-10200000</v>
      </c>
      <c r="J86" s="1">
        <v>20800000</v>
      </c>
      <c r="K86" s="1">
        <v>10000000</v>
      </c>
      <c r="L86" s="1">
        <v>1900000</v>
      </c>
      <c r="M86" s="1">
        <v>3900000</v>
      </c>
      <c r="N86" s="1">
        <v>16500000</v>
      </c>
      <c r="O86" s="1">
        <v>-81100000</v>
      </c>
      <c r="P86" s="1">
        <v>3100000</v>
      </c>
      <c r="Q86" s="1">
        <v>-25226000</v>
      </c>
      <c r="R86" s="1">
        <v>6156000</v>
      </c>
      <c r="S86" s="1">
        <v>10135000</v>
      </c>
      <c r="T86" s="1">
        <v>-7584000</v>
      </c>
      <c r="U86" s="1">
        <v>2784000</v>
      </c>
      <c r="V86" s="1">
        <v>26523000</v>
      </c>
      <c r="W86" s="1">
        <v>18232000</v>
      </c>
      <c r="X86" s="1">
        <v>13200000</v>
      </c>
      <c r="Y86" s="1">
        <v>25300000</v>
      </c>
      <c r="Z86" s="1">
        <v>-150300000</v>
      </c>
      <c r="AA86" s="1">
        <v>29900000</v>
      </c>
      <c r="AB86" s="1">
        <v>-28000000</v>
      </c>
      <c r="AC86" s="1">
        <v>-209800000</v>
      </c>
      <c r="AD86" s="1">
        <v>33300000</v>
      </c>
      <c r="AE86" s="1">
        <v>-26000000</v>
      </c>
      <c r="AF86" s="1">
        <v>383900000</v>
      </c>
      <c r="AG86" s="1">
        <v>-164700000</v>
      </c>
      <c r="AH86" s="1">
        <v>-86100000</v>
      </c>
      <c r="AI86" s="1">
        <v>50600000</v>
      </c>
      <c r="AJ86" s="1">
        <v>-85600000</v>
      </c>
      <c r="AK86" s="1">
        <v>2425500000</v>
      </c>
      <c r="AL86" s="1">
        <v>-100000</v>
      </c>
      <c r="AM86" s="1">
        <v>-1672600000</v>
      </c>
      <c r="AT86" s="23" t="s">
        <v>128</v>
      </c>
      <c r="AU86" s="24">
        <f>AM56</f>
        <v>505100000</v>
      </c>
    </row>
    <row r="87" spans="1:47" ht="20" x14ac:dyDescent="0.25">
      <c r="A87" s="6" t="s">
        <v>73</v>
      </c>
      <c r="B87" s="10" t="s">
        <v>91</v>
      </c>
      <c r="C87" s="10" t="s">
        <v>91</v>
      </c>
      <c r="D87" s="10" t="s">
        <v>91</v>
      </c>
      <c r="E87" s="10" t="s">
        <v>91</v>
      </c>
      <c r="F87" s="10">
        <v>114600000</v>
      </c>
      <c r="G87" s="10">
        <v>146200000</v>
      </c>
      <c r="H87" s="10">
        <v>122300000</v>
      </c>
      <c r="I87" s="10">
        <v>113100000</v>
      </c>
      <c r="J87" s="10">
        <v>170000000</v>
      </c>
      <c r="K87" s="10">
        <v>169300000</v>
      </c>
      <c r="L87" s="10">
        <v>166500000</v>
      </c>
      <c r="M87" s="10">
        <v>254300000</v>
      </c>
      <c r="N87" s="10">
        <v>235100000</v>
      </c>
      <c r="O87" s="10">
        <v>235600000</v>
      </c>
      <c r="P87" s="10">
        <v>293500000</v>
      </c>
      <c r="Q87" s="10">
        <v>315486000</v>
      </c>
      <c r="R87" s="10">
        <v>364481000</v>
      </c>
      <c r="S87" s="10">
        <v>423326000</v>
      </c>
      <c r="T87" s="10">
        <v>529199000</v>
      </c>
      <c r="U87" s="10">
        <v>582464000</v>
      </c>
      <c r="V87" s="10">
        <v>590136000</v>
      </c>
      <c r="W87" s="10">
        <v>627564000</v>
      </c>
      <c r="X87" s="10">
        <v>797600000</v>
      </c>
      <c r="Y87" s="10">
        <v>753200000</v>
      </c>
      <c r="Z87" s="10">
        <v>695000000</v>
      </c>
      <c r="AA87" s="10">
        <v>950400000</v>
      </c>
      <c r="AB87" s="10">
        <v>685500000</v>
      </c>
      <c r="AC87" s="10">
        <v>1203000000</v>
      </c>
      <c r="AD87" s="10">
        <v>1559800000</v>
      </c>
      <c r="AE87" s="10">
        <v>1815600000</v>
      </c>
      <c r="AF87" s="10">
        <v>1999800000</v>
      </c>
      <c r="AG87" s="10">
        <v>1939700000</v>
      </c>
      <c r="AH87" s="10">
        <v>2091300000</v>
      </c>
      <c r="AI87" s="10">
        <v>2277700000</v>
      </c>
      <c r="AJ87" s="10">
        <v>2420700000</v>
      </c>
      <c r="AK87" s="10">
        <v>1860200000</v>
      </c>
      <c r="AL87" s="10">
        <v>2061900000</v>
      </c>
      <c r="AM87" s="10">
        <v>1788400000</v>
      </c>
      <c r="AT87" s="23" t="s">
        <v>129</v>
      </c>
      <c r="AU87" s="24">
        <f>AM61</f>
        <v>8413100000</v>
      </c>
    </row>
    <row r="88" spans="1:47" ht="20" x14ac:dyDescent="0.25">
      <c r="A88" s="5" t="s">
        <v>74</v>
      </c>
      <c r="B88" s="1" t="s">
        <v>91</v>
      </c>
      <c r="C88" s="1" t="s">
        <v>91</v>
      </c>
      <c r="D88" s="1" t="s">
        <v>91</v>
      </c>
      <c r="E88" s="1" t="s">
        <v>91</v>
      </c>
      <c r="F88" s="1">
        <v>-62000000</v>
      </c>
      <c r="G88" s="1">
        <v>-64200000</v>
      </c>
      <c r="H88" s="1">
        <v>-52000000</v>
      </c>
      <c r="I88" s="1">
        <v>-57200000</v>
      </c>
      <c r="J88" s="1">
        <v>-67000000</v>
      </c>
      <c r="K88" s="1">
        <v>-88500000</v>
      </c>
      <c r="L88" s="1">
        <v>-109900000</v>
      </c>
      <c r="M88" s="1">
        <v>-111500000</v>
      </c>
      <c r="N88" s="1">
        <v>-121700000</v>
      </c>
      <c r="O88" s="1">
        <v>-187800000</v>
      </c>
      <c r="P88" s="1">
        <v>-191600000</v>
      </c>
      <c r="Q88" s="1">
        <v>-150009000</v>
      </c>
      <c r="R88" s="1">
        <v>-157937000</v>
      </c>
      <c r="S88" s="1">
        <v>-212757000</v>
      </c>
      <c r="T88" s="1">
        <v>-212035000</v>
      </c>
      <c r="U88" s="1">
        <v>-275871000</v>
      </c>
      <c r="V88" s="1">
        <v>-268783000</v>
      </c>
      <c r="W88" s="1">
        <v>-320939000</v>
      </c>
      <c r="X88" s="1">
        <v>-361500000</v>
      </c>
      <c r="Y88" s="1">
        <v>-394500000</v>
      </c>
      <c r="Z88" s="1">
        <v>-44800000</v>
      </c>
      <c r="AA88" s="1">
        <v>-37200000</v>
      </c>
      <c r="AB88" s="1">
        <v>0</v>
      </c>
      <c r="AC88" s="1">
        <v>0</v>
      </c>
      <c r="AD88" s="1">
        <v>0</v>
      </c>
      <c r="AE88" s="1">
        <v>0</v>
      </c>
      <c r="AF88" s="1">
        <v>0</v>
      </c>
      <c r="AG88" s="1">
        <v>0</v>
      </c>
      <c r="AH88" s="1">
        <v>0</v>
      </c>
      <c r="AI88" s="1">
        <v>-778400000</v>
      </c>
      <c r="AJ88" s="1">
        <v>-731300000</v>
      </c>
      <c r="AK88" s="1">
        <v>-489000000</v>
      </c>
      <c r="AL88" s="1">
        <v>-643000000</v>
      </c>
      <c r="AM88" s="1">
        <v>-712800000</v>
      </c>
      <c r="AT88" s="33" t="s">
        <v>130</v>
      </c>
      <c r="AU88" s="34">
        <f>AU85/(AU86+AU87)</f>
        <v>2.7314929021551432E-2</v>
      </c>
    </row>
    <row r="89" spans="1:47" ht="20" customHeight="1" x14ac:dyDescent="0.25">
      <c r="A89" s="14" t="s">
        <v>104</v>
      </c>
      <c r="B89" s="15" t="e">
        <f t="shared" ref="B89:AA89" si="7">(-1*B88)/B3</f>
        <v>#VALUE!</v>
      </c>
      <c r="C89" s="15" t="e">
        <f t="shared" si="7"/>
        <v>#VALUE!</v>
      </c>
      <c r="D89" s="15" t="e">
        <f t="shared" si="7"/>
        <v>#VALUE!</v>
      </c>
      <c r="E89" s="15" t="e">
        <f t="shared" si="7"/>
        <v>#VALUE!</v>
      </c>
      <c r="F89" s="15">
        <f t="shared" si="7"/>
        <v>4.7487745098039214E-2</v>
      </c>
      <c r="G89" s="15">
        <f t="shared" si="7"/>
        <v>4.6187050359712233E-2</v>
      </c>
      <c r="H89" s="15">
        <f t="shared" si="7"/>
        <v>5.6644880174291937E-2</v>
      </c>
      <c r="I89" s="15">
        <f t="shared" si="7"/>
        <v>5.6926751592356689E-2</v>
      </c>
      <c r="J89" s="15">
        <f t="shared" si="7"/>
        <v>6.43302928468555E-2</v>
      </c>
      <c r="K89" s="15">
        <f t="shared" si="7"/>
        <v>7.3285856243789332E-2</v>
      </c>
      <c r="L89" s="15">
        <f t="shared" si="7"/>
        <v>8.1959877694086067E-2</v>
      </c>
      <c r="M89" s="15">
        <f t="shared" si="7"/>
        <v>7.4832214765100671E-2</v>
      </c>
      <c r="N89" s="15">
        <f t="shared" si="7"/>
        <v>7.418922214094123E-2</v>
      </c>
      <c r="O89" s="15">
        <f t="shared" si="7"/>
        <v>9.9459802986971713E-2</v>
      </c>
      <c r="P89" s="15">
        <f t="shared" si="7"/>
        <v>9.2115384615384613E-2</v>
      </c>
      <c r="Q89" s="15">
        <f t="shared" si="7"/>
        <v>6.6249233211132907E-2</v>
      </c>
      <c r="R89" s="15">
        <f t="shared" si="7"/>
        <v>6.7072432723509309E-2</v>
      </c>
      <c r="S89" s="15">
        <f t="shared" si="7"/>
        <v>6.2509677296145094E-2</v>
      </c>
      <c r="T89" s="15">
        <f t="shared" si="7"/>
        <v>5.6365019156955715E-2</v>
      </c>
      <c r="U89" s="15">
        <f t="shared" si="7"/>
        <v>6.5920051766659105E-2</v>
      </c>
      <c r="V89" s="15">
        <f t="shared" si="7"/>
        <v>5.9270773426667187E-2</v>
      </c>
      <c r="W89" s="15">
        <f t="shared" si="7"/>
        <v>6.5553756739941516E-2</v>
      </c>
      <c r="X89" s="15">
        <f t="shared" si="7"/>
        <v>6.609258446687144E-2</v>
      </c>
      <c r="Y89" s="15">
        <f t="shared" si="7"/>
        <v>6.4276985743380852E-2</v>
      </c>
      <c r="Z89" s="15">
        <f t="shared" si="7"/>
        <v>7.5924482256041759E-3</v>
      </c>
      <c r="AA89" s="15">
        <f t="shared" si="7"/>
        <v>6.1086753042021774E-3</v>
      </c>
      <c r="AB89" s="15">
        <v>0</v>
      </c>
      <c r="AC89" s="15">
        <v>0</v>
      </c>
      <c r="AD89" s="15">
        <v>0</v>
      </c>
      <c r="AE89" s="15">
        <v>0</v>
      </c>
      <c r="AF89" s="15">
        <v>0</v>
      </c>
      <c r="AG89" s="15">
        <v>0</v>
      </c>
      <c r="AH89" s="15">
        <v>0</v>
      </c>
      <c r="AI89" s="15">
        <v>0</v>
      </c>
      <c r="AJ89" s="15">
        <v>0</v>
      </c>
      <c r="AK89" s="15">
        <v>0</v>
      </c>
      <c r="AL89" s="15">
        <v>0</v>
      </c>
      <c r="AM89" s="15">
        <v>0</v>
      </c>
      <c r="AT89" s="23" t="s">
        <v>105</v>
      </c>
      <c r="AU89" s="24">
        <f>AM27</f>
        <v>234500000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-90603000</v>
      </c>
      <c r="R90" s="1">
        <v>-469804000</v>
      </c>
      <c r="S90" s="1">
        <v>-67315000</v>
      </c>
      <c r="T90" s="1">
        <v>-40677000</v>
      </c>
      <c r="U90" s="1">
        <v>-129822000</v>
      </c>
      <c r="V90" s="1">
        <v>-26967000</v>
      </c>
      <c r="W90" s="1">
        <v>-63730000</v>
      </c>
      <c r="X90" s="1">
        <v>-309600000</v>
      </c>
      <c r="Y90" s="1">
        <v>-201600000</v>
      </c>
      <c r="Z90" s="1">
        <v>-13700000</v>
      </c>
      <c r="AA90" s="1">
        <v>-27400000</v>
      </c>
      <c r="AB90" s="1">
        <v>-1633200000</v>
      </c>
      <c r="AC90" s="1">
        <v>87700000</v>
      </c>
      <c r="AD90" s="1">
        <v>-1446000000</v>
      </c>
      <c r="AE90" s="1">
        <v>-72200000</v>
      </c>
      <c r="AF90" s="1">
        <v>-269600000</v>
      </c>
      <c r="AG90" s="1">
        <v>-48600000</v>
      </c>
      <c r="AH90" s="1">
        <v>-870400000</v>
      </c>
      <c r="AI90" s="1">
        <v>-220600000</v>
      </c>
      <c r="AJ90" s="1">
        <v>-384600000</v>
      </c>
      <c r="AK90" s="1">
        <v>-370800000</v>
      </c>
      <c r="AL90" s="1">
        <v>-3923700000</v>
      </c>
      <c r="AM90" s="1">
        <v>-7200000</v>
      </c>
      <c r="AT90" s="23" t="s">
        <v>19</v>
      </c>
      <c r="AU90" s="24">
        <f>AM25</f>
        <v>1343400000</v>
      </c>
    </row>
    <row r="91" spans="1:47" ht="20" x14ac:dyDescent="0.25">
      <c r="A91" s="5" t="s">
        <v>76</v>
      </c>
      <c r="B91" s="1" t="s">
        <v>91</v>
      </c>
      <c r="C91" s="1" t="s">
        <v>91</v>
      </c>
      <c r="D91" s="1" t="s">
        <v>91</v>
      </c>
      <c r="E91" s="1" t="s">
        <v>91</v>
      </c>
      <c r="F91" s="1" t="s">
        <v>91</v>
      </c>
      <c r="G91" s="1">
        <v>-15400000</v>
      </c>
      <c r="H91" s="1">
        <v>-4900000</v>
      </c>
      <c r="I91" s="1">
        <v>-3200000</v>
      </c>
      <c r="J91" s="1" t="s">
        <v>91</v>
      </c>
      <c r="K91" s="1" t="s">
        <v>91</v>
      </c>
      <c r="L91" s="1" t="s">
        <v>91</v>
      </c>
      <c r="M91" s="1" t="s">
        <v>91</v>
      </c>
      <c r="N91" s="1" t="s">
        <v>91</v>
      </c>
      <c r="O91" s="1" t="s">
        <v>91</v>
      </c>
      <c r="P91" s="1" t="s">
        <v>91</v>
      </c>
      <c r="Q91" s="1" t="s">
        <v>91</v>
      </c>
      <c r="R91" s="1" t="s">
        <v>91</v>
      </c>
      <c r="S91" s="1" t="s">
        <v>91</v>
      </c>
      <c r="T91" s="1" t="s">
        <v>91</v>
      </c>
      <c r="U91" s="1" t="s">
        <v>91</v>
      </c>
      <c r="V91" s="1">
        <v>-185688000</v>
      </c>
      <c r="W91" s="1" t="s">
        <v>91</v>
      </c>
      <c r="X91" s="1" t="s">
        <v>91</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33" t="s">
        <v>131</v>
      </c>
      <c r="AU91" s="34">
        <f>AU89/AU90</f>
        <v>0.17455709394074737</v>
      </c>
    </row>
    <row r="92" spans="1:47" ht="20" x14ac:dyDescent="0.25">
      <c r="A92" s="5" t="s">
        <v>77</v>
      </c>
      <c r="B92" s="1" t="s">
        <v>91</v>
      </c>
      <c r="C92" s="1" t="s">
        <v>91</v>
      </c>
      <c r="D92" s="1" t="s">
        <v>91</v>
      </c>
      <c r="E92" s="1" t="s">
        <v>91</v>
      </c>
      <c r="F92" s="1" t="s">
        <v>91</v>
      </c>
      <c r="G92" s="1" t="s">
        <v>91</v>
      </c>
      <c r="H92" s="1" t="s">
        <v>91</v>
      </c>
      <c r="I92" s="1" t="s">
        <v>91</v>
      </c>
      <c r="J92" s="1">
        <v>26500000</v>
      </c>
      <c r="K92" s="1">
        <v>5000000</v>
      </c>
      <c r="L92" s="1">
        <v>4000000</v>
      </c>
      <c r="M92" s="1" t="s">
        <v>91</v>
      </c>
      <c r="N92" s="1" t="s">
        <v>91</v>
      </c>
      <c r="O92" s="1" t="s">
        <v>91</v>
      </c>
      <c r="P92" s="1" t="s">
        <v>91</v>
      </c>
      <c r="Q92" s="1" t="s">
        <v>91</v>
      </c>
      <c r="R92" s="1" t="s">
        <v>91</v>
      </c>
      <c r="S92" s="1" t="s">
        <v>91</v>
      </c>
      <c r="T92" s="1" t="s">
        <v>91</v>
      </c>
      <c r="U92" s="1" t="s">
        <v>91</v>
      </c>
      <c r="V92" s="1">
        <v>60625000</v>
      </c>
      <c r="W92" s="1">
        <v>125063000</v>
      </c>
      <c r="X92" s="1" t="s">
        <v>91</v>
      </c>
      <c r="Y92" s="1" t="s">
        <v>91</v>
      </c>
      <c r="Z92" s="1" t="s">
        <v>91</v>
      </c>
      <c r="AA92" s="1" t="s">
        <v>91</v>
      </c>
      <c r="AB92" s="1" t="s">
        <v>91</v>
      </c>
      <c r="AC92" s="1" t="s">
        <v>91</v>
      </c>
      <c r="AD92" s="1" t="s">
        <v>91</v>
      </c>
      <c r="AE92" s="1" t="s">
        <v>91</v>
      </c>
      <c r="AF92" s="1">
        <v>108400000</v>
      </c>
      <c r="AG92" s="1">
        <v>1300000</v>
      </c>
      <c r="AH92" s="1">
        <v>2100000</v>
      </c>
      <c r="AI92" s="1">
        <v>14100000</v>
      </c>
      <c r="AJ92" s="1" t="s">
        <v>91</v>
      </c>
      <c r="AK92" s="1" t="s">
        <v>91</v>
      </c>
      <c r="AL92" s="1" t="s">
        <v>91</v>
      </c>
      <c r="AM92" s="1" t="s">
        <v>91</v>
      </c>
      <c r="AT92" s="35" t="s">
        <v>132</v>
      </c>
      <c r="AU92" s="36">
        <f>AU88*(1-AU91)</f>
        <v>2.2546914390351634E-2</v>
      </c>
    </row>
    <row r="93" spans="1:47" ht="19" x14ac:dyDescent="0.25">
      <c r="A93" s="5" t="s">
        <v>78</v>
      </c>
      <c r="B93" s="1" t="s">
        <v>91</v>
      </c>
      <c r="C93" s="1" t="s">
        <v>91</v>
      </c>
      <c r="D93" s="1" t="s">
        <v>91</v>
      </c>
      <c r="E93" s="1" t="s">
        <v>91</v>
      </c>
      <c r="F93" s="1">
        <v>-5600000</v>
      </c>
      <c r="G93" s="1">
        <v>-18900000</v>
      </c>
      <c r="H93" s="1">
        <v>-135900000</v>
      </c>
      <c r="I93" s="1">
        <v>95700000</v>
      </c>
      <c r="J93" s="1">
        <v>-1600000</v>
      </c>
      <c r="K93" s="1">
        <v>5400000</v>
      </c>
      <c r="L93" s="1">
        <v>-17600000</v>
      </c>
      <c r="M93" s="1">
        <v>-53100000</v>
      </c>
      <c r="N93" s="1">
        <v>-155000000</v>
      </c>
      <c r="O93" s="1">
        <v>26000000</v>
      </c>
      <c r="P93" s="1">
        <v>17100000</v>
      </c>
      <c r="Q93" s="1">
        <v>37895000</v>
      </c>
      <c r="R93" s="1">
        <v>3027000</v>
      </c>
      <c r="S93" s="1">
        <v>6788000</v>
      </c>
      <c r="T93" s="1">
        <v>35632000</v>
      </c>
      <c r="U93" s="1">
        <v>12102000</v>
      </c>
      <c r="V93" s="1">
        <v>11701000</v>
      </c>
      <c r="W93" s="1">
        <v>25622000</v>
      </c>
      <c r="X93" s="1">
        <v>7400000</v>
      </c>
      <c r="Y93" s="1">
        <v>15400000</v>
      </c>
      <c r="Z93" s="1">
        <v>-240800000</v>
      </c>
      <c r="AA93" s="1">
        <v>-239000000</v>
      </c>
      <c r="AB93" s="1">
        <v>-391100000</v>
      </c>
      <c r="AC93" s="1">
        <v>-575600000</v>
      </c>
      <c r="AD93" s="1">
        <v>-641700000</v>
      </c>
      <c r="AE93" s="1">
        <v>-776100000</v>
      </c>
      <c r="AF93" s="1">
        <v>-754600000</v>
      </c>
      <c r="AG93" s="1">
        <v>-782200000</v>
      </c>
      <c r="AH93" s="1">
        <v>-804900000</v>
      </c>
      <c r="AI93" s="1">
        <v>-823500000</v>
      </c>
      <c r="AJ93" s="1">
        <v>-814500000</v>
      </c>
      <c r="AK93" s="1">
        <v>-43700000</v>
      </c>
      <c r="AL93" s="1">
        <v>-656000000</v>
      </c>
      <c r="AM93" s="1">
        <v>-709600000</v>
      </c>
      <c r="AT93" s="66" t="s">
        <v>133</v>
      </c>
      <c r="AU93" s="67"/>
    </row>
    <row r="94" spans="1:47" ht="20" x14ac:dyDescent="0.25">
      <c r="A94" s="6" t="s">
        <v>79</v>
      </c>
      <c r="B94" s="10" t="s">
        <v>91</v>
      </c>
      <c r="C94" s="10" t="s">
        <v>91</v>
      </c>
      <c r="D94" s="10" t="s">
        <v>91</v>
      </c>
      <c r="E94" s="10" t="s">
        <v>91</v>
      </c>
      <c r="F94" s="10">
        <v>-67600000</v>
      </c>
      <c r="G94" s="10">
        <v>-98500000</v>
      </c>
      <c r="H94" s="10">
        <v>-192800000</v>
      </c>
      <c r="I94" s="10">
        <v>35300000</v>
      </c>
      <c r="J94" s="10">
        <v>-42100000</v>
      </c>
      <c r="K94" s="10">
        <v>-78100000</v>
      </c>
      <c r="L94" s="10">
        <v>-123500000</v>
      </c>
      <c r="M94" s="10">
        <v>-164600000</v>
      </c>
      <c r="N94" s="10">
        <v>-276700000</v>
      </c>
      <c r="O94" s="10">
        <v>-161800000</v>
      </c>
      <c r="P94" s="10">
        <v>-174500000</v>
      </c>
      <c r="Q94" s="10">
        <v>-202717000</v>
      </c>
      <c r="R94" s="10">
        <v>-624714000</v>
      </c>
      <c r="S94" s="10">
        <v>-273284000</v>
      </c>
      <c r="T94" s="10">
        <v>-217080000</v>
      </c>
      <c r="U94" s="10">
        <v>-393591000</v>
      </c>
      <c r="V94" s="10">
        <v>-409112000</v>
      </c>
      <c r="W94" s="10">
        <v>-233984000</v>
      </c>
      <c r="X94" s="10">
        <v>-663700000</v>
      </c>
      <c r="Y94" s="10">
        <v>-580700000</v>
      </c>
      <c r="Z94" s="10">
        <v>-299300000</v>
      </c>
      <c r="AA94" s="10">
        <v>-303600000</v>
      </c>
      <c r="AB94" s="10">
        <v>-2024300000</v>
      </c>
      <c r="AC94" s="10">
        <v>-487900000</v>
      </c>
      <c r="AD94" s="10">
        <v>-2087700000</v>
      </c>
      <c r="AE94" s="10">
        <v>-848300000</v>
      </c>
      <c r="AF94" s="10">
        <v>-915800000</v>
      </c>
      <c r="AG94" s="10">
        <v>-829500000</v>
      </c>
      <c r="AH94" s="10">
        <v>-1673200000</v>
      </c>
      <c r="AI94" s="10">
        <v>-1030000000</v>
      </c>
      <c r="AJ94" s="10">
        <v>-1199100000</v>
      </c>
      <c r="AK94" s="10">
        <v>-414500000</v>
      </c>
      <c r="AL94" s="10">
        <v>-4579700000</v>
      </c>
      <c r="AM94" s="10">
        <v>-716800000</v>
      </c>
      <c r="AT94" s="23" t="s">
        <v>134</v>
      </c>
      <c r="AU94" s="37">
        <v>4.095E-2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-250400000</v>
      </c>
      <c r="AA95" s="1">
        <v>-74000000</v>
      </c>
      <c r="AB95" s="1">
        <v>-513300000</v>
      </c>
      <c r="AC95" s="1">
        <v>-1694900000</v>
      </c>
      <c r="AD95" s="1">
        <v>-511200000</v>
      </c>
      <c r="AE95" s="1">
        <v>-907800000</v>
      </c>
      <c r="AF95" s="1">
        <v>-1034700000</v>
      </c>
      <c r="AG95" s="1">
        <v>-1569600000</v>
      </c>
      <c r="AH95" s="1">
        <v>-799000000</v>
      </c>
      <c r="AI95" s="1">
        <v>-551600000</v>
      </c>
      <c r="AJ95" s="1">
        <v>-400600000</v>
      </c>
      <c r="AK95" s="1">
        <v>-1647100000</v>
      </c>
      <c r="AL95" s="1">
        <v>-1047300000</v>
      </c>
      <c r="AM95" s="1">
        <v>-404300000</v>
      </c>
      <c r="AT95" s="38" t="s">
        <v>135</v>
      </c>
      <c r="AU95" s="39" cm="1">
        <f t="array" ref="AU95">_FV(A1,"Beta")</f>
        <v>1.0121</v>
      </c>
    </row>
    <row r="96" spans="1:47" ht="20" x14ac:dyDescent="0.25">
      <c r="A96" s="5" t="s">
        <v>81</v>
      </c>
      <c r="B96" s="1" t="s">
        <v>91</v>
      </c>
      <c r="C96" s="1" t="s">
        <v>91</v>
      </c>
      <c r="D96" s="1" t="s">
        <v>91</v>
      </c>
      <c r="E96" s="1" t="s">
        <v>91</v>
      </c>
      <c r="F96" s="1">
        <v>110000000</v>
      </c>
      <c r="G96" s="1" t="s">
        <v>91</v>
      </c>
      <c r="H96" s="1" t="s">
        <v>91</v>
      </c>
      <c r="I96" s="1" t="s">
        <v>91</v>
      </c>
      <c r="J96" s="1" t="s">
        <v>91</v>
      </c>
      <c r="K96" s="1" t="s">
        <v>91</v>
      </c>
      <c r="L96" s="1" t="s">
        <v>91</v>
      </c>
      <c r="M96" s="1" t="s">
        <v>91</v>
      </c>
      <c r="N96" s="1" t="s">
        <v>91</v>
      </c>
      <c r="O96" s="1" t="s">
        <v>91</v>
      </c>
      <c r="P96" s="1" t="s">
        <v>91</v>
      </c>
      <c r="Q96" s="1" t="s">
        <v>91</v>
      </c>
      <c r="R96" s="1" t="s">
        <v>91</v>
      </c>
      <c r="S96" s="1">
        <v>45531000</v>
      </c>
      <c r="T96" s="1">
        <v>126615000</v>
      </c>
      <c r="U96" s="1">
        <v>59989000</v>
      </c>
      <c r="V96" s="1">
        <v>61408000</v>
      </c>
      <c r="W96" s="1">
        <v>87946000</v>
      </c>
      <c r="X96" s="1">
        <v>96700000</v>
      </c>
      <c r="Y96" s="1">
        <v>36400000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3" t="s">
        <v>136</v>
      </c>
      <c r="AU96" s="37">
        <v>8.4000000000000005E-2</v>
      </c>
    </row>
    <row r="97" spans="1:47" ht="20" x14ac:dyDescent="0.25">
      <c r="A97" s="5" t="s">
        <v>82</v>
      </c>
      <c r="B97" s="1" t="s">
        <v>91</v>
      </c>
      <c r="C97" s="1" t="s">
        <v>91</v>
      </c>
      <c r="D97" s="1" t="s">
        <v>91</v>
      </c>
      <c r="E97" s="1" t="s">
        <v>91</v>
      </c>
      <c r="F97" s="1">
        <v>-11500000</v>
      </c>
      <c r="G97" s="1">
        <v>-104400000</v>
      </c>
      <c r="H97" s="1">
        <v>-2400000</v>
      </c>
      <c r="I97" s="1">
        <v>-500000</v>
      </c>
      <c r="J97" s="1">
        <v>-9300000</v>
      </c>
      <c r="K97" s="1">
        <v>-7900000</v>
      </c>
      <c r="L97" s="1">
        <v>-90400000</v>
      </c>
      <c r="M97" s="1">
        <v>-22800000</v>
      </c>
      <c r="N97" s="1">
        <v>-60800000</v>
      </c>
      <c r="O97" s="1">
        <v>-53000000</v>
      </c>
      <c r="P97" s="1">
        <v>-42400000</v>
      </c>
      <c r="Q97" s="1">
        <v>-186516000</v>
      </c>
      <c r="R97" s="1">
        <v>-32164000</v>
      </c>
      <c r="S97" s="1">
        <v>-8894000</v>
      </c>
      <c r="T97" s="1">
        <v>-227145000</v>
      </c>
      <c r="U97" s="1">
        <v>-165414000</v>
      </c>
      <c r="V97" s="1">
        <v>-213266000</v>
      </c>
      <c r="W97" s="1">
        <v>-282764000</v>
      </c>
      <c r="X97" s="1">
        <v>-371400000</v>
      </c>
      <c r="Y97" s="1">
        <v>-337200000</v>
      </c>
      <c r="Z97" s="1">
        <v>-68800000</v>
      </c>
      <c r="AA97" s="1">
        <v>-348800000</v>
      </c>
      <c r="AB97" s="1">
        <v>-690000000</v>
      </c>
      <c r="AC97" s="1">
        <v>-209900000</v>
      </c>
      <c r="AD97" s="1">
        <v>-307600000</v>
      </c>
      <c r="AE97" s="1">
        <v>-428600000</v>
      </c>
      <c r="AF97" s="1">
        <v>-755100000</v>
      </c>
      <c r="AG97" s="1">
        <v>-739600000</v>
      </c>
      <c r="AH97" s="1">
        <v>-600300000</v>
      </c>
      <c r="AI97" s="1">
        <v>-562400000</v>
      </c>
      <c r="AJ97" s="1">
        <v>-353700000</v>
      </c>
      <c r="AK97" s="1">
        <v>-146200000</v>
      </c>
      <c r="AL97" s="1">
        <v>-106600000</v>
      </c>
      <c r="AM97" s="1" t="s">
        <v>91</v>
      </c>
      <c r="AT97" s="35" t="s">
        <v>137</v>
      </c>
      <c r="AU97" s="36">
        <f>(AU94)+((AU95)*(AU96-AU94))</f>
        <v>8.4520905000000007E-2</v>
      </c>
    </row>
    <row r="98" spans="1:47" ht="19" x14ac:dyDescent="0.25">
      <c r="A98" s="5" t="s">
        <v>83</v>
      </c>
      <c r="B98" s="1" t="s">
        <v>91</v>
      </c>
      <c r="C98" s="1" t="s">
        <v>91</v>
      </c>
      <c r="D98" s="1" t="s">
        <v>91</v>
      </c>
      <c r="E98" s="1" t="s">
        <v>91</v>
      </c>
      <c r="F98" s="1">
        <v>-18000000</v>
      </c>
      <c r="G98" s="1">
        <v>-24400000</v>
      </c>
      <c r="H98" s="1">
        <v>-22000000</v>
      </c>
      <c r="I98" s="1">
        <v>-22000000</v>
      </c>
      <c r="J98" s="1">
        <v>-24000000</v>
      </c>
      <c r="K98" s="1">
        <v>-27900000</v>
      </c>
      <c r="L98" s="1">
        <v>-33100000</v>
      </c>
      <c r="M98" s="1">
        <v>-36100000</v>
      </c>
      <c r="N98" s="1">
        <v>-41500000</v>
      </c>
      <c r="O98" s="1">
        <v>-49000000</v>
      </c>
      <c r="P98" s="1">
        <v>-54300000</v>
      </c>
      <c r="Q98" s="1">
        <v>-61644000</v>
      </c>
      <c r="R98" s="1">
        <v>-66456000</v>
      </c>
      <c r="S98" s="1">
        <v>-69583000</v>
      </c>
      <c r="T98" s="1">
        <v>-75413000</v>
      </c>
      <c r="U98" s="1">
        <v>-82419000</v>
      </c>
      <c r="V98" s="1">
        <v>-89807000</v>
      </c>
      <c r="W98" s="1">
        <v>-101174000</v>
      </c>
      <c r="X98" s="1">
        <v>-114000000</v>
      </c>
      <c r="Y98" s="1">
        <v>-128500000</v>
      </c>
      <c r="Z98" s="1">
        <v>-132700000</v>
      </c>
      <c r="AA98" s="1">
        <v>-145500000</v>
      </c>
      <c r="AB98" s="1">
        <v>-162900000</v>
      </c>
      <c r="AC98" s="1">
        <v>-306800000</v>
      </c>
      <c r="AD98" s="1">
        <v>-218100000</v>
      </c>
      <c r="AE98" s="1">
        <v>-344400000</v>
      </c>
      <c r="AF98" s="1">
        <v>-400700000</v>
      </c>
      <c r="AG98" s="1">
        <v>-427500000</v>
      </c>
      <c r="AH98" s="1">
        <v>-448700000</v>
      </c>
      <c r="AI98" s="1">
        <v>-496500000</v>
      </c>
      <c r="AJ98" s="1">
        <v>-554900000</v>
      </c>
      <c r="AK98" s="1">
        <v>-560800000</v>
      </c>
      <c r="AL98" s="1">
        <v>-566400000</v>
      </c>
      <c r="AM98" s="1">
        <v>-602800000</v>
      </c>
      <c r="AT98" s="66" t="s">
        <v>138</v>
      </c>
      <c r="AU98" s="67"/>
    </row>
    <row r="99" spans="1:47" ht="20" x14ac:dyDescent="0.25">
      <c r="A99" s="5" t="s">
        <v>84</v>
      </c>
      <c r="B99" s="1" t="s">
        <v>91</v>
      </c>
      <c r="C99" s="1" t="s">
        <v>91</v>
      </c>
      <c r="D99" s="1" t="s">
        <v>91</v>
      </c>
      <c r="E99" s="1" t="s">
        <v>91</v>
      </c>
      <c r="F99" s="1">
        <v>-23600000</v>
      </c>
      <c r="G99" s="1">
        <v>-13900000</v>
      </c>
      <c r="H99" s="1">
        <v>151000000</v>
      </c>
      <c r="I99" s="1">
        <v>-166600000</v>
      </c>
      <c r="J99" s="1">
        <v>-82600000</v>
      </c>
      <c r="K99" s="1">
        <v>-5000000</v>
      </c>
      <c r="L99" s="1">
        <v>6900000</v>
      </c>
      <c r="M99" s="1">
        <v>14400000</v>
      </c>
      <c r="N99" s="1">
        <v>137400000</v>
      </c>
      <c r="O99" s="1">
        <v>-2900000</v>
      </c>
      <c r="P99" s="1">
        <v>-2400000</v>
      </c>
      <c r="Q99" s="1">
        <v>132925000</v>
      </c>
      <c r="R99" s="1">
        <v>356133000</v>
      </c>
      <c r="S99" s="1">
        <v>-110798000</v>
      </c>
      <c r="T99" s="1">
        <v>-102036000</v>
      </c>
      <c r="U99" s="1">
        <v>-17581000</v>
      </c>
      <c r="V99" s="1">
        <v>95637000</v>
      </c>
      <c r="W99" s="1">
        <v>279631000</v>
      </c>
      <c r="X99" s="1">
        <v>-93700000</v>
      </c>
      <c r="Y99" s="1">
        <v>193700000</v>
      </c>
      <c r="Z99" s="1">
        <v>54100000</v>
      </c>
      <c r="AA99" s="1">
        <v>106100000</v>
      </c>
      <c r="AB99" s="1">
        <v>4300000000</v>
      </c>
      <c r="AC99" s="1">
        <v>818000000</v>
      </c>
      <c r="AD99" s="1">
        <v>744300000</v>
      </c>
      <c r="AE99" s="1">
        <v>609800000</v>
      </c>
      <c r="AF99" s="1">
        <v>1039600000</v>
      </c>
      <c r="AG99" s="1">
        <v>1868500000</v>
      </c>
      <c r="AH99" s="1">
        <v>1325300000</v>
      </c>
      <c r="AI99" s="1">
        <v>437800000</v>
      </c>
      <c r="AJ99" s="1">
        <v>-40400000</v>
      </c>
      <c r="AK99" s="1">
        <v>2012300000</v>
      </c>
      <c r="AL99" s="1">
        <v>3323500000</v>
      </c>
      <c r="AM99" s="1">
        <v>169800000</v>
      </c>
      <c r="AT99" s="23" t="s">
        <v>139</v>
      </c>
      <c r="AU99" s="24">
        <f>AU86+AU87</f>
        <v>8918200000</v>
      </c>
    </row>
    <row r="100" spans="1:47" ht="20" x14ac:dyDescent="0.25">
      <c r="A100" s="6" t="s">
        <v>85</v>
      </c>
      <c r="B100" s="10" t="s">
        <v>91</v>
      </c>
      <c r="C100" s="10" t="s">
        <v>91</v>
      </c>
      <c r="D100" s="10" t="s">
        <v>91</v>
      </c>
      <c r="E100" s="10" t="s">
        <v>91</v>
      </c>
      <c r="F100" s="10">
        <v>56900000</v>
      </c>
      <c r="G100" s="10">
        <v>-142700000</v>
      </c>
      <c r="H100" s="10">
        <v>126600000</v>
      </c>
      <c r="I100" s="10">
        <v>-189100000</v>
      </c>
      <c r="J100" s="10">
        <v>-115900000</v>
      </c>
      <c r="K100" s="10">
        <v>-40800000</v>
      </c>
      <c r="L100" s="10">
        <v>-116600000</v>
      </c>
      <c r="M100" s="10">
        <v>-44500000</v>
      </c>
      <c r="N100" s="10">
        <v>35100000</v>
      </c>
      <c r="O100" s="10">
        <v>-104900000</v>
      </c>
      <c r="P100" s="10">
        <v>-99100000</v>
      </c>
      <c r="Q100" s="10">
        <v>-115235000</v>
      </c>
      <c r="R100" s="10">
        <v>257513000</v>
      </c>
      <c r="S100" s="10">
        <v>-143744000</v>
      </c>
      <c r="T100" s="10">
        <v>-277979000</v>
      </c>
      <c r="U100" s="10">
        <v>-205425000</v>
      </c>
      <c r="V100" s="10">
        <v>-146028000</v>
      </c>
      <c r="W100" s="10">
        <v>-16361000</v>
      </c>
      <c r="X100" s="10">
        <v>-482400000</v>
      </c>
      <c r="Y100" s="10">
        <v>-235600000</v>
      </c>
      <c r="Z100" s="10">
        <v>-397800000</v>
      </c>
      <c r="AA100" s="10">
        <v>-462200000</v>
      </c>
      <c r="AB100" s="10">
        <v>2933800000</v>
      </c>
      <c r="AC100" s="10">
        <v>-1393600000</v>
      </c>
      <c r="AD100" s="10">
        <v>-292600000</v>
      </c>
      <c r="AE100" s="10">
        <v>-1071000000</v>
      </c>
      <c r="AF100" s="10">
        <v>-1150900000</v>
      </c>
      <c r="AG100" s="10">
        <v>-868200000</v>
      </c>
      <c r="AH100" s="10">
        <v>-522700000</v>
      </c>
      <c r="AI100" s="10">
        <v>-1172700000</v>
      </c>
      <c r="AJ100" s="10">
        <v>-1349600000</v>
      </c>
      <c r="AK100" s="10">
        <v>-341800000</v>
      </c>
      <c r="AL100" s="10">
        <v>1603200000</v>
      </c>
      <c r="AM100" s="10">
        <v>-837300000</v>
      </c>
      <c r="AT100" s="33" t="s">
        <v>140</v>
      </c>
      <c r="AU100" s="34">
        <f>AU99/AU103</f>
        <v>0.15001056341344932</v>
      </c>
    </row>
    <row r="101" spans="1:47" ht="20" x14ac:dyDescent="0.25">
      <c r="A101" s="5" t="s">
        <v>86</v>
      </c>
      <c r="B101" s="1" t="s">
        <v>91</v>
      </c>
      <c r="C101" s="1" t="s">
        <v>91</v>
      </c>
      <c r="D101" s="1" t="s">
        <v>91</v>
      </c>
      <c r="E101" s="1" t="s">
        <v>91</v>
      </c>
      <c r="F101" s="1">
        <v>-400000</v>
      </c>
      <c r="G101" s="1">
        <v>600000</v>
      </c>
      <c r="H101" s="1">
        <v>300000</v>
      </c>
      <c r="I101" s="1">
        <v>-500000</v>
      </c>
      <c r="J101" s="1">
        <v>-300000</v>
      </c>
      <c r="K101" s="1">
        <v>-800000</v>
      </c>
      <c r="L101" s="1">
        <v>200000</v>
      </c>
      <c r="M101" s="1">
        <v>-600000</v>
      </c>
      <c r="N101" s="1">
        <v>-1600000</v>
      </c>
      <c r="O101" s="1">
        <v>-1700000</v>
      </c>
      <c r="P101" s="1">
        <v>-600000</v>
      </c>
      <c r="Q101" s="1">
        <v>-1317000</v>
      </c>
      <c r="R101" s="1">
        <v>548000</v>
      </c>
      <c r="S101" s="1">
        <v>1114000</v>
      </c>
      <c r="T101" s="1">
        <v>2281000</v>
      </c>
      <c r="U101" s="1">
        <v>2157000</v>
      </c>
      <c r="V101" s="1">
        <v>-1849000</v>
      </c>
      <c r="W101" s="1">
        <v>2432000</v>
      </c>
      <c r="X101" s="1">
        <v>1900000</v>
      </c>
      <c r="Y101" s="1">
        <v>-7600000</v>
      </c>
      <c r="Z101" s="1">
        <v>9000000</v>
      </c>
      <c r="AA101" s="1">
        <v>-15900000</v>
      </c>
      <c r="AB101" s="1">
        <v>6300000</v>
      </c>
      <c r="AC101" s="1">
        <v>-7300000</v>
      </c>
      <c r="AD101" s="1">
        <v>1900000</v>
      </c>
      <c r="AE101" s="1">
        <v>-25900000</v>
      </c>
      <c r="AF101" s="1">
        <v>-49900000</v>
      </c>
      <c r="AG101" s="1">
        <v>-7400000</v>
      </c>
      <c r="AH101" s="1">
        <v>-11400000</v>
      </c>
      <c r="AI101" s="1">
        <v>7600000</v>
      </c>
      <c r="AJ101" s="1">
        <v>20400000</v>
      </c>
      <c r="AK101" s="1">
        <v>-30100000</v>
      </c>
      <c r="AL101" s="1">
        <v>14300000</v>
      </c>
      <c r="AM101" s="1">
        <v>4400000</v>
      </c>
      <c r="AT101" s="38" t="s">
        <v>141</v>
      </c>
      <c r="AU101" s="40" cm="1">
        <f t="array" ref="AU101">_FV(A1,"Market cap",TRUE)</f>
        <v>50532280000</v>
      </c>
    </row>
    <row r="102" spans="1:47" ht="20" x14ac:dyDescent="0.25">
      <c r="A102" s="6" t="s">
        <v>87</v>
      </c>
      <c r="B102" s="10" t="s">
        <v>91</v>
      </c>
      <c r="C102" s="10" t="s">
        <v>91</v>
      </c>
      <c r="D102" s="10" t="s">
        <v>91</v>
      </c>
      <c r="E102" s="10" t="s">
        <v>91</v>
      </c>
      <c r="F102" s="10">
        <v>56900000</v>
      </c>
      <c r="G102" s="10">
        <v>-142700000</v>
      </c>
      <c r="H102" s="10">
        <v>126600000</v>
      </c>
      <c r="I102" s="10">
        <v>-189100000</v>
      </c>
      <c r="J102" s="10">
        <v>-115900000</v>
      </c>
      <c r="K102" s="10">
        <v>-40800000</v>
      </c>
      <c r="L102" s="10">
        <v>-116600000</v>
      </c>
      <c r="M102" s="10">
        <v>-44500000</v>
      </c>
      <c r="N102" s="10">
        <v>-8100000</v>
      </c>
      <c r="O102" s="10">
        <v>-32700000</v>
      </c>
      <c r="P102" s="10">
        <v>19300000</v>
      </c>
      <c r="Q102" s="10">
        <v>-3783000</v>
      </c>
      <c r="R102" s="10">
        <v>-2172000</v>
      </c>
      <c r="S102" s="10">
        <v>7412000</v>
      </c>
      <c r="T102" s="10">
        <v>36421000</v>
      </c>
      <c r="U102" s="10">
        <v>-14395000</v>
      </c>
      <c r="V102" s="10">
        <v>33147000</v>
      </c>
      <c r="W102" s="10">
        <v>379651000</v>
      </c>
      <c r="X102" s="10">
        <v>-346600000</v>
      </c>
      <c r="Y102" s="10">
        <v>-70700000</v>
      </c>
      <c r="Z102" s="10">
        <v>6900000</v>
      </c>
      <c r="AA102" s="10">
        <v>168700000</v>
      </c>
      <c r="AB102" s="10">
        <v>1601300000</v>
      </c>
      <c r="AC102" s="10">
        <v>-685800000</v>
      </c>
      <c r="AD102" s="10">
        <v>-818600000</v>
      </c>
      <c r="AE102" s="10">
        <v>-129600000</v>
      </c>
      <c r="AF102" s="10">
        <v>-116800000</v>
      </c>
      <c r="AG102" s="10">
        <v>234600000</v>
      </c>
      <c r="AH102" s="10">
        <v>-116000000</v>
      </c>
      <c r="AI102" s="10">
        <v>82600000</v>
      </c>
      <c r="AJ102" s="10">
        <v>-107600000</v>
      </c>
      <c r="AK102" s="10">
        <v>1073800000</v>
      </c>
      <c r="AL102" s="10">
        <v>-900300000</v>
      </c>
      <c r="AM102" s="10">
        <v>238700000</v>
      </c>
      <c r="AT102" s="33" t="s">
        <v>142</v>
      </c>
      <c r="AU102" s="34">
        <f>AU101/AU103</f>
        <v>0.84998943658655068</v>
      </c>
    </row>
    <row r="103" spans="1:47" ht="20" x14ac:dyDescent="0.25">
      <c r="A103" s="5" t="s">
        <v>88</v>
      </c>
      <c r="B103" s="1" t="s">
        <v>91</v>
      </c>
      <c r="C103" s="1" t="s">
        <v>91</v>
      </c>
      <c r="D103" s="1" t="s">
        <v>91</v>
      </c>
      <c r="E103" s="1" t="s">
        <v>91</v>
      </c>
      <c r="F103" s="1">
        <v>18900000</v>
      </c>
      <c r="G103" s="1">
        <v>122300000</v>
      </c>
      <c r="H103" s="1">
        <v>21200000</v>
      </c>
      <c r="I103" s="1">
        <v>77600000</v>
      </c>
      <c r="J103" s="1">
        <v>36500000</v>
      </c>
      <c r="K103" s="1">
        <v>48600000</v>
      </c>
      <c r="L103" s="1">
        <v>98300000</v>
      </c>
      <c r="M103" s="1">
        <v>24700000</v>
      </c>
      <c r="N103" s="1">
        <v>69300000</v>
      </c>
      <c r="O103" s="1">
        <v>61200000</v>
      </c>
      <c r="P103" s="1">
        <v>28400000</v>
      </c>
      <c r="Q103" s="1">
        <v>47748000</v>
      </c>
      <c r="R103" s="1">
        <v>43965000</v>
      </c>
      <c r="S103" s="1">
        <v>41793000</v>
      </c>
      <c r="T103" s="1">
        <v>49205000</v>
      </c>
      <c r="U103" s="1">
        <v>85626000</v>
      </c>
      <c r="V103" s="1">
        <v>71231000</v>
      </c>
      <c r="W103" s="1">
        <v>104378000</v>
      </c>
      <c r="X103" s="1">
        <v>484000000</v>
      </c>
      <c r="Y103" s="1">
        <v>137400000</v>
      </c>
      <c r="Z103" s="1">
        <v>66700000</v>
      </c>
      <c r="AA103" s="1">
        <v>73600000</v>
      </c>
      <c r="AB103" s="1">
        <v>242300000</v>
      </c>
      <c r="AC103" s="1">
        <v>1843600000</v>
      </c>
      <c r="AD103" s="1">
        <v>1157800000</v>
      </c>
      <c r="AE103" s="1">
        <v>339200000</v>
      </c>
      <c r="AF103" s="1">
        <v>209600000</v>
      </c>
      <c r="AG103" s="1">
        <v>92800000</v>
      </c>
      <c r="AH103" s="1">
        <v>327400000</v>
      </c>
      <c r="AI103" s="1">
        <v>211400000</v>
      </c>
      <c r="AJ103" s="1">
        <v>294000000</v>
      </c>
      <c r="AK103" s="1">
        <v>186400000</v>
      </c>
      <c r="AL103" s="1">
        <v>1260200000</v>
      </c>
      <c r="AM103" s="1">
        <v>359900000</v>
      </c>
      <c r="AT103" s="35" t="s">
        <v>143</v>
      </c>
      <c r="AU103" s="41">
        <f>AU99+AU101</f>
        <v>59450480000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61200000</v>
      </c>
      <c r="O104" s="11">
        <v>28500000</v>
      </c>
      <c r="P104" s="11">
        <v>47700000</v>
      </c>
      <c r="Q104" s="11">
        <v>43965000</v>
      </c>
      <c r="R104" s="11">
        <v>41793000</v>
      </c>
      <c r="S104" s="11">
        <v>49205000</v>
      </c>
      <c r="T104" s="11">
        <v>85626000</v>
      </c>
      <c r="U104" s="11">
        <v>71231000</v>
      </c>
      <c r="V104" s="11">
        <v>104378000</v>
      </c>
      <c r="W104" s="11">
        <v>484029000</v>
      </c>
      <c r="X104" s="11">
        <v>137400000</v>
      </c>
      <c r="Y104" s="11">
        <v>66700000</v>
      </c>
      <c r="Z104" s="11">
        <v>73600000</v>
      </c>
      <c r="AA104" s="11">
        <v>242300000</v>
      </c>
      <c r="AB104" s="11">
        <v>1843600000</v>
      </c>
      <c r="AC104" s="11">
        <v>1157800000</v>
      </c>
      <c r="AD104" s="11">
        <v>339200000</v>
      </c>
      <c r="AE104" s="11">
        <v>209600000</v>
      </c>
      <c r="AF104" s="11">
        <v>92800000</v>
      </c>
      <c r="AG104" s="11">
        <v>327400000</v>
      </c>
      <c r="AH104" s="11">
        <v>211400000</v>
      </c>
      <c r="AI104" s="11">
        <v>294000000</v>
      </c>
      <c r="AJ104" s="11">
        <v>186400000</v>
      </c>
      <c r="AK104" s="11">
        <v>1260200000</v>
      </c>
      <c r="AL104" s="11">
        <v>359900000</v>
      </c>
      <c r="AM104" s="11">
        <v>598600000</v>
      </c>
      <c r="AT104" s="66" t="s">
        <v>144</v>
      </c>
      <c r="AU104" s="67"/>
    </row>
    <row r="105" spans="1:47" ht="21" thickTop="1" x14ac:dyDescent="0.25">
      <c r="A105" s="14" t="s">
        <v>158</v>
      </c>
      <c r="F105" s="1">
        <f t="shared" ref="F105:AL105" si="8">((F22*(1-$AU$91))+F77+F88-F81)</f>
        <v>43036013.101086795</v>
      </c>
      <c r="G105" s="1">
        <f t="shared" si="8"/>
        <v>115608768.79559326</v>
      </c>
      <c r="H105" s="1">
        <f t="shared" si="8"/>
        <v>82546352.538335562</v>
      </c>
      <c r="I105" s="1">
        <f t="shared" si="8"/>
        <v>99889541.461962163</v>
      </c>
      <c r="J105" s="1">
        <f t="shared" si="8"/>
        <v>64738945.958016992</v>
      </c>
      <c r="K105" s="1">
        <f t="shared" si="8"/>
        <v>92689221.378591627</v>
      </c>
      <c r="L105" s="1">
        <f t="shared" si="8"/>
        <v>110399560.81584039</v>
      </c>
      <c r="M105" s="1">
        <f t="shared" si="8"/>
        <v>76437114.783385426</v>
      </c>
      <c r="N105" s="1">
        <f t="shared" si="8"/>
        <v>173759274.97394669</v>
      </c>
      <c r="O105" s="1">
        <f t="shared" si="8"/>
        <v>146183497.09691823</v>
      </c>
      <c r="P105" s="1">
        <f t="shared" si="8"/>
        <v>198278442.75718325</v>
      </c>
      <c r="Q105" s="1">
        <f t="shared" si="8"/>
        <v>266799269.24222124</v>
      </c>
      <c r="R105" s="1">
        <f t="shared" si="8"/>
        <v>257576598.40702695</v>
      </c>
      <c r="S105" s="1">
        <f t="shared" si="8"/>
        <v>407365781.45005202</v>
      </c>
      <c r="T105" s="1">
        <f t="shared" si="8"/>
        <v>428703622.15274668</v>
      </c>
      <c r="U105" s="1">
        <f t="shared" si="8"/>
        <v>414897215.87018013</v>
      </c>
      <c r="V105" s="1">
        <f t="shared" si="8"/>
        <v>435670741.1046598</v>
      </c>
      <c r="W105" s="1">
        <f t="shared" si="8"/>
        <v>461551549.94789338</v>
      </c>
      <c r="X105" s="1">
        <f t="shared" si="8"/>
        <v>418418051.21333933</v>
      </c>
      <c r="Y105" s="1">
        <f t="shared" si="8"/>
        <v>663828070.56721747</v>
      </c>
      <c r="Z105" s="1">
        <f t="shared" si="8"/>
        <v>883574251.8981688</v>
      </c>
      <c r="AA105" s="1">
        <f t="shared" si="8"/>
        <v>932467336.60860503</v>
      </c>
      <c r="AB105" s="1">
        <f t="shared" si="8"/>
        <v>1244218862.5874648</v>
      </c>
      <c r="AC105" s="1">
        <f t="shared" si="8"/>
        <v>1846643538.7821944</v>
      </c>
      <c r="AD105" s="1">
        <f t="shared" si="8"/>
        <v>2300986199.1960697</v>
      </c>
      <c r="AE105" s="1">
        <f t="shared" si="8"/>
        <v>2668540881.3458385</v>
      </c>
      <c r="AF105" s="1">
        <f t="shared" si="8"/>
        <v>2227664009.2303114</v>
      </c>
      <c r="AG105" s="1">
        <f t="shared" si="8"/>
        <v>2402423165.1034689</v>
      </c>
      <c r="AH105" s="1">
        <f t="shared" si="8"/>
        <v>2520829581.6584787</v>
      </c>
      <c r="AI105" s="1">
        <f t="shared" si="8"/>
        <v>2086837338.0973649</v>
      </c>
      <c r="AJ105" s="1">
        <f t="shared" si="8"/>
        <v>1983676924.2221231</v>
      </c>
      <c r="AK105" s="1">
        <f t="shared" si="8"/>
        <v>1684970663.9868989</v>
      </c>
      <c r="AL105" s="1">
        <f t="shared" si="8"/>
        <v>1519053029.6263213</v>
      </c>
      <c r="AM105" s="1">
        <f>(AM22*(1-AU91))+AM77+AM88-AM81</f>
        <v>-592945459.28241777</v>
      </c>
      <c r="AN105" s="42">
        <f>AL105*(1+$AU$106)</f>
        <v>1632306215.1309495</v>
      </c>
      <c r="AO105" s="42">
        <f t="shared" ref="AO105:AR105" si="9">AN105*(1+$AU$106)</f>
        <v>1754003005.8137989</v>
      </c>
      <c r="AP105" s="42">
        <f t="shared" si="9"/>
        <v>1884772915.6977029</v>
      </c>
      <c r="AQ105" s="42">
        <f t="shared" si="9"/>
        <v>2025292392.3009126</v>
      </c>
      <c r="AR105" s="42">
        <f t="shared" si="9"/>
        <v>2176288315.7696218</v>
      </c>
      <c r="AS105" s="43" t="s">
        <v>160</v>
      </c>
      <c r="AT105" s="25" t="s">
        <v>107</v>
      </c>
      <c r="AU105" s="26">
        <f>(AU100*AU92)+(AU102*AU97)</f>
        <v>7.5224151751666829E-2</v>
      </c>
    </row>
    <row r="106" spans="1:47" ht="19" x14ac:dyDescent="0.25">
      <c r="A106" s="14" t="s">
        <v>106</v>
      </c>
      <c r="B106" s="1"/>
      <c r="C106" s="15" t="e">
        <f>(C107/B107)-1</f>
        <v>#VALUE!</v>
      </c>
      <c r="D106" s="15" t="e">
        <f>(D107/C107)-1</f>
        <v>#VALUE!</v>
      </c>
      <c r="E106" s="15" t="e">
        <f>(E107/D107)-1</f>
        <v>#VALUE!</v>
      </c>
      <c r="F106" s="15" t="e">
        <f t="shared" ref="F106:AL106" si="10">(F105/E105)-1</f>
        <v>#DIV/0!</v>
      </c>
      <c r="G106" s="15">
        <f t="shared" si="10"/>
        <v>1.6863261827725808</v>
      </c>
      <c r="H106" s="15">
        <f t="shared" si="10"/>
        <v>-0.28598536773378358</v>
      </c>
      <c r="I106" s="15">
        <f t="shared" si="10"/>
        <v>0.21010242597420903</v>
      </c>
      <c r="J106" s="15">
        <f t="shared" si="10"/>
        <v>-0.35189465272828868</v>
      </c>
      <c r="K106" s="15">
        <f t="shared" si="10"/>
        <v>0.43173819108362221</v>
      </c>
      <c r="L106" s="15">
        <f t="shared" si="10"/>
        <v>0.19107226464779981</v>
      </c>
      <c r="M106" s="15">
        <f t="shared" si="10"/>
        <v>-0.30763207553976024</v>
      </c>
      <c r="N106" s="15">
        <f t="shared" si="10"/>
        <v>1.2732317339078247</v>
      </c>
      <c r="O106" s="15">
        <f t="shared" si="10"/>
        <v>-0.15870104131801399</v>
      </c>
      <c r="P106" s="15">
        <f t="shared" si="10"/>
        <v>0.35636680401568577</v>
      </c>
      <c r="Q106" s="15">
        <f t="shared" si="10"/>
        <v>0.3455788008631393</v>
      </c>
      <c r="R106" s="15">
        <f t="shared" si="10"/>
        <v>-3.4567826446410654E-2</v>
      </c>
      <c r="S106" s="15">
        <f t="shared" si="10"/>
        <v>0.58153257698638305</v>
      </c>
      <c r="T106" s="15">
        <f t="shared" si="10"/>
        <v>5.2380051723394327E-2</v>
      </c>
      <c r="U106" s="15">
        <f t="shared" si="10"/>
        <v>-3.2205014301575741E-2</v>
      </c>
      <c r="V106" s="15">
        <f t="shared" si="10"/>
        <v>5.0069088053315891E-2</v>
      </c>
      <c r="W106" s="15">
        <f t="shared" si="10"/>
        <v>5.940451446799444E-2</v>
      </c>
      <c r="X106" s="15">
        <f t="shared" si="10"/>
        <v>-9.3453263756613114E-2</v>
      </c>
      <c r="Y106" s="15">
        <f t="shared" si="10"/>
        <v>0.58651871887991436</v>
      </c>
      <c r="Z106" s="15">
        <f t="shared" si="10"/>
        <v>0.33102875740579329</v>
      </c>
      <c r="AA106" s="15">
        <f t="shared" si="10"/>
        <v>5.5335569823814934E-2</v>
      </c>
      <c r="AB106" s="15">
        <f t="shared" si="10"/>
        <v>0.33432970114825022</v>
      </c>
      <c r="AC106" s="15">
        <f t="shared" si="10"/>
        <v>0.48417902533798074</v>
      </c>
      <c r="AD106" s="15">
        <f t="shared" si="10"/>
        <v>0.24603701303040904</v>
      </c>
      <c r="AE106" s="15">
        <f t="shared" si="10"/>
        <v>0.15973789076970002</v>
      </c>
      <c r="AF106" s="15">
        <f t="shared" si="10"/>
        <v>-0.16521271051061337</v>
      </c>
      <c r="AG106" s="15">
        <f t="shared" si="10"/>
        <v>7.8449512650491382E-2</v>
      </c>
      <c r="AH106" s="15">
        <f t="shared" si="10"/>
        <v>4.9286244935916601E-2</v>
      </c>
      <c r="AI106" s="15">
        <f t="shared" si="10"/>
        <v>-0.17216246854560713</v>
      </c>
      <c r="AJ106" s="15">
        <f t="shared" si="10"/>
        <v>-4.9433854758079154E-2</v>
      </c>
      <c r="AK106" s="15">
        <f t="shared" si="10"/>
        <v>-0.1505821117278755</v>
      </c>
      <c r="AL106" s="15">
        <f t="shared" si="10"/>
        <v>-9.8469153147147992E-2</v>
      </c>
      <c r="AM106" s="15">
        <f>(AM105/AL105)-1</f>
        <v>-1.3903388806829733</v>
      </c>
      <c r="AN106" s="60">
        <v>1714000000</v>
      </c>
      <c r="AO106" s="60">
        <v>1916000000</v>
      </c>
      <c r="AP106" s="60">
        <v>2124000000</v>
      </c>
      <c r="AQ106" s="60">
        <v>2514000000</v>
      </c>
      <c r="AR106" s="60">
        <v>2902000000</v>
      </c>
      <c r="AS106" s="43" t="s">
        <v>159</v>
      </c>
      <c r="AT106" s="44" t="s">
        <v>145</v>
      </c>
      <c r="AU106" s="45">
        <f>(SUM(AN4:AR4)/5)</f>
        <v>7.4555123024564601E-2</v>
      </c>
    </row>
    <row r="107" spans="1:47" ht="19" x14ac:dyDescent="0.25">
      <c r="A107" s="68" t="s">
        <v>161</v>
      </c>
      <c r="B107" s="1" t="s">
        <v>91</v>
      </c>
      <c r="C107" s="1" t="s">
        <v>91</v>
      </c>
      <c r="D107" s="1" t="s">
        <v>91</v>
      </c>
      <c r="E107" s="1" t="s">
        <v>91</v>
      </c>
      <c r="F107" s="1">
        <v>52600000</v>
      </c>
      <c r="G107" s="1">
        <v>82000000</v>
      </c>
      <c r="H107" s="1">
        <v>70300000</v>
      </c>
      <c r="I107" s="1">
        <v>55900000</v>
      </c>
      <c r="J107" s="1">
        <v>103000000</v>
      </c>
      <c r="K107" s="1">
        <v>80800000</v>
      </c>
      <c r="L107" s="1">
        <v>56600000</v>
      </c>
      <c r="M107" s="1">
        <v>142800000</v>
      </c>
      <c r="N107" s="1">
        <v>113400000</v>
      </c>
      <c r="O107" s="1">
        <v>47800000</v>
      </c>
      <c r="P107" s="1">
        <v>101900000</v>
      </c>
      <c r="Q107" s="1">
        <v>165477000</v>
      </c>
      <c r="R107" s="1">
        <v>206544000</v>
      </c>
      <c r="S107" s="1">
        <v>210569000</v>
      </c>
      <c r="T107" s="1">
        <v>317164000</v>
      </c>
      <c r="U107" s="1">
        <v>306593000</v>
      </c>
      <c r="V107" s="1">
        <v>321353000</v>
      </c>
      <c r="W107" s="1">
        <v>306625000</v>
      </c>
      <c r="X107" s="1">
        <v>436100000</v>
      </c>
      <c r="Y107" s="1">
        <v>358700000</v>
      </c>
      <c r="Z107" s="1">
        <v>397700000</v>
      </c>
      <c r="AA107" s="1">
        <v>652700000</v>
      </c>
      <c r="AB107" s="1">
        <v>319500000</v>
      </c>
      <c r="AC107" s="1">
        <v>595500000</v>
      </c>
      <c r="AD107" s="1">
        <v>897500000</v>
      </c>
      <c r="AE107" s="1">
        <v>1021700000</v>
      </c>
      <c r="AF107" s="1">
        <v>1184600000</v>
      </c>
      <c r="AG107" s="1">
        <v>1182900000</v>
      </c>
      <c r="AH107" s="1">
        <v>1222700000</v>
      </c>
      <c r="AI107" s="1">
        <v>1430600000</v>
      </c>
      <c r="AJ107" s="1">
        <v>1620100000</v>
      </c>
      <c r="AK107" s="1">
        <v>1371200000</v>
      </c>
      <c r="AL107" s="1">
        <v>1418900000</v>
      </c>
      <c r="AM107" s="1">
        <v>1075600000</v>
      </c>
      <c r="AN107" s="43"/>
      <c r="AO107" s="43"/>
      <c r="AP107" s="43"/>
      <c r="AQ107" s="43"/>
      <c r="AR107" s="61">
        <f>AR106*(1+AU107)/(AU108-AU107)</f>
        <v>59225490053.224861</v>
      </c>
      <c r="AS107" s="47" t="s">
        <v>146</v>
      </c>
      <c r="AT107" s="48" t="s">
        <v>147</v>
      </c>
      <c r="AU107" s="49">
        <v>2.5000000000000001E-2</v>
      </c>
    </row>
    <row r="108" spans="1:47" ht="19" x14ac:dyDescent="0.25">
      <c r="AN108" s="46">
        <f>AN107+AN105</f>
        <v>1632306215.1309495</v>
      </c>
      <c r="AO108" s="46">
        <f>AO107+AO105</f>
        <v>1754003005.8137989</v>
      </c>
      <c r="AP108" s="46">
        <f>AP107+AP105</f>
        <v>1884772915.6977029</v>
      </c>
      <c r="AQ108" s="46">
        <f>AQ107+AQ105</f>
        <v>2025292392.3009126</v>
      </c>
      <c r="AR108" s="61">
        <f>AR107+AR106</f>
        <v>62127490053.224861</v>
      </c>
      <c r="AS108" s="47" t="s">
        <v>143</v>
      </c>
      <c r="AT108" s="50" t="s">
        <v>148</v>
      </c>
      <c r="AU108" s="51">
        <f>AU105</f>
        <v>7.5224151751666829E-2</v>
      </c>
    </row>
    <row r="109" spans="1:47" ht="19" x14ac:dyDescent="0.25">
      <c r="AN109" s="62" t="s">
        <v>149</v>
      </c>
      <c r="AO109" s="63"/>
    </row>
    <row r="110" spans="1:47" ht="20" x14ac:dyDescent="0.25">
      <c r="AN110" s="52" t="s">
        <v>150</v>
      </c>
      <c r="AO110" s="40">
        <f>NPV(AU108,AN108,AO108,AP108,AQ108,AR108)</f>
        <v>49297116304.787598</v>
      </c>
    </row>
    <row r="111" spans="1:47" ht="20" x14ac:dyDescent="0.25">
      <c r="AN111" s="52" t="s">
        <v>151</v>
      </c>
      <c r="AO111" s="40">
        <f>AM40</f>
        <v>598600000</v>
      </c>
    </row>
    <row r="112" spans="1:47" ht="20" x14ac:dyDescent="0.25">
      <c r="AN112" s="52" t="s">
        <v>139</v>
      </c>
      <c r="AO112" s="40">
        <f>AU99</f>
        <v>8918200000</v>
      </c>
    </row>
    <row r="113" spans="40:41" ht="20" x14ac:dyDescent="0.25">
      <c r="AN113" s="52" t="s">
        <v>152</v>
      </c>
      <c r="AO113" s="40">
        <f>AO110+AO111-AO112</f>
        <v>40977516304.787598</v>
      </c>
    </row>
    <row r="114" spans="40:41" ht="20" x14ac:dyDescent="0.25">
      <c r="AN114" s="52" t="s">
        <v>153</v>
      </c>
      <c r="AO114" s="53">
        <f>AM34*(1+(5*AS16))</f>
        <v>279317845.94895077</v>
      </c>
    </row>
    <row r="115" spans="40:41" ht="20" x14ac:dyDescent="0.25">
      <c r="AN115" s="54" t="s">
        <v>154</v>
      </c>
      <c r="AO115" s="55">
        <f>AO113/AO114</f>
        <v>146.70568636805544</v>
      </c>
    </row>
    <row r="116" spans="40:41" ht="20" x14ac:dyDescent="0.25">
      <c r="AN116" s="52" t="s">
        <v>155</v>
      </c>
      <c r="AO116" s="56" cm="1">
        <f t="array" ref="AO116">_FV(A1,"Price")</f>
        <v>177.48</v>
      </c>
    </row>
    <row r="117" spans="40:41" ht="20" x14ac:dyDescent="0.25">
      <c r="AN117" s="57" t="s">
        <v>156</v>
      </c>
      <c r="AO117" s="58">
        <f>AO115/AO116-1</f>
        <v>-0.17339595239995809</v>
      </c>
    </row>
    <row r="118" spans="40:41" ht="20" x14ac:dyDescent="0.25">
      <c r="AN118" s="57" t="s">
        <v>157</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ECL" display="ROIC.AI | EC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1462/000091205701007478/0000912057-01-007478-index.htm" xr:uid="{00000000-0004-0000-0000-00002E000000}"/>
    <hyperlink ref="Q74" r:id="rId33" tooltip="https://www.sec.gov/Archives/edgar/data/31462/000091205701007478/0000912057-01-007478-index.htm" xr:uid="{00000000-0004-0000-0000-00002F000000}"/>
    <hyperlink ref="R36" r:id="rId34" tooltip="https://www.sec.gov/Archives/edgar/data/31462/000110465902000656/j3013_10k405.htm" xr:uid="{00000000-0004-0000-0000-000031000000}"/>
    <hyperlink ref="R74" r:id="rId35" tooltip="https://www.sec.gov/Archives/edgar/data/31462/000110465902000656/j3013_10k405.htm" xr:uid="{00000000-0004-0000-0000-000032000000}"/>
    <hyperlink ref="S36" r:id="rId36" tooltip="https://www.sec.gov/Archives/edgar/data/31462/000110465903003796/j8116_10k.htm" xr:uid="{00000000-0004-0000-0000-000034000000}"/>
    <hyperlink ref="S74" r:id="rId37" tooltip="https://www.sec.gov/Archives/edgar/data/31462/000110465903003796/j8116_10k.htm" xr:uid="{00000000-0004-0000-0000-000035000000}"/>
    <hyperlink ref="T36" r:id="rId38" tooltip="https://www.sec.gov/Archives/edgar/data/31462/000110465904006565/a04-2967_210k.htm" xr:uid="{00000000-0004-0000-0000-000037000000}"/>
    <hyperlink ref="T74" r:id="rId39" tooltip="https://www.sec.gov/Archives/edgar/data/31462/000110465904006565/a04-2967_210k.htm" xr:uid="{00000000-0004-0000-0000-000038000000}"/>
    <hyperlink ref="U36" r:id="rId40" tooltip="https://www.sec.gov/Archives/edgar/data/31462/000110465905009384/a05-1766_110k.htm" xr:uid="{00000000-0004-0000-0000-00003A000000}"/>
    <hyperlink ref="U74" r:id="rId41" tooltip="https://www.sec.gov/Archives/edgar/data/31462/000110465905009384/a05-1766_110k.htm" xr:uid="{00000000-0004-0000-0000-00003B000000}"/>
    <hyperlink ref="V36" r:id="rId42" tooltip="https://www.sec.gov/Archives/edgar/data/31462/000110465906012710/a06-2286_110k.htm" xr:uid="{00000000-0004-0000-0000-00003D000000}"/>
    <hyperlink ref="V74" r:id="rId43" tooltip="https://www.sec.gov/Archives/edgar/data/31462/000110465906012710/a06-2286_110k.htm" xr:uid="{00000000-0004-0000-0000-00003E000000}"/>
    <hyperlink ref="W36" r:id="rId44" tooltip="https://www.sec.gov/Archives/edgar/data/31462/000110465907015053/a07-5385_110k.htm" xr:uid="{00000000-0004-0000-0000-000040000000}"/>
    <hyperlink ref="W74" r:id="rId45" tooltip="https://www.sec.gov/Archives/edgar/data/31462/000110465907015053/a07-5385_110k.htm" xr:uid="{00000000-0004-0000-0000-000041000000}"/>
    <hyperlink ref="X36" r:id="rId46" tooltip="https://www.sec.gov/Archives/edgar/data/31462/000110465908012647/a08-6080_110k.htm" xr:uid="{00000000-0004-0000-0000-000043000000}"/>
    <hyperlink ref="X74" r:id="rId47" tooltip="https://www.sec.gov/Archives/edgar/data/31462/000110465908012647/a08-6080_110k.htm" xr:uid="{00000000-0004-0000-0000-000044000000}"/>
    <hyperlink ref="Y36" r:id="rId48" tooltip="https://www.sec.gov/Archives/edgar/data/31462/000110465909013091/0001104659-09-013091-index.html" xr:uid="{00000000-0004-0000-0000-000046000000}"/>
    <hyperlink ref="Y74" r:id="rId49" tooltip="https://www.sec.gov/Archives/edgar/data/31462/000110465909013091/0001104659-09-013091-index.html" xr:uid="{00000000-0004-0000-0000-000047000000}"/>
    <hyperlink ref="Z36" r:id="rId50" tooltip="https://www.sec.gov/Archives/edgar/data/31462/000110465910010302/0001104659-10-010302-index.html" xr:uid="{00000000-0004-0000-0000-000049000000}"/>
    <hyperlink ref="Z74" r:id="rId51" tooltip="https://www.sec.gov/Archives/edgar/data/31462/000110465910010302/0001104659-10-010302-index.html" xr:uid="{00000000-0004-0000-0000-00004A000000}"/>
    <hyperlink ref="AA36" r:id="rId52" tooltip="https://www.sec.gov/Archives/edgar/data/31462/000110465911010321/a11-2254_110k.htm" xr:uid="{00000000-0004-0000-0000-00004C000000}"/>
    <hyperlink ref="AA74" r:id="rId53" tooltip="https://www.sec.gov/Archives/edgar/data/31462/000110465911010321/a11-2254_110k.htm" xr:uid="{00000000-0004-0000-0000-00004D000000}"/>
    <hyperlink ref="AB36" r:id="rId54" tooltip="https://www.sec.gov/Archives/edgar/data/31462/000110465912014104/0001104659-12-014104-index.html" xr:uid="{00000000-0004-0000-0000-00004F000000}"/>
    <hyperlink ref="AB74" r:id="rId55" tooltip="https://www.sec.gov/Archives/edgar/data/31462/000110465912014104/0001104659-12-014104-index.html" xr:uid="{00000000-0004-0000-0000-000050000000}"/>
    <hyperlink ref="AC36" r:id="rId56" tooltip="https://www.sec.gov/Archives/edgar/data/31462/000110465913014387/0001104659-13-014387-index.html" xr:uid="{00000000-0004-0000-0000-000052000000}"/>
    <hyperlink ref="AC74" r:id="rId57" tooltip="https://www.sec.gov/Archives/edgar/data/31462/000110465913014387/0001104659-13-014387-index.html" xr:uid="{00000000-0004-0000-0000-000053000000}"/>
    <hyperlink ref="AD36" r:id="rId58" tooltip="https://www.sec.gov/Archives/edgar/data/31462/000110465914014489/a13-25814_110k.htm" xr:uid="{00000000-0004-0000-0000-000055000000}"/>
    <hyperlink ref="AD74" r:id="rId59" tooltip="https://www.sec.gov/Archives/edgar/data/31462/000110465914014489/a13-25814_110k.htm" xr:uid="{00000000-0004-0000-0000-000056000000}"/>
    <hyperlink ref="AE36" r:id="rId60" tooltip="https://www.sec.gov/Archives/edgar/data/31462/000110465915014788/a14-25700_110k.htm" xr:uid="{00000000-0004-0000-0000-000058000000}"/>
    <hyperlink ref="AE74" r:id="rId61" tooltip="https://www.sec.gov/Archives/edgar/data/31462/000110465915014788/a14-25700_110k.htm" xr:uid="{00000000-0004-0000-0000-000059000000}"/>
    <hyperlink ref="AF36" r:id="rId62" tooltip="https://www.sec.gov/Archives/edgar/data/31462/000155837016003581/0001558370-16-003581-index.html" xr:uid="{00000000-0004-0000-0000-00005B000000}"/>
    <hyperlink ref="AF74" r:id="rId63" tooltip="https://www.sec.gov/Archives/edgar/data/31462/000155837016003581/0001558370-16-003581-index.html" xr:uid="{00000000-0004-0000-0000-00005C000000}"/>
    <hyperlink ref="AG36" r:id="rId64" tooltip="https://www.sec.gov/Archives/edgar/data/31462/000155837017000944/0001558370-17-000944-index.html" xr:uid="{00000000-0004-0000-0000-00005E000000}"/>
    <hyperlink ref="AG74" r:id="rId65" tooltip="https://www.sec.gov/Archives/edgar/data/31462/000155837017000944/0001558370-17-000944-index.html" xr:uid="{00000000-0004-0000-0000-00005F000000}"/>
    <hyperlink ref="AH36" r:id="rId66" tooltip="https://www.sec.gov/Archives/edgar/data/31462/000155837018000999/0001558370-18-000999-index.html" xr:uid="{00000000-0004-0000-0000-000061000000}"/>
    <hyperlink ref="AH74" r:id="rId67" tooltip="https://www.sec.gov/Archives/edgar/data/31462/000155837018000999/0001558370-18-000999-index.html" xr:uid="{00000000-0004-0000-0000-000062000000}"/>
    <hyperlink ref="AI36" r:id="rId68" tooltip="https://www.sec.gov/Archives/edgar/data/31462/000155837019001379/0001558370-19-001379-index.html" xr:uid="{00000000-0004-0000-0000-000064000000}"/>
    <hyperlink ref="AI74" r:id="rId69" tooltip="https://www.sec.gov/Archives/edgar/data/31462/000155837019001379/0001558370-19-001379-index.html" xr:uid="{00000000-0004-0000-0000-000065000000}"/>
    <hyperlink ref="AJ36" r:id="rId70" tooltip="https://www.sec.gov/Archives/edgar/data/31462/000155837020001788/0001558370-20-001788-index.html" xr:uid="{00000000-0004-0000-0000-000067000000}"/>
    <hyperlink ref="AJ74" r:id="rId71" tooltip="https://www.sec.gov/Archives/edgar/data/31462/000155837020001788/0001558370-20-001788-index.html" xr:uid="{00000000-0004-0000-0000-000068000000}"/>
    <hyperlink ref="AK36" r:id="rId72" tooltip="https://www.sec.gov/Archives/edgar/data/31462/000155837021001916/0001558370-21-001916-index.htm" xr:uid="{00000000-0004-0000-0000-00006A000000}"/>
    <hyperlink ref="AK74" r:id="rId73" tooltip="https://www.sec.gov/Archives/edgar/data/31462/000155837021001916/0001558370-21-001916-index.htm" xr:uid="{00000000-0004-0000-0000-00006B000000}"/>
    <hyperlink ref="AL36" r:id="rId74" tooltip="https://www.sec.gov/Archives/edgar/data/31462/000155837022002059/0001558370-22-002059-index.htm" xr:uid="{00000000-0004-0000-0000-00006D000000}"/>
    <hyperlink ref="AL74" r:id="rId75" tooltip="https://www.sec.gov/Archives/edgar/data/31462/000155837022002059/0001558370-22-002059-index.htm" xr:uid="{00000000-0004-0000-0000-00006E000000}"/>
    <hyperlink ref="AM36" r:id="rId76" tooltip="https://www.sec.gov/Archives/edgar/data/31462/000155837023001969/0001558370-23-001969-index.htm" xr:uid="{00000000-0004-0000-0000-000070000000}"/>
    <hyperlink ref="AM74" r:id="rId77" tooltip="https://www.sec.gov/Archives/edgar/data/31462/000155837023001969/0001558370-23-001969-index.htm" xr:uid="{00000000-0004-0000-0000-000071000000}"/>
    <hyperlink ref="AN1" r:id="rId78" display="https://finbox.com/NYSE:ECL/explorer/revenue_proj" xr:uid="{20ED0736-1E88-364B-B337-88EA4A09D993}"/>
    <hyperlink ref="AS106" r:id="rId79" xr:uid="{F8947EAB-3211-794C-9F01-CC7505D1B3C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2023-03-13T10:07:17Z</dcterms:created>
  <dcterms:modified xsi:type="dcterms:W3CDTF">2023-06-11T09:32:00Z</dcterms:modified>
</cp:coreProperties>
</file>