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385B0003-6F0F-E14E-B72C-1F59F1841750}"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1'!$B$19:$AM$19</definedName>
    <definedName name="_xlchart.v1.11" hidden="1">'Sheet 1'!$B$3:$AM$3</definedName>
    <definedName name="_xlchart.v1.12" hidden="1">'Sheet 1'!$A$106</definedName>
    <definedName name="_xlchart.v1.13" hidden="1">'Sheet 1'!$A$19</definedName>
    <definedName name="_xlchart.v1.14" hidden="1">'Sheet 1'!$B$106:$AM$106</definedName>
    <definedName name="_xlchart.v1.15" hidden="1">'Sheet 1'!$B$19:$AM$19</definedName>
    <definedName name="_xlchart.v1.16" hidden="1">'Sheet 1'!$B$3:$AM$3</definedName>
    <definedName name="_xlchart.v1.2" hidden="1">'Sheet 1'!$A$3</definedName>
    <definedName name="_xlchart.v1.3" hidden="1">'Sheet 1'!$B$106:$AM$106</definedName>
    <definedName name="_xlchart.v1.4" hidden="1">'Sheet 1'!$B$19:$AM$19</definedName>
    <definedName name="_xlchart.v1.5" hidden="1">'Sheet 1'!$B$3:$AM$3</definedName>
    <definedName name="_xlchart.v1.6" hidden="1">'Sheet 1'!$A$106</definedName>
    <definedName name="_xlchart.v1.7" hidden="1">'Sheet 1'!$A$19</definedName>
    <definedName name="_xlchart.v1.8" hidden="1">'Sheet 1'!$A$3</definedName>
    <definedName name="_xlchart.v1.9" hidden="1">'Sheet 1'!$B$106:$AM$106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06" i="1"/>
  <c r="AP106" i="1" s="1"/>
  <c r="AQ106" i="1" s="1"/>
  <c r="AR106" i="1" s="1"/>
  <c r="AN106" i="1"/>
  <c r="AU101" i="1" a="1"/>
  <c r="AU101" i="1" s="1"/>
  <c r="AU95" i="1" a="1"/>
  <c r="AU95" i="1" s="1"/>
  <c r="AU97" i="1" s="1"/>
  <c r="AO111" i="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M9" i="1"/>
  <c r="AM13" i="1"/>
  <c r="AM20" i="1"/>
  <c r="AM29" i="1"/>
  <c r="AM35" i="1"/>
  <c r="AM80" i="1"/>
  <c r="AM89"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O108" i="1"/>
  <c r="AU92" i="1"/>
  <c r="AV16" i="1"/>
  <c r="AU16" i="1"/>
  <c r="AT16" i="1"/>
  <c r="AU103" i="1"/>
  <c r="AU100" i="1" s="1"/>
  <c r="AO112" i="1"/>
  <c r="AN108" i="1"/>
  <c r="AU102"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<sst xmlns="http://schemas.openxmlformats.org/spreadsheetml/2006/main" count="1316" uniqueCount="160">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</sst>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NSC</a:t>
            </a:r>
            <a:endParaRPr lang="en-US"/>
          </a:p>
        </c:rich>
      </c:tx>
      <c:layout>
        <c:manualLayout>
          <c:xMode val="edge"/>
          <c:yMode val="edge"/>
          <c:x val="0.46967928678336685"/>
          <c:y val="3.17169899327853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028099173553735E-2"/>
          <c:y val="0.14954570358695912"/>
          <c:w val="0.86143471074380173"/>
          <c:h val="0.701945014150656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3825100000</c:v>
                </c:pt>
                <c:pt idx="1">
                  <c:v>4076400000</c:v>
                </c:pt>
                <c:pt idx="2">
                  <c:v>4112800000</c:v>
                </c:pt>
                <c:pt idx="3">
                  <c:v>4461600000</c:v>
                </c:pt>
                <c:pt idx="4">
                  <c:v>4536000000</c:v>
                </c:pt>
                <c:pt idx="5">
                  <c:v>4617000000</c:v>
                </c:pt>
                <c:pt idx="6">
                  <c:v>4451300000</c:v>
                </c:pt>
                <c:pt idx="7">
                  <c:v>4606600000</c:v>
                </c:pt>
                <c:pt idx="8">
                  <c:v>4460100000</c:v>
                </c:pt>
                <c:pt idx="9">
                  <c:v>4581300000</c:v>
                </c:pt>
                <c:pt idx="10">
                  <c:v>4668000000</c:v>
                </c:pt>
                <c:pt idx="11">
                  <c:v>4770000000</c:v>
                </c:pt>
                <c:pt idx="12">
                  <c:v>4223000000</c:v>
                </c:pt>
                <c:pt idx="13">
                  <c:v>4221000000</c:v>
                </c:pt>
                <c:pt idx="14">
                  <c:v>5195000000</c:v>
                </c:pt>
                <c:pt idx="15">
                  <c:v>6159000000</c:v>
                </c:pt>
                <c:pt idx="16">
                  <c:v>6170000000</c:v>
                </c:pt>
                <c:pt idx="17">
                  <c:v>6270000000</c:v>
                </c:pt>
                <c:pt idx="18">
                  <c:v>6468000000</c:v>
                </c:pt>
                <c:pt idx="19">
                  <c:v>7312000000</c:v>
                </c:pt>
                <c:pt idx="20">
                  <c:v>8527000000</c:v>
                </c:pt>
                <c:pt idx="21">
                  <c:v>9407000000</c:v>
                </c:pt>
                <c:pt idx="22">
                  <c:v>9432000000</c:v>
                </c:pt>
                <c:pt idx="23">
                  <c:v>10661000000</c:v>
                </c:pt>
                <c:pt idx="24">
                  <c:v>7969000000</c:v>
                </c:pt>
                <c:pt idx="25">
                  <c:v>9516000000</c:v>
                </c:pt>
                <c:pt idx="26">
                  <c:v>11172000000</c:v>
                </c:pt>
                <c:pt idx="27">
                  <c:v>11040000000</c:v>
                </c:pt>
                <c:pt idx="28">
                  <c:v>11245000000</c:v>
                </c:pt>
                <c:pt idx="29">
                  <c:v>11624000000</c:v>
                </c:pt>
                <c:pt idx="30">
                  <c:v>10511000000</c:v>
                </c:pt>
                <c:pt idx="31">
                  <c:v>9888000000</c:v>
                </c:pt>
                <c:pt idx="32">
                  <c:v>10551000000</c:v>
                </c:pt>
                <c:pt idx="33">
                  <c:v>11458000000</c:v>
                </c:pt>
                <c:pt idx="34">
                  <c:v>11296000000</c:v>
                </c:pt>
                <c:pt idx="35">
                  <c:v>9789000000</c:v>
                </c:pt>
                <c:pt idx="36">
                  <c:v>11142000000</c:v>
                </c:pt>
                <c:pt idx="37">
                  <c:v>12745000000</c:v>
                </c:pt>
              </c:numCache>
            </c:numRef>
          </c:val>
          <c:extLst>
            <c:ext xmlns:c16="http://schemas.microsoft.com/office/drawing/2014/chart" uri="{C3380CC4-5D6E-409C-BE32-E72D297353CC}">
              <c16:uniqueId val="{00000000-C6F6-3B40-9825-12B7BAC0FEA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1076300000</c:v>
                </c:pt>
                <c:pt idx="1">
                  <c:v>1136900000</c:v>
                </c:pt>
                <c:pt idx="2">
                  <c:v>581300000</c:v>
                </c:pt>
                <c:pt idx="3">
                  <c:v>1312400000</c:v>
                </c:pt>
                <c:pt idx="4">
                  <c:v>585700000</c:v>
                </c:pt>
                <c:pt idx="5">
                  <c:v>502400000</c:v>
                </c:pt>
                <c:pt idx="6">
                  <c:v>-237700000</c:v>
                </c:pt>
                <c:pt idx="7">
                  <c:v>478700000</c:v>
                </c:pt>
                <c:pt idx="8">
                  <c:v>716400000</c:v>
                </c:pt>
                <c:pt idx="9">
                  <c:v>1452800000</c:v>
                </c:pt>
                <c:pt idx="10">
                  <c:v>1528200000</c:v>
                </c:pt>
                <c:pt idx="11">
                  <c:v>1626100000</c:v>
                </c:pt>
                <c:pt idx="12">
                  <c:v>1452000000</c:v>
                </c:pt>
                <c:pt idx="13">
                  <c:v>1399000000</c:v>
                </c:pt>
                <c:pt idx="14">
                  <c:v>840000000</c:v>
                </c:pt>
                <c:pt idx="15">
                  <c:v>767000000</c:v>
                </c:pt>
                <c:pt idx="16">
                  <c:v>1093000000</c:v>
                </c:pt>
                <c:pt idx="17">
                  <c:v>1235000000</c:v>
                </c:pt>
                <c:pt idx="18">
                  <c:v>1238000000</c:v>
                </c:pt>
                <c:pt idx="19">
                  <c:v>1911000000</c:v>
                </c:pt>
                <c:pt idx="20">
                  <c:v>2484000000</c:v>
                </c:pt>
                <c:pt idx="21">
                  <c:v>2980000000</c:v>
                </c:pt>
                <c:pt idx="22">
                  <c:v>3023000000</c:v>
                </c:pt>
                <c:pt idx="23">
                  <c:v>4009000000</c:v>
                </c:pt>
                <c:pt idx="24">
                  <c:v>2934000000</c:v>
                </c:pt>
                <c:pt idx="25">
                  <c:v>3655000000</c:v>
                </c:pt>
                <c:pt idx="26">
                  <c:v>4242000000</c:v>
                </c:pt>
                <c:pt idx="27">
                  <c:v>4184000000</c:v>
                </c:pt>
                <c:pt idx="28">
                  <c:v>4424000000</c:v>
                </c:pt>
                <c:pt idx="29">
                  <c:v>4647000000</c:v>
                </c:pt>
                <c:pt idx="30">
                  <c:v>4050000000</c:v>
                </c:pt>
                <c:pt idx="31">
                  <c:v>4181000000</c:v>
                </c:pt>
                <c:pt idx="32">
                  <c:v>4754000000</c:v>
                </c:pt>
                <c:pt idx="33">
                  <c:v>5130000000</c:v>
                </c:pt>
                <c:pt idx="34">
                  <c:v>5234000000</c:v>
                </c:pt>
                <c:pt idx="35">
                  <c:v>4309000000</c:v>
                </c:pt>
                <c:pt idx="36">
                  <c:v>5705000000</c:v>
                </c:pt>
                <c:pt idx="37">
                  <c:v>6043000000</c:v>
                </c:pt>
              </c:numCache>
            </c:numRef>
          </c:val>
          <c:extLst>
            <c:ext xmlns:c16="http://schemas.microsoft.com/office/drawing/2014/chart" uri="{C3380CC4-5D6E-409C-BE32-E72D297353CC}">
              <c16:uniqueId val="{00000001-C6F6-3B40-9825-12B7BAC0FEA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455600000</c:v>
                </c:pt>
                <c:pt idx="5">
                  <c:v>325000000</c:v>
                </c:pt>
                <c:pt idx="6">
                  <c:v>103000000</c:v>
                </c:pt>
                <c:pt idx="7">
                  <c:v>242100000</c:v>
                </c:pt>
                <c:pt idx="8">
                  <c:v>205400000</c:v>
                </c:pt>
                <c:pt idx="9">
                  <c:v>431400000</c:v>
                </c:pt>
                <c:pt idx="10">
                  <c:v>578500000</c:v>
                </c:pt>
                <c:pt idx="11">
                  <c:v>516500000</c:v>
                </c:pt>
                <c:pt idx="12">
                  <c:v>275000000</c:v>
                </c:pt>
                <c:pt idx="13">
                  <c:v>-66000000</c:v>
                </c:pt>
                <c:pt idx="14">
                  <c:v>-379000000</c:v>
                </c:pt>
                <c:pt idx="15">
                  <c:v>611000000</c:v>
                </c:pt>
                <c:pt idx="16">
                  <c:v>-92000000</c:v>
                </c:pt>
                <c:pt idx="17">
                  <c:v>114000000</c:v>
                </c:pt>
                <c:pt idx="18">
                  <c:v>334000000</c:v>
                </c:pt>
                <c:pt idx="19">
                  <c:v>620000000</c:v>
                </c:pt>
                <c:pt idx="20">
                  <c:v>1080000000</c:v>
                </c:pt>
                <c:pt idx="21">
                  <c:v>1028000000</c:v>
                </c:pt>
                <c:pt idx="22">
                  <c:v>992000000</c:v>
                </c:pt>
                <c:pt idx="23">
                  <c:v>1157000000</c:v>
                </c:pt>
                <c:pt idx="24">
                  <c:v>561000000</c:v>
                </c:pt>
                <c:pt idx="25">
                  <c:v>1244000000</c:v>
                </c:pt>
                <c:pt idx="26">
                  <c:v>1067000000</c:v>
                </c:pt>
                <c:pt idx="27">
                  <c:v>824000000</c:v>
                </c:pt>
                <c:pt idx="28">
                  <c:v>1107000000</c:v>
                </c:pt>
                <c:pt idx="29">
                  <c:v>734000000</c:v>
                </c:pt>
                <c:pt idx="30">
                  <c:v>492000000</c:v>
                </c:pt>
                <c:pt idx="31">
                  <c:v>1147000000</c:v>
                </c:pt>
                <c:pt idx="32">
                  <c:v>1530000000</c:v>
                </c:pt>
                <c:pt idx="33">
                  <c:v>1775000000</c:v>
                </c:pt>
                <c:pt idx="34">
                  <c:v>1873000000</c:v>
                </c:pt>
                <c:pt idx="35">
                  <c:v>2143000000</c:v>
                </c:pt>
                <c:pt idx="36">
                  <c:v>2785000000</c:v>
                </c:pt>
                <c:pt idx="37">
                  <c:v>2274000000</c:v>
                </c:pt>
              </c:numCache>
            </c:numRef>
          </c:val>
          <c:extLst>
            <c:ext xmlns:c16="http://schemas.microsoft.com/office/drawing/2014/chart" uri="{C3380CC4-5D6E-409C-BE32-E72D297353CC}">
              <c16:uniqueId val="{00000002-C6F6-3B40-9825-12B7BAC0FEA0}"/>
            </c:ext>
          </c:extLst>
        </c:ser>
        <c:dLbls>
          <c:showLegendKey val="0"/>
          <c:showVal val="0"/>
          <c:showCatName val="0"/>
          <c:showSerName val="0"/>
          <c:showPercent val="0"/>
          <c:showBubbleSize val="0"/>
        </c:dLbls>
        <c:gapWidth val="100"/>
        <c:overlap val="-24"/>
        <c:axId val="1334016767"/>
        <c:axId val="1334022207"/>
      </c:barChart>
      <c:catAx>
        <c:axId val="13340167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34022207"/>
        <c:crosses val="autoZero"/>
        <c:auto val="1"/>
        <c:lblAlgn val="ctr"/>
        <c:lblOffset val="100"/>
        <c:noMultiLvlLbl val="0"/>
      </c:catAx>
      <c:valAx>
        <c:axId val="133402220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34016767"/>
        <c:crosses val="autoZero"/>
        <c:crossBetween val="between"/>
      </c:valAx>
      <c:spPr>
        <a:noFill/>
        <a:ln>
          <a:noFill/>
        </a:ln>
        <a:effectLst/>
      </c:spPr>
    </c:plotArea>
    <c:legend>
      <c:legendPos val="b"/>
      <c:layout>
        <c:manualLayout>
          <c:xMode val="edge"/>
          <c:yMode val="edge"/>
          <c:x val="0.34847306566018088"/>
          <c:y val="0.91827140675896546"/>
          <c:w val="0.30305376456042166"/>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17463</xdr:rowOff>
    </xdr:from>
    <xdr:to>
      <xdr:col>47</xdr:col>
      <xdr:colOff>15874</xdr:colOff>
      <xdr:row>131</xdr:row>
      <xdr:rowOff>15875</xdr:rowOff>
    </xdr:to>
    <xdr:graphicFrame macro="">
      <xdr:nvGraphicFramePr>
        <xdr:cNvPr id="2" name="Chart 1">
          <a:extLst>
            <a:ext uri="{FF2B5EF4-FFF2-40B4-BE49-F238E27FC236}">
              <a16:creationId xmlns:a16="http://schemas.microsoft.com/office/drawing/2014/main" id="{D07F9A70-C234-CD5D-E19D-FAC619B0B3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https://www.bing.com/financeapi/forcetrigger?t=a1yq5r&amp;q=XNYS%3aNSC&amp;form=skydnc</v>
    <v>Learn more on Bing</v>
  </rv>
  <rv s="1">
    <v>0</v>
    <v>NORFOLK SOUTHERN CORPORATION (XNYS:NSC)</v>
    <v>2</v>
    <v>3</v>
    <v>Finance</v>
    <v>4</v>
    <v>en-US</v>
    <v>a1yq5r</v>
    <v>268435456</v>
    <v>1</v>
    <v>Powered by Refinitiv</v>
    <v>264.22000000000003</v>
    <v>196.33</v>
    <v>1.2854000000000001</v>
    <v>-1.43</v>
    <v>-6.5710000000000005E-3</v>
    <v>-1.72</v>
    <v>-7.9559999999999995E-3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219.155</v>
    <v>Freight &amp; Logistics Services</v>
    <v>Stock</v>
    <v>45086.958333367969</v>
    <v>0</v>
    <v>215.19</v>
    <v>49211130000</v>
    <v>NORFOLK SOUTHERN CORPORATION</v>
    <v>NORFOLK SOUTHERN CORPORATION</v>
    <v>218.01</v>
    <v>16.747499999999999</v>
    <v>217.61</v>
    <v>216.18</v>
    <v>214.46</v>
    <v>227639600</v>
    <v>NSC</v>
    <v>NORFOLK SOUTHERN CORPORATION (XNYS:NSC)</v>
    <v>975606</v>
    <v>1392594</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702165/000070216506000097/nsc10k052.htm" TargetMode="External"/><Relationship Id="rId47" Type="http://schemas.openxmlformats.org/officeDocument/2006/relationships/hyperlink" Target="https://www.sec.gov/Archives/edgar/data/702165/000070216508000047/nsc07fnls.htm" TargetMode="External"/><Relationship Id="rId63" Type="http://schemas.openxmlformats.org/officeDocument/2006/relationships/hyperlink" Target="https://www.sec.gov/Archives/edgar/data/702165/000070216516000162/0000702165-16-000162-index.html" TargetMode="External"/><Relationship Id="rId68" Type="http://schemas.openxmlformats.org/officeDocument/2006/relationships/hyperlink" Target="https://www.sec.gov/Archives/edgar/data/702165/000070216519000012/0000702165-19-000012-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www.sec.gov/Archives/edgar/data/702165/000070216503000077/nsc10k02.htm" TargetMode="External"/><Relationship Id="rId40" Type="http://schemas.openxmlformats.org/officeDocument/2006/relationships/hyperlink" Target="https://www.sec.gov/Archives/edgar/data/702165/000070216505000071/nsc04s.htm" TargetMode="External"/><Relationship Id="rId45" Type="http://schemas.openxmlformats.org/officeDocument/2006/relationships/hyperlink" Target="https://www.sec.gov/Archives/edgar/data/702165/000070216507000067/nsc10k06s.htm" TargetMode="External"/><Relationship Id="rId53" Type="http://schemas.openxmlformats.org/officeDocument/2006/relationships/hyperlink" Target="https://www.sec.gov/Archives/edgar/data/702165/000070216511000047/nsc10s.htm" TargetMode="External"/><Relationship Id="rId58" Type="http://schemas.openxmlformats.org/officeDocument/2006/relationships/hyperlink" Target="https://www.sec.gov/Archives/edgar/data/702165/000070216514000019/nsc13.htm" TargetMode="External"/><Relationship Id="rId66" Type="http://schemas.openxmlformats.org/officeDocument/2006/relationships/hyperlink" Target="https://www.sec.gov/Archives/edgar/data/702165/000070216518000011/0000702165-18-000011-index.html" TargetMode="External"/><Relationship Id="rId74" Type="http://schemas.openxmlformats.org/officeDocument/2006/relationships/hyperlink" Target="https://www.sec.gov/Archives/edgar/data/702165/000070216522000007/0000702165-22-000007-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702165/000070216515000023/nsc12312014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02165/000070216502000012/0000702165-02-000012-index.htm" TargetMode="External"/><Relationship Id="rId43" Type="http://schemas.openxmlformats.org/officeDocument/2006/relationships/hyperlink" Target="https://www.sec.gov/Archives/edgar/data/702165/000070216506000097/nsc10k052.htm" TargetMode="External"/><Relationship Id="rId48" Type="http://schemas.openxmlformats.org/officeDocument/2006/relationships/hyperlink" Target="https://www.sec.gov/Archives/edgar/data/702165/000070216509000050/0000702165-09-000050-index.html" TargetMode="External"/><Relationship Id="rId56" Type="http://schemas.openxmlformats.org/officeDocument/2006/relationships/hyperlink" Target="https://www.sec.gov/Archives/edgar/data/702165/000070216513000042/0000702165-13-000042-index.html" TargetMode="External"/><Relationship Id="rId64" Type="http://schemas.openxmlformats.org/officeDocument/2006/relationships/hyperlink" Target="https://www.sec.gov/Archives/edgar/data/702165/000070216517000018/0000702165-17-000018-index.html" TargetMode="External"/><Relationship Id="rId69" Type="http://schemas.openxmlformats.org/officeDocument/2006/relationships/hyperlink" Target="https://www.sec.gov/Archives/edgar/data/702165/000070216519000012/0000702165-19-000012-index.html" TargetMode="External"/><Relationship Id="rId77" Type="http://schemas.openxmlformats.org/officeDocument/2006/relationships/hyperlink" Target="https://www.sec.gov/Archives/edgar/data/702165/000070216523000010/0000702165-23-00001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02165/000070216510000049/0000702165-10-000049-index.html" TargetMode="External"/><Relationship Id="rId72" Type="http://schemas.openxmlformats.org/officeDocument/2006/relationships/hyperlink" Target="https://www.sec.gov/Archives/edgar/data/702165/000070216521000006/0000702165-21-00000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702165/000070216504000053/nscf10ks.htm" TargetMode="External"/><Relationship Id="rId46" Type="http://schemas.openxmlformats.org/officeDocument/2006/relationships/hyperlink" Target="https://www.sec.gov/Archives/edgar/data/702165/000070216508000047/nsc07fnls.htm" TargetMode="External"/><Relationship Id="rId59" Type="http://schemas.openxmlformats.org/officeDocument/2006/relationships/hyperlink" Target="https://www.sec.gov/Archives/edgar/data/702165/000070216514000019/nsc13.htm" TargetMode="External"/><Relationship Id="rId67" Type="http://schemas.openxmlformats.org/officeDocument/2006/relationships/hyperlink" Target="https://www.sec.gov/Archives/edgar/data/702165/000070216518000011/0000702165-18-000011-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702165/000070216505000071/nsc04s.htm" TargetMode="External"/><Relationship Id="rId54" Type="http://schemas.openxmlformats.org/officeDocument/2006/relationships/hyperlink" Target="https://www.sec.gov/Archives/edgar/data/702165/000070216512000043/0000702165-12-000043-index.html" TargetMode="External"/><Relationship Id="rId62" Type="http://schemas.openxmlformats.org/officeDocument/2006/relationships/hyperlink" Target="https://www.sec.gov/Archives/edgar/data/702165/000070216516000162/0000702165-16-000162-index.html" TargetMode="External"/><Relationship Id="rId70" Type="http://schemas.openxmlformats.org/officeDocument/2006/relationships/hyperlink" Target="https://www.sec.gov/Archives/edgar/data/702165/000070216520000011/0000702165-20-000011-index.html" TargetMode="External"/><Relationship Id="rId75" Type="http://schemas.openxmlformats.org/officeDocument/2006/relationships/hyperlink" Target="https://www.sec.gov/Archives/edgar/data/702165/000070216522000007/0000702165-22-000007-index.htm" TargetMode="External"/><Relationship Id="rId1" Type="http://schemas.openxmlformats.org/officeDocument/2006/relationships/hyperlink" Target="https://roic.ai/company/NSC"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02165/000070216503000077/nsc10k02.htm" TargetMode="External"/><Relationship Id="rId49" Type="http://schemas.openxmlformats.org/officeDocument/2006/relationships/hyperlink" Target="https://www.sec.gov/Archives/edgar/data/702165/000070216509000050/0000702165-09-000050-index.html" TargetMode="External"/><Relationship Id="rId57" Type="http://schemas.openxmlformats.org/officeDocument/2006/relationships/hyperlink" Target="https://www.sec.gov/Archives/edgar/data/702165/000070216513000042/0000702165-13-000042-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02165/000070216507000067/nsc10k06s.htm" TargetMode="External"/><Relationship Id="rId52" Type="http://schemas.openxmlformats.org/officeDocument/2006/relationships/hyperlink" Target="https://www.sec.gov/Archives/edgar/data/702165/000070216511000047/nsc10s.htm" TargetMode="External"/><Relationship Id="rId60" Type="http://schemas.openxmlformats.org/officeDocument/2006/relationships/hyperlink" Target="https://www.sec.gov/Archives/edgar/data/702165/000070216515000023/nsc1231201410-k.htm" TargetMode="External"/><Relationship Id="rId65" Type="http://schemas.openxmlformats.org/officeDocument/2006/relationships/hyperlink" Target="https://www.sec.gov/Archives/edgar/data/702165/000070216517000018/0000702165-17-000018-index.html" TargetMode="External"/><Relationship Id="rId73" Type="http://schemas.openxmlformats.org/officeDocument/2006/relationships/hyperlink" Target="https://www.sec.gov/Archives/edgar/data/702165/000070216521000006/0000702165-21-000006-index.htm" TargetMode="External"/><Relationship Id="rId78" Type="http://schemas.openxmlformats.org/officeDocument/2006/relationships/hyperlink" Target="https://finbox.com/NYSE:NSC/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02165/000070216504000053/nscf10ks.htm" TargetMode="External"/><Relationship Id="rId34" Type="http://schemas.openxmlformats.org/officeDocument/2006/relationships/hyperlink" Target="https://www.sec.gov/Archives/edgar/data/702165/000070216502000012/0000702165-02-000012-index.htm" TargetMode="External"/><Relationship Id="rId50" Type="http://schemas.openxmlformats.org/officeDocument/2006/relationships/hyperlink" Target="https://www.sec.gov/Archives/edgar/data/702165/000070216510000049/0000702165-10-000049-index.html" TargetMode="External"/><Relationship Id="rId55" Type="http://schemas.openxmlformats.org/officeDocument/2006/relationships/hyperlink" Target="https://www.sec.gov/Archives/edgar/data/702165/000070216512000043/0000702165-12-000043-index.html" TargetMode="External"/><Relationship Id="rId76" Type="http://schemas.openxmlformats.org/officeDocument/2006/relationships/hyperlink" Target="https://www.sec.gov/Archives/edgar/data/702165/000070216523000010/0000702165-23-000010-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02165/000070216520000011/0000702165-20-000011-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M19" sqref="AM19:AM2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3825100000</v>
      </c>
      <c r="C3" s="1">
        <v>4076400000</v>
      </c>
      <c r="D3" s="1">
        <v>4112800000</v>
      </c>
      <c r="E3" s="1">
        <v>4461600000</v>
      </c>
      <c r="F3" s="1">
        <v>4536000000</v>
      </c>
      <c r="G3" s="1">
        <v>4617000000</v>
      </c>
      <c r="H3" s="1">
        <v>4451300000</v>
      </c>
      <c r="I3" s="1">
        <v>4606600000</v>
      </c>
      <c r="J3" s="1">
        <v>4460100000</v>
      </c>
      <c r="K3" s="1">
        <v>4581300000</v>
      </c>
      <c r="L3" s="1">
        <v>4668000000</v>
      </c>
      <c r="M3" s="1">
        <v>4770000000</v>
      </c>
      <c r="N3" s="1">
        <v>4223000000</v>
      </c>
      <c r="O3" s="1">
        <v>4221000000</v>
      </c>
      <c r="P3" s="1">
        <v>5195000000</v>
      </c>
      <c r="Q3" s="1">
        <v>6159000000</v>
      </c>
      <c r="R3" s="1">
        <v>6170000000</v>
      </c>
      <c r="S3" s="1">
        <v>6270000000</v>
      </c>
      <c r="T3" s="1">
        <v>6468000000</v>
      </c>
      <c r="U3" s="1">
        <v>7312000000</v>
      </c>
      <c r="V3" s="1">
        <v>8527000000</v>
      </c>
      <c r="W3" s="1">
        <v>9407000000</v>
      </c>
      <c r="X3" s="1">
        <v>9432000000</v>
      </c>
      <c r="Y3" s="1">
        <v>10661000000</v>
      </c>
      <c r="Z3" s="1">
        <v>7969000000</v>
      </c>
      <c r="AA3" s="1">
        <v>9516000000</v>
      </c>
      <c r="AB3" s="1">
        <v>11172000000</v>
      </c>
      <c r="AC3" s="1">
        <v>11040000000</v>
      </c>
      <c r="AD3" s="1">
        <v>11245000000</v>
      </c>
      <c r="AE3" s="1">
        <v>11624000000</v>
      </c>
      <c r="AF3" s="1">
        <v>10511000000</v>
      </c>
      <c r="AG3" s="1">
        <v>9888000000</v>
      </c>
      <c r="AH3" s="1">
        <v>10551000000</v>
      </c>
      <c r="AI3" s="1">
        <v>11458000000</v>
      </c>
      <c r="AJ3" s="1">
        <v>11296000000</v>
      </c>
      <c r="AK3" s="1">
        <v>9789000000</v>
      </c>
      <c r="AL3" s="1">
        <v>11142000000</v>
      </c>
      <c r="AM3" s="1">
        <v>12745000000</v>
      </c>
      <c r="AN3" s="28">
        <v>12509000000</v>
      </c>
      <c r="AO3" s="28">
        <v>12859000000</v>
      </c>
      <c r="AP3" s="28">
        <v>13395000000</v>
      </c>
      <c r="AQ3" s="28">
        <v>13874000000</v>
      </c>
      <c r="AR3" s="28">
        <v>14519000000</v>
      </c>
      <c r="AS3" s="18" t="s">
        <v>109</v>
      </c>
      <c r="AT3" s="19" t="s">
        <v>110</v>
      </c>
      <c r="AU3" s="19" t="s">
        <v>111</v>
      </c>
      <c r="AV3" s="19" t="s">
        <v>112</v>
      </c>
    </row>
    <row r="4" spans="1:48" ht="19" x14ac:dyDescent="0.25">
      <c r="A4" s="14" t="s">
        <v>94</v>
      </c>
      <c r="B4" s="1"/>
      <c r="C4" s="15">
        <f>(C3/B3)-1</f>
        <v>6.5697628820161613E-2</v>
      </c>
      <c r="D4" s="15">
        <f>(D3/C3)-1</f>
        <v>8.9294475517613936E-3</v>
      </c>
      <c r="E4" s="15">
        <f>(E3/D3)-1</f>
        <v>8.4808403034429158E-2</v>
      </c>
      <c r="F4" s="15">
        <f t="shared" ref="F4:AR4" si="0">(F3/E3)-1</f>
        <v>1.6675632060247469E-2</v>
      </c>
      <c r="G4" s="15">
        <f t="shared" si="0"/>
        <v>1.7857142857142794E-2</v>
      </c>
      <c r="H4" s="16">
        <f t="shared" si="0"/>
        <v>-3.5889105479748773E-2</v>
      </c>
      <c r="I4" s="16">
        <f t="shared" si="0"/>
        <v>3.4888684204614329E-2</v>
      </c>
      <c r="J4" s="16">
        <f t="shared" si="0"/>
        <v>-3.1802196848000674E-2</v>
      </c>
      <c r="K4" s="16">
        <f t="shared" si="0"/>
        <v>2.7174278603618651E-2</v>
      </c>
      <c r="L4" s="16">
        <f t="shared" si="0"/>
        <v>1.8924759347783482E-2</v>
      </c>
      <c r="M4" s="16">
        <f t="shared" si="0"/>
        <v>2.185089974293053E-2</v>
      </c>
      <c r="N4" s="16">
        <f t="shared" si="0"/>
        <v>-0.11467505241090148</v>
      </c>
      <c r="O4" s="16">
        <f t="shared" si="0"/>
        <v>-4.7359696897941728E-4</v>
      </c>
      <c r="P4" s="16">
        <f t="shared" si="0"/>
        <v>0.23075100687040995</v>
      </c>
      <c r="Q4" s="16">
        <f t="shared" si="0"/>
        <v>0.18556304138594792</v>
      </c>
      <c r="R4" s="16">
        <f t="shared" si="0"/>
        <v>1.7860042214645766E-3</v>
      </c>
      <c r="S4" s="16">
        <f t="shared" si="0"/>
        <v>1.620745542949753E-2</v>
      </c>
      <c r="T4" s="16">
        <f t="shared" si="0"/>
        <v>3.1578947368421151E-2</v>
      </c>
      <c r="U4" s="16">
        <f t="shared" si="0"/>
        <v>0.13048855905998757</v>
      </c>
      <c r="V4" s="16">
        <f t="shared" si="0"/>
        <v>0.16616520787746181</v>
      </c>
      <c r="W4" s="16">
        <f t="shared" si="0"/>
        <v>0.10320159493373993</v>
      </c>
      <c r="X4" s="16">
        <f t="shared" si="0"/>
        <v>2.657595407675073E-3</v>
      </c>
      <c r="Y4" s="16">
        <f t="shared" si="0"/>
        <v>0.1303011026293468</v>
      </c>
      <c r="Z4" s="16">
        <f t="shared" si="0"/>
        <v>-0.25250914548353809</v>
      </c>
      <c r="AA4" s="16">
        <f t="shared" si="0"/>
        <v>0.19412724306688411</v>
      </c>
      <c r="AB4" s="16">
        <f t="shared" si="0"/>
        <v>0.17402269861286257</v>
      </c>
      <c r="AC4" s="16">
        <f t="shared" si="0"/>
        <v>-1.1815252416756183E-2</v>
      </c>
      <c r="AD4" s="16">
        <f t="shared" si="0"/>
        <v>1.85688405797102E-2</v>
      </c>
      <c r="AE4" s="16">
        <f t="shared" si="0"/>
        <v>3.3703868385949409E-2</v>
      </c>
      <c r="AF4" s="16">
        <f t="shared" si="0"/>
        <v>-9.5750172057811445E-2</v>
      </c>
      <c r="AG4" s="16">
        <f t="shared" si="0"/>
        <v>-5.9271239653696073E-2</v>
      </c>
      <c r="AH4" s="16">
        <f t="shared" si="0"/>
        <v>6.7050970873786309E-2</v>
      </c>
      <c r="AI4" s="16">
        <f t="shared" si="0"/>
        <v>8.5963415789972464E-2</v>
      </c>
      <c r="AJ4" s="16">
        <f t="shared" si="0"/>
        <v>-1.4138593122709042E-2</v>
      </c>
      <c r="AK4" s="16">
        <f t="shared" si="0"/>
        <v>-0.13341005665722383</v>
      </c>
      <c r="AL4" s="16">
        <f t="shared" si="0"/>
        <v>0.13821636530799886</v>
      </c>
      <c r="AM4" s="16">
        <f t="shared" si="0"/>
        <v>0.14387004128522718</v>
      </c>
      <c r="AN4" s="16">
        <f t="shared" si="0"/>
        <v>-1.8517065515888609E-2</v>
      </c>
      <c r="AO4" s="16">
        <f t="shared" si="0"/>
        <v>2.7979854504756485E-2</v>
      </c>
      <c r="AP4" s="16">
        <f t="shared" si="0"/>
        <v>4.1682868030173514E-2</v>
      </c>
      <c r="AQ4" s="16">
        <f t="shared" si="0"/>
        <v>3.5759611795445956E-2</v>
      </c>
      <c r="AR4" s="16">
        <f t="shared" si="0"/>
        <v>4.6489837105377019E-2</v>
      </c>
      <c r="AS4" s="17">
        <f>(AM4+AL4+AK4)/3</f>
        <v>4.9558783312000733E-2</v>
      </c>
      <c r="AT4" s="17">
        <f>(AM20+AL20+AK20)/3</f>
        <v>6.8830091899942311E-2</v>
      </c>
      <c r="AU4" s="17">
        <f>(AM29+AL29+AK29)/3</f>
        <v>0.10683764475670383</v>
      </c>
      <c r="AV4" s="17">
        <f>(AM105+AL105+AK105)/3</f>
        <v>8.6750282556126337E-2</v>
      </c>
    </row>
    <row r="5" spans="1:48" ht="19" x14ac:dyDescent="0.25">
      <c r="A5" s="5" t="s">
        <v>2</v>
      </c>
      <c r="B5" s="1">
        <v>2504300000</v>
      </c>
      <c r="C5" s="1">
        <v>2702100000</v>
      </c>
      <c r="D5" s="1">
        <v>2732200000</v>
      </c>
      <c r="E5" s="1">
        <v>2025800000</v>
      </c>
      <c r="F5" s="1">
        <v>2956500000</v>
      </c>
      <c r="G5" s="1">
        <v>3024100000</v>
      </c>
      <c r="H5" s="1">
        <v>3588700000</v>
      </c>
      <c r="I5" s="1">
        <v>1823300000</v>
      </c>
      <c r="J5" s="1">
        <v>1684600000</v>
      </c>
      <c r="K5" s="1">
        <v>1099900000</v>
      </c>
      <c r="L5" s="1">
        <v>1056500000</v>
      </c>
      <c r="M5" s="1">
        <v>1108200000</v>
      </c>
      <c r="N5" s="1">
        <v>350000000</v>
      </c>
      <c r="O5" s="1">
        <v>269000000</v>
      </c>
      <c r="P5" s="1">
        <v>1931000000</v>
      </c>
      <c r="Q5" s="1">
        <v>2543000000</v>
      </c>
      <c r="R5" s="1">
        <v>2420000000</v>
      </c>
      <c r="S5" s="1">
        <v>2382000000</v>
      </c>
      <c r="T5" s="1">
        <v>2826000000</v>
      </c>
      <c r="U5" s="1">
        <v>2839000000</v>
      </c>
      <c r="V5" s="1">
        <v>3018000000</v>
      </c>
      <c r="W5" s="1">
        <v>3344000000</v>
      </c>
      <c r="X5" s="1">
        <v>3520000000</v>
      </c>
      <c r="Y5" s="1">
        <v>4089000000</v>
      </c>
      <c r="Z5" s="1">
        <v>2769000000</v>
      </c>
      <c r="AA5" s="1">
        <v>3313000000</v>
      </c>
      <c r="AB5" s="1">
        <v>4123000000</v>
      </c>
      <c r="AC5" s="1">
        <v>7465000000</v>
      </c>
      <c r="AD5" s="1">
        <v>7582000000</v>
      </c>
      <c r="AE5" s="1">
        <v>7579000000</v>
      </c>
      <c r="AF5" s="1">
        <v>7120000000</v>
      </c>
      <c r="AG5" s="1">
        <v>6379000000</v>
      </c>
      <c r="AH5" s="1">
        <v>6572000000</v>
      </c>
      <c r="AI5" s="1">
        <v>7206000000</v>
      </c>
      <c r="AJ5" s="1">
        <v>6894000000</v>
      </c>
      <c r="AK5" s="1">
        <v>6023000000</v>
      </c>
      <c r="AL5" s="1">
        <v>6398000000</v>
      </c>
      <c r="AM5" s="1">
        <v>7506000000</v>
      </c>
    </row>
    <row r="6" spans="1:48" ht="20" x14ac:dyDescent="0.25">
      <c r="A6" s="6" t="s">
        <v>3</v>
      </c>
      <c r="B6" s="10">
        <v>1320800000</v>
      </c>
      <c r="C6" s="10">
        <v>1374300000</v>
      </c>
      <c r="D6" s="10">
        <v>1380600000</v>
      </c>
      <c r="E6" s="10">
        <v>2435800000</v>
      </c>
      <c r="F6" s="10">
        <v>1579500000</v>
      </c>
      <c r="G6" s="10">
        <v>1592900000</v>
      </c>
      <c r="H6" s="10">
        <v>862600000</v>
      </c>
      <c r="I6" s="10">
        <v>2783300000</v>
      </c>
      <c r="J6" s="10">
        <v>2775500000</v>
      </c>
      <c r="K6" s="10">
        <v>3481400000</v>
      </c>
      <c r="L6" s="10">
        <v>3611500000</v>
      </c>
      <c r="M6" s="10">
        <v>3661800000</v>
      </c>
      <c r="N6" s="10">
        <v>3873000000</v>
      </c>
      <c r="O6" s="10">
        <v>3952000000</v>
      </c>
      <c r="P6" s="10">
        <v>3264000000</v>
      </c>
      <c r="Q6" s="10">
        <v>3616000000</v>
      </c>
      <c r="R6" s="10">
        <v>3750000000</v>
      </c>
      <c r="S6" s="10">
        <v>3888000000</v>
      </c>
      <c r="T6" s="10">
        <v>3642000000</v>
      </c>
      <c r="U6" s="10">
        <v>4473000000</v>
      </c>
      <c r="V6" s="10">
        <v>5509000000</v>
      </c>
      <c r="W6" s="10">
        <v>6063000000</v>
      </c>
      <c r="X6" s="10">
        <v>5912000000</v>
      </c>
      <c r="Y6" s="10">
        <v>6572000000</v>
      </c>
      <c r="Z6" s="10">
        <v>5200000000</v>
      </c>
      <c r="AA6" s="10">
        <v>6203000000</v>
      </c>
      <c r="AB6" s="10">
        <v>7049000000</v>
      </c>
      <c r="AC6" s="10">
        <v>3575000000</v>
      </c>
      <c r="AD6" s="10">
        <v>3663000000</v>
      </c>
      <c r="AE6" s="10">
        <v>4045000000</v>
      </c>
      <c r="AF6" s="10">
        <v>3391000000</v>
      </c>
      <c r="AG6" s="10">
        <v>3509000000</v>
      </c>
      <c r="AH6" s="10">
        <v>3979000000</v>
      </c>
      <c r="AI6" s="10">
        <v>4252000000</v>
      </c>
      <c r="AJ6" s="10">
        <v>4402000000</v>
      </c>
      <c r="AK6" s="10">
        <v>3766000000</v>
      </c>
      <c r="AL6" s="10">
        <v>4744000000</v>
      </c>
      <c r="AM6" s="10">
        <v>5239000000</v>
      </c>
      <c r="AS6" s="18" t="s">
        <v>113</v>
      </c>
      <c r="AT6" s="19" t="s">
        <v>114</v>
      </c>
      <c r="AU6" s="19" t="s">
        <v>115</v>
      </c>
      <c r="AV6" s="19" t="s">
        <v>116</v>
      </c>
    </row>
    <row r="7" spans="1:48" ht="19" x14ac:dyDescent="0.25">
      <c r="A7" s="5" t="s">
        <v>4</v>
      </c>
      <c r="B7" s="2">
        <v>0.3453</v>
      </c>
      <c r="C7" s="2">
        <v>0.33710000000000001</v>
      </c>
      <c r="D7" s="2">
        <v>0.3357</v>
      </c>
      <c r="E7" s="2">
        <v>0.54590000000000005</v>
      </c>
      <c r="F7" s="2">
        <v>0.34820000000000001</v>
      </c>
      <c r="G7" s="2">
        <v>0.34499999999999997</v>
      </c>
      <c r="H7" s="2">
        <v>0.1938</v>
      </c>
      <c r="I7" s="2">
        <v>0.60419999999999996</v>
      </c>
      <c r="J7" s="2">
        <v>0.62229999999999996</v>
      </c>
      <c r="K7" s="2">
        <v>0.75990000000000002</v>
      </c>
      <c r="L7" s="2">
        <v>0.77370000000000005</v>
      </c>
      <c r="M7" s="2">
        <v>0.76770000000000005</v>
      </c>
      <c r="N7" s="2">
        <v>0.91710000000000003</v>
      </c>
      <c r="O7" s="2">
        <v>0.93630000000000002</v>
      </c>
      <c r="P7" s="2">
        <v>0.62829999999999997</v>
      </c>
      <c r="Q7" s="2">
        <v>0.58709999999999996</v>
      </c>
      <c r="R7" s="2">
        <v>0.60780000000000001</v>
      </c>
      <c r="S7" s="2">
        <v>0.62009999999999998</v>
      </c>
      <c r="T7" s="2">
        <v>0.56310000000000004</v>
      </c>
      <c r="U7" s="2">
        <v>0.61170000000000002</v>
      </c>
      <c r="V7" s="2">
        <v>0.64610000000000001</v>
      </c>
      <c r="W7" s="2">
        <v>0.64449999999999996</v>
      </c>
      <c r="X7" s="2">
        <v>0.62680000000000002</v>
      </c>
      <c r="Y7" s="2">
        <v>0.61650000000000005</v>
      </c>
      <c r="Z7" s="2">
        <v>0.65249999999999997</v>
      </c>
      <c r="AA7" s="2">
        <v>0.65180000000000005</v>
      </c>
      <c r="AB7" s="2">
        <v>0.63100000000000001</v>
      </c>
      <c r="AC7" s="2">
        <v>0.32379999999999998</v>
      </c>
      <c r="AD7" s="2">
        <v>0.32569999999999999</v>
      </c>
      <c r="AE7" s="2">
        <v>0.34799999999999998</v>
      </c>
      <c r="AF7" s="2">
        <v>0.3226</v>
      </c>
      <c r="AG7" s="2">
        <v>0.35489999999999999</v>
      </c>
      <c r="AH7" s="2">
        <v>0.37709999999999999</v>
      </c>
      <c r="AI7" s="2">
        <v>0.37109999999999999</v>
      </c>
      <c r="AJ7" s="2">
        <v>0.38969999999999999</v>
      </c>
      <c r="AK7" s="2">
        <v>0.38469999999999999</v>
      </c>
      <c r="AL7" s="2">
        <v>0.42580000000000001</v>
      </c>
      <c r="AM7" s="2">
        <v>0.41110000000000002</v>
      </c>
      <c r="AS7" s="17">
        <f>AM7</f>
        <v>0.41110000000000002</v>
      </c>
      <c r="AT7" s="20">
        <f>AM21</f>
        <v>0.47410000000000002</v>
      </c>
      <c r="AU7" s="20">
        <f>AM30</f>
        <v>0.25659999999999999</v>
      </c>
      <c r="AV7" s="20">
        <f>AM106/AM3</f>
        <v>0.1784229109454688</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t="s">
        <v>92</v>
      </c>
      <c r="N8" s="1" t="s">
        <v>92</v>
      </c>
      <c r="O8" s="1" t="s">
        <v>92</v>
      </c>
      <c r="P8" s="1" t="s">
        <v>92</v>
      </c>
      <c r="Q8" s="1" t="s">
        <v>92</v>
      </c>
      <c r="R8" s="1" t="s">
        <v>92</v>
      </c>
      <c r="S8" s="1" t="s">
        <v>92</v>
      </c>
      <c r="T8" s="1" t="s">
        <v>92</v>
      </c>
      <c r="U8" s="1" t="s">
        <v>92</v>
      </c>
      <c r="V8" s="1" t="s">
        <v>92</v>
      </c>
      <c r="W8" s="1" t="s">
        <v>92</v>
      </c>
      <c r="X8" s="1" t="s">
        <v>92</v>
      </c>
      <c r="Y8" s="1" t="s">
        <v>92</v>
      </c>
      <c r="Z8" s="1" t="s">
        <v>92</v>
      </c>
      <c r="AA8" s="1" t="s">
        <v>92</v>
      </c>
      <c r="AB8" s="1" t="s">
        <v>92</v>
      </c>
      <c r="AC8" s="1" t="s">
        <v>92</v>
      </c>
      <c r="AD8" s="1" t="s">
        <v>92</v>
      </c>
      <c r="AE8" s="1" t="s">
        <v>92</v>
      </c>
      <c r="AF8" s="1" t="s">
        <v>92</v>
      </c>
      <c r="AG8" s="1" t="s">
        <v>92</v>
      </c>
      <c r="AH8" s="1" t="s">
        <v>92</v>
      </c>
      <c r="AI8" s="1" t="s">
        <v>92</v>
      </c>
      <c r="AJ8" s="1" t="s">
        <v>92</v>
      </c>
      <c r="AK8" s="1" t="s">
        <v>92</v>
      </c>
      <c r="AL8" s="1" t="s">
        <v>92</v>
      </c>
      <c r="AM8" s="1">
        <v>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t="e">
        <f t="shared" si="1"/>
        <v>#VALUE!</v>
      </c>
      <c r="S9" s="15" t="e">
        <f t="shared" si="1"/>
        <v>#VALUE!</v>
      </c>
      <c r="T9" s="15" t="e">
        <f t="shared" si="1"/>
        <v>#VALUE!</v>
      </c>
      <c r="U9" s="15" t="e">
        <f t="shared" si="1"/>
        <v>#VALUE!</v>
      </c>
      <c r="V9" s="15" t="e">
        <f t="shared" si="1"/>
        <v>#VALUE!</v>
      </c>
      <c r="W9" s="15" t="e">
        <f t="shared" si="1"/>
        <v>#VALUE!</v>
      </c>
      <c r="X9" s="15" t="e">
        <f t="shared" si="1"/>
        <v>#VALUE!</v>
      </c>
      <c r="Y9" s="15" t="e">
        <f t="shared" si="1"/>
        <v>#VALUE!</v>
      </c>
      <c r="Z9" s="15" t="e">
        <f t="shared" si="1"/>
        <v>#VALUE!</v>
      </c>
      <c r="AA9" s="15" t="e">
        <f t="shared" si="1"/>
        <v>#VALUE!</v>
      </c>
      <c r="AB9" s="15" t="e">
        <f t="shared" si="1"/>
        <v>#VALUE!</v>
      </c>
      <c r="AC9" s="15" t="e">
        <f t="shared" si="1"/>
        <v>#VALUE!</v>
      </c>
      <c r="AD9" s="15" t="e">
        <f t="shared" si="1"/>
        <v>#VALUE!</v>
      </c>
      <c r="AE9" s="15" t="e">
        <f t="shared" si="1"/>
        <v>#VALUE!</v>
      </c>
      <c r="AF9" s="15" t="e">
        <f t="shared" si="1"/>
        <v>#VALUE!</v>
      </c>
      <c r="AG9" s="15" t="e">
        <f t="shared" si="1"/>
        <v>#VALUE!</v>
      </c>
      <c r="AH9" s="15" t="e">
        <f t="shared" si="1"/>
        <v>#VALUE!</v>
      </c>
      <c r="AI9" s="15" t="e">
        <f t="shared" si="1"/>
        <v>#VALUE!</v>
      </c>
      <c r="AJ9" s="15" t="e">
        <f t="shared" si="1"/>
        <v>#VALUE!</v>
      </c>
      <c r="AK9" s="15" t="e">
        <f t="shared" si="1"/>
        <v>#VALUE!</v>
      </c>
      <c r="AL9" s="15" t="e">
        <f t="shared" si="1"/>
        <v>#VALUE!</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1641300000</v>
      </c>
      <c r="L10" s="1">
        <v>1722800000</v>
      </c>
      <c r="M10" s="1">
        <v>1645500000</v>
      </c>
      <c r="N10" s="1">
        <v>1651000000</v>
      </c>
      <c r="O10" s="1">
        <v>1682000000</v>
      </c>
      <c r="P10" s="1">
        <v>2131000000</v>
      </c>
      <c r="Q10" s="1">
        <v>2518000000</v>
      </c>
      <c r="R10" s="1">
        <v>2300000000</v>
      </c>
      <c r="S10" s="1">
        <v>2364000000</v>
      </c>
      <c r="T10" s="1">
        <v>3056000000</v>
      </c>
      <c r="U10" s="1">
        <v>2893000000</v>
      </c>
      <c r="V10" s="1">
        <v>3070000000</v>
      </c>
      <c r="W10" s="1">
        <v>3203000000</v>
      </c>
      <c r="X10" s="1">
        <v>2552000000</v>
      </c>
      <c r="Y10" s="1">
        <v>2684000000</v>
      </c>
      <c r="Z10" s="1">
        <v>2401000000</v>
      </c>
      <c r="AA10" s="1">
        <v>2708000000</v>
      </c>
      <c r="AB10" s="1">
        <v>2974000000</v>
      </c>
      <c r="AC10" s="1">
        <v>117000000</v>
      </c>
      <c r="AD10" s="1">
        <v>65000000</v>
      </c>
      <c r="AE10" s="1">
        <v>111000000</v>
      </c>
      <c r="AF10" s="1">
        <v>138000000</v>
      </c>
      <c r="AG10" s="1">
        <v>20000000</v>
      </c>
      <c r="AH10" s="1">
        <v>112000000</v>
      </c>
      <c r="AI10" s="1">
        <v>-61000000</v>
      </c>
      <c r="AJ10" s="1">
        <v>-63000000</v>
      </c>
      <c r="AK10" s="1">
        <v>-91000000</v>
      </c>
      <c r="AL10" s="1">
        <v>-102000000</v>
      </c>
      <c r="AM10" s="1">
        <v>77000000</v>
      </c>
      <c r="AS10" s="17">
        <f>AM9</f>
        <v>0</v>
      </c>
      <c r="AT10" s="20">
        <f>AM13</f>
        <v>6.0415849352687331E-3</v>
      </c>
      <c r="AU10" s="20">
        <f>AM80</f>
        <v>0</v>
      </c>
      <c r="AV10" s="20">
        <f>AM89</f>
        <v>0.15284425264809728</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347600000</v>
      </c>
      <c r="C12" s="1">
        <v>391400000</v>
      </c>
      <c r="D12" s="1">
        <v>973800000</v>
      </c>
      <c r="E12" s="1">
        <v>1178800000</v>
      </c>
      <c r="F12" s="1">
        <v>407300000</v>
      </c>
      <c r="G12" s="1">
        <v>411800000</v>
      </c>
      <c r="H12" s="1">
        <v>369300000</v>
      </c>
      <c r="I12" s="1">
        <v>1500200000</v>
      </c>
      <c r="J12" s="1">
        <v>1509600000</v>
      </c>
      <c r="K12" s="1">
        <v>1641300000</v>
      </c>
      <c r="L12" s="1">
        <v>1722800000</v>
      </c>
      <c r="M12" s="1">
        <v>1645500000</v>
      </c>
      <c r="N12" s="1">
        <v>1651000000</v>
      </c>
      <c r="O12" s="1">
        <v>1682000000</v>
      </c>
      <c r="P12" s="1">
        <v>2131000000</v>
      </c>
      <c r="Q12" s="1">
        <v>2518000000</v>
      </c>
      <c r="R12" s="1">
        <v>2300000000</v>
      </c>
      <c r="S12" s="1">
        <v>2364000000</v>
      </c>
      <c r="T12" s="1">
        <v>3056000000</v>
      </c>
      <c r="U12" s="1">
        <v>2893000000</v>
      </c>
      <c r="V12" s="1">
        <v>3070000000</v>
      </c>
      <c r="W12" s="1">
        <v>3203000000</v>
      </c>
      <c r="X12" s="1">
        <v>2552000000</v>
      </c>
      <c r="Y12" s="1">
        <v>2684000000</v>
      </c>
      <c r="Z12" s="1">
        <v>2401000000</v>
      </c>
      <c r="AA12" s="1">
        <v>2708000000</v>
      </c>
      <c r="AB12" s="1">
        <v>2974000000</v>
      </c>
      <c r="AC12" s="1">
        <v>117000000</v>
      </c>
      <c r="AD12" s="1">
        <v>65000000</v>
      </c>
      <c r="AE12" s="1">
        <v>111000000</v>
      </c>
      <c r="AF12" s="1">
        <v>138000000</v>
      </c>
      <c r="AG12" s="1">
        <v>20000000</v>
      </c>
      <c r="AH12" s="1" t="s">
        <v>92</v>
      </c>
      <c r="AI12" s="1">
        <v>-61000000</v>
      </c>
      <c r="AJ12" s="1">
        <v>-63000000</v>
      </c>
      <c r="AK12" s="1">
        <v>-91000000</v>
      </c>
      <c r="AL12" s="1">
        <v>-102000000</v>
      </c>
      <c r="AM12" s="1">
        <v>77000000</v>
      </c>
      <c r="AS12" s="18" t="s">
        <v>117</v>
      </c>
      <c r="AT12" s="19" t="s">
        <v>118</v>
      </c>
      <c r="AU12" s="19" t="s">
        <v>119</v>
      </c>
      <c r="AV12" s="19" t="s">
        <v>120</v>
      </c>
    </row>
    <row r="13" spans="1:48" ht="19" x14ac:dyDescent="0.25">
      <c r="A13" s="14" t="s">
        <v>100</v>
      </c>
      <c r="B13" s="15">
        <f>B12/B3</f>
        <v>9.0873441217223086E-2</v>
      </c>
      <c r="C13" s="15">
        <f t="shared" ref="C13:AM13" si="2">C12/C3</f>
        <v>9.6016092630752628E-2</v>
      </c>
      <c r="D13" s="15">
        <f t="shared" si="2"/>
        <v>0.23677300136160281</v>
      </c>
      <c r="E13" s="15">
        <f t="shared" si="2"/>
        <v>0.26421014882553345</v>
      </c>
      <c r="F13" s="15">
        <f t="shared" si="2"/>
        <v>8.9792768959435623E-2</v>
      </c>
      <c r="G13" s="15">
        <f t="shared" si="2"/>
        <v>8.919211609270089E-2</v>
      </c>
      <c r="H13" s="15">
        <f t="shared" si="2"/>
        <v>8.2964527216768141E-2</v>
      </c>
      <c r="I13" s="15">
        <f t="shared" si="2"/>
        <v>0.32566317891720575</v>
      </c>
      <c r="J13" s="15">
        <f t="shared" si="2"/>
        <v>0.33846774735992469</v>
      </c>
      <c r="K13" s="15">
        <f t="shared" si="2"/>
        <v>0.35826075568070198</v>
      </c>
      <c r="L13" s="15">
        <f t="shared" si="2"/>
        <v>0.36906598114824335</v>
      </c>
      <c r="M13" s="15">
        <f t="shared" si="2"/>
        <v>0.34496855345911948</v>
      </c>
      <c r="N13" s="15">
        <f t="shared" si="2"/>
        <v>0.39095429789249347</v>
      </c>
      <c r="O13" s="15">
        <f t="shared" si="2"/>
        <v>0.3984837716181</v>
      </c>
      <c r="P13" s="15">
        <f t="shared" si="2"/>
        <v>0.4102021174205967</v>
      </c>
      <c r="Q13" s="15">
        <f t="shared" si="2"/>
        <v>0.40883260269524274</v>
      </c>
      <c r="R13" s="15">
        <f t="shared" si="2"/>
        <v>0.37277147487844409</v>
      </c>
      <c r="S13" s="15">
        <f t="shared" si="2"/>
        <v>0.3770334928229665</v>
      </c>
      <c r="T13" s="15">
        <f t="shared" si="2"/>
        <v>0.47247990105132964</v>
      </c>
      <c r="U13" s="15">
        <f t="shared" si="2"/>
        <v>0.39565098468271337</v>
      </c>
      <c r="V13" s="15">
        <f t="shared" si="2"/>
        <v>0.36003283687111526</v>
      </c>
      <c r="W13" s="15">
        <f t="shared" si="2"/>
        <v>0.34049112363133838</v>
      </c>
      <c r="X13" s="15">
        <f t="shared" si="2"/>
        <v>0.27056827820186596</v>
      </c>
      <c r="Y13" s="15">
        <f t="shared" si="2"/>
        <v>0.2517587468342557</v>
      </c>
      <c r="Z13" s="15">
        <f t="shared" si="2"/>
        <v>0.30129250847032252</v>
      </c>
      <c r="AA13" s="15">
        <f t="shared" si="2"/>
        <v>0.28457335014712065</v>
      </c>
      <c r="AB13" s="15">
        <f t="shared" si="2"/>
        <v>0.2662012173290369</v>
      </c>
      <c r="AC13" s="15">
        <f t="shared" si="2"/>
        <v>1.0597826086956521E-2</v>
      </c>
      <c r="AD13" s="15">
        <f t="shared" si="2"/>
        <v>5.7803468208092483E-3</v>
      </c>
      <c r="AE13" s="15">
        <f t="shared" si="2"/>
        <v>9.5492085340674465E-3</v>
      </c>
      <c r="AF13" s="15">
        <f t="shared" si="2"/>
        <v>1.3129102844638949E-2</v>
      </c>
      <c r="AG13" s="15">
        <f t="shared" si="2"/>
        <v>2.0226537216828477E-3</v>
      </c>
      <c r="AH13" s="15" t="e">
        <f t="shared" si="2"/>
        <v>#VALUE!</v>
      </c>
      <c r="AI13" s="15">
        <f t="shared" si="2"/>
        <v>-5.3237912375632742E-3</v>
      </c>
      <c r="AJ13" s="15">
        <f t="shared" si="2"/>
        <v>-5.5771954674220959E-3</v>
      </c>
      <c r="AK13" s="15">
        <f t="shared" si="2"/>
        <v>-9.2961487383798145E-3</v>
      </c>
      <c r="AL13" s="15">
        <f t="shared" si="2"/>
        <v>-9.154550350026925E-3</v>
      </c>
      <c r="AM13" s="15">
        <f t="shared" si="2"/>
        <v>6.0415849352687331E-3</v>
      </c>
      <c r="AS13" s="17">
        <f>AM28/AM72</f>
        <v>0.25681300557606218</v>
      </c>
      <c r="AT13" s="20">
        <f>AM28/AM54</f>
        <v>8.4094123698084097E-2</v>
      </c>
      <c r="AU13" s="20">
        <f>AM22/(AM72+AM56+AM61)</f>
        <v>0.17659311562224184</v>
      </c>
      <c r="AV13" s="21">
        <f>AM67/AM72</f>
        <v>2.0538757559098406</v>
      </c>
    </row>
    <row r="14" spans="1:48" ht="19" x14ac:dyDescent="0.25">
      <c r="A14" s="5" t="s">
        <v>9</v>
      </c>
      <c r="B14" s="1">
        <v>254200000</v>
      </c>
      <c r="C14" s="1">
        <v>280900000</v>
      </c>
      <c r="D14" s="1">
        <v>301800000</v>
      </c>
      <c r="E14" s="1">
        <v>311800000</v>
      </c>
      <c r="F14" s="1">
        <v>347000000</v>
      </c>
      <c r="G14" s="1">
        <v>373000000</v>
      </c>
      <c r="H14" s="1">
        <v>381300000</v>
      </c>
      <c r="I14" s="1">
        <v>396600000</v>
      </c>
      <c r="J14" s="1">
        <v>405500000</v>
      </c>
      <c r="K14" s="1">
        <v>1368600000</v>
      </c>
      <c r="L14" s="1">
        <v>1348600000</v>
      </c>
      <c r="M14" s="1">
        <v>1414000000</v>
      </c>
      <c r="N14" s="1">
        <v>1178000000</v>
      </c>
      <c r="O14" s="1">
        <v>1408000000</v>
      </c>
      <c r="P14" s="1">
        <v>691000000</v>
      </c>
      <c r="Q14" s="1">
        <v>749000000</v>
      </c>
      <c r="R14" s="1">
        <v>729000000</v>
      </c>
      <c r="S14" s="1">
        <v>708000000</v>
      </c>
      <c r="T14" s="1">
        <v>638000000</v>
      </c>
      <c r="U14" s="1">
        <v>871000000</v>
      </c>
      <c r="V14" s="1">
        <v>1028000000</v>
      </c>
      <c r="W14" s="1">
        <v>995000000</v>
      </c>
      <c r="X14" s="1">
        <v>775000000</v>
      </c>
      <c r="Y14" s="1">
        <v>804000000</v>
      </c>
      <c r="Z14" s="1">
        <v>837000000</v>
      </c>
      <c r="AA14" s="1">
        <v>819000000</v>
      </c>
      <c r="AB14" s="1">
        <v>862000000</v>
      </c>
      <c r="AC14" s="1">
        <v>220000000</v>
      </c>
      <c r="AD14" s="1">
        <v>267000000</v>
      </c>
      <c r="AE14" s="1">
        <v>238000000</v>
      </c>
      <c r="AF14" s="1">
        <v>247000000</v>
      </c>
      <c r="AG14" s="1">
        <v>300000000</v>
      </c>
      <c r="AH14" s="1">
        <v>263000000</v>
      </c>
      <c r="AI14" s="1">
        <v>117000000</v>
      </c>
      <c r="AJ14" s="1">
        <v>220000000</v>
      </c>
      <c r="AK14" s="1">
        <v>200000000</v>
      </c>
      <c r="AL14" s="1">
        <v>132000000</v>
      </c>
      <c r="AM14" s="1">
        <v>160000000</v>
      </c>
    </row>
    <row r="15" spans="1:48" ht="20" x14ac:dyDescent="0.25">
      <c r="A15" s="5" t="s">
        <v>10</v>
      </c>
      <c r="B15" s="1">
        <v>601800000</v>
      </c>
      <c r="C15" s="1">
        <v>672300000</v>
      </c>
      <c r="D15" s="1">
        <v>1275600000</v>
      </c>
      <c r="E15" s="1">
        <v>1490600000</v>
      </c>
      <c r="F15" s="1">
        <v>754300000</v>
      </c>
      <c r="G15" s="1">
        <v>784800000</v>
      </c>
      <c r="H15" s="1">
        <v>750600000</v>
      </c>
      <c r="I15" s="1">
        <v>1896800000</v>
      </c>
      <c r="J15" s="1">
        <v>1915100000</v>
      </c>
      <c r="K15" s="1">
        <v>3009900000</v>
      </c>
      <c r="L15" s="1">
        <v>3071400000</v>
      </c>
      <c r="M15" s="1">
        <v>3059500000</v>
      </c>
      <c r="N15" s="1">
        <v>2829000000</v>
      </c>
      <c r="O15" s="1">
        <v>3090000000</v>
      </c>
      <c r="P15" s="1">
        <v>2822000000</v>
      </c>
      <c r="Q15" s="1">
        <v>3267000000</v>
      </c>
      <c r="R15" s="1">
        <v>3029000000</v>
      </c>
      <c r="S15" s="1">
        <v>3072000000</v>
      </c>
      <c r="T15" s="1">
        <v>3694000000</v>
      </c>
      <c r="U15" s="1">
        <v>3764000000</v>
      </c>
      <c r="V15" s="1">
        <v>4098000000</v>
      </c>
      <c r="W15" s="1">
        <v>4198000000</v>
      </c>
      <c r="X15" s="1">
        <v>3327000000</v>
      </c>
      <c r="Y15" s="1">
        <v>3488000000</v>
      </c>
      <c r="Z15" s="1">
        <v>3238000000</v>
      </c>
      <c r="AA15" s="1">
        <v>3527000000</v>
      </c>
      <c r="AB15" s="1">
        <v>3836000000</v>
      </c>
      <c r="AC15" s="1">
        <v>337000000</v>
      </c>
      <c r="AD15" s="1">
        <v>332000000</v>
      </c>
      <c r="AE15" s="1">
        <v>349000000</v>
      </c>
      <c r="AF15" s="1">
        <v>385000000</v>
      </c>
      <c r="AG15" s="1">
        <v>320000000</v>
      </c>
      <c r="AH15" s="1">
        <v>263000000</v>
      </c>
      <c r="AI15" s="1">
        <v>56000000</v>
      </c>
      <c r="AJ15" s="1">
        <v>157000000</v>
      </c>
      <c r="AK15" s="1">
        <v>109000000</v>
      </c>
      <c r="AL15" s="1">
        <v>30000000</v>
      </c>
      <c r="AM15" s="1">
        <v>237000000</v>
      </c>
      <c r="AS15" s="18" t="s">
        <v>121</v>
      </c>
      <c r="AT15" s="19" t="s">
        <v>122</v>
      </c>
      <c r="AU15" s="19" t="s">
        <v>123</v>
      </c>
      <c r="AV15" s="19" t="s">
        <v>124</v>
      </c>
    </row>
    <row r="16" spans="1:48" ht="19" x14ac:dyDescent="0.25">
      <c r="A16" s="5" t="s">
        <v>11</v>
      </c>
      <c r="B16" s="1">
        <v>3106100000</v>
      </c>
      <c r="C16" s="1">
        <v>3374400000</v>
      </c>
      <c r="D16" s="1">
        <v>4007800000</v>
      </c>
      <c r="E16" s="1">
        <v>3516400000</v>
      </c>
      <c r="F16" s="1">
        <v>3710800000</v>
      </c>
      <c r="G16" s="1">
        <v>3808900000</v>
      </c>
      <c r="H16" s="1">
        <v>4339300000</v>
      </c>
      <c r="I16" s="1">
        <v>3720100000</v>
      </c>
      <c r="J16" s="1">
        <v>3599700000</v>
      </c>
      <c r="K16" s="1">
        <v>4109800000</v>
      </c>
      <c r="L16" s="1">
        <v>4127900000</v>
      </c>
      <c r="M16" s="1">
        <v>4167700000</v>
      </c>
      <c r="N16" s="1">
        <v>3179000000</v>
      </c>
      <c r="O16" s="1">
        <v>3359000000</v>
      </c>
      <c r="P16" s="1">
        <v>4753000000</v>
      </c>
      <c r="Q16" s="1">
        <v>5810000000</v>
      </c>
      <c r="R16" s="1">
        <v>5449000000</v>
      </c>
      <c r="S16" s="1">
        <v>5454000000</v>
      </c>
      <c r="T16" s="1">
        <v>6520000000</v>
      </c>
      <c r="U16" s="1">
        <v>6603000000</v>
      </c>
      <c r="V16" s="1">
        <v>7116000000</v>
      </c>
      <c r="W16" s="1">
        <v>7542000000</v>
      </c>
      <c r="X16" s="1">
        <v>6847000000</v>
      </c>
      <c r="Y16" s="1">
        <v>7577000000</v>
      </c>
      <c r="Z16" s="1">
        <v>6007000000</v>
      </c>
      <c r="AA16" s="1">
        <v>6840000000</v>
      </c>
      <c r="AB16" s="1">
        <v>7959000000</v>
      </c>
      <c r="AC16" s="1">
        <v>7802000000</v>
      </c>
      <c r="AD16" s="1">
        <v>7914000000</v>
      </c>
      <c r="AE16" s="1">
        <v>7928000000</v>
      </c>
      <c r="AF16" s="1">
        <v>7505000000</v>
      </c>
      <c r="AG16" s="1">
        <v>6699000000</v>
      </c>
      <c r="AH16" s="1">
        <v>6835000000</v>
      </c>
      <c r="AI16" s="1">
        <v>7262000000</v>
      </c>
      <c r="AJ16" s="1">
        <v>7051000000</v>
      </c>
      <c r="AK16" s="1">
        <v>6132000000</v>
      </c>
      <c r="AL16" s="1">
        <v>6428000000</v>
      </c>
      <c r="AM16" s="1">
        <v>7743000000</v>
      </c>
      <c r="AS16" s="29">
        <f>(AM35+AL35+AK35+AJ35+AI35)/5</f>
        <v>-3.078165260788494E-2</v>
      </c>
      <c r="AT16" s="30">
        <f>AU101/AM3</f>
        <v>3.8612106708513143</v>
      </c>
      <c r="AU16" s="30">
        <f>AU101/AM28</f>
        <v>15.049275229357798</v>
      </c>
      <c r="AV16" s="31">
        <f>AU101/AM106</f>
        <v>21.640778364116095</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444000000</v>
      </c>
      <c r="Z17" s="1">
        <v>467000000</v>
      </c>
      <c r="AA17" s="1">
        <v>462000000</v>
      </c>
      <c r="AB17" s="1">
        <v>455000000</v>
      </c>
      <c r="AC17" s="1">
        <v>504000000</v>
      </c>
      <c r="AD17" s="1">
        <v>537000000</v>
      </c>
      <c r="AE17" s="1">
        <v>557000000</v>
      </c>
      <c r="AF17" s="1">
        <v>549000000</v>
      </c>
      <c r="AG17" s="1">
        <v>569000000</v>
      </c>
      <c r="AH17" s="1">
        <v>567000000</v>
      </c>
      <c r="AI17" s="1">
        <v>557000000</v>
      </c>
      <c r="AJ17" s="1">
        <v>604000000</v>
      </c>
      <c r="AK17" s="1">
        <v>625000000</v>
      </c>
      <c r="AL17" s="1">
        <v>646000000</v>
      </c>
      <c r="AM17" s="1">
        <v>692000000</v>
      </c>
    </row>
    <row r="18" spans="1:45" ht="20" x14ac:dyDescent="0.25">
      <c r="A18" s="5" t="s">
        <v>13</v>
      </c>
      <c r="B18" s="1">
        <v>254200000</v>
      </c>
      <c r="C18" s="1">
        <v>280900000</v>
      </c>
      <c r="D18" s="1">
        <v>301800000</v>
      </c>
      <c r="E18" s="1">
        <v>311800000</v>
      </c>
      <c r="F18" s="1">
        <v>-347000000</v>
      </c>
      <c r="G18" s="1">
        <v>-373000000</v>
      </c>
      <c r="H18" s="1">
        <v>-381300000</v>
      </c>
      <c r="I18" s="1">
        <v>-396600000</v>
      </c>
      <c r="J18" s="1">
        <v>-405500000</v>
      </c>
      <c r="K18" s="1">
        <v>403800000</v>
      </c>
      <c r="L18" s="1">
        <v>413500000</v>
      </c>
      <c r="M18" s="1">
        <v>429200000</v>
      </c>
      <c r="N18" s="1">
        <v>432000000</v>
      </c>
      <c r="O18" s="1">
        <v>450000000</v>
      </c>
      <c r="P18" s="1">
        <v>489000000</v>
      </c>
      <c r="Q18" s="1">
        <v>517000000</v>
      </c>
      <c r="R18" s="1">
        <v>527000000</v>
      </c>
      <c r="S18" s="1">
        <v>529000000</v>
      </c>
      <c r="T18" s="1">
        <v>528000000</v>
      </c>
      <c r="U18" s="1">
        <v>609000000</v>
      </c>
      <c r="V18" s="1">
        <v>787000000</v>
      </c>
      <c r="W18" s="1">
        <v>750000000</v>
      </c>
      <c r="X18" s="1">
        <v>786000000</v>
      </c>
      <c r="Y18" s="1">
        <v>815000000</v>
      </c>
      <c r="Z18" s="1">
        <v>845000000</v>
      </c>
      <c r="AA18" s="1">
        <v>826000000</v>
      </c>
      <c r="AB18" s="1">
        <v>869000000</v>
      </c>
      <c r="AC18" s="1">
        <v>922000000</v>
      </c>
      <c r="AD18" s="1">
        <v>922000000</v>
      </c>
      <c r="AE18" s="1">
        <v>956000000</v>
      </c>
      <c r="AF18" s="1">
        <v>1059000000</v>
      </c>
      <c r="AG18" s="1">
        <v>1030000000</v>
      </c>
      <c r="AH18" s="1">
        <v>1059000000</v>
      </c>
      <c r="AI18" s="1">
        <v>1104000000</v>
      </c>
      <c r="AJ18" s="1">
        <v>1139000000</v>
      </c>
      <c r="AK18" s="1">
        <v>1154000000</v>
      </c>
      <c r="AL18" s="1">
        <v>1181000000</v>
      </c>
      <c r="AM18" s="1">
        <v>1221000000</v>
      </c>
      <c r="AS18" s="18" t="s">
        <v>125</v>
      </c>
    </row>
    <row r="19" spans="1:45" ht="19" x14ac:dyDescent="0.25">
      <c r="A19" s="6" t="s">
        <v>14</v>
      </c>
      <c r="B19" s="10">
        <v>1076300000</v>
      </c>
      <c r="C19" s="10">
        <v>1136900000</v>
      </c>
      <c r="D19" s="10">
        <v>581300000</v>
      </c>
      <c r="E19" s="10">
        <v>1312400000</v>
      </c>
      <c r="F19" s="10">
        <v>585700000</v>
      </c>
      <c r="G19" s="10">
        <v>502400000</v>
      </c>
      <c r="H19" s="10">
        <v>-237700000</v>
      </c>
      <c r="I19" s="10">
        <v>478700000</v>
      </c>
      <c r="J19" s="10">
        <v>716400000</v>
      </c>
      <c r="K19" s="10">
        <v>1452800000</v>
      </c>
      <c r="L19" s="10">
        <v>1528200000</v>
      </c>
      <c r="M19" s="10">
        <v>1626100000</v>
      </c>
      <c r="N19" s="10">
        <v>1452000000</v>
      </c>
      <c r="O19" s="10">
        <v>1399000000</v>
      </c>
      <c r="P19" s="10">
        <v>840000000</v>
      </c>
      <c r="Q19" s="10">
        <v>767000000</v>
      </c>
      <c r="R19" s="10">
        <v>1093000000</v>
      </c>
      <c r="S19" s="10">
        <v>1235000000</v>
      </c>
      <c r="T19" s="10">
        <v>1238000000</v>
      </c>
      <c r="U19" s="10">
        <v>1911000000</v>
      </c>
      <c r="V19" s="10">
        <v>2484000000</v>
      </c>
      <c r="W19" s="10">
        <v>2980000000</v>
      </c>
      <c r="X19" s="10">
        <v>3023000000</v>
      </c>
      <c r="Y19" s="10">
        <v>4009000000</v>
      </c>
      <c r="Z19" s="10">
        <v>2934000000</v>
      </c>
      <c r="AA19" s="10">
        <v>3655000000</v>
      </c>
      <c r="AB19" s="10">
        <v>4242000000</v>
      </c>
      <c r="AC19" s="10">
        <v>4184000000</v>
      </c>
      <c r="AD19" s="10">
        <v>4424000000</v>
      </c>
      <c r="AE19" s="10">
        <v>4647000000</v>
      </c>
      <c r="AF19" s="10">
        <v>4050000000</v>
      </c>
      <c r="AG19" s="10">
        <v>4181000000</v>
      </c>
      <c r="AH19" s="10">
        <v>4754000000</v>
      </c>
      <c r="AI19" s="10">
        <v>5130000000</v>
      </c>
      <c r="AJ19" s="10">
        <v>5234000000</v>
      </c>
      <c r="AK19" s="10">
        <v>4309000000</v>
      </c>
      <c r="AL19" s="10">
        <v>5705000000</v>
      </c>
      <c r="AM19" s="10">
        <v>6043000000</v>
      </c>
      <c r="AS19" s="32">
        <f>AM40-AM56-AM61</f>
        <v>-15136000000</v>
      </c>
    </row>
    <row r="20" spans="1:45" ht="19" customHeight="1" x14ac:dyDescent="0.25">
      <c r="A20" s="14" t="s">
        <v>101</v>
      </c>
      <c r="B20" s="1"/>
      <c r="C20" s="15">
        <f>(C19/B19)-1</f>
        <v>5.6304004459723167E-2</v>
      </c>
      <c r="D20" s="15">
        <f>(D19/C19)-1</f>
        <v>-0.48869733485794709</v>
      </c>
      <c r="E20" s="15">
        <f>(E19/D19)-1</f>
        <v>1.2576982625150523</v>
      </c>
      <c r="F20" s="15">
        <f t="shared" ref="F20:AM20" si="3">(F19/E19)-1</f>
        <v>-0.55371837854312711</v>
      </c>
      <c r="G20" s="15">
        <f t="shared" si="3"/>
        <v>-0.14222298104831821</v>
      </c>
      <c r="H20" s="15">
        <f t="shared" si="3"/>
        <v>-1.4731289808917198</v>
      </c>
      <c r="I20" s="15">
        <f t="shared" si="3"/>
        <v>-3.013883045856121</v>
      </c>
      <c r="J20" s="15">
        <f t="shared" si="3"/>
        <v>0.49655316482139122</v>
      </c>
      <c r="K20" s="15">
        <f t="shared" si="3"/>
        <v>1.0279173646007815</v>
      </c>
      <c r="L20" s="15">
        <f t="shared" si="3"/>
        <v>5.1899779735682827E-2</v>
      </c>
      <c r="M20" s="15">
        <f t="shared" si="3"/>
        <v>6.4062295511058798E-2</v>
      </c>
      <c r="N20" s="15">
        <f t="shared" si="3"/>
        <v>-0.1070659861017158</v>
      </c>
      <c r="O20" s="15">
        <f t="shared" si="3"/>
        <v>-3.6501377410468328E-2</v>
      </c>
      <c r="P20" s="15">
        <f t="shared" si="3"/>
        <v>-0.39957112223016444</v>
      </c>
      <c r="Q20" s="15">
        <f t="shared" si="3"/>
        <v>-8.6904761904761929E-2</v>
      </c>
      <c r="R20" s="15">
        <f t="shared" si="3"/>
        <v>0.42503259452412001</v>
      </c>
      <c r="S20" s="15">
        <f t="shared" si="3"/>
        <v>0.12991765782250697</v>
      </c>
      <c r="T20" s="15">
        <f t="shared" si="3"/>
        <v>2.4291497975708065E-3</v>
      </c>
      <c r="U20" s="15">
        <f t="shared" si="3"/>
        <v>0.54361873990306941</v>
      </c>
      <c r="V20" s="15">
        <f t="shared" si="3"/>
        <v>0.29984301412872849</v>
      </c>
      <c r="W20" s="15">
        <f t="shared" si="3"/>
        <v>0.19967793880837359</v>
      </c>
      <c r="X20" s="15">
        <f t="shared" si="3"/>
        <v>1.4429530201342189E-2</v>
      </c>
      <c r="Y20" s="15">
        <f t="shared" si="3"/>
        <v>0.3261660602050942</v>
      </c>
      <c r="Z20" s="15">
        <f t="shared" si="3"/>
        <v>-0.2681466699925168</v>
      </c>
      <c r="AA20" s="15">
        <f t="shared" si="3"/>
        <v>0.24573960463531019</v>
      </c>
      <c r="AB20" s="15">
        <f t="shared" si="3"/>
        <v>0.16060191518467848</v>
      </c>
      <c r="AC20" s="15">
        <f t="shared" si="3"/>
        <v>-1.3672795851013664E-2</v>
      </c>
      <c r="AD20" s="15">
        <f t="shared" si="3"/>
        <v>5.7361376673040088E-2</v>
      </c>
      <c r="AE20" s="15">
        <f t="shared" si="3"/>
        <v>5.040687160940327E-2</v>
      </c>
      <c r="AF20" s="15">
        <f t="shared" si="3"/>
        <v>-0.12846998063266624</v>
      </c>
      <c r="AG20" s="15">
        <f t="shared" si="3"/>
        <v>3.2345679012345752E-2</v>
      </c>
      <c r="AH20" s="15">
        <f t="shared" si="3"/>
        <v>0.13704855297775653</v>
      </c>
      <c r="AI20" s="15">
        <f t="shared" si="3"/>
        <v>7.9091291543962994E-2</v>
      </c>
      <c r="AJ20" s="15">
        <f t="shared" si="3"/>
        <v>2.0272904483430887E-2</v>
      </c>
      <c r="AK20" s="15">
        <f t="shared" si="3"/>
        <v>-0.17672907909820401</v>
      </c>
      <c r="AL20" s="15">
        <f t="shared" si="3"/>
        <v>0.32397307960083555</v>
      </c>
      <c r="AM20" s="15">
        <f t="shared" si="3"/>
        <v>5.9246275197195386E-2</v>
      </c>
    </row>
    <row r="21" spans="1:45" ht="19" x14ac:dyDescent="0.25">
      <c r="A21" s="5" t="s">
        <v>15</v>
      </c>
      <c r="B21" s="2">
        <v>0.28139999999999998</v>
      </c>
      <c r="C21" s="2">
        <v>0.27889999999999998</v>
      </c>
      <c r="D21" s="2">
        <v>0.14130000000000001</v>
      </c>
      <c r="E21" s="2">
        <v>0.29420000000000002</v>
      </c>
      <c r="F21" s="2">
        <v>0.12909999999999999</v>
      </c>
      <c r="G21" s="2">
        <v>0.10879999999999999</v>
      </c>
      <c r="H21" s="2">
        <v>-5.3400000000000003E-2</v>
      </c>
      <c r="I21" s="2">
        <v>0.10390000000000001</v>
      </c>
      <c r="J21" s="2">
        <v>0.16059999999999999</v>
      </c>
      <c r="K21" s="2">
        <v>0.31709999999999999</v>
      </c>
      <c r="L21" s="2">
        <v>0.32740000000000002</v>
      </c>
      <c r="M21" s="2">
        <v>0.34089999999999998</v>
      </c>
      <c r="N21" s="2">
        <v>0.34379999999999999</v>
      </c>
      <c r="O21" s="2">
        <v>0.33139999999999997</v>
      </c>
      <c r="P21" s="2">
        <v>0.16170000000000001</v>
      </c>
      <c r="Q21" s="2">
        <v>0.1245</v>
      </c>
      <c r="R21" s="2">
        <v>0.17710000000000001</v>
      </c>
      <c r="S21" s="2">
        <v>0.19700000000000001</v>
      </c>
      <c r="T21" s="2">
        <v>0.19139999999999999</v>
      </c>
      <c r="U21" s="2">
        <v>0.26140000000000002</v>
      </c>
      <c r="V21" s="2">
        <v>0.2913</v>
      </c>
      <c r="W21" s="2">
        <v>0.31680000000000003</v>
      </c>
      <c r="X21" s="2">
        <v>0.32050000000000001</v>
      </c>
      <c r="Y21" s="2">
        <v>0.376</v>
      </c>
      <c r="Z21" s="2">
        <v>0.36820000000000003</v>
      </c>
      <c r="AA21" s="2">
        <v>0.3841</v>
      </c>
      <c r="AB21" s="2">
        <v>0.37969999999999998</v>
      </c>
      <c r="AC21" s="2">
        <v>0.379</v>
      </c>
      <c r="AD21" s="2">
        <v>0.39340000000000003</v>
      </c>
      <c r="AE21" s="2">
        <v>0.39979999999999999</v>
      </c>
      <c r="AF21" s="2">
        <v>0.38529999999999998</v>
      </c>
      <c r="AG21" s="2">
        <v>0.42280000000000001</v>
      </c>
      <c r="AH21" s="2">
        <v>0.4506</v>
      </c>
      <c r="AI21" s="2">
        <v>0.44769999999999999</v>
      </c>
      <c r="AJ21" s="2">
        <v>0.46329999999999999</v>
      </c>
      <c r="AK21" s="2">
        <v>0.44019999999999998</v>
      </c>
      <c r="AL21" s="2">
        <v>0.51200000000000001</v>
      </c>
      <c r="AM21" s="2">
        <v>0.47410000000000002</v>
      </c>
    </row>
    <row r="22" spans="1:45" ht="19" x14ac:dyDescent="0.25">
      <c r="A22" s="6" t="s">
        <v>16</v>
      </c>
      <c r="B22" s="10">
        <v>719000000</v>
      </c>
      <c r="C22" s="10">
        <v>702000000</v>
      </c>
      <c r="D22" s="10">
        <v>105000000</v>
      </c>
      <c r="E22" s="10">
        <v>945200000</v>
      </c>
      <c r="F22" s="10">
        <v>825200000</v>
      </c>
      <c r="G22" s="10">
        <v>808100000</v>
      </c>
      <c r="H22" s="10">
        <v>112000000</v>
      </c>
      <c r="I22" s="10">
        <v>886500000</v>
      </c>
      <c r="J22" s="10">
        <v>860400000</v>
      </c>
      <c r="K22" s="10">
        <v>1065400000</v>
      </c>
      <c r="L22" s="10">
        <v>1086300000</v>
      </c>
      <c r="M22" s="10">
        <v>1197000000</v>
      </c>
      <c r="N22" s="10">
        <v>1213000000</v>
      </c>
      <c r="O22" s="10">
        <v>1052000000</v>
      </c>
      <c r="P22" s="10">
        <v>718000000</v>
      </c>
      <c r="Q22" s="10">
        <v>633000000</v>
      </c>
      <c r="R22" s="10">
        <v>1007000000</v>
      </c>
      <c r="S22" s="10">
        <v>1158000000</v>
      </c>
      <c r="T22" s="10">
        <v>1064000000</v>
      </c>
      <c r="U22" s="10">
        <v>1702000000</v>
      </c>
      <c r="V22" s="10">
        <v>2117000000</v>
      </c>
      <c r="W22" s="10">
        <v>2557000000</v>
      </c>
      <c r="X22" s="10">
        <v>2585000000</v>
      </c>
      <c r="Y22" s="10">
        <v>3084000000</v>
      </c>
      <c r="Z22" s="10">
        <v>1962000000</v>
      </c>
      <c r="AA22" s="10">
        <v>2676000000</v>
      </c>
      <c r="AB22" s="10">
        <v>3213000000</v>
      </c>
      <c r="AC22" s="10">
        <v>3124000000</v>
      </c>
      <c r="AD22" s="10">
        <v>3257000000</v>
      </c>
      <c r="AE22" s="10">
        <v>3575000000</v>
      </c>
      <c r="AF22" s="10">
        <v>2884000000</v>
      </c>
      <c r="AG22" s="10">
        <v>3074000000</v>
      </c>
      <c r="AH22" s="10">
        <v>3586000000</v>
      </c>
      <c r="AI22" s="10">
        <v>3959000000</v>
      </c>
      <c r="AJ22" s="10">
        <v>3989000000</v>
      </c>
      <c r="AK22" s="10">
        <v>3002000000</v>
      </c>
      <c r="AL22" s="10">
        <v>4447000000</v>
      </c>
      <c r="AM22" s="10">
        <v>5002000000</v>
      </c>
    </row>
    <row r="23" spans="1:45" ht="19" x14ac:dyDescent="0.25">
      <c r="A23" s="5" t="s">
        <v>17</v>
      </c>
      <c r="B23" s="2">
        <v>0.188</v>
      </c>
      <c r="C23" s="2">
        <v>0.17219999999999999</v>
      </c>
      <c r="D23" s="2">
        <v>2.5499999999999998E-2</v>
      </c>
      <c r="E23" s="2">
        <v>0.21190000000000001</v>
      </c>
      <c r="F23" s="2">
        <v>0.18190000000000001</v>
      </c>
      <c r="G23" s="2">
        <v>0.17499999999999999</v>
      </c>
      <c r="H23" s="2">
        <v>2.52E-2</v>
      </c>
      <c r="I23" s="2">
        <v>0.19239999999999999</v>
      </c>
      <c r="J23" s="2">
        <v>0.19289999999999999</v>
      </c>
      <c r="K23" s="2">
        <v>0.2326</v>
      </c>
      <c r="L23" s="2">
        <v>0.23269999999999999</v>
      </c>
      <c r="M23" s="2">
        <v>0.25090000000000001</v>
      </c>
      <c r="N23" s="2">
        <v>0.28720000000000001</v>
      </c>
      <c r="O23" s="2">
        <v>0.2492</v>
      </c>
      <c r="P23" s="2">
        <v>0.13819999999999999</v>
      </c>
      <c r="Q23" s="2">
        <v>0.1028</v>
      </c>
      <c r="R23" s="2">
        <v>0.16320000000000001</v>
      </c>
      <c r="S23" s="2">
        <v>0.1847</v>
      </c>
      <c r="T23" s="2">
        <v>0.16450000000000001</v>
      </c>
      <c r="U23" s="2">
        <v>0.23280000000000001</v>
      </c>
      <c r="V23" s="2">
        <v>0.24829999999999999</v>
      </c>
      <c r="W23" s="2">
        <v>0.27179999999999999</v>
      </c>
      <c r="X23" s="2">
        <v>0.27410000000000001</v>
      </c>
      <c r="Y23" s="2">
        <v>0.2893</v>
      </c>
      <c r="Z23" s="2">
        <v>0.2462</v>
      </c>
      <c r="AA23" s="2">
        <v>0.28120000000000001</v>
      </c>
      <c r="AB23" s="2">
        <v>0.28760000000000002</v>
      </c>
      <c r="AC23" s="2">
        <v>0.28299999999999997</v>
      </c>
      <c r="AD23" s="2">
        <v>0.28960000000000002</v>
      </c>
      <c r="AE23" s="2">
        <v>0.30759999999999998</v>
      </c>
      <c r="AF23" s="2">
        <v>0.27439999999999998</v>
      </c>
      <c r="AG23" s="2">
        <v>0.31090000000000001</v>
      </c>
      <c r="AH23" s="2">
        <v>0.33989999999999998</v>
      </c>
      <c r="AI23" s="2">
        <v>0.34549999999999997</v>
      </c>
      <c r="AJ23" s="2">
        <v>0.35310000000000002</v>
      </c>
      <c r="AK23" s="2">
        <v>0.30669999999999997</v>
      </c>
      <c r="AL23" s="2">
        <v>0.39910000000000001</v>
      </c>
      <c r="AM23" s="2">
        <v>0.39250000000000002</v>
      </c>
    </row>
    <row r="24" spans="1:45" ht="19" x14ac:dyDescent="0.25">
      <c r="A24" s="5" t="s">
        <v>18</v>
      </c>
      <c r="B24" s="1">
        <v>103100000</v>
      </c>
      <c r="C24" s="1">
        <v>154000000</v>
      </c>
      <c r="D24" s="1">
        <v>174500000</v>
      </c>
      <c r="E24" s="1">
        <v>55400000</v>
      </c>
      <c r="F24" s="1">
        <v>107500000</v>
      </c>
      <c r="G24" s="1">
        <v>67300000</v>
      </c>
      <c r="H24" s="1">
        <v>31600000</v>
      </c>
      <c r="I24" s="1">
        <v>-11200000</v>
      </c>
      <c r="J24" s="1">
        <v>38200000</v>
      </c>
      <c r="K24" s="1">
        <v>-16400000</v>
      </c>
      <c r="L24" s="1">
        <v>28400000</v>
      </c>
      <c r="M24" s="1">
        <v>-100000</v>
      </c>
      <c r="N24" s="1">
        <v>-215000000</v>
      </c>
      <c r="O24" s="1">
        <v>-207000000</v>
      </c>
      <c r="P24" s="1">
        <v>-367000000</v>
      </c>
      <c r="Q24" s="1">
        <v>-383000000</v>
      </c>
      <c r="R24" s="1">
        <v>-454000000</v>
      </c>
      <c r="S24" s="1">
        <v>-452000000</v>
      </c>
      <c r="T24" s="1">
        <v>-478000000</v>
      </c>
      <c r="U24" s="1">
        <v>-400000000</v>
      </c>
      <c r="V24" s="1">
        <v>-420000000</v>
      </c>
      <c r="W24" s="1">
        <v>-327000000</v>
      </c>
      <c r="X24" s="1">
        <v>-348000000</v>
      </c>
      <c r="Y24" s="1">
        <v>-334000000</v>
      </c>
      <c r="Z24" s="1">
        <v>-340000000</v>
      </c>
      <c r="AA24" s="1">
        <v>-309000000</v>
      </c>
      <c r="AB24" s="1">
        <v>-295000000</v>
      </c>
      <c r="AC24" s="1">
        <v>-366000000</v>
      </c>
      <c r="AD24" s="1">
        <v>-292000000</v>
      </c>
      <c r="AE24" s="1">
        <v>-441000000</v>
      </c>
      <c r="AF24" s="1">
        <v>-442000000</v>
      </c>
      <c r="AG24" s="1">
        <v>-492000000</v>
      </c>
      <c r="AH24" s="1">
        <v>-458000000</v>
      </c>
      <c r="AI24" s="1">
        <v>-490000000</v>
      </c>
      <c r="AJ24" s="1">
        <v>-498000000</v>
      </c>
      <c r="AK24" s="1">
        <v>-472000000</v>
      </c>
      <c r="AL24" s="1">
        <v>-569000000</v>
      </c>
      <c r="AM24" s="1">
        <v>-872000000</v>
      </c>
    </row>
    <row r="25" spans="1:45" ht="19" x14ac:dyDescent="0.25">
      <c r="A25" s="6" t="s">
        <v>19</v>
      </c>
      <c r="B25" s="10">
        <v>822100000</v>
      </c>
      <c r="C25" s="10">
        <v>856000000</v>
      </c>
      <c r="D25" s="10">
        <v>279500000</v>
      </c>
      <c r="E25" s="10">
        <v>1000600000</v>
      </c>
      <c r="F25" s="10">
        <v>932700000</v>
      </c>
      <c r="G25" s="10">
        <v>875400000</v>
      </c>
      <c r="H25" s="10">
        <v>143600000</v>
      </c>
      <c r="I25" s="10">
        <v>875300000</v>
      </c>
      <c r="J25" s="10">
        <v>898600000</v>
      </c>
      <c r="K25" s="10">
        <v>1049000000</v>
      </c>
      <c r="L25" s="10">
        <v>1114700000</v>
      </c>
      <c r="M25" s="10">
        <v>1196900000</v>
      </c>
      <c r="N25" s="10">
        <v>998000000</v>
      </c>
      <c r="O25" s="10">
        <v>845000000</v>
      </c>
      <c r="P25" s="10">
        <v>351000000</v>
      </c>
      <c r="Q25" s="10">
        <v>250000000</v>
      </c>
      <c r="R25" s="10">
        <v>553000000</v>
      </c>
      <c r="S25" s="10">
        <v>706000000</v>
      </c>
      <c r="T25" s="10">
        <v>586000000</v>
      </c>
      <c r="U25" s="10">
        <v>1302000000</v>
      </c>
      <c r="V25" s="10">
        <v>1697000000</v>
      </c>
      <c r="W25" s="10">
        <v>2230000000</v>
      </c>
      <c r="X25" s="10">
        <v>2237000000</v>
      </c>
      <c r="Y25" s="10">
        <v>2750000000</v>
      </c>
      <c r="Z25" s="10">
        <v>1622000000</v>
      </c>
      <c r="AA25" s="10">
        <v>2367000000</v>
      </c>
      <c r="AB25" s="10">
        <v>2918000000</v>
      </c>
      <c r="AC25" s="10">
        <v>2758000000</v>
      </c>
      <c r="AD25" s="10">
        <v>2965000000</v>
      </c>
      <c r="AE25" s="10">
        <v>3134000000</v>
      </c>
      <c r="AF25" s="10">
        <v>2442000000</v>
      </c>
      <c r="AG25" s="10">
        <v>2582000000</v>
      </c>
      <c r="AH25" s="10">
        <v>3128000000</v>
      </c>
      <c r="AI25" s="10">
        <v>3469000000</v>
      </c>
      <c r="AJ25" s="10">
        <v>3491000000</v>
      </c>
      <c r="AK25" s="10">
        <v>2530000000</v>
      </c>
      <c r="AL25" s="10">
        <v>3878000000</v>
      </c>
      <c r="AM25" s="10">
        <v>4130000000</v>
      </c>
    </row>
    <row r="26" spans="1:45" ht="19" x14ac:dyDescent="0.25">
      <c r="A26" s="5" t="s">
        <v>20</v>
      </c>
      <c r="B26" s="2">
        <v>0.21490000000000001</v>
      </c>
      <c r="C26" s="2">
        <v>0.21</v>
      </c>
      <c r="D26" s="2">
        <v>6.8000000000000005E-2</v>
      </c>
      <c r="E26" s="2">
        <v>0.2243</v>
      </c>
      <c r="F26" s="2">
        <v>0.2056</v>
      </c>
      <c r="G26" s="2">
        <v>0.18959999999999999</v>
      </c>
      <c r="H26" s="2">
        <v>3.2300000000000002E-2</v>
      </c>
      <c r="I26" s="2">
        <v>0.19</v>
      </c>
      <c r="J26" s="2">
        <v>0.20150000000000001</v>
      </c>
      <c r="K26" s="2">
        <v>0.22900000000000001</v>
      </c>
      <c r="L26" s="2">
        <v>0.23880000000000001</v>
      </c>
      <c r="M26" s="2">
        <v>0.25090000000000001</v>
      </c>
      <c r="N26" s="2">
        <v>0.23630000000000001</v>
      </c>
      <c r="O26" s="2">
        <v>0.20019999999999999</v>
      </c>
      <c r="P26" s="2">
        <v>6.7599999999999993E-2</v>
      </c>
      <c r="Q26" s="2">
        <v>4.0599999999999997E-2</v>
      </c>
      <c r="R26" s="2">
        <v>8.9599999999999999E-2</v>
      </c>
      <c r="S26" s="2">
        <v>0.11260000000000001</v>
      </c>
      <c r="T26" s="2">
        <v>9.06E-2</v>
      </c>
      <c r="U26" s="2">
        <v>0.17810000000000001</v>
      </c>
      <c r="V26" s="2">
        <v>0.19900000000000001</v>
      </c>
      <c r="W26" s="2">
        <v>0.23710000000000001</v>
      </c>
      <c r="X26" s="2">
        <v>0.23719999999999999</v>
      </c>
      <c r="Y26" s="2">
        <v>0.25790000000000002</v>
      </c>
      <c r="Z26" s="2">
        <v>0.20349999999999999</v>
      </c>
      <c r="AA26" s="2">
        <v>0.2487</v>
      </c>
      <c r="AB26" s="2">
        <v>0.26119999999999999</v>
      </c>
      <c r="AC26" s="2">
        <v>0.24979999999999999</v>
      </c>
      <c r="AD26" s="2">
        <v>0.26369999999999999</v>
      </c>
      <c r="AE26" s="2">
        <v>0.26960000000000001</v>
      </c>
      <c r="AF26" s="2">
        <v>0.23230000000000001</v>
      </c>
      <c r="AG26" s="2">
        <v>0.2611</v>
      </c>
      <c r="AH26" s="2">
        <v>0.29649999999999999</v>
      </c>
      <c r="AI26" s="2">
        <v>0.30280000000000001</v>
      </c>
      <c r="AJ26" s="2">
        <v>0.309</v>
      </c>
      <c r="AK26" s="2">
        <v>0.25850000000000001</v>
      </c>
      <c r="AL26" s="2">
        <v>0.34810000000000002</v>
      </c>
      <c r="AM26" s="2">
        <v>0.32400000000000001</v>
      </c>
    </row>
    <row r="27" spans="1:45" ht="19" x14ac:dyDescent="0.25">
      <c r="A27" s="5" t="s">
        <v>21</v>
      </c>
      <c r="B27" s="1">
        <v>321900000</v>
      </c>
      <c r="C27" s="1">
        <v>337300000</v>
      </c>
      <c r="D27" s="1">
        <v>107100000</v>
      </c>
      <c r="E27" s="1">
        <v>365500000</v>
      </c>
      <c r="F27" s="1">
        <v>326500000</v>
      </c>
      <c r="G27" s="1">
        <v>319300000</v>
      </c>
      <c r="H27" s="1">
        <v>113900000</v>
      </c>
      <c r="I27" s="1">
        <v>317600000</v>
      </c>
      <c r="J27" s="1">
        <v>349900000</v>
      </c>
      <c r="K27" s="1">
        <v>381200000</v>
      </c>
      <c r="L27" s="1">
        <v>402000000</v>
      </c>
      <c r="M27" s="1">
        <v>426500000</v>
      </c>
      <c r="N27" s="1">
        <v>299000000</v>
      </c>
      <c r="O27" s="1">
        <v>215000000</v>
      </c>
      <c r="P27" s="1">
        <v>112000000</v>
      </c>
      <c r="Q27" s="1">
        <v>78000000</v>
      </c>
      <c r="R27" s="1">
        <v>191000000</v>
      </c>
      <c r="S27" s="1">
        <v>246000000</v>
      </c>
      <c r="T27" s="1">
        <v>175000000</v>
      </c>
      <c r="U27" s="1">
        <v>379000000</v>
      </c>
      <c r="V27" s="1">
        <v>416000000</v>
      </c>
      <c r="W27" s="1">
        <v>749000000</v>
      </c>
      <c r="X27" s="1">
        <v>773000000</v>
      </c>
      <c r="Y27" s="1">
        <v>1034000000</v>
      </c>
      <c r="Z27" s="1">
        <v>588000000</v>
      </c>
      <c r="AA27" s="1">
        <v>871000000</v>
      </c>
      <c r="AB27" s="1">
        <v>1002000000</v>
      </c>
      <c r="AC27" s="1">
        <v>1009000000</v>
      </c>
      <c r="AD27" s="1">
        <v>1055000000</v>
      </c>
      <c r="AE27" s="1">
        <v>1134000000</v>
      </c>
      <c r="AF27" s="1">
        <v>886000000</v>
      </c>
      <c r="AG27" s="1">
        <v>914000000</v>
      </c>
      <c r="AH27" s="1">
        <v>-2276000000</v>
      </c>
      <c r="AI27" s="1">
        <v>803000000</v>
      </c>
      <c r="AJ27" s="1">
        <v>769000000</v>
      </c>
      <c r="AK27" s="1">
        <v>517000000</v>
      </c>
      <c r="AL27" s="1">
        <v>873000000</v>
      </c>
      <c r="AM27" s="1">
        <v>860000000</v>
      </c>
    </row>
    <row r="28" spans="1:45" ht="20" thickBot="1" x14ac:dyDescent="0.3">
      <c r="A28" s="7" t="s">
        <v>22</v>
      </c>
      <c r="B28" s="11">
        <v>500200000</v>
      </c>
      <c r="C28" s="11">
        <v>518700000</v>
      </c>
      <c r="D28" s="11">
        <v>172400000</v>
      </c>
      <c r="E28" s="11">
        <v>635100000</v>
      </c>
      <c r="F28" s="11">
        <v>606200000</v>
      </c>
      <c r="G28" s="11">
        <v>556100000</v>
      </c>
      <c r="H28" s="11">
        <v>29700000</v>
      </c>
      <c r="I28" s="11">
        <v>557700000</v>
      </c>
      <c r="J28" s="11">
        <v>772000000</v>
      </c>
      <c r="K28" s="11">
        <v>667800000</v>
      </c>
      <c r="L28" s="11">
        <v>712700000</v>
      </c>
      <c r="M28" s="11">
        <v>770400000</v>
      </c>
      <c r="N28" s="11">
        <v>721000000</v>
      </c>
      <c r="O28" s="11">
        <v>734000000</v>
      </c>
      <c r="P28" s="11">
        <v>239000000</v>
      </c>
      <c r="Q28" s="11">
        <v>172000000</v>
      </c>
      <c r="R28" s="11">
        <v>375000000</v>
      </c>
      <c r="S28" s="11">
        <v>460000000</v>
      </c>
      <c r="T28" s="11">
        <v>535000000</v>
      </c>
      <c r="U28" s="11">
        <v>923000000</v>
      </c>
      <c r="V28" s="11">
        <v>1281000000</v>
      </c>
      <c r="W28" s="11">
        <v>1481000000</v>
      </c>
      <c r="X28" s="11">
        <v>1464000000</v>
      </c>
      <c r="Y28" s="11">
        <v>1716000000</v>
      </c>
      <c r="Z28" s="11">
        <v>1034000000</v>
      </c>
      <c r="AA28" s="11">
        <v>1496000000</v>
      </c>
      <c r="AB28" s="11">
        <v>1916000000</v>
      </c>
      <c r="AC28" s="11">
        <v>1749000000</v>
      </c>
      <c r="AD28" s="11">
        <v>1910000000</v>
      </c>
      <c r="AE28" s="11">
        <v>2000000000</v>
      </c>
      <c r="AF28" s="11">
        <v>1556000000</v>
      </c>
      <c r="AG28" s="11">
        <v>1668000000</v>
      </c>
      <c r="AH28" s="11">
        <v>5404000000</v>
      </c>
      <c r="AI28" s="11">
        <v>2666000000</v>
      </c>
      <c r="AJ28" s="11">
        <v>2722000000</v>
      </c>
      <c r="AK28" s="11">
        <v>2013000000</v>
      </c>
      <c r="AL28" s="11">
        <v>3005000000</v>
      </c>
      <c r="AM28" s="11">
        <v>3270000000</v>
      </c>
    </row>
    <row r="29" spans="1:45" ht="20" customHeight="1" thickTop="1" x14ac:dyDescent="0.25">
      <c r="A29" s="14" t="s">
        <v>102</v>
      </c>
      <c r="B29" s="1"/>
      <c r="C29" s="15">
        <f>(C28/B28)-1</f>
        <v>3.6985205917632991E-2</v>
      </c>
      <c r="D29" s="15">
        <f>(D28/C28)-1</f>
        <v>-0.66763061499903609</v>
      </c>
      <c r="E29" s="15">
        <f>(E28/D28)-1</f>
        <v>2.6838747099767981</v>
      </c>
      <c r="F29" s="15">
        <f t="shared" ref="F29:AM29" si="4">(F28/E28)-1</f>
        <v>-4.5504644937805039E-2</v>
      </c>
      <c r="G29" s="15">
        <f t="shared" si="4"/>
        <v>-8.2645991421972931E-2</v>
      </c>
      <c r="H29" s="15">
        <f t="shared" si="4"/>
        <v>-0.94659233950728283</v>
      </c>
      <c r="I29" s="15">
        <f t="shared" si="4"/>
        <v>17.777777777777779</v>
      </c>
      <c r="J29" s="15">
        <f t="shared" si="4"/>
        <v>0.38425676887215343</v>
      </c>
      <c r="K29" s="15">
        <f t="shared" si="4"/>
        <v>-0.1349740932642487</v>
      </c>
      <c r="L29" s="15">
        <f t="shared" si="4"/>
        <v>6.7235699311170904E-2</v>
      </c>
      <c r="M29" s="15">
        <f t="shared" si="4"/>
        <v>8.0959730601936286E-2</v>
      </c>
      <c r="N29" s="15">
        <f t="shared" si="4"/>
        <v>-6.4122533748702026E-2</v>
      </c>
      <c r="O29" s="15">
        <f t="shared" si="4"/>
        <v>1.8030513176144236E-2</v>
      </c>
      <c r="P29" s="15">
        <f t="shared" si="4"/>
        <v>-0.67438692098092645</v>
      </c>
      <c r="Q29" s="15">
        <f t="shared" si="4"/>
        <v>-0.28033472803347281</v>
      </c>
      <c r="R29" s="15">
        <f t="shared" si="4"/>
        <v>1.1802325581395348</v>
      </c>
      <c r="S29" s="15">
        <f t="shared" si="4"/>
        <v>0.22666666666666657</v>
      </c>
      <c r="T29" s="15">
        <f t="shared" si="4"/>
        <v>0.16304347826086962</v>
      </c>
      <c r="U29" s="15">
        <f t="shared" si="4"/>
        <v>0.72523364485981312</v>
      </c>
      <c r="V29" s="15">
        <f t="shared" si="4"/>
        <v>0.38786565547128937</v>
      </c>
      <c r="W29" s="15">
        <f t="shared" si="4"/>
        <v>0.15612802498048395</v>
      </c>
      <c r="X29" s="15">
        <f t="shared" si="4"/>
        <v>-1.1478730587440866E-2</v>
      </c>
      <c r="Y29" s="15">
        <f t="shared" si="4"/>
        <v>0.17213114754098369</v>
      </c>
      <c r="Z29" s="15">
        <f t="shared" si="4"/>
        <v>-0.39743589743589747</v>
      </c>
      <c r="AA29" s="15">
        <f t="shared" si="4"/>
        <v>0.44680851063829796</v>
      </c>
      <c r="AB29" s="15">
        <f t="shared" si="4"/>
        <v>0.28074866310160429</v>
      </c>
      <c r="AC29" s="15">
        <f t="shared" si="4"/>
        <v>-8.7160751565761974E-2</v>
      </c>
      <c r="AD29" s="15">
        <f t="shared" si="4"/>
        <v>9.205260148656369E-2</v>
      </c>
      <c r="AE29" s="15">
        <f t="shared" si="4"/>
        <v>4.7120418848167533E-2</v>
      </c>
      <c r="AF29" s="15">
        <f t="shared" si="4"/>
        <v>-0.22199999999999998</v>
      </c>
      <c r="AG29" s="15">
        <f t="shared" si="4"/>
        <v>7.1979434447300816E-2</v>
      </c>
      <c r="AH29" s="15">
        <f t="shared" si="4"/>
        <v>2.2398081534772181</v>
      </c>
      <c r="AI29" s="15">
        <f t="shared" si="4"/>
        <v>-0.50666173205033305</v>
      </c>
      <c r="AJ29" s="15">
        <f t="shared" si="4"/>
        <v>2.1005251312828266E-2</v>
      </c>
      <c r="AK29" s="15">
        <f t="shared" si="4"/>
        <v>-0.26047024246877293</v>
      </c>
      <c r="AL29" s="15">
        <f t="shared" si="4"/>
        <v>0.49279682066567321</v>
      </c>
      <c r="AM29" s="15">
        <f t="shared" si="4"/>
        <v>8.8186356073211236E-2</v>
      </c>
    </row>
    <row r="30" spans="1:45" ht="19" x14ac:dyDescent="0.25">
      <c r="A30" s="5" t="s">
        <v>23</v>
      </c>
      <c r="B30" s="2">
        <v>0.1308</v>
      </c>
      <c r="C30" s="2">
        <v>0.12720000000000001</v>
      </c>
      <c r="D30" s="2">
        <v>4.19E-2</v>
      </c>
      <c r="E30" s="2">
        <v>0.14230000000000001</v>
      </c>
      <c r="F30" s="2">
        <v>0.1336</v>
      </c>
      <c r="G30" s="2">
        <v>0.12039999999999999</v>
      </c>
      <c r="H30" s="2">
        <v>6.7000000000000002E-3</v>
      </c>
      <c r="I30" s="2">
        <v>0.1211</v>
      </c>
      <c r="J30" s="2">
        <v>0.1731</v>
      </c>
      <c r="K30" s="2">
        <v>0.14580000000000001</v>
      </c>
      <c r="L30" s="2">
        <v>0.1527</v>
      </c>
      <c r="M30" s="2">
        <v>0.1615</v>
      </c>
      <c r="N30" s="2">
        <v>0.17069999999999999</v>
      </c>
      <c r="O30" s="2">
        <v>0.1739</v>
      </c>
      <c r="P30" s="2">
        <v>4.5999999999999999E-2</v>
      </c>
      <c r="Q30" s="2">
        <v>2.7900000000000001E-2</v>
      </c>
      <c r="R30" s="2">
        <v>6.08E-2</v>
      </c>
      <c r="S30" s="2">
        <v>7.3400000000000007E-2</v>
      </c>
      <c r="T30" s="2">
        <v>8.2699999999999996E-2</v>
      </c>
      <c r="U30" s="2">
        <v>0.12620000000000001</v>
      </c>
      <c r="V30" s="2">
        <v>0.1502</v>
      </c>
      <c r="W30" s="2">
        <v>0.15740000000000001</v>
      </c>
      <c r="X30" s="2">
        <v>0.1552</v>
      </c>
      <c r="Y30" s="2">
        <v>0.161</v>
      </c>
      <c r="Z30" s="2">
        <v>0.1298</v>
      </c>
      <c r="AA30" s="2">
        <v>0.15720000000000001</v>
      </c>
      <c r="AB30" s="2">
        <v>0.17150000000000001</v>
      </c>
      <c r="AC30" s="2">
        <v>0.15840000000000001</v>
      </c>
      <c r="AD30" s="2">
        <v>0.1699</v>
      </c>
      <c r="AE30" s="2">
        <v>0.1721</v>
      </c>
      <c r="AF30" s="2">
        <v>0.14799999999999999</v>
      </c>
      <c r="AG30" s="2">
        <v>0.16869999999999999</v>
      </c>
      <c r="AH30" s="2">
        <v>0.51219999999999999</v>
      </c>
      <c r="AI30" s="2">
        <v>0.23269999999999999</v>
      </c>
      <c r="AJ30" s="2">
        <v>0.24099999999999999</v>
      </c>
      <c r="AK30" s="2">
        <v>0.2056</v>
      </c>
      <c r="AL30" s="2">
        <v>0.2697</v>
      </c>
      <c r="AM30" s="2">
        <v>0.25659999999999999</v>
      </c>
    </row>
    <row r="31" spans="1:45" ht="19" x14ac:dyDescent="0.25">
      <c r="A31" s="5" t="s">
        <v>24</v>
      </c>
      <c r="B31" s="12">
        <v>0.88</v>
      </c>
      <c r="C31" s="12">
        <v>0.91</v>
      </c>
      <c r="D31" s="12">
        <v>0.3</v>
      </c>
      <c r="E31" s="12">
        <v>1.1599999999999999</v>
      </c>
      <c r="F31" s="12">
        <v>1.17</v>
      </c>
      <c r="G31" s="12">
        <v>1.1599999999999999</v>
      </c>
      <c r="H31" s="12">
        <v>7.0000000000000007E-2</v>
      </c>
      <c r="I31" s="12">
        <v>1.31</v>
      </c>
      <c r="J31" s="12">
        <v>1.85</v>
      </c>
      <c r="K31" s="12">
        <v>1.63</v>
      </c>
      <c r="L31" s="12">
        <v>1.81</v>
      </c>
      <c r="M31" s="12">
        <v>2.0299999999999998</v>
      </c>
      <c r="N31" s="12">
        <v>1.91</v>
      </c>
      <c r="O31" s="12">
        <v>1.94</v>
      </c>
      <c r="P31" s="12">
        <v>0.63</v>
      </c>
      <c r="Q31" s="12">
        <v>0.45</v>
      </c>
      <c r="R31" s="12">
        <v>0.97</v>
      </c>
      <c r="S31" s="12">
        <v>1.18</v>
      </c>
      <c r="T31" s="12">
        <v>1.37</v>
      </c>
      <c r="U31" s="12">
        <v>2.34</v>
      </c>
      <c r="V31" s="12">
        <v>3.17</v>
      </c>
      <c r="W31" s="12">
        <v>3.63</v>
      </c>
      <c r="X31" s="12">
        <v>3.74</v>
      </c>
      <c r="Y31" s="12">
        <v>4.5999999999999996</v>
      </c>
      <c r="Z31" s="12">
        <v>2.79</v>
      </c>
      <c r="AA31" s="12">
        <v>4.0599999999999996</v>
      </c>
      <c r="AB31" s="12">
        <v>5.52</v>
      </c>
      <c r="AC31" s="12">
        <v>5.42</v>
      </c>
      <c r="AD31" s="12">
        <v>6.1</v>
      </c>
      <c r="AE31" s="12">
        <v>6.44</v>
      </c>
      <c r="AF31" s="12">
        <v>5.13</v>
      </c>
      <c r="AG31" s="12">
        <v>5.66</v>
      </c>
      <c r="AH31" s="12">
        <v>18.760000000000002</v>
      </c>
      <c r="AI31" s="12">
        <v>9.94</v>
      </c>
      <c r="AJ31" s="12">
        <v>10.55</v>
      </c>
      <c r="AK31" s="12">
        <v>7.99</v>
      </c>
      <c r="AL31" s="12">
        <v>12.51</v>
      </c>
      <c r="AM31" s="12">
        <v>13.62</v>
      </c>
    </row>
    <row r="32" spans="1:45" ht="19" x14ac:dyDescent="0.25">
      <c r="A32" s="5" t="s">
        <v>25</v>
      </c>
      <c r="B32" s="12">
        <v>0.88</v>
      </c>
      <c r="C32" s="12">
        <v>0.91</v>
      </c>
      <c r="D32" s="12">
        <v>0.3</v>
      </c>
      <c r="E32" s="12">
        <v>1.1599999999999999</v>
      </c>
      <c r="F32" s="12">
        <v>1.1599999999999999</v>
      </c>
      <c r="G32" s="12">
        <v>1.1599999999999999</v>
      </c>
      <c r="H32" s="12">
        <v>7.0000000000000007E-2</v>
      </c>
      <c r="I32" s="12">
        <v>1.3</v>
      </c>
      <c r="J32" s="12">
        <v>1.83</v>
      </c>
      <c r="K32" s="12">
        <v>1.63</v>
      </c>
      <c r="L32" s="12">
        <v>1.81</v>
      </c>
      <c r="M32" s="12">
        <v>2.0299999999999998</v>
      </c>
      <c r="N32" s="12">
        <v>1.9</v>
      </c>
      <c r="O32" s="12">
        <v>1.93</v>
      </c>
      <c r="P32" s="12">
        <v>0.63</v>
      </c>
      <c r="Q32" s="12">
        <v>0.45</v>
      </c>
      <c r="R32" s="12">
        <v>0.97</v>
      </c>
      <c r="S32" s="12">
        <v>1.18</v>
      </c>
      <c r="T32" s="12">
        <v>1.37</v>
      </c>
      <c r="U32" s="12">
        <v>2.31</v>
      </c>
      <c r="V32" s="12">
        <v>3.11</v>
      </c>
      <c r="W32" s="12">
        <v>3.57</v>
      </c>
      <c r="X32" s="12">
        <v>3.68</v>
      </c>
      <c r="Y32" s="12">
        <v>4.5199999999999996</v>
      </c>
      <c r="Z32" s="12">
        <v>2.76</v>
      </c>
      <c r="AA32" s="12">
        <v>4</v>
      </c>
      <c r="AB32" s="12">
        <v>5.45</v>
      </c>
      <c r="AC32" s="12">
        <v>5.37</v>
      </c>
      <c r="AD32" s="12">
        <v>6.04</v>
      </c>
      <c r="AE32" s="12">
        <v>6.39</v>
      </c>
      <c r="AF32" s="12">
        <v>5.0999999999999996</v>
      </c>
      <c r="AG32" s="12">
        <v>5.62</v>
      </c>
      <c r="AH32" s="12">
        <v>18.61</v>
      </c>
      <c r="AI32" s="12">
        <v>9.51</v>
      </c>
      <c r="AJ32" s="12">
        <v>10.25</v>
      </c>
      <c r="AK32" s="12">
        <v>7.84</v>
      </c>
      <c r="AL32" s="12">
        <v>12.11</v>
      </c>
      <c r="AM32" s="12">
        <v>13.18</v>
      </c>
    </row>
    <row r="33" spans="1:39" ht="19" x14ac:dyDescent="0.25">
      <c r="A33" s="5" t="s">
        <v>26</v>
      </c>
      <c r="B33" s="1">
        <v>568409091</v>
      </c>
      <c r="C33" s="1">
        <v>570000000</v>
      </c>
      <c r="D33" s="1">
        <v>574666667</v>
      </c>
      <c r="E33" s="1">
        <v>547500000</v>
      </c>
      <c r="F33" s="1">
        <v>518119658</v>
      </c>
      <c r="G33" s="1">
        <v>479396552</v>
      </c>
      <c r="H33" s="1">
        <v>424285714</v>
      </c>
      <c r="I33" s="1">
        <v>425725191</v>
      </c>
      <c r="J33" s="1">
        <v>417297297</v>
      </c>
      <c r="K33" s="1">
        <v>408857143</v>
      </c>
      <c r="L33" s="1">
        <v>393033088</v>
      </c>
      <c r="M33" s="1">
        <v>379507389</v>
      </c>
      <c r="N33" s="1">
        <v>377486911</v>
      </c>
      <c r="O33" s="1">
        <v>378350515</v>
      </c>
      <c r="P33" s="1">
        <v>379365079</v>
      </c>
      <c r="Q33" s="1">
        <v>382222222</v>
      </c>
      <c r="R33" s="1">
        <v>386597938</v>
      </c>
      <c r="S33" s="1">
        <v>389830508</v>
      </c>
      <c r="T33" s="1">
        <v>390510949</v>
      </c>
      <c r="U33" s="1">
        <v>394444444</v>
      </c>
      <c r="V33" s="1">
        <v>404100946</v>
      </c>
      <c r="W33" s="1">
        <v>407988981</v>
      </c>
      <c r="X33" s="1">
        <v>391443850</v>
      </c>
      <c r="Y33" s="1">
        <v>372300000</v>
      </c>
      <c r="Z33" s="1">
        <v>367100000</v>
      </c>
      <c r="AA33" s="1">
        <v>366500000</v>
      </c>
      <c r="AB33" s="1">
        <v>345500000</v>
      </c>
      <c r="AC33" s="1">
        <v>320900000</v>
      </c>
      <c r="AD33" s="1">
        <v>311900000</v>
      </c>
      <c r="AE33" s="1">
        <v>309400000</v>
      </c>
      <c r="AF33" s="1">
        <v>301900000</v>
      </c>
      <c r="AG33" s="1">
        <v>293900000</v>
      </c>
      <c r="AH33" s="1">
        <v>287900000</v>
      </c>
      <c r="AI33" s="1">
        <v>268098472</v>
      </c>
      <c r="AJ33" s="1">
        <v>257904956</v>
      </c>
      <c r="AK33" s="1">
        <v>252095082</v>
      </c>
      <c r="AL33" s="1">
        <v>240162790</v>
      </c>
      <c r="AM33" s="1">
        <v>240162790</v>
      </c>
    </row>
    <row r="34" spans="1:39" ht="19" x14ac:dyDescent="0.25">
      <c r="A34" s="5" t="s">
        <v>27</v>
      </c>
      <c r="B34" s="1">
        <v>568409091</v>
      </c>
      <c r="C34" s="1">
        <v>570000000</v>
      </c>
      <c r="D34" s="1">
        <v>574666667</v>
      </c>
      <c r="E34" s="1">
        <v>547500000</v>
      </c>
      <c r="F34" s="1">
        <v>522586207</v>
      </c>
      <c r="G34" s="1">
        <v>479396552</v>
      </c>
      <c r="H34" s="1">
        <v>424285714</v>
      </c>
      <c r="I34" s="1">
        <v>429000000</v>
      </c>
      <c r="J34" s="1">
        <v>421857923</v>
      </c>
      <c r="K34" s="1">
        <v>408857143</v>
      </c>
      <c r="L34" s="1">
        <v>393033088</v>
      </c>
      <c r="M34" s="1">
        <v>379507389</v>
      </c>
      <c r="N34" s="1">
        <v>379473684</v>
      </c>
      <c r="O34" s="1">
        <v>380310881</v>
      </c>
      <c r="P34" s="1">
        <v>379365079</v>
      </c>
      <c r="Q34" s="1">
        <v>382222222</v>
      </c>
      <c r="R34" s="1">
        <v>386597938</v>
      </c>
      <c r="S34" s="1">
        <v>389830508</v>
      </c>
      <c r="T34" s="1">
        <v>390510949</v>
      </c>
      <c r="U34" s="1">
        <v>399567100</v>
      </c>
      <c r="V34" s="1">
        <v>411897106</v>
      </c>
      <c r="W34" s="1">
        <v>414845938</v>
      </c>
      <c r="X34" s="1">
        <v>397826087</v>
      </c>
      <c r="Y34" s="1">
        <v>380000000</v>
      </c>
      <c r="Z34" s="1">
        <v>372100000</v>
      </c>
      <c r="AA34" s="1">
        <v>371800000</v>
      </c>
      <c r="AB34" s="1">
        <v>351300000</v>
      </c>
      <c r="AC34" s="1">
        <v>325200000</v>
      </c>
      <c r="AD34" s="1">
        <v>315500000</v>
      </c>
      <c r="AE34" s="1">
        <v>312500000</v>
      </c>
      <c r="AF34" s="1">
        <v>304400000</v>
      </c>
      <c r="AG34" s="1">
        <v>296000000</v>
      </c>
      <c r="AH34" s="1">
        <v>290300000</v>
      </c>
      <c r="AI34" s="1">
        <v>280200000</v>
      </c>
      <c r="AJ34" s="1">
        <v>265600000</v>
      </c>
      <c r="AK34" s="1">
        <v>256600000</v>
      </c>
      <c r="AL34" s="1">
        <v>248100000</v>
      </c>
      <c r="AM34" s="1">
        <v>248100000</v>
      </c>
    </row>
    <row r="35" spans="1:39" ht="20" customHeight="1" x14ac:dyDescent="0.25">
      <c r="A35" s="14" t="s">
        <v>103</v>
      </c>
      <c r="B35" s="1"/>
      <c r="C35" s="22">
        <f>(C34-B34)/B34</f>
        <v>2.7988802874372044E-3</v>
      </c>
      <c r="D35" s="22">
        <f t="shared" ref="D35:AM35" si="5">(D34-C34)/C34</f>
        <v>8.1871350877192987E-3</v>
      </c>
      <c r="E35" s="22">
        <f t="shared" si="5"/>
        <v>-4.7273782455177618E-2</v>
      </c>
      <c r="F35" s="22">
        <f t="shared" si="5"/>
        <v>-4.5504644748858444E-2</v>
      </c>
      <c r="G35" s="22">
        <f t="shared" si="5"/>
        <v>-8.264599107568868E-2</v>
      </c>
      <c r="H35" s="22">
        <f t="shared" si="5"/>
        <v>-0.1149587700831023</v>
      </c>
      <c r="I35" s="22">
        <f t="shared" si="5"/>
        <v>1.1111111791994015E-2</v>
      </c>
      <c r="J35" s="22">
        <f t="shared" si="5"/>
        <v>-1.6648198135198137E-2</v>
      </c>
      <c r="K35" s="22">
        <f t="shared" si="5"/>
        <v>-3.0817911176223185E-2</v>
      </c>
      <c r="L35" s="22">
        <f t="shared" si="5"/>
        <v>-3.8703139399474791E-2</v>
      </c>
      <c r="M35" s="22">
        <f t="shared" si="5"/>
        <v>-3.4413639494901761E-2</v>
      </c>
      <c r="N35" s="22">
        <f t="shared" si="5"/>
        <v>-8.881250003804274E-5</v>
      </c>
      <c r="O35" s="22">
        <f t="shared" si="5"/>
        <v>2.2062056877704332E-3</v>
      </c>
      <c r="P35" s="22">
        <f t="shared" si="5"/>
        <v>-2.4869180642769985E-3</v>
      </c>
      <c r="Q35" s="22">
        <f t="shared" si="5"/>
        <v>7.531381136954886E-3</v>
      </c>
      <c r="R35" s="22">
        <f t="shared" si="5"/>
        <v>1.1448094192702381E-2</v>
      </c>
      <c r="S35" s="22">
        <f t="shared" si="5"/>
        <v>8.3615810697883243E-3</v>
      </c>
      <c r="T35" s="22">
        <f t="shared" si="5"/>
        <v>1.7454790890814528E-3</v>
      </c>
      <c r="U35" s="22">
        <f t="shared" si="5"/>
        <v>2.3190517508383614E-2</v>
      </c>
      <c r="V35" s="22">
        <f t="shared" si="5"/>
        <v>3.0858411515863042E-2</v>
      </c>
      <c r="W35" s="22">
        <f t="shared" si="5"/>
        <v>7.1591471681765103E-3</v>
      </c>
      <c r="X35" s="22">
        <f t="shared" si="5"/>
        <v>-4.102691973327216E-2</v>
      </c>
      <c r="Y35" s="22">
        <f t="shared" si="5"/>
        <v>-4.4808743273791397E-2</v>
      </c>
      <c r="Z35" s="22">
        <f t="shared" si="5"/>
        <v>-2.0789473684210528E-2</v>
      </c>
      <c r="AA35" s="22">
        <f t="shared" si="5"/>
        <v>-8.0623488309594193E-4</v>
      </c>
      <c r="AB35" s="22">
        <f t="shared" si="5"/>
        <v>-5.5137170521785905E-2</v>
      </c>
      <c r="AC35" s="22">
        <f t="shared" si="5"/>
        <v>-7.4295473953885569E-2</v>
      </c>
      <c r="AD35" s="22">
        <f t="shared" si="5"/>
        <v>-2.9827798277982778E-2</v>
      </c>
      <c r="AE35" s="22">
        <f t="shared" si="5"/>
        <v>-9.5087163232963554E-3</v>
      </c>
      <c r="AF35" s="22">
        <f t="shared" si="5"/>
        <v>-2.5919999999999999E-2</v>
      </c>
      <c r="AG35" s="22">
        <f t="shared" si="5"/>
        <v>-2.7595269382391589E-2</v>
      </c>
      <c r="AH35" s="22">
        <f t="shared" si="5"/>
        <v>-1.9256756756756758E-2</v>
      </c>
      <c r="AI35" s="22">
        <f t="shared" si="5"/>
        <v>-3.47915949018257E-2</v>
      </c>
      <c r="AJ35" s="22">
        <f t="shared" si="5"/>
        <v>-5.2105638829407566E-2</v>
      </c>
      <c r="AK35" s="22">
        <f t="shared" si="5"/>
        <v>-3.3885542168674697E-2</v>
      </c>
      <c r="AL35" s="22">
        <f t="shared" si="5"/>
        <v>-3.3125487139516754E-2</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57000000</v>
      </c>
      <c r="L38" s="1">
        <v>67700000</v>
      </c>
      <c r="M38" s="1">
        <v>209200000</v>
      </c>
      <c r="N38" s="1">
        <v>34000000</v>
      </c>
      <c r="O38" s="1">
        <v>5000000</v>
      </c>
      <c r="P38" s="1">
        <v>37000000</v>
      </c>
      <c r="Q38" s="1" t="s">
        <v>92</v>
      </c>
      <c r="R38" s="1">
        <v>204000000</v>
      </c>
      <c r="S38" s="1">
        <v>184000000</v>
      </c>
      <c r="T38" s="1">
        <v>284000000</v>
      </c>
      <c r="U38" s="1">
        <v>579000000</v>
      </c>
      <c r="V38" s="1">
        <v>289000000</v>
      </c>
      <c r="W38" s="1">
        <v>527000000</v>
      </c>
      <c r="X38" s="1">
        <v>206000000</v>
      </c>
      <c r="Y38" s="1">
        <v>618000000</v>
      </c>
      <c r="Z38" s="1">
        <v>996000000</v>
      </c>
      <c r="AA38" s="1">
        <v>827000000</v>
      </c>
      <c r="AB38" s="1">
        <v>276000000</v>
      </c>
      <c r="AC38" s="1">
        <v>653000000</v>
      </c>
      <c r="AD38" s="1">
        <v>1443000000</v>
      </c>
      <c r="AE38" s="1">
        <v>973000000</v>
      </c>
      <c r="AF38" s="1">
        <v>1101000000</v>
      </c>
      <c r="AG38" s="1">
        <v>956000000</v>
      </c>
      <c r="AH38" s="1">
        <v>690000000</v>
      </c>
      <c r="AI38" s="1">
        <v>358000000</v>
      </c>
      <c r="AJ38" s="1">
        <v>580000000</v>
      </c>
      <c r="AK38" s="1">
        <v>1115000000</v>
      </c>
      <c r="AL38" s="1">
        <v>839000000</v>
      </c>
      <c r="AM38" s="1">
        <v>456000000</v>
      </c>
    </row>
    <row r="39" spans="1:39" ht="19" x14ac:dyDescent="0.25">
      <c r="A39" s="5" t="s">
        <v>31</v>
      </c>
      <c r="B39" s="1" t="s">
        <v>92</v>
      </c>
      <c r="C39" s="1" t="s">
        <v>92</v>
      </c>
      <c r="D39" s="1" t="s">
        <v>92</v>
      </c>
      <c r="E39" s="1" t="s">
        <v>92</v>
      </c>
      <c r="F39" s="1" t="s">
        <v>92</v>
      </c>
      <c r="G39" s="1" t="s">
        <v>92</v>
      </c>
      <c r="H39" s="1" t="s">
        <v>92</v>
      </c>
      <c r="I39" s="1" t="s">
        <v>92</v>
      </c>
      <c r="J39" s="1" t="s">
        <v>92</v>
      </c>
      <c r="K39" s="1">
        <v>249700000</v>
      </c>
      <c r="L39" s="1">
        <v>261300000</v>
      </c>
      <c r="M39" s="1">
        <v>194200000</v>
      </c>
      <c r="N39" s="1">
        <v>125000000</v>
      </c>
      <c r="O39" s="1">
        <v>58000000</v>
      </c>
      <c r="P39" s="1">
        <v>14000000</v>
      </c>
      <c r="Q39" s="1">
        <v>2000000</v>
      </c>
      <c r="R39" s="1" t="s">
        <v>92</v>
      </c>
      <c r="S39" s="1" t="s">
        <v>92</v>
      </c>
      <c r="T39" s="1" t="s">
        <v>92</v>
      </c>
      <c r="U39" s="1">
        <v>90000000</v>
      </c>
      <c r="V39" s="1">
        <v>968000000</v>
      </c>
      <c r="W39" s="1">
        <v>391000000</v>
      </c>
      <c r="X39" s="1" t="s">
        <v>92</v>
      </c>
      <c r="Y39" s="1" t="s">
        <v>92</v>
      </c>
      <c r="Z39" s="1">
        <v>90000000</v>
      </c>
      <c r="AA39" s="1">
        <v>283000000</v>
      </c>
      <c r="AB39" s="1">
        <v>25000000</v>
      </c>
      <c r="AC39" s="1">
        <v>15000000</v>
      </c>
      <c r="AD39" s="1">
        <v>118000000</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306700000</v>
      </c>
      <c r="L40" s="1">
        <v>329000000</v>
      </c>
      <c r="M40" s="1">
        <v>403400000</v>
      </c>
      <c r="N40" s="1">
        <v>159000000</v>
      </c>
      <c r="O40" s="1">
        <v>63000000</v>
      </c>
      <c r="P40" s="1">
        <v>51000000</v>
      </c>
      <c r="Q40" s="1">
        <v>2000000</v>
      </c>
      <c r="R40" s="1">
        <v>204000000</v>
      </c>
      <c r="S40" s="1">
        <v>184000000</v>
      </c>
      <c r="T40" s="1">
        <v>284000000</v>
      </c>
      <c r="U40" s="1">
        <v>669000000</v>
      </c>
      <c r="V40" s="1">
        <v>1257000000</v>
      </c>
      <c r="W40" s="1">
        <v>918000000</v>
      </c>
      <c r="X40" s="1">
        <v>206000000</v>
      </c>
      <c r="Y40" s="1">
        <v>618000000</v>
      </c>
      <c r="Z40" s="1">
        <v>1086000000</v>
      </c>
      <c r="AA40" s="1">
        <v>1110000000</v>
      </c>
      <c r="AB40" s="1">
        <v>301000000</v>
      </c>
      <c r="AC40" s="1">
        <v>668000000</v>
      </c>
      <c r="AD40" s="1">
        <v>1561000000</v>
      </c>
      <c r="AE40" s="1">
        <v>973000000</v>
      </c>
      <c r="AF40" s="1">
        <v>1101000000</v>
      </c>
      <c r="AG40" s="1">
        <v>956000000</v>
      </c>
      <c r="AH40" s="1">
        <v>690000000</v>
      </c>
      <c r="AI40" s="1">
        <v>358000000</v>
      </c>
      <c r="AJ40" s="1">
        <v>580000000</v>
      </c>
      <c r="AK40" s="1">
        <v>1115000000</v>
      </c>
      <c r="AL40" s="1">
        <v>839000000</v>
      </c>
      <c r="AM40" s="1">
        <v>456000000</v>
      </c>
    </row>
    <row r="41" spans="1:39" ht="19" x14ac:dyDescent="0.25">
      <c r="A41" s="5" t="s">
        <v>33</v>
      </c>
      <c r="B41" s="1" t="s">
        <v>92</v>
      </c>
      <c r="C41" s="1" t="s">
        <v>92</v>
      </c>
      <c r="D41" s="1" t="s">
        <v>92</v>
      </c>
      <c r="E41" s="1" t="s">
        <v>92</v>
      </c>
      <c r="F41" s="1" t="s">
        <v>92</v>
      </c>
      <c r="G41" s="1" t="s">
        <v>92</v>
      </c>
      <c r="H41" s="1" t="s">
        <v>92</v>
      </c>
      <c r="I41" s="1" t="s">
        <v>92</v>
      </c>
      <c r="J41" s="1" t="s">
        <v>92</v>
      </c>
      <c r="K41" s="1">
        <v>726600000</v>
      </c>
      <c r="L41" s="1">
        <v>703500000</v>
      </c>
      <c r="M41" s="1">
        <v>704300000</v>
      </c>
      <c r="N41" s="1">
        <v>552000000</v>
      </c>
      <c r="O41" s="1">
        <v>519000000</v>
      </c>
      <c r="P41" s="1">
        <v>857000000</v>
      </c>
      <c r="Q41" s="1">
        <v>411000000</v>
      </c>
      <c r="R41" s="1">
        <v>475000000</v>
      </c>
      <c r="S41" s="1">
        <v>683000000</v>
      </c>
      <c r="T41" s="1">
        <v>695000000</v>
      </c>
      <c r="U41" s="1">
        <v>767000000</v>
      </c>
      <c r="V41" s="1">
        <v>931000000</v>
      </c>
      <c r="W41" s="1">
        <v>992000000</v>
      </c>
      <c r="X41" s="1">
        <v>942000000</v>
      </c>
      <c r="Y41" s="1">
        <v>870000000</v>
      </c>
      <c r="Z41" s="1">
        <v>766000000</v>
      </c>
      <c r="AA41" s="1">
        <v>807000000</v>
      </c>
      <c r="AB41" s="1">
        <v>1022000000</v>
      </c>
      <c r="AC41" s="1">
        <v>1109000000</v>
      </c>
      <c r="AD41" s="1">
        <v>1024000000</v>
      </c>
      <c r="AE41" s="1">
        <v>1055000000</v>
      </c>
      <c r="AF41" s="1">
        <v>946000000</v>
      </c>
      <c r="AG41" s="1">
        <v>945000000</v>
      </c>
      <c r="AH41" s="1">
        <v>955000000</v>
      </c>
      <c r="AI41" s="1">
        <v>1009000000</v>
      </c>
      <c r="AJ41" s="1">
        <v>920000000</v>
      </c>
      <c r="AK41" s="1">
        <v>848000000</v>
      </c>
      <c r="AL41" s="1">
        <v>976000000</v>
      </c>
      <c r="AM41" s="1">
        <v>1148000000</v>
      </c>
    </row>
    <row r="42" spans="1:39" ht="19" x14ac:dyDescent="0.25">
      <c r="A42" s="5" t="s">
        <v>34</v>
      </c>
      <c r="B42" s="1" t="s">
        <v>92</v>
      </c>
      <c r="C42" s="1" t="s">
        <v>92</v>
      </c>
      <c r="D42" s="1" t="s">
        <v>92</v>
      </c>
      <c r="E42" s="1" t="s">
        <v>92</v>
      </c>
      <c r="F42" s="1" t="s">
        <v>92</v>
      </c>
      <c r="G42" s="1" t="s">
        <v>92</v>
      </c>
      <c r="H42" s="1" t="s">
        <v>92</v>
      </c>
      <c r="I42" s="1" t="s">
        <v>92</v>
      </c>
      <c r="J42" s="1" t="s">
        <v>92</v>
      </c>
      <c r="K42" s="1">
        <v>61900000</v>
      </c>
      <c r="L42" s="1">
        <v>61700000</v>
      </c>
      <c r="M42" s="1">
        <v>63000000</v>
      </c>
      <c r="N42" s="1">
        <v>58000000</v>
      </c>
      <c r="O42" s="1">
        <v>59000000</v>
      </c>
      <c r="P42" s="1">
        <v>100000000</v>
      </c>
      <c r="Q42" s="1">
        <v>91000000</v>
      </c>
      <c r="R42" s="1">
        <v>90000000</v>
      </c>
      <c r="S42" s="1">
        <v>97000000</v>
      </c>
      <c r="T42" s="1">
        <v>92000000</v>
      </c>
      <c r="U42" s="1">
        <v>104000000</v>
      </c>
      <c r="V42" s="1">
        <v>132000000</v>
      </c>
      <c r="W42" s="1">
        <v>151000000</v>
      </c>
      <c r="X42" s="1">
        <v>176000000</v>
      </c>
      <c r="Y42" s="1">
        <v>194000000</v>
      </c>
      <c r="Z42" s="1">
        <v>164000000</v>
      </c>
      <c r="AA42" s="1">
        <v>169000000</v>
      </c>
      <c r="AB42" s="1">
        <v>209000000</v>
      </c>
      <c r="AC42" s="1">
        <v>216000000</v>
      </c>
      <c r="AD42" s="1">
        <v>223000000</v>
      </c>
      <c r="AE42" s="1">
        <v>236000000</v>
      </c>
      <c r="AF42" s="1">
        <v>271000000</v>
      </c>
      <c r="AG42" s="1">
        <v>257000000</v>
      </c>
      <c r="AH42" s="1">
        <v>222000000</v>
      </c>
      <c r="AI42" s="1">
        <v>207000000</v>
      </c>
      <c r="AJ42" s="1">
        <v>244000000</v>
      </c>
      <c r="AK42" s="1">
        <v>221000000</v>
      </c>
      <c r="AL42" s="1">
        <v>218000000</v>
      </c>
      <c r="AM42" s="1">
        <v>253000000</v>
      </c>
    </row>
    <row r="43" spans="1:39" ht="19" x14ac:dyDescent="0.25">
      <c r="A43" s="5" t="s">
        <v>35</v>
      </c>
      <c r="B43" s="1" t="s">
        <v>92</v>
      </c>
      <c r="C43" s="1" t="s">
        <v>92</v>
      </c>
      <c r="D43" s="1" t="s">
        <v>92</v>
      </c>
      <c r="E43" s="1" t="s">
        <v>92</v>
      </c>
      <c r="F43" s="1" t="s">
        <v>92</v>
      </c>
      <c r="G43" s="1" t="s">
        <v>92</v>
      </c>
      <c r="H43" s="1" t="s">
        <v>92</v>
      </c>
      <c r="I43" s="1" t="s">
        <v>92</v>
      </c>
      <c r="J43" s="1" t="s">
        <v>92</v>
      </c>
      <c r="K43" s="1">
        <v>242300000</v>
      </c>
      <c r="L43" s="1">
        <v>248600000</v>
      </c>
      <c r="M43" s="1">
        <v>286100000</v>
      </c>
      <c r="N43" s="1">
        <v>334000000</v>
      </c>
      <c r="O43" s="1">
        <v>272000000</v>
      </c>
      <c r="P43" s="1">
        <v>363000000</v>
      </c>
      <c r="Q43" s="1">
        <v>345000000</v>
      </c>
      <c r="R43" s="1">
        <v>278000000</v>
      </c>
      <c r="S43" s="1">
        <v>335000000</v>
      </c>
      <c r="T43" s="1">
        <v>354000000</v>
      </c>
      <c r="U43" s="1">
        <v>427000000</v>
      </c>
      <c r="V43" s="1">
        <v>330000000</v>
      </c>
      <c r="W43" s="1">
        <v>339000000</v>
      </c>
      <c r="X43" s="1">
        <v>351000000</v>
      </c>
      <c r="Y43" s="1">
        <v>317000000</v>
      </c>
      <c r="Z43" s="1">
        <v>230000000</v>
      </c>
      <c r="AA43" s="1">
        <v>385000000</v>
      </c>
      <c r="AB43" s="1">
        <v>219000000</v>
      </c>
      <c r="AC43" s="1">
        <v>249000000</v>
      </c>
      <c r="AD43" s="1">
        <v>267000000</v>
      </c>
      <c r="AE43" s="1">
        <v>514000000</v>
      </c>
      <c r="AF43" s="1">
        <v>315000000</v>
      </c>
      <c r="AG43" s="1">
        <v>133000000</v>
      </c>
      <c r="AH43" s="1">
        <v>282000000</v>
      </c>
      <c r="AI43" s="1">
        <v>288000000</v>
      </c>
      <c r="AJ43" s="1">
        <v>337000000</v>
      </c>
      <c r="AK43" s="1">
        <v>134000000</v>
      </c>
      <c r="AL43" s="1">
        <v>134000000</v>
      </c>
      <c r="AM43" s="1">
        <v>150000000</v>
      </c>
    </row>
    <row r="44" spans="1:39" ht="19" x14ac:dyDescent="0.25">
      <c r="A44" s="6" t="s">
        <v>36</v>
      </c>
      <c r="B44" s="10" t="s">
        <v>92</v>
      </c>
      <c r="C44" s="10" t="s">
        <v>92</v>
      </c>
      <c r="D44" s="10" t="s">
        <v>92</v>
      </c>
      <c r="E44" s="10" t="s">
        <v>92</v>
      </c>
      <c r="F44" s="10" t="s">
        <v>92</v>
      </c>
      <c r="G44" s="10" t="s">
        <v>92</v>
      </c>
      <c r="H44" s="10" t="s">
        <v>92</v>
      </c>
      <c r="I44" s="10" t="s">
        <v>92</v>
      </c>
      <c r="J44" s="10" t="s">
        <v>92</v>
      </c>
      <c r="K44" s="10">
        <v>1337500000</v>
      </c>
      <c r="L44" s="10">
        <v>1342800000</v>
      </c>
      <c r="M44" s="10">
        <v>1456800000</v>
      </c>
      <c r="N44" s="10">
        <v>1103000000</v>
      </c>
      <c r="O44" s="10">
        <v>913000000</v>
      </c>
      <c r="P44" s="10">
        <v>1371000000</v>
      </c>
      <c r="Q44" s="10">
        <v>849000000</v>
      </c>
      <c r="R44" s="10">
        <v>1047000000</v>
      </c>
      <c r="S44" s="10">
        <v>1299000000</v>
      </c>
      <c r="T44" s="10">
        <v>1425000000</v>
      </c>
      <c r="U44" s="10">
        <v>1967000000</v>
      </c>
      <c r="V44" s="10">
        <v>2650000000</v>
      </c>
      <c r="W44" s="10">
        <v>2400000000</v>
      </c>
      <c r="X44" s="10">
        <v>1675000000</v>
      </c>
      <c r="Y44" s="10">
        <v>1999000000</v>
      </c>
      <c r="Z44" s="10">
        <v>2246000000</v>
      </c>
      <c r="AA44" s="10">
        <v>2471000000</v>
      </c>
      <c r="AB44" s="10">
        <v>1751000000</v>
      </c>
      <c r="AC44" s="10">
        <v>2242000000</v>
      </c>
      <c r="AD44" s="10">
        <v>3075000000</v>
      </c>
      <c r="AE44" s="10">
        <v>2778000000</v>
      </c>
      <c r="AF44" s="10">
        <v>2633000000</v>
      </c>
      <c r="AG44" s="10">
        <v>2291000000</v>
      </c>
      <c r="AH44" s="10">
        <v>2149000000</v>
      </c>
      <c r="AI44" s="10">
        <v>1862000000</v>
      </c>
      <c r="AJ44" s="10">
        <v>2081000000</v>
      </c>
      <c r="AK44" s="10">
        <v>2318000000</v>
      </c>
      <c r="AL44" s="10">
        <v>2167000000</v>
      </c>
      <c r="AM44" s="10">
        <v>2007000000</v>
      </c>
    </row>
    <row r="45" spans="1:39" ht="19" x14ac:dyDescent="0.25">
      <c r="A45" s="5" t="s">
        <v>37</v>
      </c>
      <c r="B45" s="1" t="s">
        <v>92</v>
      </c>
      <c r="C45" s="1" t="s">
        <v>92</v>
      </c>
      <c r="D45" s="1" t="s">
        <v>92</v>
      </c>
      <c r="E45" s="1" t="s">
        <v>92</v>
      </c>
      <c r="F45" s="1" t="s">
        <v>92</v>
      </c>
      <c r="G45" s="1" t="s">
        <v>92</v>
      </c>
      <c r="H45" s="1" t="s">
        <v>92</v>
      </c>
      <c r="I45" s="1" t="s">
        <v>92</v>
      </c>
      <c r="J45" s="1" t="s">
        <v>92</v>
      </c>
      <c r="K45" s="1">
        <v>8987100000</v>
      </c>
      <c r="L45" s="1">
        <v>9258800000</v>
      </c>
      <c r="M45" s="1">
        <v>9529100000</v>
      </c>
      <c r="N45" s="1">
        <v>9904000000</v>
      </c>
      <c r="O45" s="1">
        <v>10477000000</v>
      </c>
      <c r="P45" s="1">
        <v>10956000000</v>
      </c>
      <c r="Q45" s="1">
        <v>11105000000</v>
      </c>
      <c r="R45" s="1">
        <v>11208000000</v>
      </c>
      <c r="S45" s="1">
        <v>11370000000</v>
      </c>
      <c r="T45" s="1">
        <v>11779000000</v>
      </c>
      <c r="U45" s="1">
        <v>20526000000</v>
      </c>
      <c r="V45" s="1">
        <v>20705000000</v>
      </c>
      <c r="W45" s="1">
        <v>21098000000</v>
      </c>
      <c r="X45" s="1">
        <v>21583000000</v>
      </c>
      <c r="Y45" s="1">
        <v>22247000000</v>
      </c>
      <c r="Z45" s="1">
        <v>22643000000</v>
      </c>
      <c r="AA45" s="1">
        <v>23231000000</v>
      </c>
      <c r="AB45" s="1">
        <v>24469000000</v>
      </c>
      <c r="AC45" s="1">
        <v>25736000000</v>
      </c>
      <c r="AD45" s="1">
        <v>26645000000</v>
      </c>
      <c r="AE45" s="1">
        <v>27694000000</v>
      </c>
      <c r="AF45" s="1">
        <v>28992000000</v>
      </c>
      <c r="AG45" s="1">
        <v>29751000000</v>
      </c>
      <c r="AH45" s="1">
        <v>30330000000</v>
      </c>
      <c r="AI45" s="1">
        <v>31091000000</v>
      </c>
      <c r="AJ45" s="1">
        <v>31614000000</v>
      </c>
      <c r="AK45" s="1">
        <v>31345000000</v>
      </c>
      <c r="AL45" s="1">
        <v>31653000000</v>
      </c>
      <c r="AM45" s="1">
        <v>32156000000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t="s">
        <v>92</v>
      </c>
      <c r="AC46" s="1" t="s">
        <v>92</v>
      </c>
      <c r="AD46" s="1" t="s">
        <v>92</v>
      </c>
      <c r="AE46" s="1" t="s">
        <v>92</v>
      </c>
      <c r="AF46" s="1" t="s">
        <v>92</v>
      </c>
      <c r="AG46" s="1" t="s">
        <v>92</v>
      </c>
      <c r="AH46" s="1" t="s">
        <v>92</v>
      </c>
      <c r="AI46" s="1" t="s">
        <v>92</v>
      </c>
      <c r="AJ46" s="1" t="s">
        <v>92</v>
      </c>
      <c r="AK46" s="1" t="s">
        <v>92</v>
      </c>
      <c r="AL46" s="1" t="s">
        <v>92</v>
      </c>
      <c r="AM46" s="1" t="s">
        <v>92</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v>-282000000</v>
      </c>
      <c r="AD47" s="1">
        <v>-316000000</v>
      </c>
      <c r="AE47" s="1">
        <v>-349000000</v>
      </c>
      <c r="AF47" s="1">
        <v>-421000000</v>
      </c>
      <c r="AG47" s="1">
        <v>-329000000</v>
      </c>
      <c r="AH47" s="1">
        <v>-366000000</v>
      </c>
      <c r="AI47" s="1">
        <v>-380000000</v>
      </c>
      <c r="AJ47" s="1">
        <v>-388000000</v>
      </c>
      <c r="AK47" s="1">
        <v>-399000000</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t="s">
        <v>92</v>
      </c>
      <c r="AB48" s="1" t="s">
        <v>92</v>
      </c>
      <c r="AC48" s="1">
        <v>-282000000</v>
      </c>
      <c r="AD48" s="1">
        <v>-316000000</v>
      </c>
      <c r="AE48" s="1">
        <v>-349000000</v>
      </c>
      <c r="AF48" s="1">
        <v>-421000000</v>
      </c>
      <c r="AG48" s="1">
        <v>-329000000</v>
      </c>
      <c r="AH48" s="1">
        <v>-366000000</v>
      </c>
      <c r="AI48" s="1">
        <v>-380000000</v>
      </c>
      <c r="AJ48" s="1">
        <v>-388000000</v>
      </c>
      <c r="AK48" s="1">
        <v>-399000000</v>
      </c>
      <c r="AL48" s="1" t="s">
        <v>92</v>
      </c>
      <c r="AM48" s="1" t="s">
        <v>92</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6178000000</v>
      </c>
      <c r="T49" s="1">
        <v>6259000000</v>
      </c>
      <c r="U49" s="1">
        <v>805000000</v>
      </c>
      <c r="V49" s="1">
        <v>1590000000</v>
      </c>
      <c r="W49" s="1">
        <v>1755000000</v>
      </c>
      <c r="X49" s="1">
        <v>1974000000</v>
      </c>
      <c r="Y49" s="1">
        <v>1779000000</v>
      </c>
      <c r="Z49" s="1">
        <v>2164000000</v>
      </c>
      <c r="AA49" s="1">
        <v>2193000000</v>
      </c>
      <c r="AB49" s="1">
        <v>2234000000</v>
      </c>
      <c r="AC49" s="1">
        <v>2300000000</v>
      </c>
      <c r="AD49" s="1">
        <v>2439000000</v>
      </c>
      <c r="AE49" s="1">
        <v>2679000000</v>
      </c>
      <c r="AF49" s="1">
        <v>2572000000</v>
      </c>
      <c r="AG49" s="1">
        <v>2777000000</v>
      </c>
      <c r="AH49" s="1">
        <v>2981000000</v>
      </c>
      <c r="AI49" s="1">
        <v>3109000000</v>
      </c>
      <c r="AJ49" s="1">
        <v>3428000000</v>
      </c>
      <c r="AK49" s="1">
        <v>3590000000</v>
      </c>
      <c r="AL49" s="1">
        <v>3707000000</v>
      </c>
      <c r="AM49" s="1">
        <v>3694000000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263200000</v>
      </c>
      <c r="L51" s="1">
        <v>303200000</v>
      </c>
      <c r="M51" s="1">
        <v>430500000</v>
      </c>
      <c r="N51" s="1">
        <v>6343000000</v>
      </c>
      <c r="O51" s="1">
        <v>6790000000</v>
      </c>
      <c r="P51" s="1">
        <v>6923000000</v>
      </c>
      <c r="Q51" s="1">
        <v>7022000000</v>
      </c>
      <c r="R51" s="1">
        <v>7163000000</v>
      </c>
      <c r="S51" s="1">
        <v>1109000000</v>
      </c>
      <c r="T51" s="1">
        <v>1133000000</v>
      </c>
      <c r="U51" s="1">
        <v>1452000000</v>
      </c>
      <c r="V51" s="1">
        <v>916000000</v>
      </c>
      <c r="W51" s="1">
        <v>775000000</v>
      </c>
      <c r="X51" s="1">
        <v>912000000</v>
      </c>
      <c r="Y51" s="1">
        <v>272000000</v>
      </c>
      <c r="Z51" s="1">
        <v>316000000</v>
      </c>
      <c r="AA51" s="1">
        <v>304000000</v>
      </c>
      <c r="AB51" s="1">
        <v>84000000</v>
      </c>
      <c r="AC51" s="1">
        <v>346000000</v>
      </c>
      <c r="AD51" s="1">
        <v>640000000</v>
      </c>
      <c r="AE51" s="1">
        <v>439000000</v>
      </c>
      <c r="AF51" s="1">
        <v>484000000</v>
      </c>
      <c r="AG51" s="1">
        <v>402000000</v>
      </c>
      <c r="AH51" s="1">
        <v>617000000</v>
      </c>
      <c r="AI51" s="1">
        <v>557000000</v>
      </c>
      <c r="AJ51" s="1">
        <v>1188000000</v>
      </c>
      <c r="AK51" s="1">
        <v>1108000000</v>
      </c>
      <c r="AL51" s="1">
        <v>966000000</v>
      </c>
      <c r="AM51" s="1">
        <v>1028000000</v>
      </c>
    </row>
    <row r="52" spans="1:39" ht="19" x14ac:dyDescent="0.25">
      <c r="A52" s="5" t="s">
        <v>44</v>
      </c>
      <c r="B52" s="1" t="s">
        <v>92</v>
      </c>
      <c r="C52" s="1" t="s">
        <v>92</v>
      </c>
      <c r="D52" s="1" t="s">
        <v>92</v>
      </c>
      <c r="E52" s="1" t="s">
        <v>92</v>
      </c>
      <c r="F52" s="1" t="s">
        <v>92</v>
      </c>
      <c r="G52" s="1" t="s">
        <v>92</v>
      </c>
      <c r="H52" s="1" t="s">
        <v>92</v>
      </c>
      <c r="I52" s="1" t="s">
        <v>92</v>
      </c>
      <c r="J52" s="1" t="s">
        <v>92</v>
      </c>
      <c r="K52" s="1">
        <v>9250300000</v>
      </c>
      <c r="L52" s="1">
        <v>9562000000</v>
      </c>
      <c r="M52" s="1">
        <v>9959600000</v>
      </c>
      <c r="N52" s="1">
        <v>16247000000</v>
      </c>
      <c r="O52" s="1">
        <v>17267000000</v>
      </c>
      <c r="P52" s="1">
        <v>17879000000</v>
      </c>
      <c r="Q52" s="1">
        <v>18127000000</v>
      </c>
      <c r="R52" s="1">
        <v>18371000000</v>
      </c>
      <c r="S52" s="1">
        <v>18657000000</v>
      </c>
      <c r="T52" s="1">
        <v>19171000000</v>
      </c>
      <c r="U52" s="1">
        <v>22783000000</v>
      </c>
      <c r="V52" s="1">
        <v>23211000000</v>
      </c>
      <c r="W52" s="1">
        <v>23628000000</v>
      </c>
      <c r="X52" s="1">
        <v>24469000000</v>
      </c>
      <c r="Y52" s="1">
        <v>24298000000</v>
      </c>
      <c r="Z52" s="1">
        <v>25123000000</v>
      </c>
      <c r="AA52" s="1">
        <v>25728000000</v>
      </c>
      <c r="AB52" s="1">
        <v>26787000000</v>
      </c>
      <c r="AC52" s="1">
        <v>28100000000</v>
      </c>
      <c r="AD52" s="1">
        <v>29408000000</v>
      </c>
      <c r="AE52" s="1">
        <v>30463000000</v>
      </c>
      <c r="AF52" s="1">
        <v>31627000000</v>
      </c>
      <c r="AG52" s="1">
        <v>32601000000</v>
      </c>
      <c r="AH52" s="1">
        <v>33562000000</v>
      </c>
      <c r="AI52" s="1">
        <v>34377000000</v>
      </c>
      <c r="AJ52" s="1">
        <v>35842000000</v>
      </c>
      <c r="AK52" s="1">
        <v>35644000000</v>
      </c>
      <c r="AL52" s="1">
        <v>36326000000</v>
      </c>
      <c r="AM52" s="1">
        <v>36878000000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10587800000</v>
      </c>
      <c r="L54" s="11">
        <v>10904800000</v>
      </c>
      <c r="M54" s="11">
        <v>11416400000</v>
      </c>
      <c r="N54" s="11">
        <v>17350000000</v>
      </c>
      <c r="O54" s="11">
        <v>18180000000</v>
      </c>
      <c r="P54" s="11">
        <v>19250000000</v>
      </c>
      <c r="Q54" s="11">
        <v>18976000000</v>
      </c>
      <c r="R54" s="11">
        <v>19418000000</v>
      </c>
      <c r="S54" s="11">
        <v>19956000000</v>
      </c>
      <c r="T54" s="11">
        <v>20596000000</v>
      </c>
      <c r="U54" s="11">
        <v>24750000000</v>
      </c>
      <c r="V54" s="11">
        <v>25861000000</v>
      </c>
      <c r="W54" s="11">
        <v>26028000000</v>
      </c>
      <c r="X54" s="11">
        <v>26144000000</v>
      </c>
      <c r="Y54" s="11">
        <v>26297000000</v>
      </c>
      <c r="Z54" s="11">
        <v>27369000000</v>
      </c>
      <c r="AA54" s="11">
        <v>28199000000</v>
      </c>
      <c r="AB54" s="11">
        <v>28538000000</v>
      </c>
      <c r="AC54" s="11">
        <v>30342000000</v>
      </c>
      <c r="AD54" s="11">
        <v>32483000000</v>
      </c>
      <c r="AE54" s="11">
        <v>33241000000</v>
      </c>
      <c r="AF54" s="11">
        <v>34260000000</v>
      </c>
      <c r="AG54" s="11">
        <v>34892000000</v>
      </c>
      <c r="AH54" s="11">
        <v>35711000000</v>
      </c>
      <c r="AI54" s="11">
        <v>36239000000</v>
      </c>
      <c r="AJ54" s="11">
        <v>37923000000</v>
      </c>
      <c r="AK54" s="11">
        <v>37962000000</v>
      </c>
      <c r="AL54" s="11">
        <v>38493000000</v>
      </c>
      <c r="AM54" s="11">
        <v>38885000000</v>
      </c>
    </row>
    <row r="55" spans="1:39" ht="20" thickTop="1" x14ac:dyDescent="0.25">
      <c r="A55" s="5" t="s">
        <v>47</v>
      </c>
      <c r="B55" s="1" t="s">
        <v>92</v>
      </c>
      <c r="C55" s="1" t="s">
        <v>92</v>
      </c>
      <c r="D55" s="1" t="s">
        <v>92</v>
      </c>
      <c r="E55" s="1" t="s">
        <v>92</v>
      </c>
      <c r="F55" s="1" t="s">
        <v>92</v>
      </c>
      <c r="G55" s="1" t="s">
        <v>92</v>
      </c>
      <c r="H55" s="1" t="s">
        <v>92</v>
      </c>
      <c r="I55" s="1" t="s">
        <v>92</v>
      </c>
      <c r="J55" s="1" t="s">
        <v>92</v>
      </c>
      <c r="K55" s="1">
        <v>704100000</v>
      </c>
      <c r="L55" s="1">
        <v>732800000</v>
      </c>
      <c r="M55" s="1">
        <v>708900000</v>
      </c>
      <c r="N55" s="1">
        <v>624000000</v>
      </c>
      <c r="O55" s="1">
        <v>600000000</v>
      </c>
      <c r="P55" s="1">
        <v>818000000</v>
      </c>
      <c r="Q55" s="1">
        <v>925000000</v>
      </c>
      <c r="R55" s="1">
        <v>848000000</v>
      </c>
      <c r="S55" s="1">
        <v>908000000</v>
      </c>
      <c r="T55" s="1">
        <v>948000000</v>
      </c>
      <c r="U55" s="1">
        <v>1012000000</v>
      </c>
      <c r="V55" s="1">
        <v>1163000000</v>
      </c>
      <c r="W55" s="1">
        <v>1181000000</v>
      </c>
      <c r="X55" s="1">
        <v>1139000000</v>
      </c>
      <c r="Y55" s="1">
        <v>1140000000</v>
      </c>
      <c r="Z55" s="1">
        <v>974000000</v>
      </c>
      <c r="AA55" s="1">
        <v>1181000000</v>
      </c>
      <c r="AB55" s="1">
        <v>433000000</v>
      </c>
      <c r="AC55" s="1">
        <v>777000000</v>
      </c>
      <c r="AD55" s="1">
        <v>685000000</v>
      </c>
      <c r="AE55" s="1">
        <v>748000000</v>
      </c>
      <c r="AF55" s="1">
        <v>602000000</v>
      </c>
      <c r="AG55" s="1">
        <v>650000000</v>
      </c>
      <c r="AH55" s="1">
        <v>822000000</v>
      </c>
      <c r="AI55" s="1">
        <v>828000000</v>
      </c>
      <c r="AJ55" s="1">
        <v>710000000</v>
      </c>
      <c r="AK55" s="1">
        <v>552000000</v>
      </c>
      <c r="AL55" s="1">
        <v>850000000</v>
      </c>
      <c r="AM55" s="1">
        <v>712000000</v>
      </c>
    </row>
    <row r="56" spans="1:39" ht="19" x14ac:dyDescent="0.25">
      <c r="A56" s="5" t="s">
        <v>48</v>
      </c>
      <c r="B56" s="1" t="s">
        <v>92</v>
      </c>
      <c r="C56" s="1" t="s">
        <v>92</v>
      </c>
      <c r="D56" s="1" t="s">
        <v>92</v>
      </c>
      <c r="E56" s="1" t="s">
        <v>92</v>
      </c>
      <c r="F56" s="1" t="s">
        <v>92</v>
      </c>
      <c r="G56" s="1" t="s">
        <v>92</v>
      </c>
      <c r="H56" s="1" t="s">
        <v>92</v>
      </c>
      <c r="I56" s="1" t="s">
        <v>92</v>
      </c>
      <c r="J56" s="1" t="s">
        <v>92</v>
      </c>
      <c r="K56" s="1">
        <v>116900000</v>
      </c>
      <c r="L56" s="1">
        <v>130900000</v>
      </c>
      <c r="M56" s="1">
        <v>100000000</v>
      </c>
      <c r="N56" s="1">
        <v>88000000</v>
      </c>
      <c r="O56" s="1">
        <v>141000000</v>
      </c>
      <c r="P56" s="1">
        <v>503000000</v>
      </c>
      <c r="Q56" s="1">
        <v>297000000</v>
      </c>
      <c r="R56" s="1">
        <v>605000000</v>
      </c>
      <c r="S56" s="1">
        <v>358000000</v>
      </c>
      <c r="T56" s="1">
        <v>360000000</v>
      </c>
      <c r="U56" s="1">
        <v>662000000</v>
      </c>
      <c r="V56" s="1">
        <v>314000000</v>
      </c>
      <c r="W56" s="1">
        <v>491000000</v>
      </c>
      <c r="X56" s="1">
        <v>369000000</v>
      </c>
      <c r="Y56" s="1">
        <v>484000000</v>
      </c>
      <c r="Z56" s="1">
        <v>474000000</v>
      </c>
      <c r="AA56" s="1">
        <v>458000000</v>
      </c>
      <c r="AB56" s="1">
        <v>150000000</v>
      </c>
      <c r="AC56" s="1">
        <v>250000000</v>
      </c>
      <c r="AD56" s="1">
        <v>545000000</v>
      </c>
      <c r="AE56" s="1">
        <v>102000000</v>
      </c>
      <c r="AF56" s="1">
        <v>700000000</v>
      </c>
      <c r="AG56" s="1">
        <v>650000000</v>
      </c>
      <c r="AH56" s="1">
        <v>700000000</v>
      </c>
      <c r="AI56" s="1">
        <v>585000000</v>
      </c>
      <c r="AJ56" s="1">
        <v>413000000</v>
      </c>
      <c r="AK56" s="1">
        <v>668000000</v>
      </c>
      <c r="AL56" s="1">
        <v>635000000</v>
      </c>
      <c r="AM56" s="1">
        <v>797000000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v>269000000</v>
      </c>
      <c r="T57" s="1">
        <v>199000000</v>
      </c>
      <c r="U57" s="1">
        <v>210000000</v>
      </c>
      <c r="V57" s="1">
        <v>231000000</v>
      </c>
      <c r="W57" s="1">
        <v>205000000</v>
      </c>
      <c r="X57" s="1">
        <v>203000000</v>
      </c>
      <c r="Y57" s="1">
        <v>261000000</v>
      </c>
      <c r="Z57" s="1">
        <v>109000000</v>
      </c>
      <c r="AA57" s="1">
        <v>199000000</v>
      </c>
      <c r="AB57" s="1">
        <v>207000000</v>
      </c>
      <c r="AC57" s="1">
        <v>206000000</v>
      </c>
      <c r="AD57" s="1">
        <v>225000000</v>
      </c>
      <c r="AE57" s="1">
        <v>217000000</v>
      </c>
      <c r="AF57" s="1">
        <v>203000000</v>
      </c>
      <c r="AG57" s="1">
        <v>245000000</v>
      </c>
      <c r="AH57" s="1">
        <v>211000000</v>
      </c>
      <c r="AI57" s="1">
        <v>255000000</v>
      </c>
      <c r="AJ57" s="1">
        <v>229000000</v>
      </c>
      <c r="AK57" s="1">
        <v>263000000</v>
      </c>
      <c r="AL57" s="1">
        <v>305000000</v>
      </c>
      <c r="AM57" s="1">
        <v>312000000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310800000</v>
      </c>
      <c r="L59" s="1">
        <v>342100000</v>
      </c>
      <c r="M59" s="1">
        <v>381400000</v>
      </c>
      <c r="N59" s="1">
        <v>381000000</v>
      </c>
      <c r="O59" s="1">
        <v>376000000</v>
      </c>
      <c r="P59" s="1">
        <v>603000000</v>
      </c>
      <c r="Q59" s="1">
        <v>665000000</v>
      </c>
      <c r="R59" s="1">
        <v>933000000</v>
      </c>
      <c r="S59" s="1">
        <v>318000000</v>
      </c>
      <c r="T59" s="1">
        <v>294000000</v>
      </c>
      <c r="U59" s="1">
        <v>317000000</v>
      </c>
      <c r="V59" s="1">
        <v>213000000</v>
      </c>
      <c r="W59" s="1">
        <v>216000000</v>
      </c>
      <c r="X59" s="1">
        <v>237000000</v>
      </c>
      <c r="Y59" s="1">
        <v>220000000</v>
      </c>
      <c r="Z59" s="1">
        <v>232000000</v>
      </c>
      <c r="AA59" s="1">
        <v>244000000</v>
      </c>
      <c r="AB59" s="1">
        <v>911000000</v>
      </c>
      <c r="AC59" s="1">
        <v>848000000</v>
      </c>
      <c r="AD59" s="1">
        <v>850000000</v>
      </c>
      <c r="AE59" s="1">
        <v>713000000</v>
      </c>
      <c r="AF59" s="1">
        <v>726000000</v>
      </c>
      <c r="AG59" s="1">
        <v>794000000</v>
      </c>
      <c r="AH59" s="1">
        <v>812000000</v>
      </c>
      <c r="AI59" s="1">
        <v>923000000</v>
      </c>
      <c r="AJ59" s="1">
        <v>948000000</v>
      </c>
      <c r="AK59" s="1">
        <v>677000000</v>
      </c>
      <c r="AL59" s="1">
        <v>731000000</v>
      </c>
      <c r="AM59" s="1">
        <v>828000000</v>
      </c>
    </row>
    <row r="60" spans="1:39" ht="19" x14ac:dyDescent="0.25">
      <c r="A60" s="6" t="s">
        <v>52</v>
      </c>
      <c r="B60" s="10" t="s">
        <v>92</v>
      </c>
      <c r="C60" s="10" t="s">
        <v>92</v>
      </c>
      <c r="D60" s="10" t="s">
        <v>92</v>
      </c>
      <c r="E60" s="10" t="s">
        <v>92</v>
      </c>
      <c r="F60" s="10" t="s">
        <v>92</v>
      </c>
      <c r="G60" s="10" t="s">
        <v>92</v>
      </c>
      <c r="H60" s="10" t="s">
        <v>92</v>
      </c>
      <c r="I60" s="10" t="s">
        <v>92</v>
      </c>
      <c r="J60" s="10" t="s">
        <v>92</v>
      </c>
      <c r="K60" s="10">
        <v>1131800000</v>
      </c>
      <c r="L60" s="10">
        <v>1205800000</v>
      </c>
      <c r="M60" s="10">
        <v>1190300000</v>
      </c>
      <c r="N60" s="10">
        <v>1093000000</v>
      </c>
      <c r="O60" s="10">
        <v>1117000000</v>
      </c>
      <c r="P60" s="10">
        <v>1924000000</v>
      </c>
      <c r="Q60" s="10">
        <v>1887000000</v>
      </c>
      <c r="R60" s="10">
        <v>2386000000</v>
      </c>
      <c r="S60" s="10">
        <v>1853000000</v>
      </c>
      <c r="T60" s="10">
        <v>1801000000</v>
      </c>
      <c r="U60" s="10">
        <v>2201000000</v>
      </c>
      <c r="V60" s="10">
        <v>1921000000</v>
      </c>
      <c r="W60" s="10">
        <v>2093000000</v>
      </c>
      <c r="X60" s="10">
        <v>1948000000</v>
      </c>
      <c r="Y60" s="10">
        <v>2105000000</v>
      </c>
      <c r="Z60" s="10">
        <v>1789000000</v>
      </c>
      <c r="AA60" s="10">
        <v>2082000000</v>
      </c>
      <c r="AB60" s="10">
        <v>1701000000</v>
      </c>
      <c r="AC60" s="10">
        <v>2081000000</v>
      </c>
      <c r="AD60" s="10">
        <v>2305000000</v>
      </c>
      <c r="AE60" s="10">
        <v>1780000000</v>
      </c>
      <c r="AF60" s="10">
        <v>2231000000</v>
      </c>
      <c r="AG60" s="10">
        <v>2339000000</v>
      </c>
      <c r="AH60" s="10">
        <v>2545000000</v>
      </c>
      <c r="AI60" s="10">
        <v>2591000000</v>
      </c>
      <c r="AJ60" s="10">
        <v>2300000000</v>
      </c>
      <c r="AK60" s="10">
        <v>2160000000</v>
      </c>
      <c r="AL60" s="10">
        <v>2521000000</v>
      </c>
      <c r="AM60" s="10">
        <v>2649000000</v>
      </c>
    </row>
    <row r="61" spans="1:39" ht="19" x14ac:dyDescent="0.25">
      <c r="A61" s="5" t="s">
        <v>53</v>
      </c>
      <c r="B61" s="1" t="s">
        <v>92</v>
      </c>
      <c r="C61" s="1" t="s">
        <v>92</v>
      </c>
      <c r="D61" s="1" t="s">
        <v>92</v>
      </c>
      <c r="E61" s="1" t="s">
        <v>92</v>
      </c>
      <c r="F61" s="1" t="s">
        <v>92</v>
      </c>
      <c r="G61" s="1" t="s">
        <v>92</v>
      </c>
      <c r="H61" s="1" t="s">
        <v>92</v>
      </c>
      <c r="I61" s="1" t="s">
        <v>92</v>
      </c>
      <c r="J61" s="1" t="s">
        <v>92</v>
      </c>
      <c r="K61" s="1">
        <v>1547800000</v>
      </c>
      <c r="L61" s="1">
        <v>1553300000</v>
      </c>
      <c r="M61" s="1">
        <v>1800300000</v>
      </c>
      <c r="N61" s="1">
        <v>7398000000</v>
      </c>
      <c r="O61" s="1">
        <v>7483000000</v>
      </c>
      <c r="P61" s="1">
        <v>7556000000</v>
      </c>
      <c r="Q61" s="1">
        <v>7339000000</v>
      </c>
      <c r="R61" s="1">
        <v>7027000000</v>
      </c>
      <c r="S61" s="1">
        <v>7006000000</v>
      </c>
      <c r="T61" s="1">
        <v>6800000000</v>
      </c>
      <c r="U61" s="1">
        <v>6863000000</v>
      </c>
      <c r="V61" s="1">
        <v>6616000000</v>
      </c>
      <c r="W61" s="1">
        <v>6109000000</v>
      </c>
      <c r="X61" s="1">
        <v>5999000000</v>
      </c>
      <c r="Y61" s="1">
        <v>6183000000</v>
      </c>
      <c r="Z61" s="1">
        <v>6679000000</v>
      </c>
      <c r="AA61" s="1">
        <v>6567000000</v>
      </c>
      <c r="AB61" s="1">
        <v>7390000000</v>
      </c>
      <c r="AC61" s="1">
        <v>8432000000</v>
      </c>
      <c r="AD61" s="1">
        <v>8903000000</v>
      </c>
      <c r="AE61" s="1">
        <v>8924000000</v>
      </c>
      <c r="AF61" s="1">
        <v>9393000000</v>
      </c>
      <c r="AG61" s="1">
        <v>9562000000</v>
      </c>
      <c r="AH61" s="1">
        <v>9136000000</v>
      </c>
      <c r="AI61" s="1">
        <v>10560000000</v>
      </c>
      <c r="AJ61" s="1">
        <v>12321000000</v>
      </c>
      <c r="AK61" s="1">
        <v>12446000000</v>
      </c>
      <c r="AL61" s="1">
        <v>13618000000</v>
      </c>
      <c r="AM61" s="1">
        <v>14795000000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v>133000000</v>
      </c>
      <c r="AD62" s="1">
        <v>133000000</v>
      </c>
      <c r="AE62" s="1">
        <v>280000000</v>
      </c>
      <c r="AF62" s="1">
        <v>280000000</v>
      </c>
      <c r="AG62" s="1">
        <v>280000000</v>
      </c>
      <c r="AH62" s="1">
        <v>280000000</v>
      </c>
      <c r="AI62" s="1">
        <v>280000000</v>
      </c>
      <c r="AJ62" s="1">
        <v>280000000</v>
      </c>
      <c r="AK62" s="1">
        <v>534000000</v>
      </c>
      <c r="AL62" s="1">
        <v>534000000</v>
      </c>
      <c r="AM62" s="1">
        <v>534000000</v>
      </c>
    </row>
    <row r="63" spans="1:39" ht="19" x14ac:dyDescent="0.25">
      <c r="A63" s="5" t="s">
        <v>54</v>
      </c>
      <c r="B63" s="1" t="s">
        <v>92</v>
      </c>
      <c r="C63" s="1" t="s">
        <v>92</v>
      </c>
      <c r="D63" s="1" t="s">
        <v>92</v>
      </c>
      <c r="E63" s="1" t="s">
        <v>92</v>
      </c>
      <c r="F63" s="1" t="s">
        <v>92</v>
      </c>
      <c r="G63" s="1" t="s">
        <v>92</v>
      </c>
      <c r="H63" s="1" t="s">
        <v>92</v>
      </c>
      <c r="I63" s="1" t="s">
        <v>92</v>
      </c>
      <c r="J63" s="1" t="s">
        <v>92</v>
      </c>
      <c r="K63" s="1">
        <v>2208000000</v>
      </c>
      <c r="L63" s="1">
        <v>2299000000</v>
      </c>
      <c r="M63" s="1">
        <v>2411600000</v>
      </c>
      <c r="N63" s="1">
        <v>2480000000</v>
      </c>
      <c r="O63" s="1">
        <v>2545000000</v>
      </c>
      <c r="P63" s="1">
        <v>2687000000</v>
      </c>
      <c r="Q63" s="1">
        <v>2745000000</v>
      </c>
      <c r="R63" s="1">
        <v>2781000000</v>
      </c>
      <c r="S63" s="1">
        <v>3010000000</v>
      </c>
      <c r="T63" s="1">
        <v>3223000000</v>
      </c>
      <c r="U63" s="1">
        <v>6550000000</v>
      </c>
      <c r="V63" s="1">
        <v>6620000000</v>
      </c>
      <c r="W63" s="1">
        <v>6444000000</v>
      </c>
      <c r="X63" s="1">
        <v>6431000000</v>
      </c>
      <c r="Y63" s="1">
        <v>6372000000</v>
      </c>
      <c r="Z63" s="1">
        <v>6747000000</v>
      </c>
      <c r="AA63" s="1">
        <v>7088000000</v>
      </c>
      <c r="AB63" s="1">
        <v>7486000000</v>
      </c>
      <c r="AC63" s="1">
        <v>7832000000</v>
      </c>
      <c r="AD63" s="1">
        <v>8542000000</v>
      </c>
      <c r="AE63" s="1">
        <v>8817000000</v>
      </c>
      <c r="AF63" s="1">
        <v>9063000000</v>
      </c>
      <c r="AG63" s="1">
        <v>9140000000</v>
      </c>
      <c r="AH63" s="1">
        <v>6324000000</v>
      </c>
      <c r="AI63" s="1">
        <v>6460000000</v>
      </c>
      <c r="AJ63" s="1">
        <v>6815000000</v>
      </c>
      <c r="AK63" s="1">
        <v>6922000000</v>
      </c>
      <c r="AL63" s="1">
        <v>7165000000</v>
      </c>
      <c r="AM63" s="1">
        <v>7265000000</v>
      </c>
    </row>
    <row r="64" spans="1:39" ht="19" x14ac:dyDescent="0.25">
      <c r="A64" s="5" t="s">
        <v>55</v>
      </c>
      <c r="B64" s="1" t="s">
        <v>92</v>
      </c>
      <c r="C64" s="1" t="s">
        <v>92</v>
      </c>
      <c r="D64" s="1" t="s">
        <v>92</v>
      </c>
      <c r="E64" s="1" t="s">
        <v>92</v>
      </c>
      <c r="F64" s="1" t="s">
        <v>92</v>
      </c>
      <c r="G64" s="1" t="s">
        <v>92</v>
      </c>
      <c r="H64" s="1" t="s">
        <v>92</v>
      </c>
      <c r="I64" s="1" t="s">
        <v>92</v>
      </c>
      <c r="J64" s="1" t="s">
        <v>92</v>
      </c>
      <c r="K64" s="1">
        <v>961900000</v>
      </c>
      <c r="L64" s="1">
        <v>965500000</v>
      </c>
      <c r="M64" s="1">
        <v>987100000</v>
      </c>
      <c r="N64" s="1">
        <v>885000000</v>
      </c>
      <c r="O64" s="1">
        <v>1065000000</v>
      </c>
      <c r="P64" s="1">
        <v>1101000000</v>
      </c>
      <c r="Q64" s="1">
        <v>1131000000</v>
      </c>
      <c r="R64" s="1">
        <v>1089000000</v>
      </c>
      <c r="S64" s="1">
        <v>1542000000</v>
      </c>
      <c r="T64" s="1">
        <v>1787000000</v>
      </c>
      <c r="U64" s="1">
        <v>1146000000</v>
      </c>
      <c r="V64" s="1">
        <v>1415000000</v>
      </c>
      <c r="W64" s="1">
        <v>1767000000</v>
      </c>
      <c r="X64" s="1">
        <v>2039000000</v>
      </c>
      <c r="Y64" s="1">
        <v>2030000000</v>
      </c>
      <c r="Z64" s="1">
        <v>1801000000</v>
      </c>
      <c r="AA64" s="1">
        <v>1793000000</v>
      </c>
      <c r="AB64" s="1">
        <v>2050000000</v>
      </c>
      <c r="AC64" s="1">
        <v>2104000000</v>
      </c>
      <c r="AD64" s="1">
        <v>1311000000</v>
      </c>
      <c r="AE64" s="1">
        <v>1032000000</v>
      </c>
      <c r="AF64" s="1">
        <v>1105000000</v>
      </c>
      <c r="AG64" s="1">
        <v>1162000000</v>
      </c>
      <c r="AH64" s="1">
        <v>1067000000</v>
      </c>
      <c r="AI64" s="1">
        <v>986000000</v>
      </c>
      <c r="AJ64" s="1">
        <v>1023000000</v>
      </c>
      <c r="AK64" s="1">
        <v>1109000000</v>
      </c>
      <c r="AL64" s="1">
        <v>1014000000</v>
      </c>
      <c r="AM64" s="1">
        <v>909000000</v>
      </c>
    </row>
    <row r="65" spans="1:39" ht="19" x14ac:dyDescent="0.25">
      <c r="A65" s="5" t="s">
        <v>56</v>
      </c>
      <c r="B65" s="1" t="s">
        <v>92</v>
      </c>
      <c r="C65" s="1" t="s">
        <v>92</v>
      </c>
      <c r="D65" s="1" t="s">
        <v>92</v>
      </c>
      <c r="E65" s="1" t="s">
        <v>92</v>
      </c>
      <c r="F65" s="1" t="s">
        <v>92</v>
      </c>
      <c r="G65" s="1" t="s">
        <v>92</v>
      </c>
      <c r="H65" s="1" t="s">
        <v>92</v>
      </c>
      <c r="I65" s="1" t="s">
        <v>92</v>
      </c>
      <c r="J65" s="1" t="s">
        <v>92</v>
      </c>
      <c r="K65" s="1">
        <v>4717700000</v>
      </c>
      <c r="L65" s="1">
        <v>4817800000</v>
      </c>
      <c r="M65" s="1">
        <v>5199000000</v>
      </c>
      <c r="N65" s="1">
        <v>10763000000</v>
      </c>
      <c r="O65" s="1">
        <v>11093000000</v>
      </c>
      <c r="P65" s="1">
        <v>11344000000</v>
      </c>
      <c r="Q65" s="1">
        <v>11215000000</v>
      </c>
      <c r="R65" s="1">
        <v>10897000000</v>
      </c>
      <c r="S65" s="1">
        <v>11558000000</v>
      </c>
      <c r="T65" s="1">
        <v>11810000000</v>
      </c>
      <c r="U65" s="1">
        <v>14559000000</v>
      </c>
      <c r="V65" s="1">
        <v>14651000000</v>
      </c>
      <c r="W65" s="1">
        <v>14320000000</v>
      </c>
      <c r="X65" s="1">
        <v>14469000000</v>
      </c>
      <c r="Y65" s="1">
        <v>14585000000</v>
      </c>
      <c r="Z65" s="1">
        <v>15227000000</v>
      </c>
      <c r="AA65" s="1">
        <v>15448000000</v>
      </c>
      <c r="AB65" s="1">
        <v>16926000000</v>
      </c>
      <c r="AC65" s="1">
        <v>18501000000</v>
      </c>
      <c r="AD65" s="1">
        <v>18889000000</v>
      </c>
      <c r="AE65" s="1">
        <v>19053000000</v>
      </c>
      <c r="AF65" s="1">
        <v>19841000000</v>
      </c>
      <c r="AG65" s="1">
        <v>20144000000</v>
      </c>
      <c r="AH65" s="1">
        <v>16807000000</v>
      </c>
      <c r="AI65" s="1">
        <v>18286000000</v>
      </c>
      <c r="AJ65" s="1">
        <v>20439000000</v>
      </c>
      <c r="AK65" s="1">
        <v>21011000000</v>
      </c>
      <c r="AL65" s="1">
        <v>22331000000</v>
      </c>
      <c r="AM65" s="1">
        <v>23503000000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5849500000</v>
      </c>
      <c r="L67" s="10">
        <v>6023600000</v>
      </c>
      <c r="M67" s="10">
        <v>6389300000</v>
      </c>
      <c r="N67" s="10">
        <v>11856000000</v>
      </c>
      <c r="O67" s="10">
        <v>12210000000</v>
      </c>
      <c r="P67" s="10">
        <v>13268000000</v>
      </c>
      <c r="Q67" s="10">
        <v>13102000000</v>
      </c>
      <c r="R67" s="10">
        <v>13283000000</v>
      </c>
      <c r="S67" s="10">
        <v>13411000000</v>
      </c>
      <c r="T67" s="10">
        <v>13611000000</v>
      </c>
      <c r="U67" s="10">
        <v>16760000000</v>
      </c>
      <c r="V67" s="10">
        <v>16572000000</v>
      </c>
      <c r="W67" s="10">
        <v>16413000000</v>
      </c>
      <c r="X67" s="10">
        <v>16417000000</v>
      </c>
      <c r="Y67" s="10">
        <v>16690000000</v>
      </c>
      <c r="Z67" s="10">
        <v>17016000000</v>
      </c>
      <c r="AA67" s="10">
        <v>17530000000</v>
      </c>
      <c r="AB67" s="10">
        <v>18627000000</v>
      </c>
      <c r="AC67" s="10">
        <v>20582000000</v>
      </c>
      <c r="AD67" s="10">
        <v>21194000000</v>
      </c>
      <c r="AE67" s="10">
        <v>20833000000</v>
      </c>
      <c r="AF67" s="10">
        <v>22072000000</v>
      </c>
      <c r="AG67" s="10">
        <v>22483000000</v>
      </c>
      <c r="AH67" s="10">
        <v>19352000000</v>
      </c>
      <c r="AI67" s="10">
        <v>20877000000</v>
      </c>
      <c r="AJ67" s="10">
        <v>22739000000</v>
      </c>
      <c r="AK67" s="10">
        <v>23171000000</v>
      </c>
      <c r="AL67" s="10">
        <v>24852000000</v>
      </c>
      <c r="AM67" s="10">
        <v>26152000000</v>
      </c>
    </row>
    <row r="68" spans="1:39" ht="19" x14ac:dyDescent="0.25">
      <c r="A68" s="5" t="s">
        <v>59</v>
      </c>
      <c r="B68" s="1" t="s">
        <v>92</v>
      </c>
      <c r="C68" s="1" t="s">
        <v>92</v>
      </c>
      <c r="D68" s="1" t="s">
        <v>92</v>
      </c>
      <c r="E68" s="1" t="s">
        <v>92</v>
      </c>
      <c r="F68" s="1" t="s">
        <v>92</v>
      </c>
      <c r="G68" s="1" t="s">
        <v>92</v>
      </c>
      <c r="H68" s="1" t="s">
        <v>92</v>
      </c>
      <c r="I68" s="1" t="s">
        <v>92</v>
      </c>
      <c r="J68" s="1" t="s">
        <v>92</v>
      </c>
      <c r="K68" s="1">
        <v>140400000</v>
      </c>
      <c r="L68" s="1">
        <v>136300000</v>
      </c>
      <c r="M68" s="1">
        <v>132400000</v>
      </c>
      <c r="N68" s="1">
        <v>399000000</v>
      </c>
      <c r="O68" s="1">
        <v>401000000</v>
      </c>
      <c r="P68" s="1">
        <v>404000000</v>
      </c>
      <c r="Q68" s="1">
        <v>405000000</v>
      </c>
      <c r="R68" s="1">
        <v>407000000</v>
      </c>
      <c r="S68" s="1">
        <v>410000000</v>
      </c>
      <c r="T68" s="1">
        <v>412000000</v>
      </c>
      <c r="U68" s="1">
        <v>421000000</v>
      </c>
      <c r="V68" s="1">
        <v>431000000</v>
      </c>
      <c r="W68" s="1">
        <v>418000000</v>
      </c>
      <c r="X68" s="1">
        <v>380000000</v>
      </c>
      <c r="Y68" s="1">
        <v>368000000</v>
      </c>
      <c r="Z68" s="1">
        <v>370000000</v>
      </c>
      <c r="AA68" s="1">
        <v>358000000</v>
      </c>
      <c r="AB68" s="1">
        <v>332000000</v>
      </c>
      <c r="AC68" s="1">
        <v>315000000</v>
      </c>
      <c r="AD68" s="1">
        <v>310000000</v>
      </c>
      <c r="AE68" s="1">
        <v>310000000</v>
      </c>
      <c r="AF68" s="1">
        <v>299000000</v>
      </c>
      <c r="AG68" s="1">
        <v>292000000</v>
      </c>
      <c r="AH68" s="1">
        <v>285000000</v>
      </c>
      <c r="AI68" s="1">
        <v>269000000</v>
      </c>
      <c r="AJ68" s="1">
        <v>259000000</v>
      </c>
      <c r="AK68" s="1">
        <v>254000000</v>
      </c>
      <c r="AL68" s="1">
        <v>242000000</v>
      </c>
      <c r="AM68" s="1">
        <v>230000000</v>
      </c>
    </row>
    <row r="69" spans="1:39" ht="19" x14ac:dyDescent="0.25">
      <c r="A69" s="5" t="s">
        <v>60</v>
      </c>
      <c r="B69" s="1" t="s">
        <v>92</v>
      </c>
      <c r="C69" s="1" t="s">
        <v>92</v>
      </c>
      <c r="D69" s="1" t="s">
        <v>92</v>
      </c>
      <c r="E69" s="1" t="s">
        <v>92</v>
      </c>
      <c r="F69" s="1" t="s">
        <v>92</v>
      </c>
      <c r="G69" s="1" t="s">
        <v>92</v>
      </c>
      <c r="H69" s="1" t="s">
        <v>92</v>
      </c>
      <c r="I69" s="1" t="s">
        <v>92</v>
      </c>
      <c r="J69" s="1" t="s">
        <v>92</v>
      </c>
      <c r="K69" s="1">
        <v>4154600000</v>
      </c>
      <c r="L69" s="1">
        <v>4282400000</v>
      </c>
      <c r="M69" s="1">
        <v>4403700000</v>
      </c>
      <c r="N69" s="1">
        <v>4826000000</v>
      </c>
      <c r="O69" s="1">
        <v>5252000000</v>
      </c>
      <c r="P69" s="1">
        <v>5187000000</v>
      </c>
      <c r="Q69" s="1">
        <v>5053000000</v>
      </c>
      <c r="R69" s="1">
        <v>5335000000</v>
      </c>
      <c r="S69" s="1">
        <v>5694000000</v>
      </c>
      <c r="T69" s="1">
        <v>6112000000</v>
      </c>
      <c r="U69" s="1">
        <v>6893000000</v>
      </c>
      <c r="V69" s="1">
        <v>7980000000</v>
      </c>
      <c r="W69" s="1">
        <v>8283000000</v>
      </c>
      <c r="X69" s="1">
        <v>8280000000</v>
      </c>
      <c r="Y69" s="1">
        <v>8501000000</v>
      </c>
      <c r="Z69" s="1">
        <v>9027000000</v>
      </c>
      <c r="AA69" s="1">
        <v>9224000000</v>
      </c>
      <c r="AB69" s="1">
        <v>8693000000</v>
      </c>
      <c r="AC69" s="1">
        <v>8643000000</v>
      </c>
      <c r="AD69" s="1">
        <v>9339000000</v>
      </c>
      <c r="AE69" s="1">
        <v>10348000000</v>
      </c>
      <c r="AF69" s="1">
        <v>10191000000</v>
      </c>
      <c r="AG69" s="1">
        <v>10425000000</v>
      </c>
      <c r="AH69" s="1">
        <v>14176000000</v>
      </c>
      <c r="AI69" s="1">
        <v>13440000000</v>
      </c>
      <c r="AJ69" s="1">
        <v>13207000000</v>
      </c>
      <c r="AK69" s="1">
        <v>12883000000</v>
      </c>
      <c r="AL69" s="1">
        <v>11586000000</v>
      </c>
      <c r="AM69" s="1">
        <v>10697000000</v>
      </c>
    </row>
    <row r="70" spans="1:39" ht="19" x14ac:dyDescent="0.25">
      <c r="A70" s="5" t="s">
        <v>61</v>
      </c>
      <c r="B70" s="1" t="s">
        <v>92</v>
      </c>
      <c r="C70" s="1" t="s">
        <v>92</v>
      </c>
      <c r="D70" s="1" t="s">
        <v>92</v>
      </c>
      <c r="E70" s="1" t="s">
        <v>92</v>
      </c>
      <c r="F70" s="1" t="s">
        <v>92</v>
      </c>
      <c r="G70" s="1" t="s">
        <v>92</v>
      </c>
      <c r="H70" s="1" t="s">
        <v>92</v>
      </c>
      <c r="I70" s="1" t="s">
        <v>92</v>
      </c>
      <c r="J70" s="1" t="s">
        <v>92</v>
      </c>
      <c r="K70" s="1">
        <v>-4223000000</v>
      </c>
      <c r="L70" s="1">
        <v>-4326000000</v>
      </c>
      <c r="M70" s="1">
        <v>-4399000000</v>
      </c>
      <c r="N70" s="1">
        <v>-4435000000</v>
      </c>
      <c r="O70" s="1">
        <v>-4586000000</v>
      </c>
      <c r="P70" s="1">
        <v>-4929000000</v>
      </c>
      <c r="Q70" s="1">
        <v>-5214000000</v>
      </c>
      <c r="R70" s="1">
        <v>-5435000000</v>
      </c>
      <c r="S70" s="1" t="s">
        <v>92</v>
      </c>
      <c r="T70" s="1">
        <v>-44000000</v>
      </c>
      <c r="U70" s="1">
        <v>-24000000</v>
      </c>
      <c r="V70" s="1">
        <v>-77000000</v>
      </c>
      <c r="W70" s="1">
        <v>-369000000</v>
      </c>
      <c r="X70" s="1">
        <v>-399000000</v>
      </c>
      <c r="Y70" s="1">
        <v>-942000000</v>
      </c>
      <c r="Z70" s="1">
        <v>-853000000</v>
      </c>
      <c r="AA70" s="1">
        <v>-805000000</v>
      </c>
      <c r="AB70" s="1">
        <v>-1026000000</v>
      </c>
      <c r="AC70" s="1">
        <v>-1109000000</v>
      </c>
      <c r="AD70" s="1">
        <v>-381000000</v>
      </c>
      <c r="AE70" s="1">
        <v>-398000000</v>
      </c>
      <c r="AF70" s="1">
        <v>-445000000</v>
      </c>
      <c r="AG70" s="1">
        <v>-487000000</v>
      </c>
      <c r="AH70" s="1">
        <v>-356000000</v>
      </c>
      <c r="AI70" s="1">
        <v>-563000000</v>
      </c>
      <c r="AJ70" s="1">
        <v>-491000000</v>
      </c>
      <c r="AK70" s="1">
        <v>-594000000</v>
      </c>
      <c r="AL70" s="1">
        <v>-402000000</v>
      </c>
      <c r="AM70" s="1">
        <v>-351000000</v>
      </c>
    </row>
    <row r="71" spans="1:39" ht="19" x14ac:dyDescent="0.25">
      <c r="A71" s="5" t="s">
        <v>62</v>
      </c>
      <c r="B71" s="1" t="s">
        <v>92</v>
      </c>
      <c r="C71" s="1" t="s">
        <v>92</v>
      </c>
      <c r="D71" s="1" t="s">
        <v>92</v>
      </c>
      <c r="E71" s="1" t="s">
        <v>92</v>
      </c>
      <c r="F71" s="1" t="s">
        <v>92</v>
      </c>
      <c r="G71" s="1" t="s">
        <v>92</v>
      </c>
      <c r="H71" s="1" t="s">
        <v>92</v>
      </c>
      <c r="I71" s="1" t="s">
        <v>92</v>
      </c>
      <c r="J71" s="1" t="s">
        <v>92</v>
      </c>
      <c r="K71" s="1">
        <v>4612800000</v>
      </c>
      <c r="L71" s="1">
        <v>4736300000</v>
      </c>
      <c r="M71" s="1">
        <v>4840500000</v>
      </c>
      <c r="N71" s="1">
        <v>4655000000</v>
      </c>
      <c r="O71" s="1">
        <v>4854000000</v>
      </c>
      <c r="P71" s="1">
        <v>5270000000</v>
      </c>
      <c r="Q71" s="1">
        <v>5580000000</v>
      </c>
      <c r="R71" s="1">
        <v>5783000000</v>
      </c>
      <c r="S71" s="1">
        <v>396000000</v>
      </c>
      <c r="T71" s="1">
        <v>496000000</v>
      </c>
      <c r="U71" s="1">
        <v>700000000</v>
      </c>
      <c r="V71" s="1">
        <v>955000000</v>
      </c>
      <c r="W71" s="1">
        <v>1283000000</v>
      </c>
      <c r="X71" s="1">
        <v>1466000000</v>
      </c>
      <c r="Y71" s="1">
        <v>1680000000</v>
      </c>
      <c r="Z71" s="1">
        <v>1809000000</v>
      </c>
      <c r="AA71" s="1">
        <v>1892000000</v>
      </c>
      <c r="AB71" s="1">
        <v>1912000000</v>
      </c>
      <c r="AC71" s="1">
        <v>1911000000</v>
      </c>
      <c r="AD71" s="1">
        <v>2021000000</v>
      </c>
      <c r="AE71" s="1">
        <v>2148000000</v>
      </c>
      <c r="AF71" s="1">
        <v>2143000000</v>
      </c>
      <c r="AG71" s="1">
        <v>2179000000</v>
      </c>
      <c r="AH71" s="1">
        <v>2254000000</v>
      </c>
      <c r="AI71" s="1">
        <v>2216000000</v>
      </c>
      <c r="AJ71" s="1">
        <v>2209000000</v>
      </c>
      <c r="AK71" s="1">
        <v>2248000000</v>
      </c>
      <c r="AL71" s="1">
        <v>2215000000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4684800000</v>
      </c>
      <c r="L72" s="10">
        <v>4829000000</v>
      </c>
      <c r="M72" s="10">
        <v>4977600000</v>
      </c>
      <c r="N72" s="10">
        <v>5445000000</v>
      </c>
      <c r="O72" s="10">
        <v>5921000000</v>
      </c>
      <c r="P72" s="10">
        <v>5932000000</v>
      </c>
      <c r="Q72" s="10">
        <v>5824000000</v>
      </c>
      <c r="R72" s="10">
        <v>6090000000</v>
      </c>
      <c r="S72" s="10">
        <v>6500000000</v>
      </c>
      <c r="T72" s="10">
        <v>6976000000</v>
      </c>
      <c r="U72" s="10">
        <v>7990000000</v>
      </c>
      <c r="V72" s="10">
        <v>9289000000</v>
      </c>
      <c r="W72" s="10">
        <v>9615000000</v>
      </c>
      <c r="X72" s="10">
        <v>9727000000</v>
      </c>
      <c r="Y72" s="10">
        <v>9607000000</v>
      </c>
      <c r="Z72" s="10">
        <v>10353000000</v>
      </c>
      <c r="AA72" s="10">
        <v>10669000000</v>
      </c>
      <c r="AB72" s="10">
        <v>9911000000</v>
      </c>
      <c r="AC72" s="10">
        <v>9760000000</v>
      </c>
      <c r="AD72" s="10">
        <v>11289000000</v>
      </c>
      <c r="AE72" s="10">
        <v>12408000000</v>
      </c>
      <c r="AF72" s="10">
        <v>12188000000</v>
      </c>
      <c r="AG72" s="10">
        <v>12409000000</v>
      </c>
      <c r="AH72" s="10">
        <v>16359000000</v>
      </c>
      <c r="AI72" s="10">
        <v>15362000000</v>
      </c>
      <c r="AJ72" s="10">
        <v>15184000000</v>
      </c>
      <c r="AK72" s="10">
        <v>14791000000</v>
      </c>
      <c r="AL72" s="10">
        <v>13641000000</v>
      </c>
      <c r="AM72" s="10">
        <v>12733000000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10534300000</v>
      </c>
      <c r="L73" s="11">
        <v>10852600000</v>
      </c>
      <c r="M73" s="11">
        <v>11366900000</v>
      </c>
      <c r="N73" s="11">
        <v>17301000000</v>
      </c>
      <c r="O73" s="11">
        <v>18131000000</v>
      </c>
      <c r="P73" s="11">
        <v>19200000000</v>
      </c>
      <c r="Q73" s="11">
        <v>18926000000</v>
      </c>
      <c r="R73" s="11">
        <v>19373000000</v>
      </c>
      <c r="S73" s="11">
        <v>19911000000</v>
      </c>
      <c r="T73" s="11">
        <v>20587000000</v>
      </c>
      <c r="U73" s="11">
        <v>24750000000</v>
      </c>
      <c r="V73" s="11">
        <v>25861000000</v>
      </c>
      <c r="W73" s="11">
        <v>26028000000</v>
      </c>
      <c r="X73" s="11">
        <v>26144000000</v>
      </c>
      <c r="Y73" s="11">
        <v>26297000000</v>
      </c>
      <c r="Z73" s="11">
        <v>27369000000</v>
      </c>
      <c r="AA73" s="11">
        <v>28199000000</v>
      </c>
      <c r="AB73" s="11">
        <v>28538000000</v>
      </c>
      <c r="AC73" s="11">
        <v>30342000000</v>
      </c>
      <c r="AD73" s="11">
        <v>32483000000</v>
      </c>
      <c r="AE73" s="11">
        <v>33241000000</v>
      </c>
      <c r="AF73" s="11">
        <v>34260000000</v>
      </c>
      <c r="AG73" s="11">
        <v>34892000000</v>
      </c>
      <c r="AH73" s="11">
        <v>35711000000</v>
      </c>
      <c r="AI73" s="11">
        <v>36239000000</v>
      </c>
      <c r="AJ73" s="11">
        <v>37923000000</v>
      </c>
      <c r="AK73" s="11">
        <v>37962000000</v>
      </c>
      <c r="AL73" s="11">
        <v>38493000000</v>
      </c>
      <c r="AM73" s="11">
        <v>38885000000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606200000</v>
      </c>
      <c r="G76" s="1">
        <v>556100000</v>
      </c>
      <c r="H76" s="1">
        <v>29700000</v>
      </c>
      <c r="I76" s="1">
        <v>557700000</v>
      </c>
      <c r="J76" s="1">
        <v>548700000</v>
      </c>
      <c r="K76" s="1">
        <v>667800000</v>
      </c>
      <c r="L76" s="1">
        <v>712700000</v>
      </c>
      <c r="M76" s="1">
        <v>770400000</v>
      </c>
      <c r="N76" s="1">
        <v>699000000</v>
      </c>
      <c r="O76" s="1">
        <v>525000000</v>
      </c>
      <c r="P76" s="1">
        <v>239000000</v>
      </c>
      <c r="Q76" s="1">
        <v>172000000</v>
      </c>
      <c r="R76" s="1">
        <v>362000000</v>
      </c>
      <c r="S76" s="1">
        <v>460000000</v>
      </c>
      <c r="T76" s="1">
        <v>525000000</v>
      </c>
      <c r="U76" s="1">
        <v>923000000</v>
      </c>
      <c r="V76" s="1">
        <v>1281000000</v>
      </c>
      <c r="W76" s="1">
        <v>1481000000</v>
      </c>
      <c r="X76" s="1">
        <v>1464000000</v>
      </c>
      <c r="Y76" s="1">
        <v>1716000000</v>
      </c>
      <c r="Z76" s="1">
        <v>1034000000</v>
      </c>
      <c r="AA76" s="1">
        <v>1496000000</v>
      </c>
      <c r="AB76" s="1">
        <v>1916000000</v>
      </c>
      <c r="AC76" s="1">
        <v>1749000000</v>
      </c>
      <c r="AD76" s="1">
        <v>1910000000</v>
      </c>
      <c r="AE76" s="1">
        <v>2000000000</v>
      </c>
      <c r="AF76" s="1">
        <v>1556000000</v>
      </c>
      <c r="AG76" s="1">
        <v>1668000000</v>
      </c>
      <c r="AH76" s="1">
        <v>5404000000</v>
      </c>
      <c r="AI76" s="1">
        <v>2666000000</v>
      </c>
      <c r="AJ76" s="1">
        <v>2722000000</v>
      </c>
      <c r="AK76" s="1">
        <v>2013000000</v>
      </c>
      <c r="AL76" s="1">
        <v>3005000000</v>
      </c>
      <c r="AM76" s="1">
        <v>3270000000</v>
      </c>
    </row>
    <row r="77" spans="1:39" ht="19" x14ac:dyDescent="0.25">
      <c r="A77" s="5" t="s">
        <v>13</v>
      </c>
      <c r="B77" s="1" t="s">
        <v>92</v>
      </c>
      <c r="C77" s="1" t="s">
        <v>92</v>
      </c>
      <c r="D77" s="1" t="s">
        <v>92</v>
      </c>
      <c r="E77" s="1" t="s">
        <v>92</v>
      </c>
      <c r="F77" s="1">
        <v>-347000000</v>
      </c>
      <c r="G77" s="1">
        <v>-373000000</v>
      </c>
      <c r="H77" s="1">
        <v>-381300000</v>
      </c>
      <c r="I77" s="1">
        <v>-396600000</v>
      </c>
      <c r="J77" s="1">
        <v>-405500000</v>
      </c>
      <c r="K77" s="1">
        <v>403800000</v>
      </c>
      <c r="L77" s="1">
        <v>413500000</v>
      </c>
      <c r="M77" s="1">
        <v>429200000</v>
      </c>
      <c r="N77" s="1">
        <v>432000000</v>
      </c>
      <c r="O77" s="1">
        <v>450000000</v>
      </c>
      <c r="P77" s="1">
        <v>489000000</v>
      </c>
      <c r="Q77" s="1">
        <v>517000000</v>
      </c>
      <c r="R77" s="1">
        <v>527000000</v>
      </c>
      <c r="S77" s="1">
        <v>529000000</v>
      </c>
      <c r="T77" s="1">
        <v>528000000</v>
      </c>
      <c r="U77" s="1">
        <v>609000000</v>
      </c>
      <c r="V77" s="1">
        <v>787000000</v>
      </c>
      <c r="W77" s="1">
        <v>750000000</v>
      </c>
      <c r="X77" s="1">
        <v>786000000</v>
      </c>
      <c r="Y77" s="1">
        <v>815000000</v>
      </c>
      <c r="Z77" s="1">
        <v>845000000</v>
      </c>
      <c r="AA77" s="1">
        <v>826000000</v>
      </c>
      <c r="AB77" s="1">
        <v>869000000</v>
      </c>
      <c r="AC77" s="1">
        <v>922000000</v>
      </c>
      <c r="AD77" s="1">
        <v>922000000</v>
      </c>
      <c r="AE77" s="1">
        <v>956000000</v>
      </c>
      <c r="AF77" s="1">
        <v>1059000000</v>
      </c>
      <c r="AG77" s="1">
        <v>1030000000</v>
      </c>
      <c r="AH77" s="1">
        <v>1059000000</v>
      </c>
      <c r="AI77" s="1">
        <v>1104000000</v>
      </c>
      <c r="AJ77" s="1">
        <v>1139000000</v>
      </c>
      <c r="AK77" s="1">
        <v>1154000000</v>
      </c>
      <c r="AL77" s="1">
        <v>1181000000</v>
      </c>
      <c r="AM77" s="1">
        <v>1221000000</v>
      </c>
    </row>
    <row r="78" spans="1:39" ht="19" x14ac:dyDescent="0.25">
      <c r="A78" s="5" t="s">
        <v>67</v>
      </c>
      <c r="B78" s="1" t="s">
        <v>92</v>
      </c>
      <c r="C78" s="1" t="s">
        <v>92</v>
      </c>
      <c r="D78" s="1" t="s">
        <v>92</v>
      </c>
      <c r="E78" s="1" t="s">
        <v>92</v>
      </c>
      <c r="F78" s="1">
        <v>100300000</v>
      </c>
      <c r="G78" s="1">
        <v>-2800000</v>
      </c>
      <c r="H78" s="1">
        <v>-124100000</v>
      </c>
      <c r="I78" s="1">
        <v>64100000</v>
      </c>
      <c r="J78" s="1">
        <v>56200000</v>
      </c>
      <c r="K78" s="1">
        <v>112700000</v>
      </c>
      <c r="L78" s="1">
        <v>66700000</v>
      </c>
      <c r="M78" s="1">
        <v>97100000</v>
      </c>
      <c r="N78" s="1">
        <v>75000000</v>
      </c>
      <c r="O78" s="1">
        <v>114000000</v>
      </c>
      <c r="P78" s="1">
        <v>85000000</v>
      </c>
      <c r="Q78" s="1">
        <v>2000000</v>
      </c>
      <c r="R78" s="1">
        <v>44000000</v>
      </c>
      <c r="S78" s="1">
        <v>178000000</v>
      </c>
      <c r="T78" s="1">
        <v>132000000</v>
      </c>
      <c r="U78" s="1">
        <v>200000000</v>
      </c>
      <c r="V78" s="1">
        <v>80000000</v>
      </c>
      <c r="W78" s="1">
        <v>-8000000</v>
      </c>
      <c r="X78" s="1">
        <v>125000000</v>
      </c>
      <c r="Y78" s="1">
        <v>290000000</v>
      </c>
      <c r="Z78" s="1">
        <v>338000000</v>
      </c>
      <c r="AA78" s="1">
        <v>312000000</v>
      </c>
      <c r="AB78" s="1">
        <v>527000000</v>
      </c>
      <c r="AC78" s="1">
        <v>366000000</v>
      </c>
      <c r="AD78" s="1">
        <v>262000000</v>
      </c>
      <c r="AE78" s="1">
        <v>294000000</v>
      </c>
      <c r="AF78" s="1">
        <v>320000000</v>
      </c>
      <c r="AG78" s="1">
        <v>227000000</v>
      </c>
      <c r="AH78" s="1">
        <v>-2859000000</v>
      </c>
      <c r="AI78" s="1">
        <v>173000000</v>
      </c>
      <c r="AJ78" s="1">
        <v>330000000</v>
      </c>
      <c r="AK78" s="1">
        <v>142000000</v>
      </c>
      <c r="AL78" s="1">
        <v>184000000</v>
      </c>
      <c r="AM78" s="1">
        <v>83000000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t="s">
        <v>92</v>
      </c>
      <c r="AA79" s="1" t="s">
        <v>92</v>
      </c>
      <c r="AB79" s="1" t="s">
        <v>92</v>
      </c>
      <c r="AC79" s="1" t="s">
        <v>92</v>
      </c>
      <c r="AD79" s="1" t="s">
        <v>92</v>
      </c>
      <c r="AE79" s="1" t="s">
        <v>92</v>
      </c>
      <c r="AF79" s="1" t="s">
        <v>92</v>
      </c>
      <c r="AG79" s="1" t="s">
        <v>92</v>
      </c>
      <c r="AH79" s="1" t="s">
        <v>92</v>
      </c>
      <c r="AI79" s="1" t="s">
        <v>92</v>
      </c>
      <c r="AJ79" s="1" t="s">
        <v>92</v>
      </c>
      <c r="AK79" s="1" t="s">
        <v>92</v>
      </c>
      <c r="AL79" s="1" t="s">
        <v>92</v>
      </c>
      <c r="AM79" s="1">
        <v>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t="e">
        <f t="shared" si="6"/>
        <v>#VALUE!</v>
      </c>
      <c r="Z80" s="15" t="e">
        <f t="shared" si="6"/>
        <v>#VALUE!</v>
      </c>
      <c r="AA80" s="15" t="e">
        <f t="shared" si="6"/>
        <v>#VALUE!</v>
      </c>
      <c r="AB80" s="15" t="e">
        <f t="shared" si="6"/>
        <v>#VALUE!</v>
      </c>
      <c r="AC80" s="15" t="e">
        <f t="shared" si="6"/>
        <v>#VALUE!</v>
      </c>
      <c r="AD80" s="15" t="e">
        <f t="shared" si="6"/>
        <v>#VALUE!</v>
      </c>
      <c r="AE80" s="15" t="e">
        <f t="shared" si="6"/>
        <v>#VALUE!</v>
      </c>
      <c r="AF80" s="15" t="e">
        <f t="shared" si="6"/>
        <v>#VALUE!</v>
      </c>
      <c r="AG80" s="15" t="e">
        <f t="shared" si="6"/>
        <v>#VALUE!</v>
      </c>
      <c r="AH80" s="15" t="e">
        <f t="shared" si="6"/>
        <v>#VALUE!</v>
      </c>
      <c r="AI80" s="15" t="e">
        <f t="shared" si="6"/>
        <v>#VALUE!</v>
      </c>
      <c r="AJ80" s="15" t="e">
        <f t="shared" si="6"/>
        <v>#VALUE!</v>
      </c>
      <c r="AK80" s="15" t="e">
        <f t="shared" si="6"/>
        <v>#VALUE!</v>
      </c>
      <c r="AL80" s="15" t="e">
        <f t="shared" si="6"/>
        <v>#VALUE!</v>
      </c>
      <c r="AM80" s="15">
        <f t="shared" si="6"/>
        <v>0</v>
      </c>
    </row>
    <row r="81" spans="1:47" ht="19" x14ac:dyDescent="0.25">
      <c r="A81" s="5" t="s">
        <v>69</v>
      </c>
      <c r="B81" s="1" t="s">
        <v>92</v>
      </c>
      <c r="C81" s="1" t="s">
        <v>92</v>
      </c>
      <c r="D81" s="1" t="s">
        <v>92</v>
      </c>
      <c r="E81" s="1" t="s">
        <v>92</v>
      </c>
      <c r="F81" s="1">
        <v>102100000</v>
      </c>
      <c r="G81" s="1">
        <v>92200000</v>
      </c>
      <c r="H81" s="1">
        <v>-60000000</v>
      </c>
      <c r="I81" s="1">
        <v>94500000</v>
      </c>
      <c r="J81" s="1">
        <v>-26500000</v>
      </c>
      <c r="K81" s="1">
        <v>18900000</v>
      </c>
      <c r="L81" s="1">
        <v>145600000</v>
      </c>
      <c r="M81" s="1">
        <v>-17200000</v>
      </c>
      <c r="N81" s="1">
        <v>43000000</v>
      </c>
      <c r="O81" s="1">
        <v>105000000</v>
      </c>
      <c r="P81" s="1">
        <v>-48000000</v>
      </c>
      <c r="Q81" s="1">
        <v>97000000</v>
      </c>
      <c r="R81" s="1">
        <v>-176000000</v>
      </c>
      <c r="S81" s="1">
        <v>-214000000</v>
      </c>
      <c r="T81" s="1">
        <v>86000000</v>
      </c>
      <c r="U81" s="1">
        <v>82000000</v>
      </c>
      <c r="V81" s="1">
        <v>45000000</v>
      </c>
      <c r="W81" s="1">
        <v>62000000</v>
      </c>
      <c r="X81" s="1">
        <v>9000000</v>
      </c>
      <c r="Y81" s="1">
        <v>-19000000</v>
      </c>
      <c r="Z81" s="1">
        <v>-200000000</v>
      </c>
      <c r="AA81" s="1">
        <v>79000000</v>
      </c>
      <c r="AB81" s="1">
        <v>-173000000</v>
      </c>
      <c r="AC81" s="1">
        <v>5000000</v>
      </c>
      <c r="AD81" s="1">
        <v>78000000</v>
      </c>
      <c r="AE81" s="1">
        <v>-251000000</v>
      </c>
      <c r="AF81" s="1">
        <v>83000000</v>
      </c>
      <c r="AG81" s="1">
        <v>305000000</v>
      </c>
      <c r="AH81" s="1">
        <v>58000000</v>
      </c>
      <c r="AI81" s="1">
        <v>122000000</v>
      </c>
      <c r="AJ81" s="1">
        <v>-139000000</v>
      </c>
      <c r="AK81" s="1">
        <v>131000000</v>
      </c>
      <c r="AL81" s="1">
        <v>147000000</v>
      </c>
      <c r="AM81" s="1">
        <v>-201000000</v>
      </c>
    </row>
    <row r="82" spans="1:47" ht="19" x14ac:dyDescent="0.25">
      <c r="A82" s="5" t="s">
        <v>70</v>
      </c>
      <c r="B82" s="1" t="s">
        <v>92</v>
      </c>
      <c r="C82" s="1" t="s">
        <v>92</v>
      </c>
      <c r="D82" s="1" t="s">
        <v>92</v>
      </c>
      <c r="E82" s="1" t="s">
        <v>92</v>
      </c>
      <c r="F82" s="1">
        <v>78200000</v>
      </c>
      <c r="G82" s="1">
        <v>35100000</v>
      </c>
      <c r="H82" s="1">
        <v>127800000</v>
      </c>
      <c r="I82" s="1">
        <v>-23700000</v>
      </c>
      <c r="J82" s="1">
        <v>18100000</v>
      </c>
      <c r="K82" s="1">
        <v>-12900000</v>
      </c>
      <c r="L82" s="1">
        <v>28100000</v>
      </c>
      <c r="M82" s="1">
        <v>-800000</v>
      </c>
      <c r="N82" s="1">
        <v>-23000000</v>
      </c>
      <c r="O82" s="1">
        <v>33000000</v>
      </c>
      <c r="P82" s="1">
        <v>-322000000</v>
      </c>
      <c r="Q82" s="1">
        <v>446000000</v>
      </c>
      <c r="R82" s="1">
        <v>-74000000</v>
      </c>
      <c r="S82" s="1">
        <v>-208000000</v>
      </c>
      <c r="T82" s="1">
        <v>-12000000</v>
      </c>
      <c r="U82" s="1">
        <v>-71000000</v>
      </c>
      <c r="V82" s="1">
        <v>-94000000</v>
      </c>
      <c r="W82" s="1">
        <v>-60000000</v>
      </c>
      <c r="X82" s="1">
        <v>30000000</v>
      </c>
      <c r="Y82" s="1">
        <v>269000000</v>
      </c>
      <c r="Z82" s="1">
        <v>63000000</v>
      </c>
      <c r="AA82" s="1">
        <v>-41000000</v>
      </c>
      <c r="AB82" s="1">
        <v>-215000000</v>
      </c>
      <c r="AC82" s="1">
        <v>-64000000</v>
      </c>
      <c r="AD82" s="1">
        <v>85000000</v>
      </c>
      <c r="AE82" s="1">
        <v>-31000000</v>
      </c>
      <c r="AF82" s="1">
        <v>109000000</v>
      </c>
      <c r="AG82" s="1">
        <v>23000000</v>
      </c>
      <c r="AH82" s="1">
        <v>-41000000</v>
      </c>
      <c r="AI82" s="1">
        <v>-70000000</v>
      </c>
      <c r="AJ82" s="1">
        <v>87000000</v>
      </c>
      <c r="AK82" s="1">
        <v>71000000</v>
      </c>
      <c r="AL82" s="1">
        <v>-133000000</v>
      </c>
      <c r="AM82" s="1">
        <v>-171000000</v>
      </c>
    </row>
    <row r="83" spans="1:47" ht="21" x14ac:dyDescent="0.25">
      <c r="A83" s="5" t="s">
        <v>34</v>
      </c>
      <c r="B83" s="1" t="s">
        <v>92</v>
      </c>
      <c r="C83" s="1" t="s">
        <v>92</v>
      </c>
      <c r="D83" s="1" t="s">
        <v>92</v>
      </c>
      <c r="E83" s="1" t="s">
        <v>92</v>
      </c>
      <c r="F83" s="1">
        <v>1600000</v>
      </c>
      <c r="G83" s="1">
        <v>-16100000</v>
      </c>
      <c r="H83" s="1">
        <v>10500000</v>
      </c>
      <c r="I83" s="1">
        <v>-10500000</v>
      </c>
      <c r="J83" s="1">
        <v>9800000</v>
      </c>
      <c r="K83" s="1">
        <v>8400000</v>
      </c>
      <c r="L83" s="1">
        <v>200000</v>
      </c>
      <c r="M83" s="1">
        <v>-1300000</v>
      </c>
      <c r="N83" s="1">
        <v>3000000</v>
      </c>
      <c r="O83" s="1">
        <v>-1000000</v>
      </c>
      <c r="P83" s="1">
        <v>-40000000</v>
      </c>
      <c r="Q83" s="1">
        <v>9000000</v>
      </c>
      <c r="R83" s="1">
        <v>1000000</v>
      </c>
      <c r="S83" s="1">
        <v>-7000000</v>
      </c>
      <c r="T83" s="1">
        <v>5000000</v>
      </c>
      <c r="U83" s="1">
        <v>-12000000</v>
      </c>
      <c r="V83" s="1">
        <v>-28000000</v>
      </c>
      <c r="W83" s="1">
        <v>-19000000</v>
      </c>
      <c r="X83" s="1">
        <v>-25000000</v>
      </c>
      <c r="Y83" s="1">
        <v>-18000000</v>
      </c>
      <c r="Z83" s="1">
        <v>30000000</v>
      </c>
      <c r="AA83" s="1">
        <v>-5000000</v>
      </c>
      <c r="AB83" s="1">
        <v>-40000000</v>
      </c>
      <c r="AC83" s="1">
        <v>-7000000</v>
      </c>
      <c r="AD83" s="1">
        <v>-7000000</v>
      </c>
      <c r="AE83" s="1">
        <v>-13000000</v>
      </c>
      <c r="AF83" s="1">
        <v>-35000000</v>
      </c>
      <c r="AG83" s="1">
        <v>42000000</v>
      </c>
      <c r="AH83" s="1">
        <v>35000000</v>
      </c>
      <c r="AI83" s="1">
        <v>15000000</v>
      </c>
      <c r="AJ83" s="1">
        <v>-37000000</v>
      </c>
      <c r="AK83" s="1">
        <v>23000000</v>
      </c>
      <c r="AL83" s="1">
        <v>3000000</v>
      </c>
      <c r="AM83" s="1">
        <v>-35000000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t="s">
        <v>92</v>
      </c>
      <c r="AD84" s="1" t="s">
        <v>92</v>
      </c>
      <c r="AE84" s="1" t="s">
        <v>92</v>
      </c>
      <c r="AF84" s="1" t="s">
        <v>92</v>
      </c>
      <c r="AG84" s="1" t="s">
        <v>92</v>
      </c>
      <c r="AH84" s="1" t="s">
        <v>92</v>
      </c>
      <c r="AI84" s="1" t="s">
        <v>92</v>
      </c>
      <c r="AJ84" s="1" t="s">
        <v>92</v>
      </c>
      <c r="AK84" s="1" t="s">
        <v>92</v>
      </c>
      <c r="AL84" s="1" t="s">
        <v>92</v>
      </c>
      <c r="AM84" s="1" t="s">
        <v>92</v>
      </c>
      <c r="AT84" s="62" t="s">
        <v>127</v>
      </c>
      <c r="AU84" s="63"/>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v>162000000</v>
      </c>
      <c r="P85" s="1">
        <v>105000000</v>
      </c>
      <c r="Q85" s="1">
        <v>-638000000</v>
      </c>
      <c r="R85" s="1">
        <v>-122000000</v>
      </c>
      <c r="S85" s="1">
        <v>-35000000</v>
      </c>
      <c r="T85" s="1">
        <v>122000000</v>
      </c>
      <c r="U85" s="1">
        <v>57000000</v>
      </c>
      <c r="V85" s="1">
        <v>92000000</v>
      </c>
      <c r="W85" s="1">
        <v>114000000</v>
      </c>
      <c r="X85" s="1">
        <v>-17000000</v>
      </c>
      <c r="Y85" s="1" t="s">
        <v>92</v>
      </c>
      <c r="Z85" s="1" t="s">
        <v>92</v>
      </c>
      <c r="AA85" s="1" t="s">
        <v>92</v>
      </c>
      <c r="AB85" s="1">
        <v>120000000</v>
      </c>
      <c r="AC85" s="1" t="s">
        <v>92</v>
      </c>
      <c r="AD85" s="1" t="s">
        <v>92</v>
      </c>
      <c r="AE85" s="1" t="s">
        <v>92</v>
      </c>
      <c r="AF85" s="1" t="s">
        <v>92</v>
      </c>
      <c r="AG85" s="1" t="s">
        <v>92</v>
      </c>
      <c r="AH85" s="1" t="s">
        <v>92</v>
      </c>
      <c r="AI85" s="1" t="s">
        <v>92</v>
      </c>
      <c r="AJ85" s="1" t="s">
        <v>92</v>
      </c>
      <c r="AK85" s="1" t="s">
        <v>92</v>
      </c>
      <c r="AL85" s="1" t="s">
        <v>92</v>
      </c>
      <c r="AM85" s="1" t="s">
        <v>92</v>
      </c>
      <c r="AT85" s="23" t="s">
        <v>128</v>
      </c>
      <c r="AU85" s="24">
        <f>AM17</f>
        <v>692000000</v>
      </c>
    </row>
    <row r="86" spans="1:47" ht="20" x14ac:dyDescent="0.25">
      <c r="A86" s="5" t="s">
        <v>72</v>
      </c>
      <c r="B86" s="1" t="s">
        <v>92</v>
      </c>
      <c r="C86" s="1" t="s">
        <v>92</v>
      </c>
      <c r="D86" s="1" t="s">
        <v>92</v>
      </c>
      <c r="E86" s="1" t="s">
        <v>92</v>
      </c>
      <c r="F86" s="1">
        <v>645600000</v>
      </c>
      <c r="G86" s="1">
        <v>722200000</v>
      </c>
      <c r="H86" s="1">
        <v>1298100000</v>
      </c>
      <c r="I86" s="1">
        <v>638500000</v>
      </c>
      <c r="J86" s="1">
        <v>701700000</v>
      </c>
      <c r="K86" s="1">
        <v>-58900000</v>
      </c>
      <c r="L86" s="1">
        <v>-101100000</v>
      </c>
      <c r="M86" s="1">
        <v>-74800000</v>
      </c>
      <c r="N86" s="1">
        <v>-99000000</v>
      </c>
      <c r="O86" s="1">
        <v>-304000000</v>
      </c>
      <c r="P86" s="1">
        <v>-232000000</v>
      </c>
      <c r="Q86" s="1">
        <v>554000000</v>
      </c>
      <c r="R86" s="1">
        <v>-103000000</v>
      </c>
      <c r="S86" s="1">
        <v>-150000000</v>
      </c>
      <c r="T86" s="1">
        <v>-217000000</v>
      </c>
      <c r="U86" s="1">
        <v>-153000000</v>
      </c>
      <c r="V86" s="1">
        <v>-88000000</v>
      </c>
      <c r="W86" s="1">
        <v>-79000000</v>
      </c>
      <c r="X86" s="1">
        <v>-51000000</v>
      </c>
      <c r="Y86" s="1">
        <v>-87000000</v>
      </c>
      <c r="Z86" s="1">
        <v>-157000000</v>
      </c>
      <c r="AA86" s="1">
        <v>1000000</v>
      </c>
      <c r="AB86" s="1">
        <v>88000000</v>
      </c>
      <c r="AC86" s="1">
        <v>23000000</v>
      </c>
      <c r="AD86" s="1">
        <v>-94000000</v>
      </c>
      <c r="AE86" s="1">
        <v>-147000000</v>
      </c>
      <c r="AF86" s="1">
        <v>-141000000</v>
      </c>
      <c r="AG86" s="1">
        <v>-196000000</v>
      </c>
      <c r="AH86" s="1">
        <v>-409000000</v>
      </c>
      <c r="AI86" s="1">
        <v>-339000000</v>
      </c>
      <c r="AJ86" s="1">
        <v>-160000000</v>
      </c>
      <c r="AK86" s="1">
        <v>197000000</v>
      </c>
      <c r="AL86" s="1">
        <v>-262000000</v>
      </c>
      <c r="AM86" s="1">
        <v>-151000000</v>
      </c>
      <c r="AT86" s="23" t="s">
        <v>129</v>
      </c>
      <c r="AU86" s="24">
        <f>AM56</f>
        <v>797000000</v>
      </c>
    </row>
    <row r="87" spans="1:47" ht="20" x14ac:dyDescent="0.25">
      <c r="A87" s="6" t="s">
        <v>73</v>
      </c>
      <c r="B87" s="10" t="s">
        <v>92</v>
      </c>
      <c r="C87" s="10" t="s">
        <v>92</v>
      </c>
      <c r="D87" s="10" t="s">
        <v>92</v>
      </c>
      <c r="E87" s="10" t="s">
        <v>92</v>
      </c>
      <c r="F87" s="10">
        <v>1107200000</v>
      </c>
      <c r="G87" s="10">
        <v>994700000</v>
      </c>
      <c r="H87" s="10">
        <v>762400000</v>
      </c>
      <c r="I87" s="10">
        <v>958200000</v>
      </c>
      <c r="J87" s="10">
        <v>874600000</v>
      </c>
      <c r="K87" s="10">
        <v>1144300000</v>
      </c>
      <c r="L87" s="10">
        <v>1237400000</v>
      </c>
      <c r="M87" s="10">
        <v>1204700000</v>
      </c>
      <c r="N87" s="10">
        <v>1150000000</v>
      </c>
      <c r="O87" s="10">
        <v>890000000</v>
      </c>
      <c r="P87" s="10">
        <v>533000000</v>
      </c>
      <c r="Q87" s="10">
        <v>1342000000</v>
      </c>
      <c r="R87" s="10">
        <v>654000000</v>
      </c>
      <c r="S87" s="10">
        <v>803000000</v>
      </c>
      <c r="T87" s="10">
        <v>1054000000</v>
      </c>
      <c r="U87" s="10">
        <v>1661000000</v>
      </c>
      <c r="V87" s="10">
        <v>2105000000</v>
      </c>
      <c r="W87" s="10">
        <v>2206000000</v>
      </c>
      <c r="X87" s="10">
        <v>2333000000</v>
      </c>
      <c r="Y87" s="10">
        <v>2715000000</v>
      </c>
      <c r="Z87" s="10">
        <v>1860000000</v>
      </c>
      <c r="AA87" s="10">
        <v>2714000000</v>
      </c>
      <c r="AB87" s="10">
        <v>3227000000</v>
      </c>
      <c r="AC87" s="10">
        <v>3065000000</v>
      </c>
      <c r="AD87" s="10">
        <v>3078000000</v>
      </c>
      <c r="AE87" s="10">
        <v>2852000000</v>
      </c>
      <c r="AF87" s="10">
        <v>2877000000</v>
      </c>
      <c r="AG87" s="10">
        <v>3034000000</v>
      </c>
      <c r="AH87" s="10">
        <v>3253000000</v>
      </c>
      <c r="AI87" s="10">
        <v>3726000000</v>
      </c>
      <c r="AJ87" s="10">
        <v>3892000000</v>
      </c>
      <c r="AK87" s="10">
        <v>3637000000</v>
      </c>
      <c r="AL87" s="10">
        <v>4255000000</v>
      </c>
      <c r="AM87" s="10">
        <v>4222000000</v>
      </c>
      <c r="AT87" s="23" t="s">
        <v>130</v>
      </c>
      <c r="AU87" s="24">
        <f>AM61</f>
        <v>14795000000</v>
      </c>
    </row>
    <row r="88" spans="1:47" ht="20" x14ac:dyDescent="0.25">
      <c r="A88" s="5" t="s">
        <v>74</v>
      </c>
      <c r="B88" s="1" t="s">
        <v>92</v>
      </c>
      <c r="C88" s="1" t="s">
        <v>92</v>
      </c>
      <c r="D88" s="1" t="s">
        <v>92</v>
      </c>
      <c r="E88" s="1" t="s">
        <v>92</v>
      </c>
      <c r="F88" s="1">
        <v>-651600000</v>
      </c>
      <c r="G88" s="1">
        <v>-669700000</v>
      </c>
      <c r="H88" s="1">
        <v>-659400000</v>
      </c>
      <c r="I88" s="1">
        <v>-716100000</v>
      </c>
      <c r="J88" s="1">
        <v>-669200000</v>
      </c>
      <c r="K88" s="1">
        <v>-712900000</v>
      </c>
      <c r="L88" s="1">
        <v>-658900000</v>
      </c>
      <c r="M88" s="1">
        <v>-688200000</v>
      </c>
      <c r="N88" s="1">
        <v>-875000000</v>
      </c>
      <c r="O88" s="1">
        <v>-956000000</v>
      </c>
      <c r="P88" s="1">
        <v>-912000000</v>
      </c>
      <c r="Q88" s="1">
        <v>-731000000</v>
      </c>
      <c r="R88" s="1">
        <v>-746000000</v>
      </c>
      <c r="S88" s="1">
        <v>-689000000</v>
      </c>
      <c r="T88" s="1">
        <v>-720000000</v>
      </c>
      <c r="U88" s="1">
        <v>-1041000000</v>
      </c>
      <c r="V88" s="1">
        <v>-1025000000</v>
      </c>
      <c r="W88" s="1">
        <v>-1178000000</v>
      </c>
      <c r="X88" s="1">
        <v>-1341000000</v>
      </c>
      <c r="Y88" s="1">
        <v>-1558000000</v>
      </c>
      <c r="Z88" s="1">
        <v>-1299000000</v>
      </c>
      <c r="AA88" s="1">
        <v>-1470000000</v>
      </c>
      <c r="AB88" s="1">
        <v>-2160000000</v>
      </c>
      <c r="AC88" s="1">
        <v>-2241000000</v>
      </c>
      <c r="AD88" s="1">
        <v>-1971000000</v>
      </c>
      <c r="AE88" s="1">
        <v>-2118000000</v>
      </c>
      <c r="AF88" s="1">
        <v>-2385000000</v>
      </c>
      <c r="AG88" s="1">
        <v>-1887000000</v>
      </c>
      <c r="AH88" s="1">
        <v>-1723000000</v>
      </c>
      <c r="AI88" s="1">
        <v>-1951000000</v>
      </c>
      <c r="AJ88" s="1">
        <v>-2019000000</v>
      </c>
      <c r="AK88" s="1">
        <v>-1494000000</v>
      </c>
      <c r="AL88" s="1">
        <v>-1470000000</v>
      </c>
      <c r="AM88" s="1">
        <v>-1948000000</v>
      </c>
      <c r="AT88" s="33" t="s">
        <v>131</v>
      </c>
      <c r="AU88" s="34">
        <f>AU85/(AU86+AU87)</f>
        <v>4.4381734222678298E-2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0.14365079365079364</v>
      </c>
      <c r="G89" s="15">
        <f t="shared" si="7"/>
        <v>0.14505089885206846</v>
      </c>
      <c r="H89" s="15">
        <f t="shared" si="7"/>
        <v>0.148136499449599</v>
      </c>
      <c r="I89" s="15">
        <f t="shared" si="7"/>
        <v>0.15545087483176312</v>
      </c>
      <c r="J89" s="15">
        <f t="shared" si="7"/>
        <v>0.15004147889060784</v>
      </c>
      <c r="K89" s="15">
        <f t="shared" si="7"/>
        <v>0.15561085281470324</v>
      </c>
      <c r="L89" s="15">
        <f t="shared" si="7"/>
        <v>0.14115252784918594</v>
      </c>
      <c r="M89" s="15">
        <f t="shared" si="7"/>
        <v>0.14427672955974843</v>
      </c>
      <c r="N89" s="15">
        <f t="shared" si="7"/>
        <v>0.20719867392848687</v>
      </c>
      <c r="O89" s="15">
        <f t="shared" si="7"/>
        <v>0.22648661454631605</v>
      </c>
      <c r="P89" s="15">
        <f t="shared" si="7"/>
        <v>0.175553416746872</v>
      </c>
      <c r="Q89" s="15">
        <f t="shared" si="7"/>
        <v>0.11868809871732425</v>
      </c>
      <c r="R89" s="15">
        <f t="shared" si="7"/>
        <v>0.12090761750405186</v>
      </c>
      <c r="S89" s="15">
        <f t="shared" si="7"/>
        <v>0.10988835725677831</v>
      </c>
      <c r="T89" s="15">
        <f t="shared" si="7"/>
        <v>0.11131725417439703</v>
      </c>
      <c r="U89" s="15">
        <f t="shared" si="7"/>
        <v>0.1423687089715536</v>
      </c>
      <c r="V89" s="15">
        <f t="shared" si="7"/>
        <v>0.12020640318986749</v>
      </c>
      <c r="W89" s="15">
        <f t="shared" si="7"/>
        <v>0.12522589560965239</v>
      </c>
      <c r="X89" s="15">
        <f t="shared" si="7"/>
        <v>0.14217557251908397</v>
      </c>
      <c r="Y89" s="15">
        <f t="shared" si="7"/>
        <v>0.14614013694775349</v>
      </c>
      <c r="Z89" s="15">
        <f t="shared" si="7"/>
        <v>0.16300665077174051</v>
      </c>
      <c r="AA89" s="15">
        <f t="shared" si="7"/>
        <v>0.15447667087011349</v>
      </c>
      <c r="AB89" s="15">
        <f t="shared" si="7"/>
        <v>0.1933404940923738</v>
      </c>
      <c r="AC89" s="15">
        <f t="shared" si="7"/>
        <v>0.20298913043478262</v>
      </c>
      <c r="AD89" s="15">
        <f t="shared" si="7"/>
        <v>0.175277901289462</v>
      </c>
      <c r="AE89" s="15">
        <f t="shared" si="7"/>
        <v>0.18220922229869235</v>
      </c>
      <c r="AF89" s="15">
        <f t="shared" si="7"/>
        <v>0.22690514698886879</v>
      </c>
      <c r="AG89" s="15">
        <f t="shared" si="7"/>
        <v>0.19083737864077671</v>
      </c>
      <c r="AH89" s="15">
        <f t="shared" si="7"/>
        <v>0.16330205667709222</v>
      </c>
      <c r="AI89" s="15">
        <f t="shared" si="7"/>
        <v>0.17027404433583523</v>
      </c>
      <c r="AJ89" s="15">
        <f t="shared" si="7"/>
        <v>0.17873583569405099</v>
      </c>
      <c r="AK89" s="15">
        <f t="shared" si="7"/>
        <v>0.1526202880784554</v>
      </c>
      <c r="AL89" s="15">
        <f t="shared" si="7"/>
        <v>0.13193322563274099</v>
      </c>
      <c r="AM89" s="15">
        <f t="shared" si="7"/>
        <v>0.15284425264809728</v>
      </c>
      <c r="AT89" s="23" t="s">
        <v>106</v>
      </c>
      <c r="AU89" s="24">
        <f>AM27</f>
        <v>860000000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t="s">
        <v>92</v>
      </c>
      <c r="AM90" s="1" t="s">
        <v>92</v>
      </c>
      <c r="AT90" s="23" t="s">
        <v>19</v>
      </c>
      <c r="AU90" s="24">
        <f>AM25</f>
        <v>4130000000</v>
      </c>
    </row>
    <row r="91" spans="1:47" ht="20" x14ac:dyDescent="0.25">
      <c r="A91" s="5" t="s">
        <v>76</v>
      </c>
      <c r="B91" s="1" t="s">
        <v>92</v>
      </c>
      <c r="C91" s="1" t="s">
        <v>92</v>
      </c>
      <c r="D91" s="1" t="s">
        <v>92</v>
      </c>
      <c r="E91" s="1" t="s">
        <v>92</v>
      </c>
      <c r="F91" s="1" t="s">
        <v>92</v>
      </c>
      <c r="G91" s="1">
        <v>-102500000</v>
      </c>
      <c r="H91" s="1">
        <v>-93600000</v>
      </c>
      <c r="I91" s="1" t="s">
        <v>92</v>
      </c>
      <c r="J91" s="1" t="s">
        <v>92</v>
      </c>
      <c r="K91" s="1">
        <v>-133100000</v>
      </c>
      <c r="L91" s="1">
        <v>-75400000</v>
      </c>
      <c r="M91" s="1">
        <v>-82000000</v>
      </c>
      <c r="N91" s="1">
        <v>-185000000</v>
      </c>
      <c r="O91" s="1">
        <v>-116000000</v>
      </c>
      <c r="P91" s="1">
        <v>-123000000</v>
      </c>
      <c r="Q91" s="1">
        <v>-77000000</v>
      </c>
      <c r="R91" s="1">
        <v>-99000000</v>
      </c>
      <c r="S91" s="1">
        <v>-78000000</v>
      </c>
      <c r="T91" s="1">
        <v>-106000000</v>
      </c>
      <c r="U91" s="1">
        <v>-228000000</v>
      </c>
      <c r="V91" s="1">
        <v>-1822000000</v>
      </c>
      <c r="W91" s="1">
        <v>-1804000000</v>
      </c>
      <c r="X91" s="1">
        <v>-635000000</v>
      </c>
      <c r="Y91" s="1">
        <v>-86000000</v>
      </c>
      <c r="Z91" s="1">
        <v>-266000000</v>
      </c>
      <c r="AA91" s="1">
        <v>-504000000</v>
      </c>
      <c r="AB91" s="1">
        <v>-135000000</v>
      </c>
      <c r="AC91" s="1">
        <v>-23000000</v>
      </c>
      <c r="AD91" s="1">
        <v>-130000000</v>
      </c>
      <c r="AE91" s="1">
        <v>-104000000</v>
      </c>
      <c r="AF91" s="1">
        <v>-5000000</v>
      </c>
      <c r="AG91" s="1">
        <v>-123000000</v>
      </c>
      <c r="AH91" s="1">
        <v>-7000000</v>
      </c>
      <c r="AI91" s="1">
        <v>-10000000</v>
      </c>
      <c r="AJ91" s="1">
        <v>-122000000</v>
      </c>
      <c r="AK91" s="1">
        <v>-14000000</v>
      </c>
      <c r="AL91" s="1">
        <v>-10000000</v>
      </c>
      <c r="AM91" s="1">
        <v>-12000000</v>
      </c>
      <c r="AT91" s="33" t="s">
        <v>132</v>
      </c>
      <c r="AU91" s="34">
        <f>AU89/AU90</f>
        <v>0.20823244552058112</v>
      </c>
    </row>
    <row r="92" spans="1:47" ht="20" x14ac:dyDescent="0.25">
      <c r="A92" s="5" t="s">
        <v>77</v>
      </c>
      <c r="B92" s="1" t="s">
        <v>92</v>
      </c>
      <c r="C92" s="1" t="s">
        <v>92</v>
      </c>
      <c r="D92" s="1" t="s">
        <v>92</v>
      </c>
      <c r="E92" s="1" t="s">
        <v>92</v>
      </c>
      <c r="F92" s="1">
        <v>46100000</v>
      </c>
      <c r="G92" s="1">
        <v>91900000</v>
      </c>
      <c r="H92" s="1">
        <v>212400000</v>
      </c>
      <c r="I92" s="1">
        <v>40200000</v>
      </c>
      <c r="J92" s="1">
        <v>88600000</v>
      </c>
      <c r="K92" s="1">
        <v>330700000</v>
      </c>
      <c r="L92" s="1">
        <v>104000000</v>
      </c>
      <c r="M92" s="1">
        <v>185400000</v>
      </c>
      <c r="N92" s="1">
        <v>217000000</v>
      </c>
      <c r="O92" s="1">
        <v>155000000</v>
      </c>
      <c r="P92" s="1">
        <v>343000000</v>
      </c>
      <c r="Q92" s="1">
        <v>90000000</v>
      </c>
      <c r="R92" s="1">
        <v>88000000</v>
      </c>
      <c r="S92" s="1">
        <v>63000000</v>
      </c>
      <c r="T92" s="1">
        <v>108000000</v>
      </c>
      <c r="U92" s="1">
        <v>61000000</v>
      </c>
      <c r="V92" s="1">
        <v>910000000</v>
      </c>
      <c r="W92" s="1">
        <v>2179000000</v>
      </c>
      <c r="X92" s="1">
        <v>827000000</v>
      </c>
      <c r="Y92" s="1">
        <v>307000000</v>
      </c>
      <c r="Z92" s="1">
        <v>30000000</v>
      </c>
      <c r="AA92" s="1">
        <v>421000000</v>
      </c>
      <c r="AB92" s="1">
        <v>439000000</v>
      </c>
      <c r="AC92" s="1">
        <v>78000000</v>
      </c>
      <c r="AD92" s="1">
        <v>63000000</v>
      </c>
      <c r="AE92" s="1">
        <v>106000000</v>
      </c>
      <c r="AF92" s="1">
        <v>240000000</v>
      </c>
      <c r="AG92" s="1">
        <v>48000000</v>
      </c>
      <c r="AH92" s="1">
        <v>47000000</v>
      </c>
      <c r="AI92" s="1">
        <v>99000000</v>
      </c>
      <c r="AJ92" s="1" t="s">
        <v>92</v>
      </c>
      <c r="AK92" s="1" t="s">
        <v>92</v>
      </c>
      <c r="AL92" s="1">
        <v>99000000</v>
      </c>
      <c r="AM92" s="1">
        <v>94000000</v>
      </c>
      <c r="AT92" s="35" t="s">
        <v>133</v>
      </c>
      <c r="AU92" s="36">
        <f>AU88*(1-AU91)</f>
        <v>3.514001716904553E-2</v>
      </c>
    </row>
    <row r="93" spans="1:47" ht="19" x14ac:dyDescent="0.25">
      <c r="A93" s="5" t="s">
        <v>78</v>
      </c>
      <c r="B93" s="1" t="s">
        <v>92</v>
      </c>
      <c r="C93" s="1" t="s">
        <v>92</v>
      </c>
      <c r="D93" s="1" t="s">
        <v>92</v>
      </c>
      <c r="E93" s="1" t="s">
        <v>92</v>
      </c>
      <c r="F93" s="1">
        <v>60000000</v>
      </c>
      <c r="G93" s="1">
        <v>243700000</v>
      </c>
      <c r="H93" s="1">
        <v>-4200000</v>
      </c>
      <c r="I93" s="1">
        <v>800000</v>
      </c>
      <c r="J93" s="1">
        <v>110500000</v>
      </c>
      <c r="K93" s="1">
        <v>27400000</v>
      </c>
      <c r="L93" s="1">
        <v>62400000</v>
      </c>
      <c r="M93" s="1">
        <v>49100000</v>
      </c>
      <c r="N93" s="1">
        <v>-5667000000</v>
      </c>
      <c r="O93" s="1">
        <v>250000000</v>
      </c>
      <c r="P93" s="1">
        <v>101000000</v>
      </c>
      <c r="Q93" s="1">
        <v>137000000</v>
      </c>
      <c r="R93" s="1">
        <v>156000000</v>
      </c>
      <c r="S93" s="1">
        <v>31000000</v>
      </c>
      <c r="T93" s="1">
        <v>78000000</v>
      </c>
      <c r="U93" s="1">
        <v>75000000</v>
      </c>
      <c r="V93" s="1">
        <v>110000000</v>
      </c>
      <c r="W93" s="1">
        <v>119000000</v>
      </c>
      <c r="X93" s="1">
        <v>124000000</v>
      </c>
      <c r="Y93" s="1">
        <v>109000000</v>
      </c>
      <c r="Z93" s="1">
        <v>84000000</v>
      </c>
      <c r="AA93" s="1">
        <v>97000000</v>
      </c>
      <c r="AB93" s="1">
        <v>84000000</v>
      </c>
      <c r="AC93" s="1">
        <v>192000000</v>
      </c>
      <c r="AD93" s="1">
        <v>144000000</v>
      </c>
      <c r="AE93" s="1">
        <v>114000000</v>
      </c>
      <c r="AF93" s="1">
        <v>63000000</v>
      </c>
      <c r="AG93" s="1">
        <v>130000000</v>
      </c>
      <c r="AH93" s="1">
        <v>202000000</v>
      </c>
      <c r="AI93" s="1">
        <v>204000000</v>
      </c>
      <c r="AJ93" s="1">
        <v>377000000</v>
      </c>
      <c r="AK93" s="1">
        <v>333000000</v>
      </c>
      <c r="AL93" s="1">
        <v>159000000</v>
      </c>
      <c r="AM93" s="1">
        <v>263000000</v>
      </c>
      <c r="AT93" s="62" t="s">
        <v>134</v>
      </c>
      <c r="AU93" s="63"/>
    </row>
    <row r="94" spans="1:47" ht="20" x14ac:dyDescent="0.25">
      <c r="A94" s="6" t="s">
        <v>79</v>
      </c>
      <c r="B94" s="10" t="s">
        <v>92</v>
      </c>
      <c r="C94" s="10" t="s">
        <v>92</v>
      </c>
      <c r="D94" s="10" t="s">
        <v>92</v>
      </c>
      <c r="E94" s="10" t="s">
        <v>92</v>
      </c>
      <c r="F94" s="10">
        <v>-545500000</v>
      </c>
      <c r="G94" s="10">
        <v>-436600000</v>
      </c>
      <c r="H94" s="10">
        <v>-544800000</v>
      </c>
      <c r="I94" s="10">
        <v>-675100000</v>
      </c>
      <c r="J94" s="10">
        <v>-470100000</v>
      </c>
      <c r="K94" s="10">
        <v>-487900000</v>
      </c>
      <c r="L94" s="10">
        <v>-567900000</v>
      </c>
      <c r="M94" s="10">
        <v>-535700000</v>
      </c>
      <c r="N94" s="10">
        <v>-6510000000</v>
      </c>
      <c r="O94" s="10">
        <v>-667000000</v>
      </c>
      <c r="P94" s="10">
        <v>-591000000</v>
      </c>
      <c r="Q94" s="10">
        <v>-581000000</v>
      </c>
      <c r="R94" s="10">
        <v>-601000000</v>
      </c>
      <c r="S94" s="10">
        <v>-673000000</v>
      </c>
      <c r="T94" s="10">
        <v>-640000000</v>
      </c>
      <c r="U94" s="10">
        <v>-1133000000</v>
      </c>
      <c r="V94" s="10">
        <v>-1827000000</v>
      </c>
      <c r="W94" s="10">
        <v>-684000000</v>
      </c>
      <c r="X94" s="10">
        <v>-1025000000</v>
      </c>
      <c r="Y94" s="10">
        <v>-1228000000</v>
      </c>
      <c r="Z94" s="10">
        <v>-1451000000</v>
      </c>
      <c r="AA94" s="10">
        <v>-1456000000</v>
      </c>
      <c r="AB94" s="10">
        <v>-1772000000</v>
      </c>
      <c r="AC94" s="10">
        <v>-1994000000</v>
      </c>
      <c r="AD94" s="10">
        <v>-1894000000</v>
      </c>
      <c r="AE94" s="10">
        <v>-2002000000</v>
      </c>
      <c r="AF94" s="10">
        <v>-2087000000</v>
      </c>
      <c r="AG94" s="10">
        <v>-1832000000</v>
      </c>
      <c r="AH94" s="10">
        <v>-1481000000</v>
      </c>
      <c r="AI94" s="10">
        <v>-1658000000</v>
      </c>
      <c r="AJ94" s="10">
        <v>-1764000000</v>
      </c>
      <c r="AK94" s="10">
        <v>-1175000000</v>
      </c>
      <c r="AL94" s="10">
        <v>-1222000000</v>
      </c>
      <c r="AM94" s="10">
        <v>-1603000000</v>
      </c>
      <c r="AT94" s="23" t="s">
        <v>135</v>
      </c>
      <c r="AU94" s="37">
        <v>4.095E-2</v>
      </c>
    </row>
    <row r="95" spans="1:47" ht="20" x14ac:dyDescent="0.25">
      <c r="A95" s="5" t="s">
        <v>80</v>
      </c>
      <c r="B95" s="1" t="s">
        <v>92</v>
      </c>
      <c r="C95" s="1" t="s">
        <v>92</v>
      </c>
      <c r="D95" s="1" t="s">
        <v>92</v>
      </c>
      <c r="E95" s="1" t="s">
        <v>92</v>
      </c>
      <c r="F95" s="1">
        <v>-111400000</v>
      </c>
      <c r="G95" s="1">
        <v>-100800000</v>
      </c>
      <c r="H95" s="1">
        <v>-210400000</v>
      </c>
      <c r="I95" s="1">
        <v>-255300000</v>
      </c>
      <c r="J95" s="1">
        <v>-108600000</v>
      </c>
      <c r="K95" s="1">
        <v>-123600000</v>
      </c>
      <c r="L95" s="1">
        <v>-73800000</v>
      </c>
      <c r="M95" s="1">
        <v>-92600000</v>
      </c>
      <c r="N95" s="1">
        <v>-245000000</v>
      </c>
      <c r="O95" s="1">
        <v>-179000000</v>
      </c>
      <c r="P95" s="1">
        <v>-730000000</v>
      </c>
      <c r="Q95" s="1">
        <v>-1549000000</v>
      </c>
      <c r="R95" s="1">
        <v>-1765000000</v>
      </c>
      <c r="S95" s="1">
        <v>-763000000</v>
      </c>
      <c r="T95" s="1">
        <v>-428000000</v>
      </c>
      <c r="U95" s="1">
        <v>-455000000</v>
      </c>
      <c r="V95" s="1">
        <v>-889000000</v>
      </c>
      <c r="W95" s="1">
        <v>-339000000</v>
      </c>
      <c r="X95" s="1">
        <v>-489000000</v>
      </c>
      <c r="Y95" s="1">
        <v>-1145000000</v>
      </c>
      <c r="Z95" s="1">
        <v>-687000000</v>
      </c>
      <c r="AA95" s="1">
        <v>-489000000</v>
      </c>
      <c r="AB95" s="1">
        <v>-600000000</v>
      </c>
      <c r="AC95" s="1">
        <v>-362000000</v>
      </c>
      <c r="AD95" s="1">
        <v>-250000000</v>
      </c>
      <c r="AE95" s="1">
        <v>-645000000</v>
      </c>
      <c r="AF95" s="1">
        <v>-102000000</v>
      </c>
      <c r="AG95" s="1">
        <v>-600000000</v>
      </c>
      <c r="AH95" s="1">
        <v>-702000000</v>
      </c>
      <c r="AI95" s="1">
        <v>-750000000</v>
      </c>
      <c r="AJ95" s="1">
        <v>-1188000000</v>
      </c>
      <c r="AK95" s="1">
        <v>-381000000</v>
      </c>
      <c r="AL95" s="1">
        <v>-584000000</v>
      </c>
      <c r="AM95" s="1">
        <v>-553000000</v>
      </c>
      <c r="AT95" s="38" t="s">
        <v>136</v>
      </c>
      <c r="AU95" s="39" cm="1">
        <f t="array" ref="AU95">_FV(A1,"Beta")</f>
        <v>1.2854000000000001</v>
      </c>
    </row>
    <row r="96" spans="1:47" ht="20" x14ac:dyDescent="0.25">
      <c r="A96" s="5" t="s">
        <v>81</v>
      </c>
      <c r="B96" s="1" t="s">
        <v>92</v>
      </c>
      <c r="C96" s="1" t="s">
        <v>92</v>
      </c>
      <c r="D96" s="1" t="s">
        <v>92</v>
      </c>
      <c r="E96" s="1" t="s">
        <v>92</v>
      </c>
      <c r="F96" s="1">
        <v>22500000</v>
      </c>
      <c r="G96" s="1">
        <v>11000000</v>
      </c>
      <c r="H96" s="1">
        <v>12900000</v>
      </c>
      <c r="I96" s="1">
        <v>15200000</v>
      </c>
      <c r="J96" s="1">
        <v>15700000</v>
      </c>
      <c r="K96" s="1">
        <v>9800000</v>
      </c>
      <c r="L96" s="1">
        <v>19100000</v>
      </c>
      <c r="M96" s="1">
        <v>28600000</v>
      </c>
      <c r="N96" s="1">
        <v>24000000</v>
      </c>
      <c r="O96" s="1">
        <v>34000000</v>
      </c>
      <c r="P96" s="1">
        <v>14000000</v>
      </c>
      <c r="Q96" s="1">
        <v>2000000</v>
      </c>
      <c r="R96" s="1">
        <v>14000000</v>
      </c>
      <c r="S96" s="1">
        <v>42000000</v>
      </c>
      <c r="T96" s="1">
        <v>13000000</v>
      </c>
      <c r="U96" s="1">
        <v>162000000</v>
      </c>
      <c r="V96" s="1">
        <v>194000000</v>
      </c>
      <c r="W96" s="1">
        <v>1261000000</v>
      </c>
      <c r="X96" s="1">
        <v>183000000</v>
      </c>
      <c r="Y96" s="1">
        <v>229000000</v>
      </c>
      <c r="Z96" s="1">
        <v>66000000</v>
      </c>
      <c r="AA96" s="1">
        <v>89000000</v>
      </c>
      <c r="AB96" s="1">
        <v>120000000</v>
      </c>
      <c r="AC96" s="1">
        <v>89000000</v>
      </c>
      <c r="AD96" s="1">
        <v>131000000</v>
      </c>
      <c r="AE96" s="1">
        <v>130000000</v>
      </c>
      <c r="AF96" s="1">
        <v>43000000</v>
      </c>
      <c r="AG96" s="1">
        <v>57000000</v>
      </c>
      <c r="AH96" s="1">
        <v>89000000</v>
      </c>
      <c r="AI96" s="1">
        <v>40000000</v>
      </c>
      <c r="AJ96" s="1">
        <v>27000000</v>
      </c>
      <c r="AK96" s="1">
        <v>69000000</v>
      </c>
      <c r="AL96" s="1">
        <v>17000000</v>
      </c>
      <c r="AM96" s="1" t="s">
        <v>92</v>
      </c>
      <c r="AT96" s="23" t="s">
        <v>137</v>
      </c>
      <c r="AU96" s="37">
        <v>8.4000000000000005E-2</v>
      </c>
    </row>
    <row r="97" spans="1:47" ht="20" x14ac:dyDescent="0.25">
      <c r="A97" s="5" t="s">
        <v>82</v>
      </c>
      <c r="B97" s="1" t="s">
        <v>92</v>
      </c>
      <c r="C97" s="1" t="s">
        <v>92</v>
      </c>
      <c r="D97" s="1" t="s">
        <v>92</v>
      </c>
      <c r="E97" s="1" t="s">
        <v>92</v>
      </c>
      <c r="F97" s="1">
        <v>-363400000</v>
      </c>
      <c r="G97" s="1">
        <v>-576300000</v>
      </c>
      <c r="H97" s="1">
        <v>-635300000</v>
      </c>
      <c r="I97" s="1">
        <v>-177200000</v>
      </c>
      <c r="J97" s="1">
        <v>-138100000</v>
      </c>
      <c r="K97" s="1">
        <v>-344800000</v>
      </c>
      <c r="L97" s="1">
        <v>-338200000</v>
      </c>
      <c r="M97" s="1">
        <v>-389400000</v>
      </c>
      <c r="N97" s="1" t="s">
        <v>92</v>
      </c>
      <c r="O97" s="1" t="s">
        <v>92</v>
      </c>
      <c r="P97" s="1" t="s">
        <v>92</v>
      </c>
      <c r="Q97" s="1" t="s">
        <v>92</v>
      </c>
      <c r="R97" s="1" t="s">
        <v>92</v>
      </c>
      <c r="S97" s="1" t="s">
        <v>92</v>
      </c>
      <c r="T97" s="1" t="s">
        <v>92</v>
      </c>
      <c r="U97" s="1" t="s">
        <v>92</v>
      </c>
      <c r="V97" s="1" t="s">
        <v>92</v>
      </c>
      <c r="W97" s="1">
        <v>-964000000</v>
      </c>
      <c r="X97" s="1">
        <v>-1379000000</v>
      </c>
      <c r="Y97" s="1">
        <v>-1128000000</v>
      </c>
      <c r="Z97" s="1" t="s">
        <v>92</v>
      </c>
      <c r="AA97" s="1">
        <v>-863000000</v>
      </c>
      <c r="AB97" s="1">
        <v>-2051000000</v>
      </c>
      <c r="AC97" s="1">
        <v>-1288000000</v>
      </c>
      <c r="AD97" s="1">
        <v>-627000000</v>
      </c>
      <c r="AE97" s="1">
        <v>-318000000</v>
      </c>
      <c r="AF97" s="1">
        <v>-1075000000</v>
      </c>
      <c r="AG97" s="1">
        <v>-803000000</v>
      </c>
      <c r="AH97" s="1">
        <v>-1012000000</v>
      </c>
      <c r="AI97" s="1">
        <v>-2781000000</v>
      </c>
      <c r="AJ97" s="1">
        <v>-2099000000</v>
      </c>
      <c r="AK97" s="1">
        <v>-1439000000</v>
      </c>
      <c r="AL97" s="1">
        <v>-3390000000</v>
      </c>
      <c r="AM97" s="1">
        <v>-3114000000</v>
      </c>
      <c r="AT97" s="35" t="s">
        <v>138</v>
      </c>
      <c r="AU97" s="36">
        <f>(AU94)+((AU95)*(AU96-AU94))</f>
        <v>9.6286470000000013E-2</v>
      </c>
    </row>
    <row r="98" spans="1:47" ht="19" x14ac:dyDescent="0.25">
      <c r="A98" s="5" t="s">
        <v>83</v>
      </c>
      <c r="B98" s="1" t="s">
        <v>92</v>
      </c>
      <c r="C98" s="1" t="s">
        <v>92</v>
      </c>
      <c r="D98" s="1" t="s">
        <v>92</v>
      </c>
      <c r="E98" s="1" t="s">
        <v>92</v>
      </c>
      <c r="F98" s="1">
        <v>-241900000</v>
      </c>
      <c r="G98" s="1">
        <v>-248200000</v>
      </c>
      <c r="H98" s="1">
        <v>-238500000</v>
      </c>
      <c r="I98" s="1">
        <v>-255000000</v>
      </c>
      <c r="J98" s="1">
        <v>-259700000</v>
      </c>
      <c r="K98" s="1">
        <v>-262700000</v>
      </c>
      <c r="L98" s="1">
        <v>-273500000</v>
      </c>
      <c r="M98" s="1">
        <v>-283700000</v>
      </c>
      <c r="N98" s="1">
        <v>-301000000</v>
      </c>
      <c r="O98" s="1">
        <v>-303000000</v>
      </c>
      <c r="P98" s="1">
        <v>-304000000</v>
      </c>
      <c r="Q98" s="1">
        <v>-306000000</v>
      </c>
      <c r="R98" s="1">
        <v>-93000000</v>
      </c>
      <c r="S98" s="1">
        <v>-101000000</v>
      </c>
      <c r="T98" s="1">
        <v>-117000000</v>
      </c>
      <c r="U98" s="1">
        <v>-142000000</v>
      </c>
      <c r="V98" s="1">
        <v>-194000000</v>
      </c>
      <c r="W98" s="1">
        <v>-278000000</v>
      </c>
      <c r="X98" s="1">
        <v>-377000000</v>
      </c>
      <c r="Y98" s="1">
        <v>-456000000</v>
      </c>
      <c r="Z98" s="1">
        <v>-500000000</v>
      </c>
      <c r="AA98" s="1">
        <v>-514000000</v>
      </c>
      <c r="AB98" s="1">
        <v>-576000000</v>
      </c>
      <c r="AC98" s="1">
        <v>-624000000</v>
      </c>
      <c r="AD98" s="1">
        <v>-637000000</v>
      </c>
      <c r="AE98" s="1">
        <v>-687000000</v>
      </c>
      <c r="AF98" s="1">
        <v>-713000000</v>
      </c>
      <c r="AG98" s="1">
        <v>-695000000</v>
      </c>
      <c r="AH98" s="1">
        <v>-703000000</v>
      </c>
      <c r="AI98" s="1">
        <v>-844000000</v>
      </c>
      <c r="AJ98" s="1">
        <v>-949000000</v>
      </c>
      <c r="AK98" s="1">
        <v>-960000000</v>
      </c>
      <c r="AL98" s="1">
        <v>-1028000000</v>
      </c>
      <c r="AM98" s="1">
        <v>-1167000000</v>
      </c>
      <c r="AT98" s="62" t="s">
        <v>139</v>
      </c>
      <c r="AU98" s="63"/>
    </row>
    <row r="99" spans="1:47" ht="20" x14ac:dyDescent="0.25">
      <c r="A99" s="5" t="s">
        <v>84</v>
      </c>
      <c r="B99" s="1" t="s">
        <v>92</v>
      </c>
      <c r="C99" s="1" t="s">
        <v>92</v>
      </c>
      <c r="D99" s="1" t="s">
        <v>92</v>
      </c>
      <c r="E99" s="1" t="s">
        <v>92</v>
      </c>
      <c r="F99" s="1">
        <v>122100000</v>
      </c>
      <c r="G99" s="1">
        <v>529700000</v>
      </c>
      <c r="H99" s="1">
        <v>622200000</v>
      </c>
      <c r="I99" s="1">
        <v>342800000</v>
      </c>
      <c r="J99" s="1">
        <v>54900000</v>
      </c>
      <c r="K99" s="1">
        <v>41400000</v>
      </c>
      <c r="L99" s="1">
        <v>7600000</v>
      </c>
      <c r="M99" s="1">
        <v>209600000</v>
      </c>
      <c r="N99" s="1">
        <v>5709000000</v>
      </c>
      <c r="O99" s="1">
        <v>196000000</v>
      </c>
      <c r="P99" s="1">
        <v>1110000000</v>
      </c>
      <c r="Q99" s="1">
        <v>1055000000</v>
      </c>
      <c r="R99" s="1">
        <v>1995000000</v>
      </c>
      <c r="S99" s="1">
        <v>672000000</v>
      </c>
      <c r="T99" s="1">
        <v>218000000</v>
      </c>
      <c r="U99" s="1">
        <v>202000000</v>
      </c>
      <c r="V99" s="1">
        <v>433000000</v>
      </c>
      <c r="W99" s="1">
        <v>-964000000</v>
      </c>
      <c r="X99" s="1">
        <v>433000000</v>
      </c>
      <c r="Y99" s="1">
        <v>1425000000</v>
      </c>
      <c r="Z99" s="1">
        <v>1090000000</v>
      </c>
      <c r="AA99" s="1">
        <v>350000000</v>
      </c>
      <c r="AB99" s="1">
        <v>1101000000</v>
      </c>
      <c r="AC99" s="1">
        <v>1491000000</v>
      </c>
      <c r="AD99" s="1">
        <v>989000000</v>
      </c>
      <c r="AE99" s="1">
        <v>200000000</v>
      </c>
      <c r="AF99" s="1">
        <v>1185000000</v>
      </c>
      <c r="AG99" s="1">
        <v>694000000</v>
      </c>
      <c r="AH99" s="1">
        <v>290000000</v>
      </c>
      <c r="AI99" s="1">
        <v>2023000000</v>
      </c>
      <c r="AJ99" s="1">
        <v>2215000000</v>
      </c>
      <c r="AK99" s="1">
        <v>784000000</v>
      </c>
      <c r="AL99" s="1">
        <v>1676000000</v>
      </c>
      <c r="AM99" s="1">
        <v>1832000000</v>
      </c>
      <c r="AT99" s="23" t="s">
        <v>140</v>
      </c>
      <c r="AU99" s="24">
        <f>AU86+AU87</f>
        <v>15592000000</v>
      </c>
    </row>
    <row r="100" spans="1:47" ht="20" x14ac:dyDescent="0.25">
      <c r="A100" s="6" t="s">
        <v>85</v>
      </c>
      <c r="B100" s="10" t="s">
        <v>92</v>
      </c>
      <c r="C100" s="10" t="s">
        <v>92</v>
      </c>
      <c r="D100" s="10" t="s">
        <v>92</v>
      </c>
      <c r="E100" s="10" t="s">
        <v>92</v>
      </c>
      <c r="F100" s="10">
        <v>-572100000</v>
      </c>
      <c r="G100" s="10">
        <v>-384600000</v>
      </c>
      <c r="H100" s="10">
        <v>-449100000</v>
      </c>
      <c r="I100" s="10">
        <v>-329500000</v>
      </c>
      <c r="J100" s="10">
        <v>-435800000</v>
      </c>
      <c r="K100" s="10">
        <v>-679900000</v>
      </c>
      <c r="L100" s="10">
        <v>-658800000</v>
      </c>
      <c r="M100" s="10">
        <v>-527500000</v>
      </c>
      <c r="N100" s="10">
        <v>5187000000</v>
      </c>
      <c r="O100" s="10">
        <v>-252000000</v>
      </c>
      <c r="P100" s="10">
        <v>90000000</v>
      </c>
      <c r="Q100" s="10">
        <v>-798000000</v>
      </c>
      <c r="R100" s="10">
        <v>151000000</v>
      </c>
      <c r="S100" s="10">
        <v>-150000000</v>
      </c>
      <c r="T100" s="10">
        <v>-314000000</v>
      </c>
      <c r="U100" s="10">
        <v>-233000000</v>
      </c>
      <c r="V100" s="10">
        <v>-456000000</v>
      </c>
      <c r="W100" s="10">
        <v>-1284000000</v>
      </c>
      <c r="X100" s="10">
        <v>-1629000000</v>
      </c>
      <c r="Y100" s="10">
        <v>-1075000000</v>
      </c>
      <c r="Z100" s="10">
        <v>-31000000</v>
      </c>
      <c r="AA100" s="10">
        <v>-1427000000</v>
      </c>
      <c r="AB100" s="10">
        <v>-2006000000</v>
      </c>
      <c r="AC100" s="10">
        <v>-694000000</v>
      </c>
      <c r="AD100" s="10">
        <v>-394000000</v>
      </c>
      <c r="AE100" s="10">
        <v>-1320000000</v>
      </c>
      <c r="AF100" s="10">
        <v>-662000000</v>
      </c>
      <c r="AG100" s="10">
        <v>-1347000000</v>
      </c>
      <c r="AH100" s="10">
        <v>-2038000000</v>
      </c>
      <c r="AI100" s="10">
        <v>-2312000000</v>
      </c>
      <c r="AJ100" s="10">
        <v>-1994000000</v>
      </c>
      <c r="AK100" s="10">
        <v>-1927000000</v>
      </c>
      <c r="AL100" s="10">
        <v>-3309000000</v>
      </c>
      <c r="AM100" s="10">
        <v>-3002000000</v>
      </c>
      <c r="AT100" s="33" t="s">
        <v>141</v>
      </c>
      <c r="AU100" s="34">
        <f>AU99/AU103</f>
        <v>0.24060566210304965</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38" t="s">
        <v>142</v>
      </c>
      <c r="AU101" s="40" cm="1">
        <f t="array" ref="AU101">_FV(A1,"Market cap",TRUE)</f>
        <v>49211130000</v>
      </c>
    </row>
    <row r="102" spans="1:47" ht="20" x14ac:dyDescent="0.25">
      <c r="A102" s="6" t="s">
        <v>87</v>
      </c>
      <c r="B102" s="10" t="s">
        <v>92</v>
      </c>
      <c r="C102" s="10" t="s">
        <v>92</v>
      </c>
      <c r="D102" s="10" t="s">
        <v>92</v>
      </c>
      <c r="E102" s="10" t="s">
        <v>92</v>
      </c>
      <c r="F102" s="10">
        <v>-572100000</v>
      </c>
      <c r="G102" s="10">
        <v>-384600000</v>
      </c>
      <c r="H102" s="10">
        <v>-231500000</v>
      </c>
      <c r="I102" s="10">
        <v>-46400000</v>
      </c>
      <c r="J102" s="10">
        <v>-31300000</v>
      </c>
      <c r="K102" s="10">
        <v>-23500000</v>
      </c>
      <c r="L102" s="10">
        <v>10700000</v>
      </c>
      <c r="M102" s="10">
        <v>141500000</v>
      </c>
      <c r="N102" s="10">
        <v>-173000000</v>
      </c>
      <c r="O102" s="10">
        <v>-29000000</v>
      </c>
      <c r="P102" s="10">
        <v>32000000</v>
      </c>
      <c r="Q102" s="10">
        <v>-798000000</v>
      </c>
      <c r="R102" s="10">
        <v>151000000</v>
      </c>
      <c r="S102" s="10">
        <v>-20000000</v>
      </c>
      <c r="T102" s="10">
        <v>100000000</v>
      </c>
      <c r="U102" s="10">
        <v>295000000</v>
      </c>
      <c r="V102" s="10">
        <v>-178000000</v>
      </c>
      <c r="W102" s="10">
        <v>238000000</v>
      </c>
      <c r="X102" s="10">
        <v>-321000000</v>
      </c>
      <c r="Y102" s="10">
        <v>412000000</v>
      </c>
      <c r="Z102" s="10">
        <v>378000000</v>
      </c>
      <c r="AA102" s="10">
        <v>-169000000</v>
      </c>
      <c r="AB102" s="10">
        <v>-551000000</v>
      </c>
      <c r="AC102" s="10">
        <v>377000000</v>
      </c>
      <c r="AD102" s="10">
        <v>790000000</v>
      </c>
      <c r="AE102" s="10">
        <v>-470000000</v>
      </c>
      <c r="AF102" s="10">
        <v>128000000</v>
      </c>
      <c r="AG102" s="10">
        <v>-145000000</v>
      </c>
      <c r="AH102" s="10">
        <v>-266000000</v>
      </c>
      <c r="AI102" s="10">
        <v>-244000000</v>
      </c>
      <c r="AJ102" s="10">
        <v>134000000</v>
      </c>
      <c r="AK102" s="10">
        <v>535000000</v>
      </c>
      <c r="AL102" s="10">
        <v>-276000000</v>
      </c>
      <c r="AM102" s="10">
        <v>-383000000</v>
      </c>
      <c r="AT102" s="33" t="s">
        <v>143</v>
      </c>
      <c r="AU102" s="34">
        <f>AU101/AU103</f>
        <v>0.75939433789695032</v>
      </c>
    </row>
    <row r="103" spans="1:47" ht="20" x14ac:dyDescent="0.25">
      <c r="A103" s="5" t="s">
        <v>88</v>
      </c>
      <c r="B103" s="1" t="s">
        <v>92</v>
      </c>
      <c r="C103" s="1" t="s">
        <v>92</v>
      </c>
      <c r="D103" s="1" t="s">
        <v>92</v>
      </c>
      <c r="E103" s="1" t="s">
        <v>92</v>
      </c>
      <c r="F103" s="1">
        <v>226700000</v>
      </c>
      <c r="G103" s="1">
        <v>216200000</v>
      </c>
      <c r="H103" s="1">
        <v>389700000</v>
      </c>
      <c r="I103" s="1">
        <v>158200000</v>
      </c>
      <c r="J103" s="1">
        <v>111800000</v>
      </c>
      <c r="K103" s="1">
        <v>80500000</v>
      </c>
      <c r="L103" s="1">
        <v>57000000</v>
      </c>
      <c r="M103" s="1">
        <v>67700000</v>
      </c>
      <c r="N103" s="1">
        <v>207000000</v>
      </c>
      <c r="O103" s="1">
        <v>34000000</v>
      </c>
      <c r="P103" s="1">
        <v>5000000</v>
      </c>
      <c r="Q103" s="1">
        <v>37000000</v>
      </c>
      <c r="R103" s="1" t="s">
        <v>92</v>
      </c>
      <c r="S103" s="1">
        <v>204000000</v>
      </c>
      <c r="T103" s="1">
        <v>184000000</v>
      </c>
      <c r="U103" s="1">
        <v>284000000</v>
      </c>
      <c r="V103" s="1">
        <v>467000000</v>
      </c>
      <c r="W103" s="1">
        <v>289000000</v>
      </c>
      <c r="X103" s="1">
        <v>527000000</v>
      </c>
      <c r="Y103" s="1">
        <v>206000000</v>
      </c>
      <c r="Z103" s="1">
        <v>618000000</v>
      </c>
      <c r="AA103" s="1">
        <v>996000000</v>
      </c>
      <c r="AB103" s="1">
        <v>827000000</v>
      </c>
      <c r="AC103" s="1">
        <v>276000000</v>
      </c>
      <c r="AD103" s="1">
        <v>653000000</v>
      </c>
      <c r="AE103" s="1">
        <v>1443000000</v>
      </c>
      <c r="AF103" s="1">
        <v>973000000</v>
      </c>
      <c r="AG103" s="1">
        <v>1101000000</v>
      </c>
      <c r="AH103" s="1">
        <v>956000000</v>
      </c>
      <c r="AI103" s="1">
        <v>690000000</v>
      </c>
      <c r="AJ103" s="1">
        <v>446000000</v>
      </c>
      <c r="AK103" s="1">
        <v>580000000</v>
      </c>
      <c r="AL103" s="1">
        <v>1115000000</v>
      </c>
      <c r="AM103" s="1">
        <v>839000000</v>
      </c>
      <c r="AT103" s="35" t="s">
        <v>144</v>
      </c>
      <c r="AU103" s="41">
        <f>AU99+AU101</f>
        <v>64803130000</v>
      </c>
    </row>
    <row r="104" spans="1:47" ht="20" thickBot="1" x14ac:dyDescent="0.3">
      <c r="A104" s="7" t="s">
        <v>89</v>
      </c>
      <c r="B104" s="11" t="s">
        <v>92</v>
      </c>
      <c r="C104" s="11" t="s">
        <v>92</v>
      </c>
      <c r="D104" s="11" t="s">
        <v>92</v>
      </c>
      <c r="E104" s="11" t="s">
        <v>92</v>
      </c>
      <c r="F104" s="11" t="s">
        <v>92</v>
      </c>
      <c r="G104" s="11" t="s">
        <v>92</v>
      </c>
      <c r="H104" s="11">
        <v>158200000</v>
      </c>
      <c r="I104" s="11">
        <v>111800000</v>
      </c>
      <c r="J104" s="11">
        <v>80500000</v>
      </c>
      <c r="K104" s="11">
        <v>57000000</v>
      </c>
      <c r="L104" s="11">
        <v>67700000</v>
      </c>
      <c r="M104" s="11">
        <v>209200000</v>
      </c>
      <c r="N104" s="11">
        <v>34000000</v>
      </c>
      <c r="O104" s="11">
        <v>5000000</v>
      </c>
      <c r="P104" s="11">
        <v>37000000</v>
      </c>
      <c r="Q104" s="11" t="s">
        <v>92</v>
      </c>
      <c r="R104" s="11">
        <v>204000000</v>
      </c>
      <c r="S104" s="11">
        <v>184000000</v>
      </c>
      <c r="T104" s="11">
        <v>284000000</v>
      </c>
      <c r="U104" s="11">
        <v>579000000</v>
      </c>
      <c r="V104" s="11">
        <v>289000000</v>
      </c>
      <c r="W104" s="11">
        <v>527000000</v>
      </c>
      <c r="X104" s="11">
        <v>206000000</v>
      </c>
      <c r="Y104" s="11">
        <v>618000000</v>
      </c>
      <c r="Z104" s="11">
        <v>996000000</v>
      </c>
      <c r="AA104" s="11">
        <v>827000000</v>
      </c>
      <c r="AB104" s="11">
        <v>276000000</v>
      </c>
      <c r="AC104" s="11">
        <v>653000000</v>
      </c>
      <c r="AD104" s="11">
        <v>1443000000</v>
      </c>
      <c r="AE104" s="11">
        <v>973000000</v>
      </c>
      <c r="AF104" s="11">
        <v>1101000000</v>
      </c>
      <c r="AG104" s="11">
        <v>956000000</v>
      </c>
      <c r="AH104" s="11">
        <v>690000000</v>
      </c>
      <c r="AI104" s="11">
        <v>446000000</v>
      </c>
      <c r="AJ104" s="11">
        <v>580000000</v>
      </c>
      <c r="AK104" s="11">
        <v>1115000000</v>
      </c>
      <c r="AL104" s="11">
        <v>839000000</v>
      </c>
      <c r="AM104" s="11">
        <v>456000000</v>
      </c>
      <c r="AT104" s="62" t="s">
        <v>145</v>
      </c>
      <c r="AU104" s="63"/>
    </row>
    <row r="105" spans="1:47" ht="21" thickTop="1" x14ac:dyDescent="0.25">
      <c r="A105" s="14" t="s">
        <v>107</v>
      </c>
      <c r="B105" s="1"/>
      <c r="C105" s="15" t="e">
        <f>(C106/B106)-1</f>
        <v>#VALUE!</v>
      </c>
      <c r="D105" s="15" t="e">
        <f>(D106/C106)-1</f>
        <v>#VALUE!</v>
      </c>
      <c r="E105" s="15" t="e">
        <f>(E106/D106)-1</f>
        <v>#VALUE!</v>
      </c>
      <c r="F105" s="15" t="e">
        <f>(F106/E106)-1</f>
        <v>#VALUE!</v>
      </c>
      <c r="G105" s="15">
        <f>(G106/F106)-1</f>
        <v>-0.28665496049165939</v>
      </c>
      <c r="H105" s="15">
        <f t="shared" ref="H105:AM105" si="8">(H106/G106)-1</f>
        <v>-0.68307692307692314</v>
      </c>
      <c r="I105" s="15">
        <f t="shared" si="8"/>
        <v>1.3504854368932038</v>
      </c>
      <c r="J105" s="15">
        <f t="shared" si="8"/>
        <v>-0.15159025196199916</v>
      </c>
      <c r="K105" s="15">
        <f t="shared" si="8"/>
        <v>1.1002921129503407</v>
      </c>
      <c r="L105" s="15">
        <f t="shared" si="8"/>
        <v>0.34098284654612887</v>
      </c>
      <c r="M105" s="15">
        <f t="shared" si="8"/>
        <v>-0.10717372515125323</v>
      </c>
      <c r="N105" s="15">
        <f t="shared" si="8"/>
        <v>-0.46757018393030014</v>
      </c>
      <c r="O105" s="15">
        <f t="shared" si="8"/>
        <v>-1.24</v>
      </c>
      <c r="P105" s="15">
        <f t="shared" si="8"/>
        <v>4.7424242424242422</v>
      </c>
      <c r="Q105" s="15">
        <f t="shared" si="8"/>
        <v>-2.6121372031662267</v>
      </c>
      <c r="R105" s="15">
        <f t="shared" si="8"/>
        <v>-1.1505728314238952</v>
      </c>
      <c r="S105" s="15">
        <f t="shared" si="8"/>
        <v>-2.2391304347826084</v>
      </c>
      <c r="T105" s="15">
        <f t="shared" si="8"/>
        <v>1.9298245614035086</v>
      </c>
      <c r="U105" s="15">
        <f t="shared" si="8"/>
        <v>0.85628742514970058</v>
      </c>
      <c r="V105" s="15">
        <f t="shared" si="8"/>
        <v>0.74193548387096775</v>
      </c>
      <c r="W105" s="15">
        <f t="shared" si="8"/>
        <v>-4.8148148148148162E-2</v>
      </c>
      <c r="X105" s="15">
        <f t="shared" si="8"/>
        <v>-3.5019455252918275E-2</v>
      </c>
      <c r="Y105" s="15">
        <f t="shared" si="8"/>
        <v>0.16633064516129026</v>
      </c>
      <c r="Z105" s="15">
        <f t="shared" si="8"/>
        <v>-0.51512532411408818</v>
      </c>
      <c r="AA105" s="15">
        <f t="shared" si="8"/>
        <v>1.2174688057040997</v>
      </c>
      <c r="AB105" s="15">
        <f t="shared" si="8"/>
        <v>-0.14228295819935688</v>
      </c>
      <c r="AC105" s="15">
        <f t="shared" si="8"/>
        <v>-0.2277413308341143</v>
      </c>
      <c r="AD105" s="15">
        <f t="shared" si="8"/>
        <v>0.34344660194174748</v>
      </c>
      <c r="AE105" s="15">
        <f t="shared" si="8"/>
        <v>-0.33694670280036132</v>
      </c>
      <c r="AF105" s="15">
        <f t="shared" si="8"/>
        <v>-0.32970027247956402</v>
      </c>
      <c r="AG105" s="15">
        <f t="shared" si="8"/>
        <v>1.3313008130081303</v>
      </c>
      <c r="AH105" s="15">
        <f t="shared" si="8"/>
        <v>0.33391455972101136</v>
      </c>
      <c r="AI105" s="15">
        <f t="shared" si="8"/>
        <v>0.16013071895424846</v>
      </c>
      <c r="AJ105" s="15">
        <f t="shared" si="8"/>
        <v>5.5211267605633774E-2</v>
      </c>
      <c r="AK105" s="15">
        <f t="shared" si="8"/>
        <v>0.14415376401494928</v>
      </c>
      <c r="AL105" s="15">
        <f t="shared" si="8"/>
        <v>0.29958002799813355</v>
      </c>
      <c r="AM105" s="15">
        <f t="shared" si="8"/>
        <v>-0.1834829443447038</v>
      </c>
      <c r="AN105" s="15"/>
      <c r="AO105" s="15"/>
      <c r="AP105" s="15"/>
      <c r="AQ105" s="15"/>
      <c r="AR105" s="15"/>
      <c r="AS105" s="15"/>
      <c r="AT105" s="25" t="s">
        <v>108</v>
      </c>
      <c r="AU105" s="26">
        <f>(AU100*AU92)+(AU102*AU97)</f>
        <v>8.1574287231355305E-2</v>
      </c>
    </row>
    <row r="106" spans="1:47" ht="19" x14ac:dyDescent="0.25">
      <c r="A106" s="5" t="s">
        <v>90</v>
      </c>
      <c r="B106" s="1" t="s">
        <v>92</v>
      </c>
      <c r="C106" s="1" t="s">
        <v>92</v>
      </c>
      <c r="D106" s="1" t="s">
        <v>92</v>
      </c>
      <c r="E106" s="1" t="s">
        <v>92</v>
      </c>
      <c r="F106" s="1">
        <v>455600000</v>
      </c>
      <c r="G106" s="1">
        <v>325000000</v>
      </c>
      <c r="H106" s="1">
        <v>103000000</v>
      </c>
      <c r="I106" s="1">
        <v>242100000</v>
      </c>
      <c r="J106" s="1">
        <v>205400000</v>
      </c>
      <c r="K106" s="1">
        <v>431400000</v>
      </c>
      <c r="L106" s="1">
        <v>578500000</v>
      </c>
      <c r="M106" s="1">
        <v>516500000</v>
      </c>
      <c r="N106" s="1">
        <v>275000000</v>
      </c>
      <c r="O106" s="1">
        <v>-66000000</v>
      </c>
      <c r="P106" s="1">
        <v>-379000000</v>
      </c>
      <c r="Q106" s="1">
        <v>611000000</v>
      </c>
      <c r="R106" s="1">
        <v>-92000000</v>
      </c>
      <c r="S106" s="1">
        <v>114000000</v>
      </c>
      <c r="T106" s="1">
        <v>334000000</v>
      </c>
      <c r="U106" s="1">
        <v>620000000</v>
      </c>
      <c r="V106" s="1">
        <v>1080000000</v>
      </c>
      <c r="W106" s="1">
        <v>1028000000</v>
      </c>
      <c r="X106" s="1">
        <v>992000000</v>
      </c>
      <c r="Y106" s="1">
        <v>1157000000</v>
      </c>
      <c r="Z106" s="1">
        <v>561000000</v>
      </c>
      <c r="AA106" s="1">
        <v>1244000000</v>
      </c>
      <c r="AB106" s="1">
        <v>1067000000</v>
      </c>
      <c r="AC106" s="1">
        <v>824000000</v>
      </c>
      <c r="AD106" s="1">
        <v>1107000000</v>
      </c>
      <c r="AE106" s="1">
        <v>734000000</v>
      </c>
      <c r="AF106" s="1">
        <v>492000000</v>
      </c>
      <c r="AG106" s="1">
        <v>1147000000</v>
      </c>
      <c r="AH106" s="1">
        <v>1530000000</v>
      </c>
      <c r="AI106" s="1">
        <v>1775000000</v>
      </c>
      <c r="AJ106" s="1">
        <v>1873000000</v>
      </c>
      <c r="AK106" s="1">
        <v>2143000000</v>
      </c>
      <c r="AL106" s="1">
        <v>2785000000</v>
      </c>
      <c r="AM106" s="1">
        <v>2274000000</v>
      </c>
      <c r="AN106" s="42">
        <f>AM106*(1+$AU$106)</f>
        <v>2334668094.1723542</v>
      </c>
      <c r="AO106" s="42">
        <f t="shared" ref="AO106:AR106" si="9">AN106*(1+$AU$106)</f>
        <v>2396954753.714324</v>
      </c>
      <c r="AP106" s="42">
        <f t="shared" si="9"/>
        <v>2460903160.3656931</v>
      </c>
      <c r="AQ106" s="42">
        <f t="shared" si="9"/>
        <v>2526557647.9127955</v>
      </c>
      <c r="AR106" s="42">
        <f t="shared" si="9"/>
        <v>2593963732.9239898</v>
      </c>
      <c r="AS106" s="43" t="s">
        <v>146</v>
      </c>
      <c r="AT106" s="44" t="s">
        <v>147</v>
      </c>
      <c r="AU106" s="45">
        <f>(SUM(AN4:AR4)/5)</f>
        <v>2.6679021183972872E-2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42969933174.234688</v>
      </c>
      <c r="AS107" s="47" t="s">
        <v>148</v>
      </c>
      <c r="AT107" s="48" t="s">
        <v>149</v>
      </c>
      <c r="AU107" s="49">
        <v>0.02</v>
      </c>
    </row>
    <row r="108" spans="1:47" ht="19" x14ac:dyDescent="0.25">
      <c r="AN108" s="46">
        <f t="shared" ref="AN108:AP108" si="10">AN107+AN106</f>
        <v>2334668094.1723542</v>
      </c>
      <c r="AO108" s="46">
        <f t="shared" si="10"/>
        <v>2396954753.714324</v>
      </c>
      <c r="AP108" s="46">
        <f t="shared" si="10"/>
        <v>2460903160.3656931</v>
      </c>
      <c r="AQ108" s="46">
        <f>AQ107+AQ106</f>
        <v>2526557647.9127955</v>
      </c>
      <c r="AR108" s="46">
        <f>AR107+AR106</f>
        <v>45563896907.158676</v>
      </c>
      <c r="AS108" s="47" t="s">
        <v>144</v>
      </c>
      <c r="AT108" s="50" t="s">
        <v>150</v>
      </c>
      <c r="AU108" s="51">
        <f>AU105</f>
        <v>8.1574287231355305E-2</v>
      </c>
    </row>
    <row r="109" spans="1:47" ht="19" x14ac:dyDescent="0.25">
      <c r="AN109" s="64" t="s">
        <v>151</v>
      </c>
      <c r="AO109" s="65"/>
    </row>
    <row r="110" spans="1:47" ht="20" x14ac:dyDescent="0.25">
      <c r="AN110" s="52" t="s">
        <v>152</v>
      </c>
      <c r="AO110" s="40">
        <f>NPV(AU108,AN108,AO108,AP108,AQ108,AR108)</f>
        <v>38783935524.925941</v>
      </c>
    </row>
    <row r="111" spans="1:47" ht="20" x14ac:dyDescent="0.25">
      <c r="AN111" s="52" t="s">
        <v>153</v>
      </c>
      <c r="AO111" s="40">
        <f>AM40</f>
        <v>456000000</v>
      </c>
    </row>
    <row r="112" spans="1:47" ht="20" x14ac:dyDescent="0.25">
      <c r="AN112" s="52" t="s">
        <v>140</v>
      </c>
      <c r="AO112" s="40">
        <f>AU99</f>
        <v>15592000000</v>
      </c>
    </row>
    <row r="113" spans="40:41" ht="20" x14ac:dyDescent="0.25">
      <c r="AN113" s="52" t="s">
        <v>154</v>
      </c>
      <c r="AO113" s="40">
        <f>AO110+AO111-AO112</f>
        <v>23647935524.925941</v>
      </c>
    </row>
    <row r="114" spans="40:41" ht="20" x14ac:dyDescent="0.25">
      <c r="AN114" s="52" t="s">
        <v>155</v>
      </c>
      <c r="AO114" s="53">
        <f>AM34*(1+(5*AS16))</f>
        <v>209915359.93991873</v>
      </c>
    </row>
    <row r="115" spans="40:41" ht="20" x14ac:dyDescent="0.25">
      <c r="AN115" s="54" t="s">
        <v>156</v>
      </c>
      <c r="AO115" s="55">
        <f>AO113/AO114</f>
        <v>112.65462199476195</v>
      </c>
    </row>
    <row r="116" spans="40:41" ht="20" x14ac:dyDescent="0.25">
      <c r="AN116" s="52" t="s">
        <v>157</v>
      </c>
      <c r="AO116" s="56" cm="1">
        <f t="array" ref="AO116">_FV(A1,"Price")</f>
        <v>216.18</v>
      </c>
    </row>
    <row r="117" spans="40:41" ht="20" x14ac:dyDescent="0.25">
      <c r="AN117" s="57" t="s">
        <v>158</v>
      </c>
      <c r="AO117" s="58">
        <f>AO115/AO116-1</f>
        <v>-0.47888508652621908</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NSC" display="ROIC.AI | NS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702165/000070216502000012/0000702165-02-000012-index.htm" xr:uid="{00000000-0004-0000-0000-000031000000}"/>
    <hyperlink ref="R74" r:id="rId35" tooltip="https://www.sec.gov/Archives/edgar/data/702165/000070216502000012/0000702165-02-000012-index.htm" xr:uid="{00000000-0004-0000-0000-000032000000}"/>
    <hyperlink ref="S36" r:id="rId36" tooltip="https://www.sec.gov/Archives/edgar/data/702165/000070216503000077/nsc10k02.htm" xr:uid="{00000000-0004-0000-0000-000034000000}"/>
    <hyperlink ref="S74" r:id="rId37" tooltip="https://www.sec.gov/Archives/edgar/data/702165/000070216503000077/nsc10k02.htm" xr:uid="{00000000-0004-0000-0000-000035000000}"/>
    <hyperlink ref="T36" r:id="rId38" tooltip="https://www.sec.gov/Archives/edgar/data/702165/000070216504000053/nscf10ks.htm" xr:uid="{00000000-0004-0000-0000-000037000000}"/>
    <hyperlink ref="T74" r:id="rId39" tooltip="https://www.sec.gov/Archives/edgar/data/702165/000070216504000053/nscf10ks.htm" xr:uid="{00000000-0004-0000-0000-000038000000}"/>
    <hyperlink ref="U36" r:id="rId40" tooltip="https://www.sec.gov/Archives/edgar/data/702165/000070216505000071/nsc04s.htm" xr:uid="{00000000-0004-0000-0000-00003A000000}"/>
    <hyperlink ref="U74" r:id="rId41" tooltip="https://www.sec.gov/Archives/edgar/data/702165/000070216505000071/nsc04s.htm" xr:uid="{00000000-0004-0000-0000-00003B000000}"/>
    <hyperlink ref="V36" r:id="rId42" tooltip="https://www.sec.gov/Archives/edgar/data/702165/000070216506000097/nsc10k052.htm" xr:uid="{00000000-0004-0000-0000-00003D000000}"/>
    <hyperlink ref="V74" r:id="rId43" tooltip="https://www.sec.gov/Archives/edgar/data/702165/000070216506000097/nsc10k052.htm" xr:uid="{00000000-0004-0000-0000-00003E000000}"/>
    <hyperlink ref="W36" r:id="rId44" tooltip="https://www.sec.gov/Archives/edgar/data/702165/000070216507000067/nsc10k06s.htm" xr:uid="{00000000-0004-0000-0000-000040000000}"/>
    <hyperlink ref="W74" r:id="rId45" tooltip="https://www.sec.gov/Archives/edgar/data/702165/000070216507000067/nsc10k06s.htm" xr:uid="{00000000-0004-0000-0000-000041000000}"/>
    <hyperlink ref="X36" r:id="rId46" tooltip="https://www.sec.gov/Archives/edgar/data/702165/000070216508000047/nsc07fnls.htm" xr:uid="{00000000-0004-0000-0000-000043000000}"/>
    <hyperlink ref="X74" r:id="rId47" tooltip="https://www.sec.gov/Archives/edgar/data/702165/000070216508000047/nsc07fnls.htm" xr:uid="{00000000-0004-0000-0000-000044000000}"/>
    <hyperlink ref="Y36" r:id="rId48" tooltip="https://www.sec.gov/Archives/edgar/data/702165/000070216509000050/0000702165-09-000050-index.html" xr:uid="{00000000-0004-0000-0000-000046000000}"/>
    <hyperlink ref="Y74" r:id="rId49" tooltip="https://www.sec.gov/Archives/edgar/data/702165/000070216509000050/0000702165-09-000050-index.html" xr:uid="{00000000-0004-0000-0000-000047000000}"/>
    <hyperlink ref="Z36" r:id="rId50" tooltip="https://www.sec.gov/Archives/edgar/data/702165/000070216510000049/0000702165-10-000049-index.html" xr:uid="{00000000-0004-0000-0000-000049000000}"/>
    <hyperlink ref="Z74" r:id="rId51" tooltip="https://www.sec.gov/Archives/edgar/data/702165/000070216510000049/0000702165-10-000049-index.html" xr:uid="{00000000-0004-0000-0000-00004A000000}"/>
    <hyperlink ref="AA36" r:id="rId52" tooltip="https://www.sec.gov/Archives/edgar/data/702165/000070216511000047/nsc10s.htm" xr:uid="{00000000-0004-0000-0000-00004C000000}"/>
    <hyperlink ref="AA74" r:id="rId53" tooltip="https://www.sec.gov/Archives/edgar/data/702165/000070216511000047/nsc10s.htm" xr:uid="{00000000-0004-0000-0000-00004D000000}"/>
    <hyperlink ref="AB36" r:id="rId54" tooltip="https://www.sec.gov/Archives/edgar/data/702165/000070216512000043/0000702165-12-000043-index.html" xr:uid="{00000000-0004-0000-0000-00004F000000}"/>
    <hyperlink ref="AB74" r:id="rId55" tooltip="https://www.sec.gov/Archives/edgar/data/702165/000070216512000043/0000702165-12-000043-index.html" xr:uid="{00000000-0004-0000-0000-000050000000}"/>
    <hyperlink ref="AC36" r:id="rId56" tooltip="https://www.sec.gov/Archives/edgar/data/702165/000070216513000042/0000702165-13-000042-index.html" xr:uid="{00000000-0004-0000-0000-000052000000}"/>
    <hyperlink ref="AC74" r:id="rId57" tooltip="https://www.sec.gov/Archives/edgar/data/702165/000070216513000042/0000702165-13-000042-index.html" xr:uid="{00000000-0004-0000-0000-000053000000}"/>
    <hyperlink ref="AD36" r:id="rId58" tooltip="https://www.sec.gov/Archives/edgar/data/702165/000070216514000019/nsc13.htm" xr:uid="{00000000-0004-0000-0000-000055000000}"/>
    <hyperlink ref="AD74" r:id="rId59" tooltip="https://www.sec.gov/Archives/edgar/data/702165/000070216514000019/nsc13.htm" xr:uid="{00000000-0004-0000-0000-000056000000}"/>
    <hyperlink ref="AE36" r:id="rId60" tooltip="https://www.sec.gov/Archives/edgar/data/702165/000070216515000023/nsc1231201410-k.htm" xr:uid="{00000000-0004-0000-0000-000058000000}"/>
    <hyperlink ref="AE74" r:id="rId61" tooltip="https://www.sec.gov/Archives/edgar/data/702165/000070216515000023/nsc1231201410-k.htm" xr:uid="{00000000-0004-0000-0000-000059000000}"/>
    <hyperlink ref="AF36" r:id="rId62" tooltip="https://www.sec.gov/Archives/edgar/data/702165/000070216516000162/0000702165-16-000162-index.html" xr:uid="{00000000-0004-0000-0000-00005B000000}"/>
    <hyperlink ref="AF74" r:id="rId63" tooltip="https://www.sec.gov/Archives/edgar/data/702165/000070216516000162/0000702165-16-000162-index.html" xr:uid="{00000000-0004-0000-0000-00005C000000}"/>
    <hyperlink ref="AG36" r:id="rId64" tooltip="https://www.sec.gov/Archives/edgar/data/702165/000070216517000018/0000702165-17-000018-index.html" xr:uid="{00000000-0004-0000-0000-00005E000000}"/>
    <hyperlink ref="AG74" r:id="rId65" tooltip="https://www.sec.gov/Archives/edgar/data/702165/000070216517000018/0000702165-17-000018-index.html" xr:uid="{00000000-0004-0000-0000-00005F000000}"/>
    <hyperlink ref="AH36" r:id="rId66" tooltip="https://www.sec.gov/Archives/edgar/data/702165/000070216518000011/0000702165-18-000011-index.html" xr:uid="{00000000-0004-0000-0000-000061000000}"/>
    <hyperlink ref="AH74" r:id="rId67" tooltip="https://www.sec.gov/Archives/edgar/data/702165/000070216518000011/0000702165-18-000011-index.html" xr:uid="{00000000-0004-0000-0000-000062000000}"/>
    <hyperlink ref="AI36" r:id="rId68" tooltip="https://www.sec.gov/Archives/edgar/data/702165/000070216519000012/0000702165-19-000012-index.html" xr:uid="{00000000-0004-0000-0000-000064000000}"/>
    <hyperlink ref="AI74" r:id="rId69" tooltip="https://www.sec.gov/Archives/edgar/data/702165/000070216519000012/0000702165-19-000012-index.html" xr:uid="{00000000-0004-0000-0000-000065000000}"/>
    <hyperlink ref="AJ36" r:id="rId70" tooltip="https://www.sec.gov/Archives/edgar/data/702165/000070216520000011/0000702165-20-000011-index.html" xr:uid="{00000000-0004-0000-0000-000067000000}"/>
    <hyperlink ref="AJ74" r:id="rId71" tooltip="https://www.sec.gov/Archives/edgar/data/702165/000070216520000011/0000702165-20-000011-index.html" xr:uid="{00000000-0004-0000-0000-000068000000}"/>
    <hyperlink ref="AK36" r:id="rId72" tooltip="https://www.sec.gov/Archives/edgar/data/702165/000070216521000006/0000702165-21-000006-index.htm" xr:uid="{00000000-0004-0000-0000-00006A000000}"/>
    <hyperlink ref="AK74" r:id="rId73" tooltip="https://www.sec.gov/Archives/edgar/data/702165/000070216521000006/0000702165-21-000006-index.htm" xr:uid="{00000000-0004-0000-0000-00006B000000}"/>
    <hyperlink ref="AL36" r:id="rId74" tooltip="https://www.sec.gov/Archives/edgar/data/702165/000070216522000007/0000702165-22-000007-index.htm" xr:uid="{00000000-0004-0000-0000-00006D000000}"/>
    <hyperlink ref="AL74" r:id="rId75" tooltip="https://www.sec.gov/Archives/edgar/data/702165/000070216522000007/0000702165-22-000007-index.htm" xr:uid="{00000000-0004-0000-0000-00006E000000}"/>
    <hyperlink ref="AM36" r:id="rId76" tooltip="https://www.sec.gov/Archives/edgar/data/702165/000070216523000010/0000702165-23-000010-index.htm" xr:uid="{00000000-0004-0000-0000-000070000000}"/>
    <hyperlink ref="AM74" r:id="rId77" tooltip="https://www.sec.gov/Archives/edgar/data/702165/000070216523000010/0000702165-23-000010-index.htm" xr:uid="{00000000-0004-0000-0000-000071000000}"/>
    <hyperlink ref="AN1" r:id="rId78" display="https://finbox.com/NYSE:NSC/explorer/revenue_proj" xr:uid="{4AC0C613-DC7C-BC45-8A5B-9C0FE2D001F4}"/>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2023-05-04T09:09:29Z</dcterms:created>
  <dcterms:modified xsi:type="dcterms:W3CDTF">2023-06-11T07:56:29Z</dcterms:modified>
</cp:coreProperties>
</file>