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E3E06E8C-6098-AE4F-A775-B48B22C693BC}"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1'!$B$28:$AM$28</definedName>
    <definedName name="_xlchart.v1.11" hidden="1">'Sheet 1'!$B$3:$AM$3</definedName>
    <definedName name="_xlchart.v1.2" hidden="1">'Sheet 1'!$A$3</definedName>
    <definedName name="_xlchart.v1.3" hidden="1">'Sheet 1'!$B$107:$AM$107</definedName>
    <definedName name="_xlchart.v1.4" hidden="1">'Sheet 1'!$B$28:$AM$28</definedName>
    <definedName name="_xlchart.v1.5" hidden="1">'Sheet 1'!$B$3:$AM$3</definedName>
    <definedName name="_xlchart.v1.6" hidden="1">'Sheet 1'!$A$107</definedName>
    <definedName name="_xlchart.v1.7" hidden="1">'Sheet 1'!$A$28</definedName>
    <definedName name="_xlchart.v1.8" hidden="1">'Sheet 1'!$A$3</definedName>
    <definedName name="_xlchart.v1.9" hidden="1">'Sheet 1'!$B$107:$AM$107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Q108" i="1"/>
  <c r="AP108" i="1"/>
  <c r="AO108" i="1"/>
  <c r="AN108" i="1"/>
  <c r="AU101" i="1" a="1"/>
  <c r="AU101" i="1" s="1"/>
  <c r="AU95" i="1" a="1"/>
  <c r="AU95" i="1" s="1"/>
  <c r="AU97" i="1" s="1"/>
  <c r="AU94" i="1"/>
  <c r="AU90" i="1"/>
  <c r="AU89" i="1"/>
  <c r="AU91" i="1" s="1"/>
  <c r="AU87" i="1"/>
  <c r="AU86" i="1"/>
  <c r="AU88" i="1" s="1"/>
  <c r="AU92"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U10" i="1"/>
  <c r="AT10" i="1"/>
  <c r="AV7" i="1"/>
  <c r="AU7" i="1"/>
  <c r="AT7" i="1"/>
  <c r="AS7"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U19" i="1"/>
  <c r="AT16" i="1"/>
  <c r="AT19" i="1"/>
  <c r="AU22" i="1"/>
  <c r="AV22" i="1"/>
  <c r="AV16" i="1"/>
  <c r="AU16" i="1"/>
  <c r="AV19" i="1"/>
  <c r="AI105" i="1"/>
  <c r="AA105" i="1"/>
  <c r="S105" i="1"/>
  <c r="K105" i="1"/>
  <c r="C105" i="1"/>
  <c r="AG105" i="1"/>
  <c r="Y105" i="1"/>
  <c r="Q105" i="1"/>
  <c r="I105" i="1"/>
  <c r="AE105" i="1"/>
  <c r="O105" i="1"/>
  <c r="AL105" i="1"/>
  <c r="AD105" i="1"/>
  <c r="N105" i="1"/>
  <c r="AC105" i="1"/>
  <c r="M105" i="1"/>
  <c r="AH105" i="1"/>
  <c r="Z105" i="1"/>
  <c r="R105" i="1"/>
  <c r="J105" i="1"/>
  <c r="AM105" i="1"/>
  <c r="L105" i="1"/>
  <c r="AF105" i="1"/>
  <c r="X105" i="1"/>
  <c r="P105" i="1"/>
  <c r="H105" i="1"/>
  <c r="W105" i="1"/>
  <c r="G105" i="1"/>
  <c r="V105" i="1"/>
  <c r="F105" i="1"/>
  <c r="AK105" i="1"/>
  <c r="U105" i="1"/>
  <c r="E105" i="1"/>
  <c r="AJ105" i="1"/>
  <c r="AB105" i="1"/>
  <c r="D105" i="1"/>
  <c r="T105" i="1"/>
  <c r="AU99" i="1"/>
  <c r="AN105" i="1" l="1"/>
  <c r="AO105" i="1" s="1"/>
  <c r="AP105" i="1" s="1"/>
  <c r="AQ105" i="1" s="1"/>
  <c r="AR105" i="1" s="1"/>
  <c r="AU103" i="1"/>
  <c r="AU102" i="1" s="1"/>
  <c r="AO112" i="1"/>
  <c r="AU100" i="1" l="1"/>
  <c r="AU105" i="1" s="1"/>
  <c r="AU108" i="1" s="1"/>
  <c r="AR107" i="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<sst xmlns="http://schemas.openxmlformats.org/spreadsheetml/2006/main" count="1343" uniqueCount="167">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</sst>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0" fontId="1" fillId="6" borderId="14" xfId="0" applyFont="1" applyFill="1" applyBorder="1" applyAlignment="1">
      <alignment horizontal="center"/>
    </xf>
    <xf numFmtId="0" fontId="1" fillId="6" borderId="15"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KMB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4503311258278E-2"/>
          <c:y val="0.13168495894834753"/>
          <c:w val="0.85577483443708624"/>
          <c:h val="0.70863343917156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4072900000</c:v>
                </c:pt>
                <c:pt idx="1">
                  <c:v>4303100000</c:v>
                </c:pt>
                <c:pt idx="2">
                  <c:v>4884700000</c:v>
                </c:pt>
                <c:pt idx="3">
                  <c:v>5393500000</c:v>
                </c:pt>
                <c:pt idx="4">
                  <c:v>5733600000</c:v>
                </c:pt>
                <c:pt idx="5">
                  <c:v>6407300000</c:v>
                </c:pt>
                <c:pt idx="6">
                  <c:v>6776900000</c:v>
                </c:pt>
                <c:pt idx="7">
                  <c:v>7091100000</c:v>
                </c:pt>
                <c:pt idx="8">
                  <c:v>6972900000</c:v>
                </c:pt>
                <c:pt idx="9">
                  <c:v>7364200000</c:v>
                </c:pt>
                <c:pt idx="10">
                  <c:v>13788600000</c:v>
                </c:pt>
                <c:pt idx="11">
                  <c:v>13149100000</c:v>
                </c:pt>
                <c:pt idx="12">
                  <c:v>12546600000</c:v>
                </c:pt>
                <c:pt idx="13">
                  <c:v>12297800000</c:v>
                </c:pt>
                <c:pt idx="14">
                  <c:v>13006800000</c:v>
                </c:pt>
                <c:pt idx="15">
                  <c:v>13982000000</c:v>
                </c:pt>
                <c:pt idx="16">
                  <c:v>14524400000</c:v>
                </c:pt>
                <c:pt idx="17">
                  <c:v>13566300000</c:v>
                </c:pt>
                <c:pt idx="18">
                  <c:v>14348000000</c:v>
                </c:pt>
                <c:pt idx="19">
                  <c:v>15083200000</c:v>
                </c:pt>
                <c:pt idx="20">
                  <c:v>15902600000</c:v>
                </c:pt>
                <c:pt idx="21">
                  <c:v>16746900000</c:v>
                </c:pt>
                <c:pt idx="22">
                  <c:v>18266000000</c:v>
                </c:pt>
                <c:pt idx="23">
                  <c:v>19415000000</c:v>
                </c:pt>
                <c:pt idx="24">
                  <c:v>19115000000</c:v>
                </c:pt>
                <c:pt idx="25">
                  <c:v>19746000000</c:v>
                </c:pt>
                <c:pt idx="26">
                  <c:v>20846000000</c:v>
                </c:pt>
                <c:pt idx="27">
                  <c:v>21063000000</c:v>
                </c:pt>
                <c:pt idx="28">
                  <c:v>21152000000</c:v>
                </c:pt>
                <c:pt idx="29">
                  <c:v>19724000000</c:v>
                </c:pt>
                <c:pt idx="30">
                  <c:v>18591000000</c:v>
                </c:pt>
                <c:pt idx="31">
                  <c:v>18202000000</c:v>
                </c:pt>
                <c:pt idx="32">
                  <c:v>18259000000</c:v>
                </c:pt>
                <c:pt idx="33">
                  <c:v>18486000000</c:v>
                </c:pt>
                <c:pt idx="34">
                  <c:v>18450000000</c:v>
                </c:pt>
                <c:pt idx="35">
                  <c:v>19140000000</c:v>
                </c:pt>
                <c:pt idx="36">
                  <c:v>19440000000</c:v>
                </c:pt>
                <c:pt idx="37">
                  <c:v>20175000000</c:v>
                </c:pt>
              </c:numCache>
            </c:numRef>
          </c:val>
          <c:extLst>
            <c:ext xmlns:c16="http://schemas.microsoft.com/office/drawing/2014/chart" uri="{C3380CC4-5D6E-409C-BE32-E72D297353CC}">
              <c16:uniqueId val="{00000000-B20D-5D4F-AED9-FF53BB485B5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267100000</c:v>
                </c:pt>
                <c:pt idx="1">
                  <c:v>269400000</c:v>
                </c:pt>
                <c:pt idx="2">
                  <c:v>325200000</c:v>
                </c:pt>
                <c:pt idx="3">
                  <c:v>378600000</c:v>
                </c:pt>
                <c:pt idx="4">
                  <c:v>423800000</c:v>
                </c:pt>
                <c:pt idx="5">
                  <c:v>432100000</c:v>
                </c:pt>
                <c:pt idx="6">
                  <c:v>508300000</c:v>
                </c:pt>
                <c:pt idx="7">
                  <c:v>135000000</c:v>
                </c:pt>
                <c:pt idx="8">
                  <c:v>510900000</c:v>
                </c:pt>
                <c:pt idx="9">
                  <c:v>535100000</c:v>
                </c:pt>
                <c:pt idx="10">
                  <c:v>33200000</c:v>
                </c:pt>
                <c:pt idx="11">
                  <c:v>1403800000</c:v>
                </c:pt>
                <c:pt idx="12">
                  <c:v>901500000</c:v>
                </c:pt>
                <c:pt idx="13">
                  <c:v>1165800000</c:v>
                </c:pt>
                <c:pt idx="14">
                  <c:v>1668100000</c:v>
                </c:pt>
                <c:pt idx="15">
                  <c:v>1800600000</c:v>
                </c:pt>
                <c:pt idx="16">
                  <c:v>1609900000</c:v>
                </c:pt>
                <c:pt idx="17">
                  <c:v>1674600000</c:v>
                </c:pt>
                <c:pt idx="18">
                  <c:v>1694200000</c:v>
                </c:pt>
                <c:pt idx="19">
                  <c:v>1800200000</c:v>
                </c:pt>
                <c:pt idx="20">
                  <c:v>1568300000</c:v>
                </c:pt>
                <c:pt idx="21">
                  <c:v>1499500000</c:v>
                </c:pt>
                <c:pt idx="22">
                  <c:v>1822900000</c:v>
                </c:pt>
                <c:pt idx="23">
                  <c:v>1690000000</c:v>
                </c:pt>
                <c:pt idx="24">
                  <c:v>1884000000</c:v>
                </c:pt>
                <c:pt idx="25">
                  <c:v>1843000000</c:v>
                </c:pt>
                <c:pt idx="26">
                  <c:v>1591000000</c:v>
                </c:pt>
                <c:pt idx="27">
                  <c:v>1750000000</c:v>
                </c:pt>
                <c:pt idx="28">
                  <c:v>2142000000</c:v>
                </c:pt>
                <c:pt idx="29">
                  <c:v>1526000000</c:v>
                </c:pt>
                <c:pt idx="30">
                  <c:v>1013000000</c:v>
                </c:pt>
                <c:pt idx="31">
                  <c:v>2166000000</c:v>
                </c:pt>
                <c:pt idx="32">
                  <c:v>2278000000</c:v>
                </c:pt>
                <c:pt idx="33">
                  <c:v>1410000000</c:v>
                </c:pt>
                <c:pt idx="34">
                  <c:v>2157000000</c:v>
                </c:pt>
                <c:pt idx="35">
                  <c:v>2352000000</c:v>
                </c:pt>
                <c:pt idx="36">
                  <c:v>1814000000</c:v>
                </c:pt>
                <c:pt idx="37">
                  <c:v>1934000000</c:v>
                </c:pt>
              </c:numCache>
            </c:numRef>
          </c:val>
          <c:extLst>
            <c:ext xmlns:c16="http://schemas.microsoft.com/office/drawing/2014/chart" uri="{C3380CC4-5D6E-409C-BE32-E72D297353CC}">
              <c16:uniqueId val="{00000001-B20D-5D4F-AED9-FF53BB485B5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66200000</c:v>
                </c:pt>
                <c:pt idx="5">
                  <c:v>78300000</c:v>
                </c:pt>
                <c:pt idx="6">
                  <c:v>200100000</c:v>
                </c:pt>
                <c:pt idx="7">
                  <c:v>124000000</c:v>
                </c:pt>
                <c:pt idx="8">
                  <c:v>92200000</c:v>
                </c:pt>
                <c:pt idx="9">
                  <c:v>183800000</c:v>
                </c:pt>
                <c:pt idx="10">
                  <c:v>114000000</c:v>
                </c:pt>
                <c:pt idx="11">
                  <c:v>790500000</c:v>
                </c:pt>
                <c:pt idx="12">
                  <c:v>462300000</c:v>
                </c:pt>
                <c:pt idx="13">
                  <c:v>979300000</c:v>
                </c:pt>
                <c:pt idx="14">
                  <c:v>1076000000</c:v>
                </c:pt>
                <c:pt idx="15">
                  <c:v>962900000</c:v>
                </c:pt>
                <c:pt idx="16">
                  <c:v>1154300000</c:v>
                </c:pt>
                <c:pt idx="17">
                  <c:v>1553500000</c:v>
                </c:pt>
                <c:pt idx="18">
                  <c:v>1735400000</c:v>
                </c:pt>
                <c:pt idx="19">
                  <c:v>2434600000</c:v>
                </c:pt>
                <c:pt idx="20">
                  <c:v>1602200000</c:v>
                </c:pt>
                <c:pt idx="21">
                  <c:v>1607400000</c:v>
                </c:pt>
                <c:pt idx="22">
                  <c:v>1439600000</c:v>
                </c:pt>
                <c:pt idx="23">
                  <c:v>1610000000</c:v>
                </c:pt>
                <c:pt idx="24">
                  <c:v>2633000000</c:v>
                </c:pt>
                <c:pt idx="25">
                  <c:v>1780000000</c:v>
                </c:pt>
                <c:pt idx="26">
                  <c:v>1320000000</c:v>
                </c:pt>
                <c:pt idx="27">
                  <c:v>2195000000</c:v>
                </c:pt>
                <c:pt idx="28">
                  <c:v>2087000000</c:v>
                </c:pt>
                <c:pt idx="29">
                  <c:v>1806000000</c:v>
                </c:pt>
                <c:pt idx="30">
                  <c:v>1250000000</c:v>
                </c:pt>
                <c:pt idx="31">
                  <c:v>2461000000</c:v>
                </c:pt>
                <c:pt idx="32">
                  <c:v>2144000000</c:v>
                </c:pt>
                <c:pt idx="33">
                  <c:v>2093000000</c:v>
                </c:pt>
                <c:pt idx="34">
                  <c:v>1527000000</c:v>
                </c:pt>
                <c:pt idx="35">
                  <c:v>2512000000</c:v>
                </c:pt>
                <c:pt idx="36">
                  <c:v>1723000000</c:v>
                </c:pt>
                <c:pt idx="37">
                  <c:v>2733000000</c:v>
                </c:pt>
              </c:numCache>
            </c:numRef>
          </c:val>
          <c:extLst>
            <c:ext xmlns:c16="http://schemas.microsoft.com/office/drawing/2014/chart" uri="{C3380CC4-5D6E-409C-BE32-E72D297353CC}">
              <c16:uniqueId val="{00000002-B20D-5D4F-AED9-FF53BB485B5D}"/>
            </c:ext>
          </c:extLst>
        </c:ser>
        <c:dLbls>
          <c:showLegendKey val="0"/>
          <c:showVal val="0"/>
          <c:showCatName val="0"/>
          <c:showSerName val="0"/>
          <c:showPercent val="0"/>
          <c:showBubbleSize val="0"/>
        </c:dLbls>
        <c:gapWidth val="100"/>
        <c:overlap val="-24"/>
        <c:axId val="699501536"/>
        <c:axId val="700224800"/>
      </c:barChart>
      <c:catAx>
        <c:axId val="699501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0224800"/>
        <c:crosses val="autoZero"/>
        <c:auto val="1"/>
        <c:lblAlgn val="ctr"/>
        <c:lblOffset val="100"/>
        <c:noMultiLvlLbl val="0"/>
      </c:catAx>
      <c:valAx>
        <c:axId val="70022480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9501536"/>
        <c:crosses val="autoZero"/>
        <c:crossBetween val="between"/>
      </c:valAx>
      <c:spPr>
        <a:noFill/>
        <a:ln>
          <a:noFill/>
        </a:ln>
        <a:effectLst/>
      </c:spPr>
    </c:plotArea>
    <c:legend>
      <c:legendPos val="b"/>
      <c:layout>
        <c:manualLayout>
          <c:xMode val="edge"/>
          <c:yMode val="edge"/>
          <c:x val="0.35344610731605569"/>
          <c:y val="0.92157259681036652"/>
          <c:w val="0.31429983834802105"/>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33337</xdr:rowOff>
    </xdr:from>
    <xdr:to>
      <xdr:col>47</xdr:col>
      <xdr:colOff>0</xdr:colOff>
      <xdr:row>129</xdr:row>
      <xdr:rowOff>15874</xdr:rowOff>
    </xdr:to>
    <xdr:graphicFrame macro="">
      <xdr:nvGraphicFramePr>
        <xdr:cNvPr id="2" name="Chart 1">
          <a:extLst>
            <a:ext uri="{FF2B5EF4-FFF2-40B4-BE49-F238E27FC236}">
              <a16:creationId xmlns:a16="http://schemas.microsoft.com/office/drawing/2014/main" id="{AF30A601-EFDA-308A-0796-E650DB34B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https://www.bing.com/financeapi/forcetrigger?t=a1wjz2&amp;q=XNYS%3aKMB&amp;form=skydnc</v>
    <v>Learn more on Bing</v>
  </rv>
  <rv s="1">
    <v>0</v>
    <v>KIMBERLY-CLARK CORPORATION (XNYS:KMB)</v>
    <v>2</v>
    <v>3</v>
    <v>Finance</v>
    <v>4</v>
    <v>en-US</v>
    <v>a1wjz2</v>
    <v>268435456</v>
    <v>1</v>
    <v>Powered by Refinitiv</v>
    <v>147.87</v>
    <v>108.74</v>
    <v>0.42809999999999998</v>
    <v>-0.22</v>
    <v>-1.6000000000000001E-3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138.82</v>
    <v>Personal &amp; Household Products &amp; Services</v>
    <v>Stock</v>
    <v>45100.757241527346</v>
    <v>0</v>
    <v>137.11009999999999</v>
    <v>46312289870</v>
    <v>KIMBERLY-CLARK CORPORATION</v>
    <v>KIMBERLY-CLARK CORPORATION</v>
    <v>137.54</v>
    <v>23.533000000000001</v>
    <v>137.49</v>
    <v>137.27000000000001</v>
    <v>337381000</v>
    <v>KMB</v>
    <v>KIMBERLY-CLARK CORPORATION (XNYS:KMB)</v>
    <v>647732</v>
    <v>1695201</v>
    <v>1928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55785/000005578595000007/0000055785-95-000007-index.html" TargetMode="External"/><Relationship Id="rId42" Type="http://schemas.openxmlformats.org/officeDocument/2006/relationships/hyperlink" Target="https://www.sec.gov/Archives/edgar/data/55785/000119312506037643/0001193125-06-037643-index.htm" TargetMode="External"/><Relationship Id="rId47" Type="http://schemas.openxmlformats.org/officeDocument/2006/relationships/hyperlink" Target="https://www.sec.gov/Archives/edgar/data/55785/000119312508036335/0001193125-08-036335-index.htm" TargetMode="External"/><Relationship Id="rId63" Type="http://schemas.openxmlformats.org/officeDocument/2006/relationships/hyperlink" Target="https://www.sec.gov/Archives/edgar/data/55785/000005578516000138/0000055785-16-000138-index.htm" TargetMode="External"/><Relationship Id="rId68" Type="http://schemas.openxmlformats.org/officeDocument/2006/relationships/hyperlink" Target="https://www.sec.gov/Archives/edgar/data/55785/000005578519000013/0000055785-19-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55785/000005578597000014/0000055785-97-000014-index.html" TargetMode="External"/><Relationship Id="rId32" Type="http://schemas.openxmlformats.org/officeDocument/2006/relationships/hyperlink" Target="https://www.sec.gov/Archives/edgar/data/55785/000005578501000003/0000055785-01-000003-index.html" TargetMode="External"/><Relationship Id="rId37" Type="http://schemas.openxmlformats.org/officeDocument/2006/relationships/hyperlink" Target="https://www.sec.gov/Archives/edgar/data/55785/000005578503000001/0000055785-03-000001-index.htm" TargetMode="External"/><Relationship Id="rId40" Type="http://schemas.openxmlformats.org/officeDocument/2006/relationships/hyperlink" Target="https://www.sec.gov/Archives/edgar/data/55785/000119312505036237/0001193125-05-036237-index.htm" TargetMode="External"/><Relationship Id="rId45" Type="http://schemas.openxmlformats.org/officeDocument/2006/relationships/hyperlink" Target="https://www.sec.gov/Archives/edgar/data/55785/000119312507037015/0001193125-07-037015-index.htm" TargetMode="External"/><Relationship Id="rId53" Type="http://schemas.openxmlformats.org/officeDocument/2006/relationships/hyperlink" Target="https://www.sec.gov/Archives/edgar/data/55785/000119312511043300/0001193125-11-043300-index.htm" TargetMode="External"/><Relationship Id="rId58" Type="http://schemas.openxmlformats.org/officeDocument/2006/relationships/hyperlink" Target="https://www.sec.gov/Archives/edgar/data/55785/000005578514000015/0000055785-14-000015-index.htm" TargetMode="External"/><Relationship Id="rId66" Type="http://schemas.openxmlformats.org/officeDocument/2006/relationships/hyperlink" Target="https://www.sec.gov/Archives/edgar/data/55785/000005578518000014/0000055785-18-000014-index.htm" TargetMode="External"/><Relationship Id="rId74" Type="http://schemas.openxmlformats.org/officeDocument/2006/relationships/hyperlink" Target="https://www.sec.gov/Archives/edgar/data/55785/000005578522000010/0000055785-22-000010-index.htm" TargetMode="External"/><Relationship Id="rId79" Type="http://schemas.openxmlformats.org/officeDocument/2006/relationships/hyperlink" Target="https://finbox.com/NYSE:KMB/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55785/000005578515000014/0000055785-15-00001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55785/000005578596000012/0000055785-96-00001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55785/0000055785-00-000003-index.html" TargetMode="External"/><Relationship Id="rId35" Type="http://schemas.openxmlformats.org/officeDocument/2006/relationships/hyperlink" Target="https://www.sec.gov/Archives/edgar/data/55785/000005578502000017/0000055785-02-000017-index.html" TargetMode="External"/><Relationship Id="rId43" Type="http://schemas.openxmlformats.org/officeDocument/2006/relationships/hyperlink" Target="https://www.sec.gov/Archives/edgar/data/55785/000119312506037643/0001193125-06-037643-index.htm" TargetMode="External"/><Relationship Id="rId48" Type="http://schemas.openxmlformats.org/officeDocument/2006/relationships/hyperlink" Target="https://www.sec.gov/Archives/edgar/data/55785/000119312509040737/0001193125-09-040737-index.htm" TargetMode="External"/><Relationship Id="rId56" Type="http://schemas.openxmlformats.org/officeDocument/2006/relationships/hyperlink" Target="https://www.sec.gov/Archives/edgar/data/55785/000005578513000011/0000055785-13-000011-index.htm" TargetMode="External"/><Relationship Id="rId64" Type="http://schemas.openxmlformats.org/officeDocument/2006/relationships/hyperlink" Target="https://www.sec.gov/Archives/edgar/data/55785/000005578517000017/0000055785-17-000017-index.htm" TargetMode="External"/><Relationship Id="rId69" Type="http://schemas.openxmlformats.org/officeDocument/2006/relationships/hyperlink" Target="https://www.sec.gov/Archives/edgar/data/55785/000005578519000013/0000055785-19-000013-index.htm" TargetMode="External"/><Relationship Id="rId77" Type="http://schemas.openxmlformats.org/officeDocument/2006/relationships/hyperlink" Target="https://www.sec.gov/Archives/edgar/data/55785/000005578523000012/0000055785-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55785/000119312510038621/0001193125-10-038621-index.htm" TargetMode="External"/><Relationship Id="rId72" Type="http://schemas.openxmlformats.org/officeDocument/2006/relationships/hyperlink" Target="https://www.sec.gov/Archives/edgar/data/55785/000005578521000016/0000055785-21-00001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55785/000005578597000014/0000055785-97-000014-index.html" TargetMode="External"/><Relationship Id="rId33" Type="http://schemas.openxmlformats.org/officeDocument/2006/relationships/hyperlink" Target="https://www.sec.gov/Archives/edgar/data/55785/000005578501000003/0000055785-01-000003-index.html" TargetMode="External"/><Relationship Id="rId38" Type="http://schemas.openxmlformats.org/officeDocument/2006/relationships/hyperlink" Target="https://www.sec.gov/Archives/edgar/data/55785/000119312504029924/0001193125-04-029924-index.htm" TargetMode="External"/><Relationship Id="rId46" Type="http://schemas.openxmlformats.org/officeDocument/2006/relationships/hyperlink" Target="https://www.sec.gov/Archives/edgar/data/55785/000119312508036335/0001193125-08-036335-index.htm" TargetMode="External"/><Relationship Id="rId59" Type="http://schemas.openxmlformats.org/officeDocument/2006/relationships/hyperlink" Target="https://www.sec.gov/Archives/edgar/data/55785/000005578514000015/0000055785-14-000015-index.htm" TargetMode="External"/><Relationship Id="rId67" Type="http://schemas.openxmlformats.org/officeDocument/2006/relationships/hyperlink" Target="https://www.sec.gov/Archives/edgar/data/55785/000005578518000014/0000055785-18-000014-index.htm" TargetMode="External"/><Relationship Id="rId20" Type="http://schemas.openxmlformats.org/officeDocument/2006/relationships/hyperlink" Target="https://www.sec.gov/Archives/edgar/data/55785/000005578595000007/0000055785-95-000007-index.html" TargetMode="External"/><Relationship Id="rId41" Type="http://schemas.openxmlformats.org/officeDocument/2006/relationships/hyperlink" Target="https://www.sec.gov/Archives/edgar/data/55785/000119312505036237/0001193125-05-036237-index.htm" TargetMode="External"/><Relationship Id="rId54" Type="http://schemas.openxmlformats.org/officeDocument/2006/relationships/hyperlink" Target="https://www.sec.gov/Archives/edgar/data/55785/000005578512000021/0000055785-12-000021-index.htm" TargetMode="External"/><Relationship Id="rId62" Type="http://schemas.openxmlformats.org/officeDocument/2006/relationships/hyperlink" Target="https://www.sec.gov/Archives/edgar/data/55785/000005578516000138/0000055785-16-000138-index.htm" TargetMode="External"/><Relationship Id="rId70" Type="http://schemas.openxmlformats.org/officeDocument/2006/relationships/hyperlink" Target="https://www.sec.gov/Archives/edgar/data/55785/000005578520000016/0000055785-20-000016-index.htm" TargetMode="External"/><Relationship Id="rId75" Type="http://schemas.openxmlformats.org/officeDocument/2006/relationships/hyperlink" Target="https://www.sec.gov/Archives/edgar/data/55785/000005578522000010/0000055785-22-000010-index.htm" TargetMode="External"/><Relationship Id="rId1" Type="http://schemas.openxmlformats.org/officeDocument/2006/relationships/hyperlink" Target="https://roic.ai/company/KMB"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55785/000005578596000012/0000055785-96-00001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55785/000005578503000001/0000055785-03-000001-index.htm" TargetMode="External"/><Relationship Id="rId49" Type="http://schemas.openxmlformats.org/officeDocument/2006/relationships/hyperlink" Target="https://www.sec.gov/Archives/edgar/data/55785/000119312509040737/0001193125-09-040737-index.htm" TargetMode="External"/><Relationship Id="rId57" Type="http://schemas.openxmlformats.org/officeDocument/2006/relationships/hyperlink" Target="https://www.sec.gov/Archives/edgar/data/55785/000005578513000011/0000055785-13-000011-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55785/0000055785-00-000003-index.html" TargetMode="External"/><Relationship Id="rId44" Type="http://schemas.openxmlformats.org/officeDocument/2006/relationships/hyperlink" Target="https://www.sec.gov/Archives/edgar/data/55785/000119312507037015/0001193125-07-037015-index.htm" TargetMode="External"/><Relationship Id="rId52" Type="http://schemas.openxmlformats.org/officeDocument/2006/relationships/hyperlink" Target="https://www.sec.gov/Archives/edgar/data/55785/000119312511043300/0001193125-11-043300-index.htm" TargetMode="External"/><Relationship Id="rId60" Type="http://schemas.openxmlformats.org/officeDocument/2006/relationships/hyperlink" Target="https://www.sec.gov/Archives/edgar/data/55785/000005578515000014/0000055785-15-000014-index.htm" TargetMode="External"/><Relationship Id="rId65" Type="http://schemas.openxmlformats.org/officeDocument/2006/relationships/hyperlink" Target="https://www.sec.gov/Archives/edgar/data/55785/000005578517000017/0000055785-17-000017-index.htm" TargetMode="External"/><Relationship Id="rId73" Type="http://schemas.openxmlformats.org/officeDocument/2006/relationships/hyperlink" Target="https://www.sec.gov/Archives/edgar/data/55785/000005578521000016/0000055785-21-000016-index.htm" TargetMode="External"/><Relationship Id="rId78" Type="http://schemas.openxmlformats.org/officeDocument/2006/relationships/hyperlink" Target="https://finbox.com/NYSE:KMB/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55785/000119312504029924/0001193125-04-029924-index.htm" TargetMode="External"/><Relationship Id="rId34" Type="http://schemas.openxmlformats.org/officeDocument/2006/relationships/hyperlink" Target="https://www.sec.gov/Archives/edgar/data/55785/000005578502000017/0000055785-02-000017-index.html" TargetMode="External"/><Relationship Id="rId50" Type="http://schemas.openxmlformats.org/officeDocument/2006/relationships/hyperlink" Target="https://www.sec.gov/Archives/edgar/data/55785/000119312510038621/0001193125-10-038621-index.htm" TargetMode="External"/><Relationship Id="rId55" Type="http://schemas.openxmlformats.org/officeDocument/2006/relationships/hyperlink" Target="https://www.sec.gov/Archives/edgar/data/55785/000005578512000021/0000055785-12-000021-index.htm" TargetMode="External"/><Relationship Id="rId76" Type="http://schemas.openxmlformats.org/officeDocument/2006/relationships/hyperlink" Target="https://www.sec.gov/Archives/edgar/data/55785/000005578523000012/0000055785-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55785/000005578520000016/0000055785-20-00001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B2" activePane="bottomRight" state="frozen"/>
      <selection pane="topRight"/>
      <selection pane="bottomLeft"/>
      <selection pane="bottomRight" activeCell="AT34" sqref="AT3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3">
        <v>2023</v>
      </c>
      <c r="AO1" s="33">
        <v>2024</v>
      </c>
      <c r="AP1" s="33">
        <v>2025</v>
      </c>
      <c r="AQ1" s="33">
        <v>2026</v>
      </c>
      <c r="AR1" s="3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4072900000</v>
      </c>
      <c r="C3" s="1">
        <v>4303100000</v>
      </c>
      <c r="D3" s="1">
        <v>4884700000</v>
      </c>
      <c r="E3" s="1">
        <v>5393500000</v>
      </c>
      <c r="F3" s="1">
        <v>5733600000</v>
      </c>
      <c r="G3" s="1">
        <v>6407300000</v>
      </c>
      <c r="H3" s="1">
        <v>6776900000</v>
      </c>
      <c r="I3" s="1">
        <v>7091100000</v>
      </c>
      <c r="J3" s="1">
        <v>6972900000</v>
      </c>
      <c r="K3" s="1">
        <v>7364200000</v>
      </c>
      <c r="L3" s="1">
        <v>13788600000</v>
      </c>
      <c r="M3" s="1">
        <v>13149100000</v>
      </c>
      <c r="N3" s="1">
        <v>12546600000</v>
      </c>
      <c r="O3" s="1">
        <v>12297800000</v>
      </c>
      <c r="P3" s="1">
        <v>13006800000</v>
      </c>
      <c r="Q3" s="1">
        <v>13982000000</v>
      </c>
      <c r="R3" s="1">
        <v>14524400000</v>
      </c>
      <c r="S3" s="1">
        <v>13566300000</v>
      </c>
      <c r="T3" s="1">
        <v>14348000000</v>
      </c>
      <c r="U3" s="1">
        <v>15083200000</v>
      </c>
      <c r="V3" s="1">
        <v>15902600000</v>
      </c>
      <c r="W3" s="1">
        <v>16746900000</v>
      </c>
      <c r="X3" s="1">
        <v>18266000000</v>
      </c>
      <c r="Y3" s="1">
        <v>19415000000</v>
      </c>
      <c r="Z3" s="1">
        <v>19115000000</v>
      </c>
      <c r="AA3" s="1">
        <v>19746000000</v>
      </c>
      <c r="AB3" s="1">
        <v>20846000000</v>
      </c>
      <c r="AC3" s="1">
        <v>21063000000</v>
      </c>
      <c r="AD3" s="1">
        <v>21152000000</v>
      </c>
      <c r="AE3" s="1">
        <v>19724000000</v>
      </c>
      <c r="AF3" s="1">
        <v>18591000000</v>
      </c>
      <c r="AG3" s="1">
        <v>18202000000</v>
      </c>
      <c r="AH3" s="1">
        <v>18259000000</v>
      </c>
      <c r="AI3" s="1">
        <v>18486000000</v>
      </c>
      <c r="AJ3" s="1">
        <v>18450000000</v>
      </c>
      <c r="AK3" s="1">
        <v>19140000000</v>
      </c>
      <c r="AL3" s="1">
        <v>19440000000</v>
      </c>
      <c r="AM3" s="1">
        <v>20175000000</v>
      </c>
      <c r="AN3" s="34">
        <v>20646000000</v>
      </c>
      <c r="AO3" s="34">
        <v>21125000000</v>
      </c>
      <c r="AP3" s="34">
        <v>21627000000</v>
      </c>
      <c r="AQ3" s="34">
        <v>22195000000</v>
      </c>
      <c r="AR3" s="34">
        <v>22681000000</v>
      </c>
      <c r="AS3" s="19" t="s">
        <v>113</v>
      </c>
      <c r="AT3" s="20" t="s">
        <v>114</v>
      </c>
      <c r="AU3" s="20" t="s">
        <v>115</v>
      </c>
      <c r="AV3" s="20" t="s">
        <v>116</v>
      </c>
    </row>
    <row r="4" spans="1:48" ht="19" x14ac:dyDescent="0.25">
      <c r="A4" s="15" t="s">
        <v>94</v>
      </c>
      <c r="B4" s="1"/>
      <c r="C4" s="16">
        <f>(C3/B3)-1</f>
        <v>5.6519924378207076E-2</v>
      </c>
      <c r="D4" s="16">
        <f>(D3/C3)-1</f>
        <v>0.13515837419534749</v>
      </c>
      <c r="E4" s="16">
        <f>(E3/D3)-1</f>
        <v>0.10416197514688719</v>
      </c>
      <c r="F4" s="16">
        <f t="shared" ref="F4:U4" si="0">(F3/E3)-1</f>
        <v>6.3057383888013296E-2</v>
      </c>
      <c r="G4" s="16">
        <f t="shared" si="0"/>
        <v>0.11750034882098515</v>
      </c>
      <c r="H4" s="17">
        <f t="shared" si="0"/>
        <v>5.7684203954863955E-2</v>
      </c>
      <c r="I4" s="17">
        <f t="shared" si="0"/>
        <v>4.6363381487110722E-2</v>
      </c>
      <c r="J4" s="17">
        <f t="shared" si="0"/>
        <v>-1.6668781994330972E-2</v>
      </c>
      <c r="K4" s="17">
        <f t="shared" si="0"/>
        <v>5.6117253940254352E-2</v>
      </c>
      <c r="L4" s="17">
        <f t="shared" si="0"/>
        <v>0.87238260775101173</v>
      </c>
      <c r="M4" s="17">
        <f t="shared" si="0"/>
        <v>-4.6378892708469288E-2</v>
      </c>
      <c r="N4" s="17">
        <f t="shared" si="0"/>
        <v>-4.5820626506757112E-2</v>
      </c>
      <c r="O4" s="17">
        <f t="shared" si="0"/>
        <v>-1.9830073486044042E-2</v>
      </c>
      <c r="P4" s="17">
        <f t="shared" si="0"/>
        <v>5.7652588267820271E-2</v>
      </c>
      <c r="Q4" s="17">
        <f t="shared" si="0"/>
        <v>7.4976166313005521E-2</v>
      </c>
      <c r="R4" s="17">
        <f t="shared" si="0"/>
        <v>3.8792733514518618E-2</v>
      </c>
      <c r="S4" s="17">
        <f t="shared" si="0"/>
        <v>-6.5964859133595843E-2</v>
      </c>
      <c r="T4" s="17">
        <f t="shared" si="0"/>
        <v>5.7620721935973673E-2</v>
      </c>
      <c r="U4" s="17">
        <f t="shared" si="0"/>
        <v>5.1240591023139048E-2</v>
      </c>
      <c r="V4" s="17">
        <f>(V3/U3)-1</f>
        <v>5.4325342102471641E-2</v>
      </c>
      <c r="W4" s="17">
        <f t="shared" ref="W4:AM4" si="1">(W3/V3)-1</f>
        <v>5.3091947228754988E-2</v>
      </c>
      <c r="X4" s="17">
        <f t="shared" si="1"/>
        <v>9.0709325307967381E-2</v>
      </c>
      <c r="Y4" s="17">
        <f t="shared" si="1"/>
        <v>6.2903755611518619E-2</v>
      </c>
      <c r="Z4" s="17">
        <f t="shared" si="1"/>
        <v>-1.5451970126191039E-2</v>
      </c>
      <c r="AA4" s="17">
        <f t="shared" si="1"/>
        <v>3.3010724561862492E-2</v>
      </c>
      <c r="AB4" s="17">
        <f t="shared" si="1"/>
        <v>5.570748506026546E-2</v>
      </c>
      <c r="AC4" s="17">
        <f t="shared" si="1"/>
        <v>1.0409670920080494E-2</v>
      </c>
      <c r="AD4" s="17">
        <f t="shared" si="1"/>
        <v>4.2254189811516962E-3</v>
      </c>
      <c r="AE4" s="17">
        <f t="shared" si="1"/>
        <v>-6.7511346444780629E-2</v>
      </c>
      <c r="AF4" s="17">
        <f t="shared" si="1"/>
        <v>-5.7442709389576185E-2</v>
      </c>
      <c r="AG4" s="17">
        <f t="shared" si="1"/>
        <v>-2.0924103060620758E-2</v>
      </c>
      <c r="AH4" s="17">
        <f t="shared" si="1"/>
        <v>3.1315240083507057E-3</v>
      </c>
      <c r="AI4" s="17">
        <f t="shared" si="1"/>
        <v>1.2432225204008995E-2</v>
      </c>
      <c r="AJ4" s="17">
        <f t="shared" si="1"/>
        <v>-1.9474196689386325E-3</v>
      </c>
      <c r="AK4" s="17">
        <f t="shared" si="1"/>
        <v>3.7398373983739797E-2</v>
      </c>
      <c r="AL4" s="17">
        <f t="shared" si="1"/>
        <v>1.5673981191222541E-2</v>
      </c>
      <c r="AM4" s="17">
        <f t="shared" si="1"/>
        <v>3.7808641975308532E-2</v>
      </c>
      <c r="AN4" s="17">
        <f>(AN3/AM3)-1</f>
        <v>2.3345724907063214E-2</v>
      </c>
      <c r="AO4" s="17">
        <f t="shared" ref="AO4:AR4" si="2">(AO3/AN3)-1</f>
        <v>2.3200619974813597E-2</v>
      </c>
      <c r="AP4" s="17">
        <f t="shared" si="2"/>
        <v>2.3763313609467485E-2</v>
      </c>
      <c r="AQ4" s="17">
        <f t="shared" si="2"/>
        <v>2.6263466962592963E-2</v>
      </c>
      <c r="AR4" s="17">
        <f t="shared" si="2"/>
        <v>2.1896823608920979E-2</v>
      </c>
      <c r="AS4" s="18">
        <f>(AL4+AK4+AM4)/3</f>
        <v>3.0293665716756957E-2</v>
      </c>
      <c r="AT4" s="18">
        <f>(AL20+AK20+AM20)/3</f>
        <v>-3.3088360778557778E-2</v>
      </c>
      <c r="AU4" s="18">
        <f>(AL29+AK29+AM29)/3</f>
        <v>-2.4062002894788066E-2</v>
      </c>
      <c r="AV4" s="18">
        <f>(AL106+AK106+AM106)/3</f>
        <v>0.3057167304523794</v>
      </c>
    </row>
    <row r="5" spans="1:48" ht="19" x14ac:dyDescent="0.25">
      <c r="A5" s="5" t="s">
        <v>2</v>
      </c>
      <c r="B5" s="1">
        <v>2371200000</v>
      </c>
      <c r="C5" s="1">
        <v>2709100000</v>
      </c>
      <c r="D5" s="1">
        <v>2879900000</v>
      </c>
      <c r="E5" s="1">
        <v>3216600000</v>
      </c>
      <c r="F5" s="1">
        <v>3443200000</v>
      </c>
      <c r="G5" s="1">
        <v>3982300000</v>
      </c>
      <c r="H5" s="1">
        <v>4066900000</v>
      </c>
      <c r="I5" s="1">
        <v>4245500000</v>
      </c>
      <c r="J5" s="1">
        <v>4285500000</v>
      </c>
      <c r="K5" s="1">
        <v>4595500000</v>
      </c>
      <c r="L5" s="1">
        <v>8246400000</v>
      </c>
      <c r="M5" s="1">
        <v>7680400000</v>
      </c>
      <c r="N5" s="1">
        <v>7481700000</v>
      </c>
      <c r="O5" s="1">
        <v>7088600000</v>
      </c>
      <c r="P5" s="1">
        <v>7095400000</v>
      </c>
      <c r="Q5" s="1">
        <v>7636800000</v>
      </c>
      <c r="R5" s="1">
        <v>8615500000</v>
      </c>
      <c r="S5" s="1">
        <v>8750700000</v>
      </c>
      <c r="T5" s="1">
        <v>9448100000</v>
      </c>
      <c r="U5" s="1">
        <v>10014700000</v>
      </c>
      <c r="V5" s="1">
        <v>10827400000</v>
      </c>
      <c r="W5" s="1">
        <v>11664800000</v>
      </c>
      <c r="X5" s="1">
        <v>12562100000</v>
      </c>
      <c r="Y5" s="1">
        <v>13557000000</v>
      </c>
      <c r="Z5" s="1">
        <v>12695000000</v>
      </c>
      <c r="AA5" s="1">
        <v>13196000000</v>
      </c>
      <c r="AB5" s="1">
        <v>14694000000</v>
      </c>
      <c r="AC5" s="1">
        <v>14314000000</v>
      </c>
      <c r="AD5" s="1">
        <v>13912000000</v>
      </c>
      <c r="AE5" s="1">
        <v>13041000000</v>
      </c>
      <c r="AF5" s="1">
        <v>11967000000</v>
      </c>
      <c r="AG5" s="1">
        <v>11551000000</v>
      </c>
      <c r="AH5" s="1">
        <v>11706000000</v>
      </c>
      <c r="AI5" s="1">
        <v>12889000000</v>
      </c>
      <c r="AJ5" s="1">
        <v>12415000000</v>
      </c>
      <c r="AK5" s="1">
        <v>12318000000</v>
      </c>
      <c r="AL5" s="1">
        <v>13452000000</v>
      </c>
      <c r="AM5" s="1">
        <v>13956000000</v>
      </c>
    </row>
    <row r="6" spans="1:48" ht="20" x14ac:dyDescent="0.25">
      <c r="A6" s="6" t="s">
        <v>3</v>
      </c>
      <c r="B6" s="10">
        <v>1701700000</v>
      </c>
      <c r="C6" s="10">
        <v>1594000000</v>
      </c>
      <c r="D6" s="10">
        <v>2004800000</v>
      </c>
      <c r="E6" s="10">
        <v>2176900000</v>
      </c>
      <c r="F6" s="10">
        <v>2290400000</v>
      </c>
      <c r="G6" s="10">
        <v>2425000000</v>
      </c>
      <c r="H6" s="10">
        <v>2710000000</v>
      </c>
      <c r="I6" s="10">
        <v>2845600000</v>
      </c>
      <c r="J6" s="10">
        <v>2687400000</v>
      </c>
      <c r="K6" s="10">
        <v>2768700000</v>
      </c>
      <c r="L6" s="10">
        <v>5542200000</v>
      </c>
      <c r="M6" s="10">
        <v>5468700000</v>
      </c>
      <c r="N6" s="10">
        <v>5064900000</v>
      </c>
      <c r="O6" s="10">
        <v>5209200000</v>
      </c>
      <c r="P6" s="10">
        <v>5911400000</v>
      </c>
      <c r="Q6" s="10">
        <v>6345200000</v>
      </c>
      <c r="R6" s="10">
        <v>5908900000</v>
      </c>
      <c r="S6" s="10">
        <v>4815600000</v>
      </c>
      <c r="T6" s="10">
        <v>4899900000</v>
      </c>
      <c r="U6" s="10">
        <v>5068500000</v>
      </c>
      <c r="V6" s="10">
        <v>5075200000</v>
      </c>
      <c r="W6" s="10">
        <v>5082100000</v>
      </c>
      <c r="X6" s="10">
        <v>5703900000</v>
      </c>
      <c r="Y6" s="10">
        <v>5858000000</v>
      </c>
      <c r="Z6" s="10">
        <v>6420000000</v>
      </c>
      <c r="AA6" s="10">
        <v>6550000000</v>
      </c>
      <c r="AB6" s="10">
        <v>6152000000</v>
      </c>
      <c r="AC6" s="10">
        <v>6749000000</v>
      </c>
      <c r="AD6" s="10">
        <v>7240000000</v>
      </c>
      <c r="AE6" s="10">
        <v>6683000000</v>
      </c>
      <c r="AF6" s="10">
        <v>6624000000</v>
      </c>
      <c r="AG6" s="10">
        <v>6651000000</v>
      </c>
      <c r="AH6" s="10">
        <v>6553000000</v>
      </c>
      <c r="AI6" s="10">
        <v>5597000000</v>
      </c>
      <c r="AJ6" s="10">
        <v>6035000000</v>
      </c>
      <c r="AK6" s="10">
        <v>6822000000</v>
      </c>
      <c r="AL6" s="10">
        <v>5988000000</v>
      </c>
      <c r="AM6" s="10">
        <v>6219000000</v>
      </c>
      <c r="AS6" s="19" t="s">
        <v>117</v>
      </c>
      <c r="AT6" s="20" t="s">
        <v>118</v>
      </c>
      <c r="AU6" s="20" t="s">
        <v>119</v>
      </c>
      <c r="AV6" s="20" t="s">
        <v>120</v>
      </c>
    </row>
    <row r="7" spans="1:48" ht="19" x14ac:dyDescent="0.25">
      <c r="A7" s="5" t="s">
        <v>4</v>
      </c>
      <c r="B7" s="2">
        <v>0.4178</v>
      </c>
      <c r="C7" s="2">
        <v>0.37040000000000001</v>
      </c>
      <c r="D7" s="2">
        <v>0.41039999999999999</v>
      </c>
      <c r="E7" s="2">
        <v>0.40360000000000001</v>
      </c>
      <c r="F7" s="2">
        <v>0.39950000000000002</v>
      </c>
      <c r="G7" s="2">
        <v>0.3785</v>
      </c>
      <c r="H7" s="2">
        <v>0.39989999999999998</v>
      </c>
      <c r="I7" s="2">
        <v>0.40129999999999999</v>
      </c>
      <c r="J7" s="2">
        <v>0.38540000000000002</v>
      </c>
      <c r="K7" s="2">
        <v>0.376</v>
      </c>
      <c r="L7" s="2">
        <v>0.40189999999999998</v>
      </c>
      <c r="M7" s="2">
        <v>0.41589999999999999</v>
      </c>
      <c r="N7" s="2">
        <v>0.4037</v>
      </c>
      <c r="O7" s="2">
        <v>0.42359999999999998</v>
      </c>
      <c r="P7" s="2">
        <v>0.45450000000000002</v>
      </c>
      <c r="Q7" s="2">
        <v>0.45379999999999998</v>
      </c>
      <c r="R7" s="2">
        <v>0.40679999999999999</v>
      </c>
      <c r="S7" s="2">
        <v>0.35499999999999998</v>
      </c>
      <c r="T7" s="2">
        <v>0.34150000000000003</v>
      </c>
      <c r="U7" s="2">
        <v>0.33600000000000002</v>
      </c>
      <c r="V7" s="2">
        <v>0.31909999999999999</v>
      </c>
      <c r="W7" s="2">
        <v>0.30349999999999999</v>
      </c>
      <c r="X7" s="2">
        <v>0.31230000000000002</v>
      </c>
      <c r="Y7" s="2">
        <v>0.30170000000000002</v>
      </c>
      <c r="Z7" s="2">
        <v>0.33589999999999998</v>
      </c>
      <c r="AA7" s="2">
        <v>0.33169999999999999</v>
      </c>
      <c r="AB7" s="2">
        <v>0.29509999999999997</v>
      </c>
      <c r="AC7" s="2">
        <v>0.32040000000000002</v>
      </c>
      <c r="AD7" s="2">
        <v>0.34229999999999999</v>
      </c>
      <c r="AE7" s="2">
        <v>0.33879999999999999</v>
      </c>
      <c r="AF7" s="2">
        <v>0.35630000000000001</v>
      </c>
      <c r="AG7" s="2">
        <v>0.3654</v>
      </c>
      <c r="AH7" s="2">
        <v>0.3589</v>
      </c>
      <c r="AI7" s="2">
        <v>0.30280000000000001</v>
      </c>
      <c r="AJ7" s="2">
        <v>0.3271</v>
      </c>
      <c r="AK7" s="2">
        <v>0.35639999999999999</v>
      </c>
      <c r="AL7" s="2">
        <v>0.308</v>
      </c>
      <c r="AM7" s="2">
        <v>0.30830000000000002</v>
      </c>
      <c r="AS7" s="18">
        <f>AM7</f>
        <v>0.30830000000000002</v>
      </c>
      <c r="AT7" s="21">
        <f>AM21</f>
        <v>0.17169999999999999</v>
      </c>
      <c r="AU7" s="21">
        <f>AM30</f>
        <v>9.5899999999999999E-2</v>
      </c>
      <c r="AV7" s="21">
        <f>AM107/AM3</f>
        <v>0.13546468401486988</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211800000</v>
      </c>
      <c r="O8" s="1">
        <v>224800000</v>
      </c>
      <c r="P8" s="1">
        <v>249800000</v>
      </c>
      <c r="Q8" s="1">
        <v>277400000</v>
      </c>
      <c r="R8" s="1">
        <v>295300000</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v>0</v>
      </c>
    </row>
    <row r="9" spans="1:48" ht="19" customHeight="1" x14ac:dyDescent="0.25">
      <c r="A9" s="15" t="s">
        <v>95</v>
      </c>
      <c r="B9" s="16" t="e">
        <f>B8/B3</f>
        <v>#VALUE!</v>
      </c>
      <c r="C9" s="16" t="e">
        <f t="shared" ref="C9:AM9" si="3">C8/C3</f>
        <v>#VALUE!</v>
      </c>
      <c r="D9" s="16" t="e">
        <f t="shared" si="3"/>
        <v>#VALUE!</v>
      </c>
      <c r="E9" s="16" t="e">
        <f t="shared" si="3"/>
        <v>#VALUE!</v>
      </c>
      <c r="F9" s="16" t="e">
        <f t="shared" si="3"/>
        <v>#VALUE!</v>
      </c>
      <c r="G9" s="16" t="e">
        <f t="shared" si="3"/>
        <v>#VALUE!</v>
      </c>
      <c r="H9" s="16" t="e">
        <f t="shared" si="3"/>
        <v>#VALUE!</v>
      </c>
      <c r="I9" s="16" t="e">
        <f t="shared" si="3"/>
        <v>#VALUE!</v>
      </c>
      <c r="J9" s="16" t="e">
        <f t="shared" si="3"/>
        <v>#VALUE!</v>
      </c>
      <c r="K9" s="16" t="e">
        <f t="shared" si="3"/>
        <v>#VALUE!</v>
      </c>
      <c r="L9" s="16" t="e">
        <f t="shared" si="3"/>
        <v>#VALUE!</v>
      </c>
      <c r="M9" s="16" t="e">
        <f t="shared" si="3"/>
        <v>#VALUE!</v>
      </c>
      <c r="N9" s="16">
        <f t="shared" si="3"/>
        <v>1.688106738080436E-2</v>
      </c>
      <c r="O9" s="16">
        <f t="shared" si="3"/>
        <v>1.8279692302688284E-2</v>
      </c>
      <c r="P9" s="16">
        <f t="shared" si="3"/>
        <v>1.9205338745886768E-2</v>
      </c>
      <c r="Q9" s="16">
        <f t="shared" si="3"/>
        <v>1.9839794020883993E-2</v>
      </c>
      <c r="R9" s="16">
        <f t="shared" si="3"/>
        <v>2.0331304563355457E-2</v>
      </c>
      <c r="S9" s="16" t="e">
        <f t="shared" si="3"/>
        <v>#VALUE!</v>
      </c>
      <c r="T9" s="16" t="e">
        <f t="shared" si="3"/>
        <v>#VALUE!</v>
      </c>
      <c r="U9" s="16" t="e">
        <f t="shared" si="3"/>
        <v>#VALUE!</v>
      </c>
      <c r="V9" s="16" t="e">
        <f t="shared" si="3"/>
        <v>#VALUE!</v>
      </c>
      <c r="W9" s="16" t="e">
        <f t="shared" si="3"/>
        <v>#VALUE!</v>
      </c>
      <c r="X9" s="16" t="e">
        <f t="shared" si="3"/>
        <v>#VALUE!</v>
      </c>
      <c r="Y9" s="16" t="e">
        <f t="shared" si="3"/>
        <v>#VALUE!</v>
      </c>
      <c r="Z9" s="16" t="e">
        <f t="shared" si="3"/>
        <v>#VALUE!</v>
      </c>
      <c r="AA9" s="16" t="e">
        <f t="shared" si="3"/>
        <v>#VALUE!</v>
      </c>
      <c r="AB9" s="16" t="e">
        <f t="shared" si="3"/>
        <v>#VALUE!</v>
      </c>
      <c r="AC9" s="16" t="e">
        <f t="shared" si="3"/>
        <v>#VALUE!</v>
      </c>
      <c r="AD9" s="16" t="e">
        <f t="shared" si="3"/>
        <v>#VALUE!</v>
      </c>
      <c r="AE9" s="16" t="e">
        <f t="shared" si="3"/>
        <v>#VALUE!</v>
      </c>
      <c r="AF9" s="16" t="e">
        <f t="shared" si="3"/>
        <v>#VALUE!</v>
      </c>
      <c r="AG9" s="16" t="e">
        <f t="shared" si="3"/>
        <v>#VALUE!</v>
      </c>
      <c r="AH9" s="16" t="e">
        <f t="shared" si="3"/>
        <v>#VALUE!</v>
      </c>
      <c r="AI9" s="16" t="e">
        <f t="shared" si="3"/>
        <v>#VALUE!</v>
      </c>
      <c r="AJ9" s="16" t="e">
        <f t="shared" si="3"/>
        <v>#VALUE!</v>
      </c>
      <c r="AK9" s="16" t="e">
        <f t="shared" si="3"/>
        <v>#VALUE!</v>
      </c>
      <c r="AL9" s="16" t="e">
        <f t="shared" si="3"/>
        <v>#VALUE!</v>
      </c>
      <c r="AM9" s="16">
        <f t="shared" si="3"/>
        <v>0</v>
      </c>
      <c r="AS9" s="19" t="s">
        <v>96</v>
      </c>
      <c r="AT9" s="20" t="s">
        <v>97</v>
      </c>
      <c r="AU9" s="20" t="s">
        <v>98</v>
      </c>
      <c r="AV9" s="20" t="s">
        <v>99</v>
      </c>
    </row>
    <row r="10" spans="1:48" ht="19" x14ac:dyDescent="0.25">
      <c r="A10" s="5" t="s">
        <v>6</v>
      </c>
      <c r="B10" s="1" t="s">
        <v>91</v>
      </c>
      <c r="C10" s="1" t="s">
        <v>91</v>
      </c>
      <c r="D10" s="1" t="s">
        <v>91</v>
      </c>
      <c r="E10" s="1" t="s">
        <v>91</v>
      </c>
      <c r="F10" s="1" t="s">
        <v>91</v>
      </c>
      <c r="G10" s="1" t="s">
        <v>91</v>
      </c>
      <c r="H10" s="1" t="s">
        <v>91</v>
      </c>
      <c r="I10" s="1" t="s">
        <v>91</v>
      </c>
      <c r="J10" s="1" t="s">
        <v>91</v>
      </c>
      <c r="K10" s="1">
        <v>1620000000</v>
      </c>
      <c r="L10" s="1">
        <v>3307500000</v>
      </c>
      <c r="M10" s="1">
        <v>2854000000</v>
      </c>
      <c r="N10" s="1">
        <v>2577900000</v>
      </c>
      <c r="O10" s="1">
        <v>2664300000</v>
      </c>
      <c r="P10" s="1">
        <v>2805200000</v>
      </c>
      <c r="Q10" s="1">
        <v>2864800000</v>
      </c>
      <c r="R10" s="1">
        <v>767900000</v>
      </c>
      <c r="S10" s="1">
        <v>2278500000</v>
      </c>
      <c r="T10" s="1">
        <v>2375600000</v>
      </c>
      <c r="U10" s="1">
        <v>2510900000</v>
      </c>
      <c r="V10" s="1">
        <v>2737400000</v>
      </c>
      <c r="W10" s="1">
        <v>2948300000</v>
      </c>
      <c r="X10" s="1" t="s">
        <v>91</v>
      </c>
      <c r="Y10" s="1">
        <v>3291000000</v>
      </c>
      <c r="Z10" s="1" t="s">
        <v>91</v>
      </c>
      <c r="AA10" s="1" t="s">
        <v>91</v>
      </c>
      <c r="AB10" s="1" t="s">
        <v>91</v>
      </c>
      <c r="AC10" s="1">
        <v>4069000000</v>
      </c>
      <c r="AD10" s="1" t="s">
        <v>91</v>
      </c>
      <c r="AE10" s="1">
        <v>3709000000</v>
      </c>
      <c r="AF10" s="1">
        <v>3443000000</v>
      </c>
      <c r="AG10" s="1" t="s">
        <v>91</v>
      </c>
      <c r="AH10" s="1">
        <v>3227000000</v>
      </c>
      <c r="AI10" s="1">
        <v>3367000000</v>
      </c>
      <c r="AJ10" s="1">
        <v>3254000000</v>
      </c>
      <c r="AK10" s="1" t="s">
        <v>91</v>
      </c>
      <c r="AL10" s="1" t="s">
        <v>91</v>
      </c>
      <c r="AM10" s="1" t="s">
        <v>91</v>
      </c>
      <c r="AS10" s="18">
        <f>AM9</f>
        <v>0</v>
      </c>
      <c r="AT10" s="21">
        <f>AM13</f>
        <v>0.17749690210656754</v>
      </c>
      <c r="AU10" s="21">
        <f>AM80</f>
        <v>7.4349442379182153E-3</v>
      </c>
      <c r="AV10" s="21">
        <f>AM89</f>
        <v>4.3420074349442381E-2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2334400000</v>
      </c>
      <c r="S11" s="1" t="s">
        <v>91</v>
      </c>
      <c r="T11" s="1" t="s">
        <v>91</v>
      </c>
      <c r="U11" s="1" t="s">
        <v>91</v>
      </c>
      <c r="V11" s="1" t="s">
        <v>91</v>
      </c>
      <c r="W11" s="1" t="s">
        <v>91</v>
      </c>
      <c r="X11" s="1" t="s">
        <v>91</v>
      </c>
      <c r="Y11" s="1" t="s">
        <v>91</v>
      </c>
      <c r="Z11" s="1">
        <v>3498000000</v>
      </c>
      <c r="AA11" s="1">
        <v>3673000000</v>
      </c>
      <c r="AB11" s="1">
        <v>3761000000</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1075100000</v>
      </c>
      <c r="C12" s="1">
        <v>939700000</v>
      </c>
      <c r="D12" s="1">
        <v>1232700000</v>
      </c>
      <c r="E12" s="1">
        <v>1348700000</v>
      </c>
      <c r="F12" s="1">
        <v>1406100000</v>
      </c>
      <c r="G12" s="1">
        <v>1431100000</v>
      </c>
      <c r="H12" s="1">
        <v>1702700000</v>
      </c>
      <c r="I12" s="1">
        <v>2013500000</v>
      </c>
      <c r="J12" s="1">
        <v>1598000000</v>
      </c>
      <c r="K12" s="1">
        <v>1620000000</v>
      </c>
      <c r="L12" s="1">
        <v>3307500000</v>
      </c>
      <c r="M12" s="1">
        <v>2854000000</v>
      </c>
      <c r="N12" s="1">
        <v>2577900000</v>
      </c>
      <c r="O12" s="1">
        <v>2664300000</v>
      </c>
      <c r="P12" s="1">
        <v>2805200000</v>
      </c>
      <c r="Q12" s="1">
        <v>2864800000</v>
      </c>
      <c r="R12" s="1">
        <v>3102300000</v>
      </c>
      <c r="S12" s="1">
        <v>2278500000</v>
      </c>
      <c r="T12" s="1">
        <v>2375600000</v>
      </c>
      <c r="U12" s="1">
        <v>2510900000</v>
      </c>
      <c r="V12" s="1">
        <v>2737400000</v>
      </c>
      <c r="W12" s="1">
        <v>2948300000</v>
      </c>
      <c r="X12" s="1">
        <v>3105900000</v>
      </c>
      <c r="Y12" s="1">
        <v>3291000000</v>
      </c>
      <c r="Z12" s="1">
        <v>3498000000</v>
      </c>
      <c r="AA12" s="1">
        <v>3673000000</v>
      </c>
      <c r="AB12" s="1">
        <v>3761000000</v>
      </c>
      <c r="AC12" s="1">
        <v>4069000000</v>
      </c>
      <c r="AD12" s="1">
        <v>4028000000</v>
      </c>
      <c r="AE12" s="1">
        <v>3709000000</v>
      </c>
      <c r="AF12" s="1">
        <v>3443000000</v>
      </c>
      <c r="AG12" s="1">
        <v>3326000000</v>
      </c>
      <c r="AH12" s="1">
        <v>3227000000</v>
      </c>
      <c r="AI12" s="1">
        <v>3367000000</v>
      </c>
      <c r="AJ12" s="1">
        <v>3254000000</v>
      </c>
      <c r="AK12" s="1">
        <v>3632000000</v>
      </c>
      <c r="AL12" s="1">
        <v>3399000000</v>
      </c>
      <c r="AM12" s="1">
        <v>3581000000</v>
      </c>
      <c r="AS12" s="19" t="s">
        <v>121</v>
      </c>
      <c r="AT12" s="20" t="s">
        <v>122</v>
      </c>
      <c r="AU12" s="20" t="s">
        <v>123</v>
      </c>
      <c r="AV12" s="20" t="s">
        <v>124</v>
      </c>
    </row>
    <row r="13" spans="1:48" ht="19" x14ac:dyDescent="0.25">
      <c r="A13" s="15" t="s">
        <v>100</v>
      </c>
      <c r="B13" s="16">
        <f>B12/B3</f>
        <v>0.26396425151611874</v>
      </c>
      <c r="C13" s="16">
        <f t="shared" ref="C13:AM13" si="4">C12/C3</f>
        <v>0.21837744881596988</v>
      </c>
      <c r="D13" s="16">
        <f t="shared" si="4"/>
        <v>0.25235940794726391</v>
      </c>
      <c r="E13" s="16">
        <f t="shared" si="4"/>
        <v>0.25006025771762308</v>
      </c>
      <c r="F13" s="16">
        <f t="shared" si="4"/>
        <v>0.24523859355378819</v>
      </c>
      <c r="G13" s="16">
        <f t="shared" si="4"/>
        <v>0.22335461114666083</v>
      </c>
      <c r="H13" s="16">
        <f t="shared" si="4"/>
        <v>0.25125057179536364</v>
      </c>
      <c r="I13" s="16">
        <f t="shared" si="4"/>
        <v>0.28394748346518878</v>
      </c>
      <c r="J13" s="16">
        <f t="shared" si="4"/>
        <v>0.22917294095713406</v>
      </c>
      <c r="K13" s="16">
        <f t="shared" si="4"/>
        <v>0.21998316178267835</v>
      </c>
      <c r="L13" s="16">
        <f t="shared" si="4"/>
        <v>0.23987206823027718</v>
      </c>
      <c r="M13" s="16">
        <f t="shared" si="4"/>
        <v>0.21704907560213246</v>
      </c>
      <c r="N13" s="16">
        <f t="shared" si="4"/>
        <v>0.20546602266749558</v>
      </c>
      <c r="O13" s="16">
        <f t="shared" si="4"/>
        <v>0.21664850623688789</v>
      </c>
      <c r="P13" s="16">
        <f t="shared" si="4"/>
        <v>0.21567180244179968</v>
      </c>
      <c r="Q13" s="16">
        <f t="shared" si="4"/>
        <v>0.20489200400514948</v>
      </c>
      <c r="R13" s="16">
        <f t="shared" si="4"/>
        <v>0.21359229985403871</v>
      </c>
      <c r="S13" s="16">
        <f t="shared" si="4"/>
        <v>0.16795294221711152</v>
      </c>
      <c r="T13" s="16">
        <f t="shared" si="4"/>
        <v>0.16557011430164484</v>
      </c>
      <c r="U13" s="16">
        <f t="shared" si="4"/>
        <v>0.16646997984512571</v>
      </c>
      <c r="V13" s="16">
        <f t="shared" si="4"/>
        <v>0.17213537408977148</v>
      </c>
      <c r="W13" s="16">
        <f t="shared" si="4"/>
        <v>0.17605049292704919</v>
      </c>
      <c r="X13" s="16">
        <f t="shared" si="4"/>
        <v>0.17003722763604512</v>
      </c>
      <c r="Y13" s="16">
        <f t="shared" si="4"/>
        <v>0.16950811228431625</v>
      </c>
      <c r="Z13" s="16">
        <f t="shared" si="4"/>
        <v>0.18299764582788386</v>
      </c>
      <c r="AA13" s="16">
        <f t="shared" si="4"/>
        <v>0.18601235693304974</v>
      </c>
      <c r="AB13" s="16">
        <f t="shared" si="4"/>
        <v>0.18041830567015255</v>
      </c>
      <c r="AC13" s="16">
        <f t="shared" si="4"/>
        <v>0.19318235768883824</v>
      </c>
      <c r="AD13" s="16">
        <f t="shared" si="4"/>
        <v>0.19043116490166415</v>
      </c>
      <c r="AE13" s="16">
        <f t="shared" si="4"/>
        <v>0.1880450212938552</v>
      </c>
      <c r="AF13" s="16">
        <f t="shared" si="4"/>
        <v>0.18519713840030122</v>
      </c>
      <c r="AG13" s="16">
        <f t="shared" si="4"/>
        <v>0.18272717283814965</v>
      </c>
      <c r="AH13" s="16">
        <f t="shared" si="4"/>
        <v>0.1767347609398105</v>
      </c>
      <c r="AI13" s="16">
        <f t="shared" si="4"/>
        <v>0.18213783403656822</v>
      </c>
      <c r="AJ13" s="16">
        <f t="shared" si="4"/>
        <v>0.17636856368563686</v>
      </c>
      <c r="AK13" s="16">
        <f t="shared" si="4"/>
        <v>0.18975966562173457</v>
      </c>
      <c r="AL13" s="16">
        <f t="shared" si="4"/>
        <v>0.17484567901234568</v>
      </c>
      <c r="AM13" s="16">
        <f t="shared" si="4"/>
        <v>0.17749690210656754</v>
      </c>
      <c r="AS13" s="18">
        <f>AM28/AM72</f>
        <v>3.5356489945155394</v>
      </c>
      <c r="AT13" s="21">
        <f>AM28/AM54</f>
        <v>0.10762381747356706</v>
      </c>
      <c r="AU13" s="21">
        <f>AM22/(AM72+AM56+AM61)</f>
        <v>0.29474494283201408</v>
      </c>
      <c r="AV13" s="22">
        <f>AM67/AM72</f>
        <v>31.851919561243143</v>
      </c>
    </row>
    <row r="14" spans="1:48" ht="19" x14ac:dyDescent="0.25">
      <c r="A14" s="5" t="s">
        <v>9</v>
      </c>
      <c r="B14" s="1">
        <v>140300000</v>
      </c>
      <c r="C14" s="1">
        <v>169300000</v>
      </c>
      <c r="D14" s="1">
        <v>186000000</v>
      </c>
      <c r="E14" s="1">
        <v>187600000</v>
      </c>
      <c r="F14" s="1">
        <v>210900000</v>
      </c>
      <c r="G14" s="1">
        <v>240300000</v>
      </c>
      <c r="H14" s="1">
        <v>265500000</v>
      </c>
      <c r="I14" s="1">
        <v>289000000</v>
      </c>
      <c r="J14" s="1">
        <v>295900000</v>
      </c>
      <c r="K14" s="1">
        <v>329600000</v>
      </c>
      <c r="L14" s="1">
        <v>581700000</v>
      </c>
      <c r="M14" s="1">
        <v>561000000</v>
      </c>
      <c r="N14" s="1">
        <v>490900000</v>
      </c>
      <c r="O14" s="1">
        <v>542500000</v>
      </c>
      <c r="P14" s="1">
        <v>628000000</v>
      </c>
      <c r="Q14" s="1">
        <v>673400000</v>
      </c>
      <c r="R14" s="1">
        <v>173100000</v>
      </c>
      <c r="S14" s="1">
        <v>73300000</v>
      </c>
      <c r="T14" s="1">
        <v>111900000</v>
      </c>
      <c r="U14" s="1">
        <v>51200000</v>
      </c>
      <c r="V14" s="1">
        <v>27200000</v>
      </c>
      <c r="W14" s="1">
        <v>32300000</v>
      </c>
      <c r="X14" s="1">
        <v>-18400000</v>
      </c>
      <c r="Y14" s="1">
        <v>20000000</v>
      </c>
      <c r="Z14" s="1">
        <v>97000000</v>
      </c>
      <c r="AA14" s="1">
        <v>104000000</v>
      </c>
      <c r="AB14" s="1">
        <v>-51000000</v>
      </c>
      <c r="AC14" s="1">
        <v>-6000000</v>
      </c>
      <c r="AD14" s="1">
        <v>4000000</v>
      </c>
      <c r="AE14" s="1">
        <v>453000000</v>
      </c>
      <c r="AF14" s="1">
        <v>1568000000</v>
      </c>
      <c r="AG14" s="1">
        <v>8000000</v>
      </c>
      <c r="AH14" s="1">
        <v>27000000</v>
      </c>
      <c r="AI14" s="1">
        <v>1000000</v>
      </c>
      <c r="AJ14" s="1">
        <v>-210000000</v>
      </c>
      <c r="AK14" s="1">
        <v>-54000000</v>
      </c>
      <c r="AL14" s="1">
        <v>28000000</v>
      </c>
      <c r="AM14" s="1" t="s">
        <v>91</v>
      </c>
    </row>
    <row r="15" spans="1:48" ht="20" x14ac:dyDescent="0.25">
      <c r="A15" s="5" t="s">
        <v>10</v>
      </c>
      <c r="B15" s="1">
        <v>1215400000</v>
      </c>
      <c r="C15" s="1">
        <v>1109000000</v>
      </c>
      <c r="D15" s="1">
        <v>1418700000</v>
      </c>
      <c r="E15" s="1">
        <v>1536300000</v>
      </c>
      <c r="F15" s="1">
        <v>1617000000</v>
      </c>
      <c r="G15" s="1">
        <v>1671400000</v>
      </c>
      <c r="H15" s="1">
        <v>1968200000</v>
      </c>
      <c r="I15" s="1">
        <v>2302500000</v>
      </c>
      <c r="J15" s="1">
        <v>1893900000</v>
      </c>
      <c r="K15" s="1">
        <v>1949600000</v>
      </c>
      <c r="L15" s="1">
        <v>3889200000</v>
      </c>
      <c r="M15" s="1">
        <v>3415000000</v>
      </c>
      <c r="N15" s="1">
        <v>3280600000</v>
      </c>
      <c r="O15" s="1">
        <v>3431600000</v>
      </c>
      <c r="P15" s="1">
        <v>3683000000</v>
      </c>
      <c r="Q15" s="1">
        <v>3815600000</v>
      </c>
      <c r="R15" s="1">
        <v>3570700000</v>
      </c>
      <c r="S15" s="1">
        <v>2351800000</v>
      </c>
      <c r="T15" s="1">
        <v>2487500000</v>
      </c>
      <c r="U15" s="1">
        <v>2562100000</v>
      </c>
      <c r="V15" s="1">
        <v>2764600000</v>
      </c>
      <c r="W15" s="1">
        <v>2980600000</v>
      </c>
      <c r="X15" s="1">
        <v>3087500000</v>
      </c>
      <c r="Y15" s="1">
        <v>3311000000</v>
      </c>
      <c r="Z15" s="1">
        <v>3595000000</v>
      </c>
      <c r="AA15" s="1">
        <v>3777000000</v>
      </c>
      <c r="AB15" s="1">
        <v>3710000000</v>
      </c>
      <c r="AC15" s="1">
        <v>4063000000</v>
      </c>
      <c r="AD15" s="1">
        <v>4032000000</v>
      </c>
      <c r="AE15" s="1">
        <v>4162000000</v>
      </c>
      <c r="AF15" s="1">
        <v>5011000000</v>
      </c>
      <c r="AG15" s="1">
        <v>3334000000</v>
      </c>
      <c r="AH15" s="1">
        <v>3254000000</v>
      </c>
      <c r="AI15" s="1">
        <v>3368000000</v>
      </c>
      <c r="AJ15" s="1">
        <v>3044000000</v>
      </c>
      <c r="AK15" s="1">
        <v>3578000000</v>
      </c>
      <c r="AL15" s="1">
        <v>3427000000</v>
      </c>
      <c r="AM15" s="1">
        <v>3581000000</v>
      </c>
      <c r="AS15" s="19" t="s">
        <v>125</v>
      </c>
      <c r="AT15" s="20" t="s">
        <v>126</v>
      </c>
      <c r="AU15" s="20" t="s">
        <v>127</v>
      </c>
      <c r="AV15" s="20" t="s">
        <v>128</v>
      </c>
    </row>
    <row r="16" spans="1:48" ht="19" x14ac:dyDescent="0.25">
      <c r="A16" s="5" t="s">
        <v>11</v>
      </c>
      <c r="B16" s="1">
        <v>3586600000</v>
      </c>
      <c r="C16" s="1">
        <v>3818100000</v>
      </c>
      <c r="D16" s="1">
        <v>4298600000</v>
      </c>
      <c r="E16" s="1">
        <v>4752900000</v>
      </c>
      <c r="F16" s="1">
        <v>5060200000</v>
      </c>
      <c r="G16" s="1">
        <v>5653700000</v>
      </c>
      <c r="H16" s="1">
        <v>6035100000</v>
      </c>
      <c r="I16" s="1">
        <v>6548000000</v>
      </c>
      <c r="J16" s="1">
        <v>6179400000</v>
      </c>
      <c r="K16" s="1">
        <v>6545100000</v>
      </c>
      <c r="L16" s="1">
        <v>12135600000</v>
      </c>
      <c r="M16" s="1">
        <v>11095400000</v>
      </c>
      <c r="N16" s="1">
        <v>10762300000</v>
      </c>
      <c r="O16" s="1">
        <v>10520200000</v>
      </c>
      <c r="P16" s="1">
        <v>10778400000</v>
      </c>
      <c r="Q16" s="1">
        <v>11452400000</v>
      </c>
      <c r="R16" s="1">
        <v>12186200000</v>
      </c>
      <c r="S16" s="1">
        <v>11102500000</v>
      </c>
      <c r="T16" s="1">
        <v>11935600000</v>
      </c>
      <c r="U16" s="1">
        <v>12576800000</v>
      </c>
      <c r="V16" s="1">
        <v>13592000000</v>
      </c>
      <c r="W16" s="1">
        <v>14645400000</v>
      </c>
      <c r="X16" s="1">
        <v>15649600000</v>
      </c>
      <c r="Y16" s="1">
        <v>16868000000</v>
      </c>
      <c r="Z16" s="1">
        <v>16290000000</v>
      </c>
      <c r="AA16" s="1">
        <v>16973000000</v>
      </c>
      <c r="AB16" s="1">
        <v>18404000000</v>
      </c>
      <c r="AC16" s="1">
        <v>18377000000</v>
      </c>
      <c r="AD16" s="1">
        <v>17944000000</v>
      </c>
      <c r="AE16" s="1">
        <v>17203000000</v>
      </c>
      <c r="AF16" s="1">
        <v>16978000000</v>
      </c>
      <c r="AG16" s="1">
        <v>14885000000</v>
      </c>
      <c r="AH16" s="1">
        <v>14960000000</v>
      </c>
      <c r="AI16" s="1">
        <v>16257000000</v>
      </c>
      <c r="AJ16" s="1">
        <v>15459000000</v>
      </c>
      <c r="AK16" s="1">
        <v>15896000000</v>
      </c>
      <c r="AL16" s="1">
        <v>16879000000</v>
      </c>
      <c r="AM16" s="1">
        <v>17537000000</v>
      </c>
      <c r="AS16" s="35">
        <f>(AL35+AK35+AJ35+AI35+AM35)/5</f>
        <v>-7.6226313156274204E-3</v>
      </c>
      <c r="AT16" s="36">
        <f>AU101/AM3</f>
        <v>2.2955286180916978</v>
      </c>
      <c r="AU16" s="36">
        <f>AU101/AM28</f>
        <v>23.946375320579111</v>
      </c>
      <c r="AV16" s="37">
        <f>AU101/AM107</f>
        <v>16.945587219173071</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275000000</v>
      </c>
      <c r="AA17" s="1">
        <v>243000000</v>
      </c>
      <c r="AB17" s="1">
        <v>277000000</v>
      </c>
      <c r="AC17" s="1">
        <v>284000000</v>
      </c>
      <c r="AD17" s="1">
        <v>283000000</v>
      </c>
      <c r="AE17" s="1">
        <v>284000000</v>
      </c>
      <c r="AF17" s="1">
        <v>295000000</v>
      </c>
      <c r="AG17" s="1">
        <v>319000000</v>
      </c>
      <c r="AH17" s="1">
        <v>318000000</v>
      </c>
      <c r="AI17" s="1">
        <v>263000000</v>
      </c>
      <c r="AJ17" s="1">
        <v>261000000</v>
      </c>
      <c r="AK17" s="1">
        <v>252000000</v>
      </c>
      <c r="AL17" s="1">
        <v>256000000</v>
      </c>
      <c r="AM17" s="1">
        <v>282000000</v>
      </c>
    </row>
    <row r="18" spans="1:48" ht="20" x14ac:dyDescent="0.25">
      <c r="A18" s="5" t="s">
        <v>13</v>
      </c>
      <c r="B18" s="1" t="s">
        <v>91</v>
      </c>
      <c r="C18" s="1" t="s">
        <v>91</v>
      </c>
      <c r="D18" s="1" t="s">
        <v>91</v>
      </c>
      <c r="E18" s="1" t="s">
        <v>91</v>
      </c>
      <c r="F18" s="1">
        <v>210900000</v>
      </c>
      <c r="G18" s="1">
        <v>240300000</v>
      </c>
      <c r="H18" s="1">
        <v>265500000</v>
      </c>
      <c r="I18" s="1">
        <v>289000000</v>
      </c>
      <c r="J18" s="1">
        <v>295900000</v>
      </c>
      <c r="K18" s="1">
        <v>329600000</v>
      </c>
      <c r="L18" s="1">
        <v>581700000</v>
      </c>
      <c r="M18" s="1">
        <v>561000000</v>
      </c>
      <c r="N18" s="1">
        <v>490900000</v>
      </c>
      <c r="O18" s="1">
        <v>542500000</v>
      </c>
      <c r="P18" s="1">
        <v>628000000</v>
      </c>
      <c r="Q18" s="1">
        <v>673400000</v>
      </c>
      <c r="R18" s="1">
        <v>739600000</v>
      </c>
      <c r="S18" s="1">
        <v>706600000</v>
      </c>
      <c r="T18" s="1">
        <v>745800000</v>
      </c>
      <c r="U18" s="1">
        <v>800300000</v>
      </c>
      <c r="V18" s="1">
        <v>844500000</v>
      </c>
      <c r="W18" s="1">
        <v>932800000</v>
      </c>
      <c r="X18" s="1">
        <v>806500000</v>
      </c>
      <c r="Y18" s="1">
        <v>775000000</v>
      </c>
      <c r="Z18" s="1">
        <v>783000000</v>
      </c>
      <c r="AA18" s="1">
        <v>813000000</v>
      </c>
      <c r="AB18" s="1">
        <v>1091000000</v>
      </c>
      <c r="AC18" s="1">
        <v>857000000</v>
      </c>
      <c r="AD18" s="1">
        <v>863000000</v>
      </c>
      <c r="AE18" s="1">
        <v>862000000</v>
      </c>
      <c r="AF18" s="1">
        <v>746000000</v>
      </c>
      <c r="AG18" s="1">
        <v>705000000</v>
      </c>
      <c r="AH18" s="1">
        <v>724000000</v>
      </c>
      <c r="AI18" s="1">
        <v>882000000</v>
      </c>
      <c r="AJ18" s="1">
        <v>917000000</v>
      </c>
      <c r="AK18" s="1">
        <v>796000000</v>
      </c>
      <c r="AL18" s="1">
        <v>766000000</v>
      </c>
      <c r="AM18" s="1">
        <v>754000000</v>
      </c>
      <c r="AS18" s="19" t="s">
        <v>129</v>
      </c>
      <c r="AT18" s="20" t="s">
        <v>130</v>
      </c>
      <c r="AU18" s="20" t="s">
        <v>131</v>
      </c>
      <c r="AV18" s="20" t="s">
        <v>132</v>
      </c>
    </row>
    <row r="19" spans="1:48" ht="19" x14ac:dyDescent="0.25">
      <c r="A19" s="6" t="s">
        <v>14</v>
      </c>
      <c r="B19" s="10">
        <v>456500000</v>
      </c>
      <c r="C19" s="10">
        <v>455900000</v>
      </c>
      <c r="D19" s="10">
        <v>555700000</v>
      </c>
      <c r="E19" s="10">
        <v>608400000</v>
      </c>
      <c r="F19" s="10">
        <v>877100000</v>
      </c>
      <c r="G19" s="10">
        <v>949600000</v>
      </c>
      <c r="H19" s="10">
        <v>1009900000</v>
      </c>
      <c r="I19" s="10">
        <v>610300000</v>
      </c>
      <c r="J19" s="10">
        <v>1091200000</v>
      </c>
      <c r="K19" s="10">
        <v>1141100000</v>
      </c>
      <c r="L19" s="10">
        <v>768400000</v>
      </c>
      <c r="M19" s="10">
        <v>2665600000</v>
      </c>
      <c r="N19" s="10">
        <v>1825500000</v>
      </c>
      <c r="O19" s="10">
        <v>2270200000</v>
      </c>
      <c r="P19" s="10">
        <v>3026300000</v>
      </c>
      <c r="Q19" s="10">
        <v>3232500000</v>
      </c>
      <c r="R19" s="10">
        <v>2995200000</v>
      </c>
      <c r="S19" s="10">
        <v>3047800000</v>
      </c>
      <c r="T19" s="10">
        <v>2954200000</v>
      </c>
      <c r="U19" s="10">
        <v>3084400000</v>
      </c>
      <c r="V19" s="10">
        <v>2851200000</v>
      </c>
      <c r="W19" s="10">
        <v>2901500000</v>
      </c>
      <c r="X19" s="10">
        <v>3165900000</v>
      </c>
      <c r="Y19" s="10">
        <v>3083000000</v>
      </c>
      <c r="Z19" s="10">
        <v>3688000000</v>
      </c>
      <c r="AA19" s="10">
        <v>3687000000</v>
      </c>
      <c r="AB19" s="10">
        <v>3619000000</v>
      </c>
      <c r="AC19" s="10">
        <v>3659000000</v>
      </c>
      <c r="AD19" s="10">
        <v>4217000000</v>
      </c>
      <c r="AE19" s="10">
        <v>3528000000</v>
      </c>
      <c r="AF19" s="10">
        <v>2472000000</v>
      </c>
      <c r="AG19" s="10">
        <v>4112000000</v>
      </c>
      <c r="AH19" s="10">
        <v>4096000000</v>
      </c>
      <c r="AI19" s="10">
        <v>3026000000</v>
      </c>
      <c r="AJ19" s="10">
        <v>3911000000</v>
      </c>
      <c r="AK19" s="10">
        <v>4076000000</v>
      </c>
      <c r="AL19" s="10">
        <v>3315000000</v>
      </c>
      <c r="AM19" s="10">
        <v>3465000000</v>
      </c>
      <c r="AN19" s="38">
        <v>3790000000</v>
      </c>
      <c r="AO19" s="38">
        <v>4116000000</v>
      </c>
      <c r="AP19" s="38">
        <v>4350000000</v>
      </c>
      <c r="AQ19" s="38">
        <v>4821000000</v>
      </c>
      <c r="AR19" s="38">
        <v>4831000000</v>
      </c>
      <c r="AS19" s="39">
        <f>AM40-AM56-AM61</f>
        <v>-8122000000</v>
      </c>
      <c r="AT19" s="36">
        <f>AU101/AN3</f>
        <v>2.2431604121863797</v>
      </c>
      <c r="AU19" s="36">
        <f>AU101/AN28</f>
        <v>21.938555125532922</v>
      </c>
      <c r="AV19" s="37">
        <f>AU101/AN106</f>
        <v>20.083386760624457</v>
      </c>
    </row>
    <row r="20" spans="1:48" ht="19" customHeight="1" x14ac:dyDescent="0.25">
      <c r="A20" s="15" t="s">
        <v>101</v>
      </c>
      <c r="B20" s="1"/>
      <c r="C20" s="16">
        <f>(C19/B19)-1</f>
        <v>-1.3143483023001501E-3</v>
      </c>
      <c r="D20" s="16">
        <f>(D19/C19)-1</f>
        <v>0.21890765518754107</v>
      </c>
      <c r="E20" s="16">
        <f>(E19/D19)-1</f>
        <v>9.483534281086925E-2</v>
      </c>
      <c r="F20" s="16">
        <f t="shared" ref="F20:AR20" si="5">(F19/E19)-1</f>
        <v>0.44165023011176863</v>
      </c>
      <c r="G20" s="16">
        <f t="shared" si="5"/>
        <v>8.2658761828753757E-2</v>
      </c>
      <c r="H20" s="16">
        <f t="shared" si="5"/>
        <v>6.3500421229991666E-2</v>
      </c>
      <c r="I20" s="16">
        <f t="shared" si="5"/>
        <v>-0.3956827408654322</v>
      </c>
      <c r="J20" s="16">
        <f t="shared" si="5"/>
        <v>0.78797312796985097</v>
      </c>
      <c r="K20" s="16">
        <f t="shared" si="5"/>
        <v>4.5729472140762395E-2</v>
      </c>
      <c r="L20" s="16">
        <f t="shared" si="5"/>
        <v>-0.32661467005520983</v>
      </c>
      <c r="M20" s="16">
        <f t="shared" si="5"/>
        <v>2.4690265486725664</v>
      </c>
      <c r="N20" s="16">
        <f t="shared" si="5"/>
        <v>-0.31516356542617052</v>
      </c>
      <c r="O20" s="16">
        <f t="shared" si="5"/>
        <v>0.24360449192002198</v>
      </c>
      <c r="P20" s="16">
        <f t="shared" si="5"/>
        <v>0.33305435644436621</v>
      </c>
      <c r="Q20" s="16">
        <f t="shared" si="5"/>
        <v>6.8136007666127041E-2</v>
      </c>
      <c r="R20" s="16">
        <f t="shared" si="5"/>
        <v>-7.3410672853828296E-2</v>
      </c>
      <c r="S20" s="16">
        <f t="shared" si="5"/>
        <v>1.7561431623931645E-2</v>
      </c>
      <c r="T20" s="16">
        <f t="shared" si="5"/>
        <v>-3.0710676553579619E-2</v>
      </c>
      <c r="U20" s="16">
        <f t="shared" si="5"/>
        <v>4.4072845440390029E-2</v>
      </c>
      <c r="V20" s="16">
        <f t="shared" si="5"/>
        <v>-7.5606276747503531E-2</v>
      </c>
      <c r="W20" s="16">
        <f t="shared" si="5"/>
        <v>1.7641694725027968E-2</v>
      </c>
      <c r="X20" s="16">
        <f t="shared" si="5"/>
        <v>9.112528002757192E-2</v>
      </c>
      <c r="Y20" s="16">
        <f t="shared" si="5"/>
        <v>-2.6185286964212406E-2</v>
      </c>
      <c r="Z20" s="16">
        <f t="shared" si="5"/>
        <v>0.19623743107362968</v>
      </c>
      <c r="AA20" s="16">
        <f t="shared" si="5"/>
        <v>-2.7114967462038564E-4</v>
      </c>
      <c r="AB20" s="16">
        <f t="shared" si="5"/>
        <v>-1.8443178736099797E-2</v>
      </c>
      <c r="AC20" s="16">
        <f t="shared" si="5"/>
        <v>1.105277701022378E-2</v>
      </c>
      <c r="AD20" s="16">
        <f t="shared" si="5"/>
        <v>0.15250068324678878</v>
      </c>
      <c r="AE20" s="16">
        <f t="shared" si="5"/>
        <v>-0.16338629357363055</v>
      </c>
      <c r="AF20" s="16">
        <f t="shared" si="5"/>
        <v>-0.29931972789115646</v>
      </c>
      <c r="AG20" s="16">
        <f t="shared" si="5"/>
        <v>0.66343042071197411</v>
      </c>
      <c r="AH20" s="16">
        <f t="shared" si="5"/>
        <v>-3.8910505836575737E-3</v>
      </c>
      <c r="AI20" s="16">
        <f t="shared" si="5"/>
        <v>-0.26123046875</v>
      </c>
      <c r="AJ20" s="16">
        <f t="shared" si="5"/>
        <v>0.29246530072703236</v>
      </c>
      <c r="AK20" s="16">
        <f t="shared" si="5"/>
        <v>4.2188698542572123E-2</v>
      </c>
      <c r="AL20" s="16">
        <f t="shared" si="5"/>
        <v>-0.18670264965652605</v>
      </c>
      <c r="AM20" s="16">
        <f t="shared" si="5"/>
        <v>4.5248868778280604E-2</v>
      </c>
      <c r="AN20" s="17">
        <f t="shared" si="5"/>
        <v>9.3795093795093765E-2</v>
      </c>
      <c r="AO20" s="17">
        <f t="shared" si="5"/>
        <v>8.601583113456468E-2</v>
      </c>
      <c r="AP20" s="17">
        <f t="shared" si="5"/>
        <v>5.685131195335269E-2</v>
      </c>
      <c r="AQ20" s="17">
        <f t="shared" si="5"/>
        <v>0.10827586206896544</v>
      </c>
      <c r="AR20" s="17">
        <f t="shared" si="5"/>
        <v>2.0742584526032282E-3</v>
      </c>
    </row>
    <row r="21" spans="1:48" ht="20" x14ac:dyDescent="0.25">
      <c r="A21" s="5" t="s">
        <v>15</v>
      </c>
      <c r="B21" s="2">
        <v>0.11210000000000001</v>
      </c>
      <c r="C21" s="2">
        <v>0.10589999999999999</v>
      </c>
      <c r="D21" s="2">
        <v>0.1138</v>
      </c>
      <c r="E21" s="2">
        <v>0.1128</v>
      </c>
      <c r="F21" s="2">
        <v>0.153</v>
      </c>
      <c r="G21" s="2">
        <v>0.1482</v>
      </c>
      <c r="H21" s="2">
        <v>0.14899999999999999</v>
      </c>
      <c r="I21" s="2">
        <v>8.6099999999999996E-2</v>
      </c>
      <c r="J21" s="2">
        <v>0.1565</v>
      </c>
      <c r="K21" s="2">
        <v>0.155</v>
      </c>
      <c r="L21" s="2">
        <v>5.57E-2</v>
      </c>
      <c r="M21" s="2">
        <v>0.20269999999999999</v>
      </c>
      <c r="N21" s="2">
        <v>0.14549999999999999</v>
      </c>
      <c r="O21" s="2">
        <v>0.18459999999999999</v>
      </c>
      <c r="P21" s="2">
        <v>0.23269999999999999</v>
      </c>
      <c r="Q21" s="2">
        <v>0.23119999999999999</v>
      </c>
      <c r="R21" s="2">
        <v>0.20619999999999999</v>
      </c>
      <c r="S21" s="2">
        <v>0.22470000000000001</v>
      </c>
      <c r="T21" s="2">
        <v>0.2059</v>
      </c>
      <c r="U21" s="2">
        <v>0.20449999999999999</v>
      </c>
      <c r="V21" s="2">
        <v>0.17929999999999999</v>
      </c>
      <c r="W21" s="2">
        <v>0.17330000000000001</v>
      </c>
      <c r="X21" s="2">
        <v>0.17330000000000001</v>
      </c>
      <c r="Y21" s="2">
        <v>0.1588</v>
      </c>
      <c r="Z21" s="2">
        <v>0.19289999999999999</v>
      </c>
      <c r="AA21" s="2">
        <v>0.1867</v>
      </c>
      <c r="AB21" s="2">
        <v>0.1736</v>
      </c>
      <c r="AC21" s="2">
        <v>0.17369999999999999</v>
      </c>
      <c r="AD21" s="2">
        <v>0.19939999999999999</v>
      </c>
      <c r="AE21" s="2">
        <v>0.1789</v>
      </c>
      <c r="AF21" s="2">
        <v>0.13300000000000001</v>
      </c>
      <c r="AG21" s="2">
        <v>0.22589999999999999</v>
      </c>
      <c r="AH21" s="2">
        <v>0.2243</v>
      </c>
      <c r="AI21" s="2">
        <v>0.16370000000000001</v>
      </c>
      <c r="AJ21" s="2">
        <v>0.21199999999999999</v>
      </c>
      <c r="AK21" s="2">
        <v>0.21299999999999999</v>
      </c>
      <c r="AL21" s="2">
        <v>0.17050000000000001</v>
      </c>
      <c r="AM21" s="2">
        <v>0.17169999999999999</v>
      </c>
      <c r="AN21" s="40">
        <f>AN19/AN3</f>
        <v>0.18357066744163519</v>
      </c>
      <c r="AO21" s="40">
        <f t="shared" ref="AO21:AR21" si="6">AO19/AO3</f>
        <v>0.19484023668639053</v>
      </c>
      <c r="AP21" s="40">
        <f t="shared" si="6"/>
        <v>0.20113746705507005</v>
      </c>
      <c r="AQ21" s="40">
        <f t="shared" si="6"/>
        <v>0.21721108357738228</v>
      </c>
      <c r="AR21" s="40">
        <f t="shared" si="6"/>
        <v>0.21299766324236144</v>
      </c>
      <c r="AU21" s="19" t="s">
        <v>133</v>
      </c>
      <c r="AV21" s="20" t="s">
        <v>134</v>
      </c>
    </row>
    <row r="22" spans="1:48" ht="19" x14ac:dyDescent="0.25">
      <c r="A22" s="6" t="s">
        <v>16</v>
      </c>
      <c r="B22" s="10">
        <v>486300000</v>
      </c>
      <c r="C22" s="10">
        <v>485000000</v>
      </c>
      <c r="D22" s="10">
        <v>586100000</v>
      </c>
      <c r="E22" s="10">
        <v>640600000</v>
      </c>
      <c r="F22" s="10">
        <v>673400000</v>
      </c>
      <c r="G22" s="10">
        <v>753600000</v>
      </c>
      <c r="H22" s="10">
        <v>741800000</v>
      </c>
      <c r="I22" s="10">
        <v>543100000</v>
      </c>
      <c r="J22" s="10">
        <v>793500000</v>
      </c>
      <c r="K22" s="10">
        <v>819100000</v>
      </c>
      <c r="L22" s="10">
        <v>1653000000</v>
      </c>
      <c r="M22" s="10">
        <v>2053700000</v>
      </c>
      <c r="N22" s="10">
        <v>1784300000</v>
      </c>
      <c r="O22" s="10">
        <v>1777600000</v>
      </c>
      <c r="P22" s="10">
        <v>2228400000</v>
      </c>
      <c r="Q22" s="10">
        <v>2529600000</v>
      </c>
      <c r="R22" s="10">
        <v>2338200000</v>
      </c>
      <c r="S22" s="10">
        <v>2463800000</v>
      </c>
      <c r="T22" s="10">
        <v>2412400000</v>
      </c>
      <c r="U22" s="10">
        <v>2506400000</v>
      </c>
      <c r="V22" s="10">
        <v>2310600000</v>
      </c>
      <c r="W22" s="10">
        <v>2101500000</v>
      </c>
      <c r="X22" s="10">
        <v>2616400000</v>
      </c>
      <c r="Y22" s="10">
        <v>2547000000</v>
      </c>
      <c r="Z22" s="10">
        <v>2825000000</v>
      </c>
      <c r="AA22" s="10">
        <v>2773000000</v>
      </c>
      <c r="AB22" s="10">
        <v>2442000000</v>
      </c>
      <c r="AC22" s="10">
        <v>2686000000</v>
      </c>
      <c r="AD22" s="10">
        <v>3208000000</v>
      </c>
      <c r="AE22" s="10">
        <v>2521000000</v>
      </c>
      <c r="AF22" s="10">
        <v>1613000000</v>
      </c>
      <c r="AG22" s="10">
        <v>3317000000</v>
      </c>
      <c r="AH22" s="10">
        <v>3299000000</v>
      </c>
      <c r="AI22" s="10">
        <v>2229000000</v>
      </c>
      <c r="AJ22" s="10">
        <v>2991000000</v>
      </c>
      <c r="AK22" s="10">
        <v>3244000000</v>
      </c>
      <c r="AL22" s="10">
        <v>2561000000</v>
      </c>
      <c r="AM22" s="10">
        <v>2681000000</v>
      </c>
      <c r="AU22" s="41">
        <f>(-1*AM98)/AU101</f>
        <v>3.3641178278451644E-2</v>
      </c>
      <c r="AV22" s="42">
        <f>AM107/AU101</f>
        <v>5.9012413501289045E-2</v>
      </c>
    </row>
    <row r="23" spans="1:48" ht="19" x14ac:dyDescent="0.25">
      <c r="A23" s="5" t="s">
        <v>17</v>
      </c>
      <c r="B23" s="2">
        <v>0.11940000000000001</v>
      </c>
      <c r="C23" s="2">
        <v>0.11269999999999999</v>
      </c>
      <c r="D23" s="2">
        <v>0.12</v>
      </c>
      <c r="E23" s="2">
        <v>0.1188</v>
      </c>
      <c r="F23" s="2">
        <v>0.1174</v>
      </c>
      <c r="G23" s="2">
        <v>0.1176</v>
      </c>
      <c r="H23" s="2">
        <v>0.1095</v>
      </c>
      <c r="I23" s="2">
        <v>7.6600000000000001E-2</v>
      </c>
      <c r="J23" s="2">
        <v>0.1138</v>
      </c>
      <c r="K23" s="2">
        <v>0.11119999999999999</v>
      </c>
      <c r="L23" s="2">
        <v>0.11990000000000001</v>
      </c>
      <c r="M23" s="2">
        <v>0.15620000000000001</v>
      </c>
      <c r="N23" s="2">
        <v>0.14219999999999999</v>
      </c>
      <c r="O23" s="2">
        <v>0.14449999999999999</v>
      </c>
      <c r="P23" s="2">
        <v>0.17130000000000001</v>
      </c>
      <c r="Q23" s="2">
        <v>0.18090000000000001</v>
      </c>
      <c r="R23" s="2">
        <v>0.161</v>
      </c>
      <c r="S23" s="2">
        <v>0.18160000000000001</v>
      </c>
      <c r="T23" s="2">
        <v>0.1681</v>
      </c>
      <c r="U23" s="2">
        <v>0.16619999999999999</v>
      </c>
      <c r="V23" s="2">
        <v>0.14530000000000001</v>
      </c>
      <c r="W23" s="2">
        <v>0.1255</v>
      </c>
      <c r="X23" s="2">
        <v>0.14319999999999999</v>
      </c>
      <c r="Y23" s="2">
        <v>0.13120000000000001</v>
      </c>
      <c r="Z23" s="2">
        <v>0.14779999999999999</v>
      </c>
      <c r="AA23" s="2">
        <v>0.1404</v>
      </c>
      <c r="AB23" s="2">
        <v>0.1171</v>
      </c>
      <c r="AC23" s="2">
        <v>0.1275</v>
      </c>
      <c r="AD23" s="2">
        <v>0.1517</v>
      </c>
      <c r="AE23" s="2">
        <v>0.1278</v>
      </c>
      <c r="AF23" s="2">
        <v>8.6800000000000002E-2</v>
      </c>
      <c r="AG23" s="2">
        <v>0.1822</v>
      </c>
      <c r="AH23" s="2">
        <v>0.1807</v>
      </c>
      <c r="AI23" s="2">
        <v>0.1206</v>
      </c>
      <c r="AJ23" s="2">
        <v>0.16209999999999999</v>
      </c>
      <c r="AK23" s="2">
        <v>0.16950000000000001</v>
      </c>
      <c r="AL23" s="2">
        <v>0.13170000000000001</v>
      </c>
      <c r="AM23" s="2">
        <v>0.13289999999999999</v>
      </c>
    </row>
    <row r="24" spans="1:48" ht="19" x14ac:dyDescent="0.25">
      <c r="A24" s="5" t="s">
        <v>18</v>
      </c>
      <c r="B24" s="1">
        <v>-29800000</v>
      </c>
      <c r="C24" s="1">
        <v>-29100000</v>
      </c>
      <c r="D24" s="1">
        <v>-30400000</v>
      </c>
      <c r="E24" s="1">
        <v>-32200000</v>
      </c>
      <c r="F24" s="1">
        <v>-7200000</v>
      </c>
      <c r="G24" s="1">
        <v>-44300000</v>
      </c>
      <c r="H24" s="1">
        <v>2600000</v>
      </c>
      <c r="I24" s="1">
        <v>-11800000</v>
      </c>
      <c r="J24" s="1">
        <v>1800000</v>
      </c>
      <c r="K24" s="1">
        <v>-7600000</v>
      </c>
      <c r="L24" s="1">
        <v>-1466300000</v>
      </c>
      <c r="M24" s="1">
        <v>50900000</v>
      </c>
      <c r="N24" s="1">
        <v>-467200000</v>
      </c>
      <c r="O24" s="1">
        <v>-38700000</v>
      </c>
      <c r="P24" s="1">
        <v>169900000</v>
      </c>
      <c r="Q24" s="1">
        <v>29500000</v>
      </c>
      <c r="R24" s="1">
        <v>-173800000</v>
      </c>
      <c r="S24" s="1">
        <v>-166400000</v>
      </c>
      <c r="T24" s="1">
        <v>-255400000</v>
      </c>
      <c r="U24" s="1">
        <v>-303000000</v>
      </c>
      <c r="V24" s="1">
        <v>-341700000</v>
      </c>
      <c r="W24" s="1">
        <v>-256600000</v>
      </c>
      <c r="X24" s="1">
        <v>-298900000</v>
      </c>
      <c r="Y24" s="1">
        <v>-258000000</v>
      </c>
      <c r="Z24" s="1">
        <v>-249000000</v>
      </c>
      <c r="AA24" s="1">
        <v>-223000000</v>
      </c>
      <c r="AB24" s="1">
        <v>-259000000</v>
      </c>
      <c r="AC24" s="1">
        <v>-266000000</v>
      </c>
      <c r="AD24" s="1">
        <v>-263000000</v>
      </c>
      <c r="AE24" s="1">
        <v>-266000000</v>
      </c>
      <c r="AF24" s="1">
        <v>-278000000</v>
      </c>
      <c r="AG24" s="1">
        <v>-308000000</v>
      </c>
      <c r="AH24" s="1">
        <v>-308000000</v>
      </c>
      <c r="AI24" s="1">
        <v>-416000000</v>
      </c>
      <c r="AJ24" s="1">
        <v>-341000000</v>
      </c>
      <c r="AK24" s="1">
        <v>-314000000</v>
      </c>
      <c r="AL24" s="1">
        <v>-336000000</v>
      </c>
      <c r="AM24" s="1">
        <v>-252000000</v>
      </c>
    </row>
    <row r="25" spans="1:48" ht="19" x14ac:dyDescent="0.25">
      <c r="A25" s="6" t="s">
        <v>19</v>
      </c>
      <c r="B25" s="10">
        <v>456500000</v>
      </c>
      <c r="C25" s="10">
        <v>455900000</v>
      </c>
      <c r="D25" s="10">
        <v>555700000</v>
      </c>
      <c r="E25" s="10">
        <v>608400000</v>
      </c>
      <c r="F25" s="10">
        <v>666200000</v>
      </c>
      <c r="G25" s="10">
        <v>709300000</v>
      </c>
      <c r="H25" s="10">
        <v>744400000</v>
      </c>
      <c r="I25" s="10">
        <v>531300000</v>
      </c>
      <c r="J25" s="10">
        <v>795300000</v>
      </c>
      <c r="K25" s="10">
        <v>811500000</v>
      </c>
      <c r="L25" s="10">
        <v>186700000</v>
      </c>
      <c r="M25" s="10">
        <v>2104600000</v>
      </c>
      <c r="N25" s="10">
        <v>1317100000</v>
      </c>
      <c r="O25" s="10">
        <v>1738900000</v>
      </c>
      <c r="P25" s="10">
        <v>2398300000</v>
      </c>
      <c r="Q25" s="10">
        <v>2559100000</v>
      </c>
      <c r="R25" s="10">
        <v>2164400000</v>
      </c>
      <c r="S25" s="10">
        <v>2297400000</v>
      </c>
      <c r="T25" s="10">
        <v>2157000000</v>
      </c>
      <c r="U25" s="10">
        <v>2203400000</v>
      </c>
      <c r="V25" s="10">
        <v>1968900000</v>
      </c>
      <c r="W25" s="10">
        <v>1844900000</v>
      </c>
      <c r="X25" s="10">
        <v>2317500000</v>
      </c>
      <c r="Y25" s="10">
        <v>2289000000</v>
      </c>
      <c r="Z25" s="10">
        <v>2576000000</v>
      </c>
      <c r="AA25" s="10">
        <v>2550000000</v>
      </c>
      <c r="AB25" s="10">
        <v>2183000000</v>
      </c>
      <c r="AC25" s="10">
        <v>2420000000</v>
      </c>
      <c r="AD25" s="10">
        <v>2945000000</v>
      </c>
      <c r="AE25" s="10">
        <v>2255000000</v>
      </c>
      <c r="AF25" s="10">
        <v>1335000000</v>
      </c>
      <c r="AG25" s="10">
        <v>3009000000</v>
      </c>
      <c r="AH25" s="10">
        <v>2991000000</v>
      </c>
      <c r="AI25" s="10">
        <v>1813000000</v>
      </c>
      <c r="AJ25" s="10">
        <v>2650000000</v>
      </c>
      <c r="AK25" s="10">
        <v>2930000000</v>
      </c>
      <c r="AL25" s="10">
        <v>2225000000</v>
      </c>
      <c r="AM25" s="10">
        <v>2429000000</v>
      </c>
    </row>
    <row r="26" spans="1:48" ht="19" x14ac:dyDescent="0.25">
      <c r="A26" s="5" t="s">
        <v>20</v>
      </c>
      <c r="B26" s="2">
        <v>0.11210000000000001</v>
      </c>
      <c r="C26" s="2">
        <v>0.10589999999999999</v>
      </c>
      <c r="D26" s="2">
        <v>0.1138</v>
      </c>
      <c r="E26" s="2">
        <v>0.1128</v>
      </c>
      <c r="F26" s="2">
        <v>0.1162</v>
      </c>
      <c r="G26" s="2">
        <v>0.11070000000000001</v>
      </c>
      <c r="H26" s="2">
        <v>0.10979999999999999</v>
      </c>
      <c r="I26" s="2">
        <v>7.4899999999999994E-2</v>
      </c>
      <c r="J26" s="2">
        <v>0.11409999999999999</v>
      </c>
      <c r="K26" s="2">
        <v>0.11020000000000001</v>
      </c>
      <c r="L26" s="2">
        <v>1.35E-2</v>
      </c>
      <c r="M26" s="2">
        <v>0.16009999999999999</v>
      </c>
      <c r="N26" s="2">
        <v>0.105</v>
      </c>
      <c r="O26" s="2">
        <v>0.1414</v>
      </c>
      <c r="P26" s="2">
        <v>0.18440000000000001</v>
      </c>
      <c r="Q26" s="2">
        <v>0.183</v>
      </c>
      <c r="R26" s="2">
        <v>0.14899999999999999</v>
      </c>
      <c r="S26" s="2">
        <v>0.16930000000000001</v>
      </c>
      <c r="T26" s="2">
        <v>0.15029999999999999</v>
      </c>
      <c r="U26" s="2">
        <v>0.14610000000000001</v>
      </c>
      <c r="V26" s="2">
        <v>0.12379999999999999</v>
      </c>
      <c r="W26" s="2">
        <v>0.11020000000000001</v>
      </c>
      <c r="X26" s="2">
        <v>0.12690000000000001</v>
      </c>
      <c r="Y26" s="2">
        <v>0.1179</v>
      </c>
      <c r="Z26" s="2">
        <v>0.1348</v>
      </c>
      <c r="AA26" s="2">
        <v>0.12909999999999999</v>
      </c>
      <c r="AB26" s="2">
        <v>0.1047</v>
      </c>
      <c r="AC26" s="2">
        <v>0.1149</v>
      </c>
      <c r="AD26" s="2">
        <v>0.13919999999999999</v>
      </c>
      <c r="AE26" s="2">
        <v>0.1143</v>
      </c>
      <c r="AF26" s="2">
        <v>7.1800000000000003E-2</v>
      </c>
      <c r="AG26" s="2">
        <v>0.1653</v>
      </c>
      <c r="AH26" s="2">
        <v>0.1638</v>
      </c>
      <c r="AI26" s="2">
        <v>9.8100000000000007E-2</v>
      </c>
      <c r="AJ26" s="2">
        <v>0.14360000000000001</v>
      </c>
      <c r="AK26" s="2">
        <v>0.15310000000000001</v>
      </c>
      <c r="AL26" s="2">
        <v>0.1145</v>
      </c>
      <c r="AM26" s="2">
        <v>0.12039999999999999</v>
      </c>
    </row>
    <row r="27" spans="1:48" ht="19" x14ac:dyDescent="0.25">
      <c r="A27" s="5" t="s">
        <v>21</v>
      </c>
      <c r="B27" s="1">
        <v>189400000</v>
      </c>
      <c r="C27" s="1">
        <v>186500000</v>
      </c>
      <c r="D27" s="1">
        <v>230500000</v>
      </c>
      <c r="E27" s="1">
        <v>229800000</v>
      </c>
      <c r="F27" s="1">
        <v>242400000</v>
      </c>
      <c r="G27" s="1">
        <v>277200000</v>
      </c>
      <c r="H27" s="1">
        <v>236100000</v>
      </c>
      <c r="I27" s="1">
        <v>186300000</v>
      </c>
      <c r="J27" s="1">
        <v>284400000</v>
      </c>
      <c r="K27" s="1">
        <v>276400000</v>
      </c>
      <c r="L27" s="1">
        <v>153500000</v>
      </c>
      <c r="M27" s="1">
        <v>700800000</v>
      </c>
      <c r="N27" s="1">
        <v>433100000</v>
      </c>
      <c r="O27" s="1">
        <v>561900000</v>
      </c>
      <c r="P27" s="1">
        <v>730200000</v>
      </c>
      <c r="Q27" s="1">
        <v>758500000</v>
      </c>
      <c r="R27" s="1">
        <v>645700000</v>
      </c>
      <c r="S27" s="1">
        <v>666600000</v>
      </c>
      <c r="T27" s="1">
        <v>514200000</v>
      </c>
      <c r="U27" s="1">
        <v>483900000</v>
      </c>
      <c r="V27" s="1">
        <v>438400000</v>
      </c>
      <c r="W27" s="1">
        <v>469200000</v>
      </c>
      <c r="X27" s="1">
        <v>536500000</v>
      </c>
      <c r="Y27" s="1">
        <v>618000000</v>
      </c>
      <c r="Z27" s="1">
        <v>746000000</v>
      </c>
      <c r="AA27" s="1">
        <v>788000000</v>
      </c>
      <c r="AB27" s="1">
        <v>660000000</v>
      </c>
      <c r="AC27" s="1">
        <v>768000000</v>
      </c>
      <c r="AD27" s="1">
        <v>929000000</v>
      </c>
      <c r="AE27" s="1">
        <v>856000000</v>
      </c>
      <c r="AF27" s="1">
        <v>418000000</v>
      </c>
      <c r="AG27" s="1">
        <v>922000000</v>
      </c>
      <c r="AH27" s="1">
        <v>776000000</v>
      </c>
      <c r="AI27" s="1">
        <v>471000000</v>
      </c>
      <c r="AJ27" s="1">
        <v>576000000</v>
      </c>
      <c r="AK27" s="1">
        <v>676000000</v>
      </c>
      <c r="AL27" s="1">
        <v>479000000</v>
      </c>
      <c r="AM27" s="1">
        <v>495000000</v>
      </c>
    </row>
    <row r="28" spans="1:48" ht="20" thickBot="1" x14ac:dyDescent="0.3">
      <c r="A28" s="7" t="s">
        <v>22</v>
      </c>
      <c r="B28" s="11">
        <v>267100000</v>
      </c>
      <c r="C28" s="11">
        <v>269400000</v>
      </c>
      <c r="D28" s="11">
        <v>325200000</v>
      </c>
      <c r="E28" s="11">
        <v>378600000</v>
      </c>
      <c r="F28" s="11">
        <v>423800000</v>
      </c>
      <c r="G28" s="11">
        <v>432100000</v>
      </c>
      <c r="H28" s="11">
        <v>508300000</v>
      </c>
      <c r="I28" s="11">
        <v>135000000</v>
      </c>
      <c r="J28" s="11">
        <v>510900000</v>
      </c>
      <c r="K28" s="11">
        <v>535100000</v>
      </c>
      <c r="L28" s="11">
        <v>33200000</v>
      </c>
      <c r="M28" s="11">
        <v>1403800000</v>
      </c>
      <c r="N28" s="11">
        <v>901500000</v>
      </c>
      <c r="O28" s="11">
        <v>1165800000</v>
      </c>
      <c r="P28" s="11">
        <v>1668100000</v>
      </c>
      <c r="Q28" s="11">
        <v>1800600000</v>
      </c>
      <c r="R28" s="11">
        <v>1609900000</v>
      </c>
      <c r="S28" s="11">
        <v>1674600000</v>
      </c>
      <c r="T28" s="11">
        <v>1694200000</v>
      </c>
      <c r="U28" s="11">
        <v>1800200000</v>
      </c>
      <c r="V28" s="11">
        <v>1568300000</v>
      </c>
      <c r="W28" s="11">
        <v>1499500000</v>
      </c>
      <c r="X28" s="11">
        <v>1822900000</v>
      </c>
      <c r="Y28" s="11">
        <v>1690000000</v>
      </c>
      <c r="Z28" s="11">
        <v>1884000000</v>
      </c>
      <c r="AA28" s="11">
        <v>1843000000</v>
      </c>
      <c r="AB28" s="11">
        <v>1591000000</v>
      </c>
      <c r="AC28" s="11">
        <v>1750000000</v>
      </c>
      <c r="AD28" s="11">
        <v>2142000000</v>
      </c>
      <c r="AE28" s="11">
        <v>1526000000</v>
      </c>
      <c r="AF28" s="11">
        <v>1013000000</v>
      </c>
      <c r="AG28" s="11">
        <v>2166000000</v>
      </c>
      <c r="AH28" s="11">
        <v>2278000000</v>
      </c>
      <c r="AI28" s="11">
        <v>1410000000</v>
      </c>
      <c r="AJ28" s="11">
        <v>2157000000</v>
      </c>
      <c r="AK28" s="11">
        <v>2352000000</v>
      </c>
      <c r="AL28" s="11">
        <v>1814000000</v>
      </c>
      <c r="AM28" s="11">
        <v>1934000000</v>
      </c>
      <c r="AN28" s="43">
        <v>2111000000</v>
      </c>
      <c r="AO28" s="43">
        <v>2345000000</v>
      </c>
      <c r="AP28" s="43">
        <v>2547000000</v>
      </c>
      <c r="AQ28" s="43">
        <v>2590000000</v>
      </c>
      <c r="AR28" s="43">
        <v>2709000000</v>
      </c>
    </row>
    <row r="29" spans="1:48" ht="20" customHeight="1" thickTop="1" x14ac:dyDescent="0.25">
      <c r="A29" s="15" t="s">
        <v>102</v>
      </c>
      <c r="B29" s="1"/>
      <c r="C29" s="16">
        <f>(C28/B28)-1</f>
        <v>8.6110071134406496E-3</v>
      </c>
      <c r="D29" s="16">
        <f>(D28/C28)-1</f>
        <v>0.20712694877505577</v>
      </c>
      <c r="E29" s="16">
        <f>(E28/D28)-1</f>
        <v>0.16420664206642077</v>
      </c>
      <c r="F29" s="16">
        <f t="shared" ref="F29:AR29" si="7">(F28/E28)-1</f>
        <v>0.11938721605916536</v>
      </c>
      <c r="G29" s="16">
        <f t="shared" si="7"/>
        <v>1.9584709768758923E-2</v>
      </c>
      <c r="H29" s="16">
        <f t="shared" si="7"/>
        <v>0.17634806757694976</v>
      </c>
      <c r="I29" s="16">
        <f t="shared" si="7"/>
        <v>-0.73440881369270117</v>
      </c>
      <c r="J29" s="16">
        <f t="shared" si="7"/>
        <v>2.7844444444444445</v>
      </c>
      <c r="K29" s="16">
        <f t="shared" si="7"/>
        <v>4.7367390878841231E-2</v>
      </c>
      <c r="L29" s="16">
        <f t="shared" si="7"/>
        <v>-0.93795552233227431</v>
      </c>
      <c r="M29" s="16">
        <f t="shared" si="7"/>
        <v>41.283132530120483</v>
      </c>
      <c r="N29" s="16">
        <f t="shared" si="7"/>
        <v>-0.35781450349052568</v>
      </c>
      <c r="O29" s="16">
        <f t="shared" si="7"/>
        <v>0.29317803660565733</v>
      </c>
      <c r="P29" s="16">
        <f t="shared" si="7"/>
        <v>0.43086292674558235</v>
      </c>
      <c r="Q29" s="16">
        <f t="shared" si="7"/>
        <v>7.9431688747676921E-2</v>
      </c>
      <c r="R29" s="16">
        <f t="shared" si="7"/>
        <v>-0.105909141397312</v>
      </c>
      <c r="S29" s="16">
        <f t="shared" si="7"/>
        <v>4.0188831604447417E-2</v>
      </c>
      <c r="T29" s="16">
        <f t="shared" si="7"/>
        <v>1.1704287591066453E-2</v>
      </c>
      <c r="U29" s="16">
        <f t="shared" si="7"/>
        <v>6.256640302207539E-2</v>
      </c>
      <c r="V29" s="16">
        <f t="shared" si="7"/>
        <v>-0.1288190201088768</v>
      </c>
      <c r="W29" s="16">
        <f t="shared" si="7"/>
        <v>-4.3869157686667104E-2</v>
      </c>
      <c r="X29" s="16">
        <f t="shared" si="7"/>
        <v>0.21567189063020997</v>
      </c>
      <c r="Y29" s="16">
        <f t="shared" si="7"/>
        <v>-7.2905809424543278E-2</v>
      </c>
      <c r="Z29" s="16">
        <f t="shared" si="7"/>
        <v>0.11479289940828408</v>
      </c>
      <c r="AA29" s="16">
        <f t="shared" si="7"/>
        <v>-2.1762208067940603E-2</v>
      </c>
      <c r="AB29" s="16">
        <f t="shared" si="7"/>
        <v>-0.13673358654367873</v>
      </c>
      <c r="AC29" s="16">
        <f t="shared" si="7"/>
        <v>9.9937146448774383E-2</v>
      </c>
      <c r="AD29" s="16">
        <f t="shared" si="7"/>
        <v>0.22399999999999998</v>
      </c>
      <c r="AE29" s="16">
        <f t="shared" si="7"/>
        <v>-0.28758169934640521</v>
      </c>
      <c r="AF29" s="16">
        <f t="shared" si="7"/>
        <v>-0.336173001310616</v>
      </c>
      <c r="AG29" s="16">
        <f t="shared" si="7"/>
        <v>1.1382033563672262</v>
      </c>
      <c r="AH29" s="16">
        <f t="shared" si="7"/>
        <v>5.1708217913204013E-2</v>
      </c>
      <c r="AI29" s="16">
        <f t="shared" si="7"/>
        <v>-0.38103599648814745</v>
      </c>
      <c r="AJ29" s="16">
        <f t="shared" si="7"/>
        <v>0.52978723404255312</v>
      </c>
      <c r="AK29" s="16">
        <f t="shared" si="7"/>
        <v>9.0403337969402031E-2</v>
      </c>
      <c r="AL29" s="16">
        <f t="shared" si="7"/>
        <v>-0.2287414965986394</v>
      </c>
      <c r="AM29" s="16">
        <f t="shared" si="7"/>
        <v>6.6152149944873173E-2</v>
      </c>
      <c r="AN29" s="17">
        <f t="shared" si="7"/>
        <v>9.1520165460186043E-2</v>
      </c>
      <c r="AO29" s="17">
        <f t="shared" si="7"/>
        <v>0.11084793936522974</v>
      </c>
      <c r="AP29" s="17">
        <f t="shared" si="7"/>
        <v>8.6140724946695002E-2</v>
      </c>
      <c r="AQ29" s="17">
        <f t="shared" si="7"/>
        <v>1.6882606988614102E-2</v>
      </c>
      <c r="AR29" s="17">
        <f t="shared" si="7"/>
        <v>4.5945945945945921E-2</v>
      </c>
    </row>
    <row r="30" spans="1:48" ht="19" x14ac:dyDescent="0.25">
      <c r="A30" s="5" t="s">
        <v>23</v>
      </c>
      <c r="B30" s="2">
        <v>6.5600000000000006E-2</v>
      </c>
      <c r="C30" s="2">
        <v>6.2600000000000003E-2</v>
      </c>
      <c r="D30" s="2">
        <v>6.6600000000000006E-2</v>
      </c>
      <c r="E30" s="2">
        <v>7.0199999999999999E-2</v>
      </c>
      <c r="F30" s="2">
        <v>7.3899999999999993E-2</v>
      </c>
      <c r="G30" s="2">
        <v>6.7400000000000002E-2</v>
      </c>
      <c r="H30" s="2">
        <v>7.4999999999999997E-2</v>
      </c>
      <c r="I30" s="2">
        <v>1.9E-2</v>
      </c>
      <c r="J30" s="2">
        <v>7.3300000000000004E-2</v>
      </c>
      <c r="K30" s="2">
        <v>7.2700000000000001E-2</v>
      </c>
      <c r="L30" s="2">
        <v>2.3999999999999998E-3</v>
      </c>
      <c r="M30" s="2">
        <v>0.10680000000000001</v>
      </c>
      <c r="N30" s="2">
        <v>7.1900000000000006E-2</v>
      </c>
      <c r="O30" s="2">
        <v>9.4799999999999995E-2</v>
      </c>
      <c r="P30" s="2">
        <v>0.12820000000000001</v>
      </c>
      <c r="Q30" s="2">
        <v>0.1288</v>
      </c>
      <c r="R30" s="2">
        <v>0.1108</v>
      </c>
      <c r="S30" s="2">
        <v>0.1234</v>
      </c>
      <c r="T30" s="2">
        <v>0.1181</v>
      </c>
      <c r="U30" s="2">
        <v>0.11940000000000001</v>
      </c>
      <c r="V30" s="2">
        <v>9.8599999999999993E-2</v>
      </c>
      <c r="W30" s="2">
        <v>8.9499999999999996E-2</v>
      </c>
      <c r="X30" s="2">
        <v>9.98E-2</v>
      </c>
      <c r="Y30" s="2">
        <v>8.6999999999999994E-2</v>
      </c>
      <c r="Z30" s="2">
        <v>9.8599999999999993E-2</v>
      </c>
      <c r="AA30" s="2">
        <v>9.3299999999999994E-2</v>
      </c>
      <c r="AB30" s="2">
        <v>7.6300000000000007E-2</v>
      </c>
      <c r="AC30" s="2">
        <v>8.3099999999999993E-2</v>
      </c>
      <c r="AD30" s="2">
        <v>0.1013</v>
      </c>
      <c r="AE30" s="2">
        <v>7.7399999999999997E-2</v>
      </c>
      <c r="AF30" s="2">
        <v>5.45E-2</v>
      </c>
      <c r="AG30" s="2">
        <v>0.11899999999999999</v>
      </c>
      <c r="AH30" s="2">
        <v>0.12479999999999999</v>
      </c>
      <c r="AI30" s="2">
        <v>7.6300000000000007E-2</v>
      </c>
      <c r="AJ30" s="2">
        <v>0.1169</v>
      </c>
      <c r="AK30" s="2">
        <v>0.1229</v>
      </c>
      <c r="AL30" s="2">
        <v>9.3299999999999994E-2</v>
      </c>
      <c r="AM30" s="2">
        <v>9.5899999999999999E-2</v>
      </c>
      <c r="AN30" s="44">
        <f>AN28/AN3</f>
        <v>0.1022474086990216</v>
      </c>
      <c r="AO30" s="44">
        <f t="shared" ref="AO30:AR30" si="8">AO28/AO3</f>
        <v>0.11100591715976331</v>
      </c>
      <c r="AP30" s="44">
        <f t="shared" si="8"/>
        <v>0.11776945484810654</v>
      </c>
      <c r="AQ30" s="44">
        <f t="shared" si="8"/>
        <v>0.11669294886235639</v>
      </c>
      <c r="AR30" s="44">
        <f t="shared" si="8"/>
        <v>0.1194391781667475</v>
      </c>
    </row>
    <row r="31" spans="1:48" ht="19" x14ac:dyDescent="0.25">
      <c r="A31" s="5" t="s">
        <v>24</v>
      </c>
      <c r="B31" s="12">
        <v>0.73</v>
      </c>
      <c r="C31" s="12">
        <v>0.74</v>
      </c>
      <c r="D31" s="12">
        <v>0.94</v>
      </c>
      <c r="E31" s="12">
        <v>1.18</v>
      </c>
      <c r="F31" s="12">
        <v>1.32</v>
      </c>
      <c r="G31" s="12">
        <v>1.35</v>
      </c>
      <c r="H31" s="12">
        <v>1.59</v>
      </c>
      <c r="I31" s="12">
        <v>0.42</v>
      </c>
      <c r="J31" s="12">
        <v>0.42</v>
      </c>
      <c r="K31" s="12">
        <v>1.62</v>
      </c>
      <c r="L31" s="12">
        <v>0.06</v>
      </c>
      <c r="M31" s="12">
        <v>2.4900000000000002</v>
      </c>
      <c r="N31" s="12">
        <v>1.62</v>
      </c>
      <c r="O31" s="12">
        <v>2.12</v>
      </c>
      <c r="P31" s="12">
        <v>3.11</v>
      </c>
      <c r="Q31" s="12">
        <v>3.34</v>
      </c>
      <c r="R31" s="12">
        <v>3.04</v>
      </c>
      <c r="S31" s="12">
        <v>3.24</v>
      </c>
      <c r="T31" s="12">
        <v>3.34</v>
      </c>
      <c r="U31" s="12">
        <v>3.64</v>
      </c>
      <c r="V31" s="12">
        <v>3.3</v>
      </c>
      <c r="W31" s="12">
        <v>3.27</v>
      </c>
      <c r="X31" s="12">
        <v>4.13</v>
      </c>
      <c r="Y31" s="12">
        <v>4.0599999999999996</v>
      </c>
      <c r="Z31" s="12">
        <v>4.5199999999999996</v>
      </c>
      <c r="AA31" s="12">
        <v>4.45</v>
      </c>
      <c r="AB31" s="12">
        <v>3.99</v>
      </c>
      <c r="AC31" s="12">
        <v>4.5</v>
      </c>
      <c r="AD31" s="12">
        <v>5.58</v>
      </c>
      <c r="AE31" s="12">
        <v>4.07</v>
      </c>
      <c r="AF31" s="12">
        <v>2.78</v>
      </c>
      <c r="AG31" s="12">
        <v>6.03</v>
      </c>
      <c r="AH31" s="12">
        <v>6.44</v>
      </c>
      <c r="AI31" s="12">
        <v>4.05</v>
      </c>
      <c r="AJ31" s="12">
        <v>6.28</v>
      </c>
      <c r="AK31" s="12">
        <v>6.9</v>
      </c>
      <c r="AL31" s="12">
        <v>5.48</v>
      </c>
      <c r="AM31" s="12">
        <v>5.67</v>
      </c>
      <c r="AN31" s="45">
        <v>6.26</v>
      </c>
      <c r="AO31" s="45">
        <v>6.95</v>
      </c>
      <c r="AP31" s="45">
        <v>7.55</v>
      </c>
      <c r="AQ31" s="45">
        <v>7.68</v>
      </c>
      <c r="AR31" s="45">
        <v>8.0299999999999994</v>
      </c>
    </row>
    <row r="32" spans="1:48" ht="19" x14ac:dyDescent="0.25">
      <c r="A32" s="5" t="s">
        <v>25</v>
      </c>
      <c r="B32" s="12">
        <v>0.73</v>
      </c>
      <c r="C32" s="12">
        <v>0.74</v>
      </c>
      <c r="D32" s="12">
        <v>0.94</v>
      </c>
      <c r="E32" s="12">
        <v>1.18</v>
      </c>
      <c r="F32" s="12">
        <v>1.32</v>
      </c>
      <c r="G32" s="12">
        <v>1.35</v>
      </c>
      <c r="H32" s="12">
        <v>1.59</v>
      </c>
      <c r="I32" s="12">
        <v>0.42</v>
      </c>
      <c r="J32" s="12">
        <v>0.41</v>
      </c>
      <c r="K32" s="12">
        <v>1.62</v>
      </c>
      <c r="L32" s="12">
        <v>0.06</v>
      </c>
      <c r="M32" s="12">
        <v>2.4900000000000002</v>
      </c>
      <c r="N32" s="12">
        <v>1.61</v>
      </c>
      <c r="O32" s="12">
        <v>2.11</v>
      </c>
      <c r="P32" s="12">
        <v>3.09</v>
      </c>
      <c r="Q32" s="12">
        <v>3.31</v>
      </c>
      <c r="R32" s="12">
        <v>3.02</v>
      </c>
      <c r="S32" s="12">
        <v>3.22</v>
      </c>
      <c r="T32" s="12">
        <v>3.33</v>
      </c>
      <c r="U32" s="12">
        <v>3.61</v>
      </c>
      <c r="V32" s="12">
        <v>3.28</v>
      </c>
      <c r="W32" s="12">
        <v>3.25</v>
      </c>
      <c r="X32" s="12">
        <v>4.09</v>
      </c>
      <c r="Y32" s="12">
        <v>4.04</v>
      </c>
      <c r="Z32" s="12">
        <v>4.5199999999999996</v>
      </c>
      <c r="AA32" s="12">
        <v>4.45</v>
      </c>
      <c r="AB32" s="12">
        <v>3.99</v>
      </c>
      <c r="AC32" s="12">
        <v>4.42</v>
      </c>
      <c r="AD32" s="12">
        <v>5.53</v>
      </c>
      <c r="AE32" s="12">
        <v>4.04</v>
      </c>
      <c r="AF32" s="12">
        <v>2.77</v>
      </c>
      <c r="AG32" s="12">
        <v>5.99</v>
      </c>
      <c r="AH32" s="12">
        <v>6.4</v>
      </c>
      <c r="AI32" s="12">
        <v>4.03</v>
      </c>
      <c r="AJ32" s="12">
        <v>6.24</v>
      </c>
      <c r="AK32" s="12">
        <v>6.87</v>
      </c>
      <c r="AL32" s="12">
        <v>5.46</v>
      </c>
      <c r="AM32" s="12">
        <v>5.65</v>
      </c>
    </row>
    <row r="33" spans="1:39" ht="19" x14ac:dyDescent="0.25">
      <c r="A33" s="5" t="s">
        <v>26</v>
      </c>
      <c r="B33" s="1">
        <v>365890411</v>
      </c>
      <c r="C33" s="1">
        <v>364054054</v>
      </c>
      <c r="D33" s="1">
        <v>345957447</v>
      </c>
      <c r="E33" s="1">
        <v>320847458</v>
      </c>
      <c r="F33" s="1">
        <v>321060606</v>
      </c>
      <c r="G33" s="1">
        <v>320074074</v>
      </c>
      <c r="H33" s="1">
        <v>319685535</v>
      </c>
      <c r="I33" s="1">
        <v>321428571</v>
      </c>
      <c r="J33" s="1">
        <v>321130435</v>
      </c>
      <c r="K33" s="1">
        <v>331022823</v>
      </c>
      <c r="L33" s="1">
        <v>553333333</v>
      </c>
      <c r="M33" s="1">
        <v>563775100</v>
      </c>
      <c r="N33" s="1">
        <v>556481481</v>
      </c>
      <c r="O33" s="1">
        <v>549905660</v>
      </c>
      <c r="P33" s="1">
        <v>536366559</v>
      </c>
      <c r="Q33" s="1">
        <v>539101796</v>
      </c>
      <c r="R33" s="1">
        <v>529572368</v>
      </c>
      <c r="S33" s="1">
        <v>516851852</v>
      </c>
      <c r="T33" s="1">
        <v>507245509</v>
      </c>
      <c r="U33" s="1">
        <v>494560440</v>
      </c>
      <c r="V33" s="1">
        <v>475242424</v>
      </c>
      <c r="W33" s="1">
        <v>458562691</v>
      </c>
      <c r="X33" s="1">
        <v>441380145</v>
      </c>
      <c r="Y33" s="1">
        <v>416700000</v>
      </c>
      <c r="Z33" s="1">
        <v>415700000</v>
      </c>
      <c r="AA33" s="1">
        <v>414157303</v>
      </c>
      <c r="AB33" s="1">
        <v>398746867</v>
      </c>
      <c r="AC33" s="1">
        <v>389300000</v>
      </c>
      <c r="AD33" s="1">
        <v>383870968</v>
      </c>
      <c r="AE33" s="1">
        <v>374938575</v>
      </c>
      <c r="AF33" s="1">
        <v>364388489</v>
      </c>
      <c r="AG33" s="1">
        <v>359203980</v>
      </c>
      <c r="AH33" s="1">
        <v>353726708</v>
      </c>
      <c r="AI33" s="1">
        <v>348148148</v>
      </c>
      <c r="AJ33" s="1">
        <v>343471338</v>
      </c>
      <c r="AK33" s="1">
        <v>340869565</v>
      </c>
      <c r="AL33" s="1">
        <v>340869565</v>
      </c>
      <c r="AM33" s="1">
        <v>340869565</v>
      </c>
    </row>
    <row r="34" spans="1:39" ht="19" x14ac:dyDescent="0.25">
      <c r="A34" s="5" t="s">
        <v>27</v>
      </c>
      <c r="B34" s="1">
        <v>365890411</v>
      </c>
      <c r="C34" s="1">
        <v>364054054</v>
      </c>
      <c r="D34" s="1">
        <v>345957447</v>
      </c>
      <c r="E34" s="1">
        <v>320847458</v>
      </c>
      <c r="F34" s="1">
        <v>321060606</v>
      </c>
      <c r="G34" s="1">
        <v>320074074</v>
      </c>
      <c r="H34" s="1">
        <v>319685535</v>
      </c>
      <c r="I34" s="1">
        <v>321428571</v>
      </c>
      <c r="J34" s="1">
        <v>321130435</v>
      </c>
      <c r="K34" s="1">
        <v>331022823</v>
      </c>
      <c r="L34" s="1">
        <v>553333333</v>
      </c>
      <c r="M34" s="1">
        <v>571189189</v>
      </c>
      <c r="N34" s="1">
        <v>559937888</v>
      </c>
      <c r="O34" s="1">
        <v>552511848</v>
      </c>
      <c r="P34" s="1">
        <v>539838188</v>
      </c>
      <c r="Q34" s="1">
        <v>543987915</v>
      </c>
      <c r="R34" s="1">
        <v>533079470</v>
      </c>
      <c r="S34" s="1">
        <v>520062112</v>
      </c>
      <c r="T34" s="1">
        <v>508768769</v>
      </c>
      <c r="U34" s="1">
        <v>498670360</v>
      </c>
      <c r="V34" s="1">
        <v>478140244</v>
      </c>
      <c r="W34" s="1">
        <v>461384615</v>
      </c>
      <c r="X34" s="1">
        <v>445696822</v>
      </c>
      <c r="Y34" s="1">
        <v>418600000</v>
      </c>
      <c r="Z34" s="1">
        <v>416814159</v>
      </c>
      <c r="AA34" s="1">
        <v>414157303</v>
      </c>
      <c r="AB34" s="1">
        <v>398746867</v>
      </c>
      <c r="AC34" s="1">
        <v>396100000</v>
      </c>
      <c r="AD34" s="1">
        <v>387300000</v>
      </c>
      <c r="AE34" s="1">
        <v>377400000</v>
      </c>
      <c r="AF34" s="1">
        <v>366300000</v>
      </c>
      <c r="AG34" s="1">
        <v>361700000</v>
      </c>
      <c r="AH34" s="1">
        <v>355900000</v>
      </c>
      <c r="AI34" s="1">
        <v>349600000</v>
      </c>
      <c r="AJ34" s="1">
        <v>345600000</v>
      </c>
      <c r="AK34" s="1">
        <v>342500000</v>
      </c>
      <c r="AL34" s="1">
        <v>342500000</v>
      </c>
      <c r="AM34" s="1">
        <v>342500000</v>
      </c>
    </row>
    <row r="35" spans="1:39" ht="20" customHeight="1" x14ac:dyDescent="0.25">
      <c r="A35" s="15" t="s">
        <v>103</v>
      </c>
      <c r="B35" s="1"/>
      <c r="C35" s="23">
        <f>(C34-B34)/B34</f>
        <v>-5.0188716205519799E-3</v>
      </c>
      <c r="D35" s="23">
        <f t="shared" ref="D35:AM35" si="9">(D34-C34)/C34</f>
        <v>-4.9708571573824585E-2</v>
      </c>
      <c r="E35" s="23">
        <f t="shared" si="9"/>
        <v>-7.2581148975816093E-2</v>
      </c>
      <c r="F35" s="23">
        <f t="shared" si="9"/>
        <v>6.6432815559349084E-4</v>
      </c>
      <c r="G35" s="23">
        <f t="shared" si="9"/>
        <v>-3.072728268631001E-3</v>
      </c>
      <c r="H35" s="23">
        <f t="shared" si="9"/>
        <v>-1.2139033791284202E-3</v>
      </c>
      <c r="I35" s="23">
        <f t="shared" si="9"/>
        <v>5.4523455369977873E-3</v>
      </c>
      <c r="J35" s="23">
        <f t="shared" si="9"/>
        <v>-9.2753422345893456E-4</v>
      </c>
      <c r="K35" s="23">
        <f t="shared" si="9"/>
        <v>3.0804890853774105E-2</v>
      </c>
      <c r="L35" s="23">
        <f t="shared" si="9"/>
        <v>0.67158665370937276</v>
      </c>
      <c r="M35" s="23">
        <f t="shared" si="9"/>
        <v>3.2269619296547966E-2</v>
      </c>
      <c r="N35" s="23">
        <f t="shared" si="9"/>
        <v>-1.9698028633381576E-2</v>
      </c>
      <c r="O35" s="23">
        <f t="shared" si="9"/>
        <v>-1.3262256688013225E-2</v>
      </c>
      <c r="P35" s="23">
        <f t="shared" si="9"/>
        <v>-2.2938259235302409E-2</v>
      </c>
      <c r="Q35" s="23">
        <f t="shared" si="9"/>
        <v>7.6869830483352174E-3</v>
      </c>
      <c r="R35" s="23">
        <f t="shared" si="9"/>
        <v>-2.0052734075903137E-2</v>
      </c>
      <c r="S35" s="23">
        <f t="shared" si="9"/>
        <v>-2.4419169622120318E-2</v>
      </c>
      <c r="T35" s="23">
        <f t="shared" si="9"/>
        <v>-2.1715373489849612E-2</v>
      </c>
      <c r="U35" s="23">
        <f t="shared" si="9"/>
        <v>-1.9848720313254919E-2</v>
      </c>
      <c r="V35" s="23">
        <f t="shared" si="9"/>
        <v>-4.1169713796504769E-2</v>
      </c>
      <c r="W35" s="23">
        <f t="shared" si="9"/>
        <v>-3.5043335528142656E-2</v>
      </c>
      <c r="X35" s="23">
        <f t="shared" si="9"/>
        <v>-3.4001552045683191E-2</v>
      </c>
      <c r="Y35" s="23">
        <f t="shared" si="9"/>
        <v>-6.0796534017018414E-2</v>
      </c>
      <c r="Z35" s="23">
        <f t="shared" si="9"/>
        <v>-4.2662231247013859E-3</v>
      </c>
      <c r="AA35" s="23">
        <f t="shared" si="9"/>
        <v>-6.3741980511751286E-3</v>
      </c>
      <c r="AB35" s="23">
        <f t="shared" si="9"/>
        <v>-3.7209137418011434E-2</v>
      </c>
      <c r="AC35" s="23">
        <f t="shared" si="9"/>
        <v>-6.6379631266168674E-3</v>
      </c>
      <c r="AD35" s="23">
        <f t="shared" si="9"/>
        <v>-2.2216611966675081E-2</v>
      </c>
      <c r="AE35" s="23">
        <f t="shared" si="9"/>
        <v>-2.5561580170410533E-2</v>
      </c>
      <c r="AF35" s="23">
        <f t="shared" si="9"/>
        <v>-2.9411764705882353E-2</v>
      </c>
      <c r="AG35" s="23">
        <f t="shared" si="9"/>
        <v>-1.2558012558012558E-2</v>
      </c>
      <c r="AH35" s="23">
        <f t="shared" si="9"/>
        <v>-1.6035388443461432E-2</v>
      </c>
      <c r="AI35" s="23">
        <f t="shared" si="9"/>
        <v>-1.7701601573475695E-2</v>
      </c>
      <c r="AJ35" s="23">
        <f t="shared" si="9"/>
        <v>-1.1441647597254004E-2</v>
      </c>
      <c r="AK35" s="23">
        <f t="shared" si="9"/>
        <v>-8.9699074074074073E-3</v>
      </c>
      <c r="AL35" s="23">
        <f t="shared" si="9"/>
        <v>0</v>
      </c>
      <c r="AM35" s="23">
        <f t="shared" si="9"/>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23800000</v>
      </c>
      <c r="L38" s="1">
        <v>221600000</v>
      </c>
      <c r="M38" s="1">
        <v>83200000</v>
      </c>
      <c r="N38" s="1">
        <v>90800000</v>
      </c>
      <c r="O38" s="1">
        <v>144000000</v>
      </c>
      <c r="P38" s="1">
        <v>322800000</v>
      </c>
      <c r="Q38" s="1">
        <v>206500000</v>
      </c>
      <c r="R38" s="1">
        <v>405200000</v>
      </c>
      <c r="S38" s="1">
        <v>494500000</v>
      </c>
      <c r="T38" s="1">
        <v>290600000</v>
      </c>
      <c r="U38" s="1">
        <v>594000000</v>
      </c>
      <c r="V38" s="1">
        <v>364000000</v>
      </c>
      <c r="W38" s="1">
        <v>360800000</v>
      </c>
      <c r="X38" s="1">
        <v>472700000</v>
      </c>
      <c r="Y38" s="1">
        <v>364000000</v>
      </c>
      <c r="Z38" s="1">
        <v>987000000</v>
      </c>
      <c r="AA38" s="1">
        <v>876000000</v>
      </c>
      <c r="AB38" s="1">
        <v>764000000</v>
      </c>
      <c r="AC38" s="1">
        <v>1106000000</v>
      </c>
      <c r="AD38" s="1">
        <v>1054000000</v>
      </c>
      <c r="AE38" s="1">
        <v>789000000</v>
      </c>
      <c r="AF38" s="1">
        <v>619000000</v>
      </c>
      <c r="AG38" s="1">
        <v>923000000</v>
      </c>
      <c r="AH38" s="1">
        <v>616000000</v>
      </c>
      <c r="AI38" s="1">
        <v>539000000</v>
      </c>
      <c r="AJ38" s="1">
        <v>442000000</v>
      </c>
      <c r="AK38" s="1">
        <v>303000000</v>
      </c>
      <c r="AL38" s="1">
        <v>270000000</v>
      </c>
      <c r="AM38" s="1">
        <v>427000000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23800000</v>
      </c>
      <c r="L40" s="1">
        <v>221600000</v>
      </c>
      <c r="M40" s="1">
        <v>83200000</v>
      </c>
      <c r="N40" s="1">
        <v>90800000</v>
      </c>
      <c r="O40" s="1">
        <v>144000000</v>
      </c>
      <c r="P40" s="1">
        <v>322800000</v>
      </c>
      <c r="Q40" s="1">
        <v>206500000</v>
      </c>
      <c r="R40" s="1">
        <v>405200000</v>
      </c>
      <c r="S40" s="1">
        <v>494500000</v>
      </c>
      <c r="T40" s="1">
        <v>290600000</v>
      </c>
      <c r="U40" s="1">
        <v>594000000</v>
      </c>
      <c r="V40" s="1">
        <v>364000000</v>
      </c>
      <c r="W40" s="1">
        <v>360800000</v>
      </c>
      <c r="X40" s="1">
        <v>472700000</v>
      </c>
      <c r="Y40" s="1">
        <v>364000000</v>
      </c>
      <c r="Z40" s="1">
        <v>987000000</v>
      </c>
      <c r="AA40" s="1">
        <v>876000000</v>
      </c>
      <c r="AB40" s="1">
        <v>764000000</v>
      </c>
      <c r="AC40" s="1">
        <v>1106000000</v>
      </c>
      <c r="AD40" s="1">
        <v>1054000000</v>
      </c>
      <c r="AE40" s="1">
        <v>789000000</v>
      </c>
      <c r="AF40" s="1">
        <v>619000000</v>
      </c>
      <c r="AG40" s="1">
        <v>923000000</v>
      </c>
      <c r="AH40" s="1">
        <v>616000000</v>
      </c>
      <c r="AI40" s="1">
        <v>539000000</v>
      </c>
      <c r="AJ40" s="1">
        <v>442000000</v>
      </c>
      <c r="AK40" s="1">
        <v>303000000</v>
      </c>
      <c r="AL40" s="1">
        <v>270000000</v>
      </c>
      <c r="AM40" s="1">
        <v>427000000</v>
      </c>
    </row>
    <row r="41" spans="1:39" ht="19" x14ac:dyDescent="0.25">
      <c r="A41" s="5" t="s">
        <v>33</v>
      </c>
      <c r="B41" s="1" t="s">
        <v>91</v>
      </c>
      <c r="C41" s="1" t="s">
        <v>91</v>
      </c>
      <c r="D41" s="1" t="s">
        <v>91</v>
      </c>
      <c r="E41" s="1" t="s">
        <v>91</v>
      </c>
      <c r="F41" s="1" t="s">
        <v>91</v>
      </c>
      <c r="G41" s="1" t="s">
        <v>91</v>
      </c>
      <c r="H41" s="1" t="s">
        <v>91</v>
      </c>
      <c r="I41" s="1" t="s">
        <v>91</v>
      </c>
      <c r="J41" s="1" t="s">
        <v>91</v>
      </c>
      <c r="K41" s="1">
        <v>847500000</v>
      </c>
      <c r="L41" s="1">
        <v>1678000000</v>
      </c>
      <c r="M41" s="1">
        <v>1660900000</v>
      </c>
      <c r="N41" s="1">
        <v>1606300000</v>
      </c>
      <c r="O41" s="1">
        <v>1465200000</v>
      </c>
      <c r="P41" s="1">
        <v>1600600000</v>
      </c>
      <c r="Q41" s="1">
        <v>1809600000</v>
      </c>
      <c r="R41" s="1">
        <v>1672400000</v>
      </c>
      <c r="S41" s="1">
        <v>1952100000</v>
      </c>
      <c r="T41" s="1">
        <v>1955100000</v>
      </c>
      <c r="U41" s="1">
        <v>2038300000</v>
      </c>
      <c r="V41" s="1">
        <v>2101900000</v>
      </c>
      <c r="W41" s="1">
        <v>2336700000</v>
      </c>
      <c r="X41" s="1">
        <v>2560600000</v>
      </c>
      <c r="Y41" s="1">
        <v>2492000000</v>
      </c>
      <c r="Z41" s="1">
        <v>2566000000</v>
      </c>
      <c r="AA41" s="1">
        <v>2690000000</v>
      </c>
      <c r="AB41" s="1">
        <v>2602000000</v>
      </c>
      <c r="AC41" s="1">
        <v>2642000000</v>
      </c>
      <c r="AD41" s="1">
        <v>2545000000</v>
      </c>
      <c r="AE41" s="1">
        <v>2223000000</v>
      </c>
      <c r="AF41" s="1">
        <v>2281000000</v>
      </c>
      <c r="AG41" s="1">
        <v>2176000000</v>
      </c>
      <c r="AH41" s="1">
        <v>2315000000</v>
      </c>
      <c r="AI41" s="1">
        <v>2164000000</v>
      </c>
      <c r="AJ41" s="1">
        <v>2263000000</v>
      </c>
      <c r="AK41" s="1">
        <v>2235000000</v>
      </c>
      <c r="AL41" s="1">
        <v>2207000000</v>
      </c>
      <c r="AM41" s="1">
        <v>2280000000</v>
      </c>
    </row>
    <row r="42" spans="1:39" ht="19" x14ac:dyDescent="0.25">
      <c r="A42" s="5" t="s">
        <v>34</v>
      </c>
      <c r="B42" s="1" t="s">
        <v>91</v>
      </c>
      <c r="C42" s="1" t="s">
        <v>91</v>
      </c>
      <c r="D42" s="1" t="s">
        <v>91</v>
      </c>
      <c r="E42" s="1" t="s">
        <v>91</v>
      </c>
      <c r="F42" s="1" t="s">
        <v>91</v>
      </c>
      <c r="G42" s="1" t="s">
        <v>91</v>
      </c>
      <c r="H42" s="1" t="s">
        <v>91</v>
      </c>
      <c r="I42" s="1" t="s">
        <v>91</v>
      </c>
      <c r="J42" s="1" t="s">
        <v>91</v>
      </c>
      <c r="K42" s="1">
        <v>804200000</v>
      </c>
      <c r="L42" s="1">
        <v>1426100000</v>
      </c>
      <c r="M42" s="1">
        <v>1348300000</v>
      </c>
      <c r="N42" s="1">
        <v>1319500000</v>
      </c>
      <c r="O42" s="1">
        <v>1283800000</v>
      </c>
      <c r="P42" s="1">
        <v>1239900000</v>
      </c>
      <c r="Q42" s="1">
        <v>1390400000</v>
      </c>
      <c r="R42" s="1">
        <v>1494100000</v>
      </c>
      <c r="S42" s="1">
        <v>1430100000</v>
      </c>
      <c r="T42" s="1">
        <v>1563400000</v>
      </c>
      <c r="U42" s="1">
        <v>1670900000</v>
      </c>
      <c r="V42" s="1">
        <v>1752100000</v>
      </c>
      <c r="W42" s="1">
        <v>2004500000</v>
      </c>
      <c r="X42" s="1">
        <v>2443800000</v>
      </c>
      <c r="Y42" s="1">
        <v>2493000000</v>
      </c>
      <c r="Z42" s="1">
        <v>2033000000</v>
      </c>
      <c r="AA42" s="1">
        <v>2373000000</v>
      </c>
      <c r="AB42" s="1">
        <v>2356000000</v>
      </c>
      <c r="AC42" s="1">
        <v>2348000000</v>
      </c>
      <c r="AD42" s="1">
        <v>2233000000</v>
      </c>
      <c r="AE42" s="1">
        <v>1892000000</v>
      </c>
      <c r="AF42" s="1">
        <v>1909000000</v>
      </c>
      <c r="AG42" s="1">
        <v>1679000000</v>
      </c>
      <c r="AH42" s="1">
        <v>1790000000</v>
      </c>
      <c r="AI42" s="1">
        <v>1813000000</v>
      </c>
      <c r="AJ42" s="1">
        <v>1790000000</v>
      </c>
      <c r="AK42" s="1">
        <v>1903000000</v>
      </c>
      <c r="AL42" s="1">
        <v>2239000000</v>
      </c>
      <c r="AM42" s="1">
        <v>2269000000</v>
      </c>
    </row>
    <row r="43" spans="1:39" ht="19" x14ac:dyDescent="0.25">
      <c r="A43" s="5" t="s">
        <v>35</v>
      </c>
      <c r="B43" s="1" t="s">
        <v>91</v>
      </c>
      <c r="C43" s="1" t="s">
        <v>91</v>
      </c>
      <c r="D43" s="1" t="s">
        <v>91</v>
      </c>
      <c r="E43" s="1" t="s">
        <v>91</v>
      </c>
      <c r="F43" s="1" t="s">
        <v>91</v>
      </c>
      <c r="G43" s="1" t="s">
        <v>91</v>
      </c>
      <c r="H43" s="1" t="s">
        <v>91</v>
      </c>
      <c r="I43" s="1" t="s">
        <v>91</v>
      </c>
      <c r="J43" s="1" t="s">
        <v>91</v>
      </c>
      <c r="K43" s="1">
        <v>134400000</v>
      </c>
      <c r="L43" s="1">
        <v>488100000</v>
      </c>
      <c r="M43" s="1">
        <v>446800000</v>
      </c>
      <c r="N43" s="1">
        <v>472400000</v>
      </c>
      <c r="O43" s="1">
        <v>473900000</v>
      </c>
      <c r="P43" s="1">
        <v>398500000</v>
      </c>
      <c r="Q43" s="1">
        <v>383400000</v>
      </c>
      <c r="R43" s="1">
        <v>350500000</v>
      </c>
      <c r="S43" s="1">
        <v>397200000</v>
      </c>
      <c r="T43" s="1">
        <v>629000000</v>
      </c>
      <c r="U43" s="1">
        <v>658700000</v>
      </c>
      <c r="V43" s="1">
        <v>565100000</v>
      </c>
      <c r="W43" s="1">
        <v>567700000</v>
      </c>
      <c r="X43" s="1">
        <v>619500000</v>
      </c>
      <c r="Y43" s="1">
        <v>464000000</v>
      </c>
      <c r="Z43" s="1">
        <v>278000000</v>
      </c>
      <c r="AA43" s="1">
        <v>389000000</v>
      </c>
      <c r="AB43" s="1">
        <v>561000000</v>
      </c>
      <c r="AC43" s="1">
        <v>493000000</v>
      </c>
      <c r="AD43" s="1">
        <v>718000000</v>
      </c>
      <c r="AE43" s="1">
        <v>655000000</v>
      </c>
      <c r="AF43" s="1">
        <v>617000000</v>
      </c>
      <c r="AG43" s="1">
        <v>337000000</v>
      </c>
      <c r="AH43" s="1">
        <v>490000000</v>
      </c>
      <c r="AI43" s="1">
        <v>525000000</v>
      </c>
      <c r="AJ43" s="1">
        <v>562000000</v>
      </c>
      <c r="AK43" s="1">
        <v>733000000</v>
      </c>
      <c r="AL43" s="1">
        <v>849000000</v>
      </c>
      <c r="AM43" s="1">
        <v>753000000</v>
      </c>
    </row>
    <row r="44" spans="1:39" ht="19" x14ac:dyDescent="0.25">
      <c r="A44" s="6" t="s">
        <v>36</v>
      </c>
      <c r="B44" s="10" t="s">
        <v>91</v>
      </c>
      <c r="C44" s="10" t="s">
        <v>91</v>
      </c>
      <c r="D44" s="10" t="s">
        <v>91</v>
      </c>
      <c r="E44" s="10" t="s">
        <v>91</v>
      </c>
      <c r="F44" s="10" t="s">
        <v>91</v>
      </c>
      <c r="G44" s="10" t="s">
        <v>91</v>
      </c>
      <c r="H44" s="10" t="s">
        <v>91</v>
      </c>
      <c r="I44" s="10" t="s">
        <v>91</v>
      </c>
      <c r="J44" s="10" t="s">
        <v>91</v>
      </c>
      <c r="K44" s="10">
        <v>1809900000</v>
      </c>
      <c r="L44" s="10">
        <v>3813800000</v>
      </c>
      <c r="M44" s="10">
        <v>3539200000</v>
      </c>
      <c r="N44" s="10">
        <v>3489000000</v>
      </c>
      <c r="O44" s="10">
        <v>3366900000</v>
      </c>
      <c r="P44" s="10">
        <v>3561800000</v>
      </c>
      <c r="Q44" s="10">
        <v>3789900000</v>
      </c>
      <c r="R44" s="10">
        <v>3922200000</v>
      </c>
      <c r="S44" s="10">
        <v>4273900000</v>
      </c>
      <c r="T44" s="10">
        <v>4438100000</v>
      </c>
      <c r="U44" s="10">
        <v>4961900000</v>
      </c>
      <c r="V44" s="10">
        <v>4783100000</v>
      </c>
      <c r="W44" s="10">
        <v>5269700000</v>
      </c>
      <c r="X44" s="10">
        <v>6096600000</v>
      </c>
      <c r="Y44" s="10">
        <v>5813000000</v>
      </c>
      <c r="Z44" s="10">
        <v>5864000000</v>
      </c>
      <c r="AA44" s="10">
        <v>6328000000</v>
      </c>
      <c r="AB44" s="10">
        <v>6283000000</v>
      </c>
      <c r="AC44" s="10">
        <v>6589000000</v>
      </c>
      <c r="AD44" s="10">
        <v>6550000000</v>
      </c>
      <c r="AE44" s="10">
        <v>5559000000</v>
      </c>
      <c r="AF44" s="10">
        <v>5426000000</v>
      </c>
      <c r="AG44" s="10">
        <v>5115000000</v>
      </c>
      <c r="AH44" s="10">
        <v>5211000000</v>
      </c>
      <c r="AI44" s="10">
        <v>5041000000</v>
      </c>
      <c r="AJ44" s="10">
        <v>5057000000</v>
      </c>
      <c r="AK44" s="10">
        <v>5174000000</v>
      </c>
      <c r="AL44" s="10">
        <v>5565000000</v>
      </c>
      <c r="AM44" s="10">
        <v>5729000000</v>
      </c>
    </row>
    <row r="45" spans="1:39" ht="19" x14ac:dyDescent="0.25">
      <c r="A45" s="5" t="s">
        <v>37</v>
      </c>
      <c r="B45" s="1" t="s">
        <v>91</v>
      </c>
      <c r="C45" s="1" t="s">
        <v>91</v>
      </c>
      <c r="D45" s="1" t="s">
        <v>91</v>
      </c>
      <c r="E45" s="1" t="s">
        <v>91</v>
      </c>
      <c r="F45" s="1" t="s">
        <v>91</v>
      </c>
      <c r="G45" s="1" t="s">
        <v>91</v>
      </c>
      <c r="H45" s="1" t="s">
        <v>91</v>
      </c>
      <c r="I45" s="1" t="s">
        <v>91</v>
      </c>
      <c r="J45" s="1" t="s">
        <v>91</v>
      </c>
      <c r="K45" s="1">
        <v>4199400000</v>
      </c>
      <c r="L45" s="1">
        <v>6053300000</v>
      </c>
      <c r="M45" s="1">
        <v>6813300000</v>
      </c>
      <c r="N45" s="1">
        <v>5600600000</v>
      </c>
      <c r="O45" s="1">
        <v>5845000000</v>
      </c>
      <c r="P45" s="1">
        <v>6222000000</v>
      </c>
      <c r="Q45" s="1">
        <v>6918500000</v>
      </c>
      <c r="R45" s="1">
        <v>7326500000</v>
      </c>
      <c r="S45" s="1">
        <v>7619400000</v>
      </c>
      <c r="T45" s="1">
        <v>8263400000</v>
      </c>
      <c r="U45" s="1">
        <v>7990500000</v>
      </c>
      <c r="V45" s="1">
        <v>7494700000</v>
      </c>
      <c r="W45" s="1">
        <v>7684800000</v>
      </c>
      <c r="X45" s="1">
        <v>8094000000</v>
      </c>
      <c r="Y45" s="1">
        <v>7667000000</v>
      </c>
      <c r="Z45" s="1">
        <v>8033000000</v>
      </c>
      <c r="AA45" s="1">
        <v>8356000000</v>
      </c>
      <c r="AB45" s="1">
        <v>8049000000</v>
      </c>
      <c r="AC45" s="1">
        <v>8095000000</v>
      </c>
      <c r="AD45" s="1">
        <v>7948000000</v>
      </c>
      <c r="AE45" s="1">
        <v>7359000000</v>
      </c>
      <c r="AF45" s="1">
        <v>7104000000</v>
      </c>
      <c r="AG45" s="1">
        <v>7169000000</v>
      </c>
      <c r="AH45" s="1">
        <v>7436000000</v>
      </c>
      <c r="AI45" s="1">
        <v>7159000000</v>
      </c>
      <c r="AJ45" s="1">
        <v>7450000000</v>
      </c>
      <c r="AK45" s="1">
        <v>8042000000</v>
      </c>
      <c r="AL45" s="1">
        <v>8097000000</v>
      </c>
      <c r="AM45" s="1">
        <v>7885000000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2860500000</v>
      </c>
      <c r="X46" s="1">
        <v>2942400000</v>
      </c>
      <c r="Y46" s="1">
        <v>2743000000</v>
      </c>
      <c r="Z46" s="1">
        <v>3275000000</v>
      </c>
      <c r="AA46" s="1">
        <v>3403000000</v>
      </c>
      <c r="AB46" s="1">
        <v>3340000000</v>
      </c>
      <c r="AC46" s="1">
        <v>3337000000</v>
      </c>
      <c r="AD46" s="1">
        <v>3181000000</v>
      </c>
      <c r="AE46" s="1">
        <v>1628000000</v>
      </c>
      <c r="AF46" s="1">
        <v>1446000000</v>
      </c>
      <c r="AG46" s="1">
        <v>1480000000</v>
      </c>
      <c r="AH46" s="1">
        <v>1576000000</v>
      </c>
      <c r="AI46" s="1">
        <v>1474000000</v>
      </c>
      <c r="AJ46" s="1">
        <v>1467000000</v>
      </c>
      <c r="AK46" s="1">
        <v>1895000000</v>
      </c>
      <c r="AL46" s="1">
        <v>1840000000</v>
      </c>
      <c r="AM46" s="1">
        <v>2074000000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828500000</v>
      </c>
      <c r="M47" s="1">
        <v>942100000</v>
      </c>
      <c r="N47" s="1">
        <v>594800000</v>
      </c>
      <c r="O47" s="1">
        <v>588300000</v>
      </c>
      <c r="P47" s="1">
        <v>1246100000</v>
      </c>
      <c r="Q47" s="1">
        <v>2009900000</v>
      </c>
      <c r="R47" s="1">
        <v>1950300000</v>
      </c>
      <c r="S47" s="1">
        <v>2254900000</v>
      </c>
      <c r="T47" s="1">
        <v>2649100000</v>
      </c>
      <c r="U47" s="1">
        <v>2702900000</v>
      </c>
      <c r="V47" s="1">
        <v>2685600000</v>
      </c>
      <c r="W47" s="1" t="s">
        <v>91</v>
      </c>
      <c r="X47" s="1" t="s">
        <v>91</v>
      </c>
      <c r="Y47" s="1" t="s">
        <v>91</v>
      </c>
      <c r="Z47" s="1" t="s">
        <v>91</v>
      </c>
      <c r="AA47" s="1">
        <v>287000000</v>
      </c>
      <c r="AB47" s="1">
        <v>265000000</v>
      </c>
      <c r="AC47" s="1">
        <v>246000000</v>
      </c>
      <c r="AD47" s="1">
        <v>243000000</v>
      </c>
      <c r="AE47" s="1">
        <v>109000000</v>
      </c>
      <c r="AF47" s="1">
        <v>94000000</v>
      </c>
      <c r="AG47" s="1">
        <v>83000000</v>
      </c>
      <c r="AH47" s="1" t="s">
        <v>91</v>
      </c>
      <c r="AI47" s="1" t="s">
        <v>91</v>
      </c>
      <c r="AJ47" s="1" t="s">
        <v>91</v>
      </c>
      <c r="AK47" s="1">
        <v>832000000</v>
      </c>
      <c r="AL47" s="1">
        <v>810000000</v>
      </c>
      <c r="AM47" s="1">
        <v>851000000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828500000</v>
      </c>
      <c r="M48" s="1">
        <v>942100000</v>
      </c>
      <c r="N48" s="1">
        <v>594800000</v>
      </c>
      <c r="O48" s="1">
        <v>588300000</v>
      </c>
      <c r="P48" s="1">
        <v>1246100000</v>
      </c>
      <c r="Q48" s="1">
        <v>2009900000</v>
      </c>
      <c r="R48" s="1">
        <v>1950300000</v>
      </c>
      <c r="S48" s="1">
        <v>2254900000</v>
      </c>
      <c r="T48" s="1">
        <v>2649100000</v>
      </c>
      <c r="U48" s="1">
        <v>2702900000</v>
      </c>
      <c r="V48" s="1">
        <v>2685600000</v>
      </c>
      <c r="W48" s="1">
        <v>2860500000</v>
      </c>
      <c r="X48" s="1">
        <v>2942400000</v>
      </c>
      <c r="Y48" s="1">
        <v>2743000000</v>
      </c>
      <c r="Z48" s="1">
        <v>3275000000</v>
      </c>
      <c r="AA48" s="1">
        <v>3690000000</v>
      </c>
      <c r="AB48" s="1">
        <v>3605000000</v>
      </c>
      <c r="AC48" s="1">
        <v>3583000000</v>
      </c>
      <c r="AD48" s="1">
        <v>3424000000</v>
      </c>
      <c r="AE48" s="1">
        <v>1737000000</v>
      </c>
      <c r="AF48" s="1">
        <v>1540000000</v>
      </c>
      <c r="AG48" s="1">
        <v>1563000000</v>
      </c>
      <c r="AH48" s="1">
        <v>1576000000</v>
      </c>
      <c r="AI48" s="1">
        <v>1474000000</v>
      </c>
      <c r="AJ48" s="1">
        <v>1467000000</v>
      </c>
      <c r="AK48" s="1">
        <v>2727000000</v>
      </c>
      <c r="AL48" s="1">
        <v>2650000000</v>
      </c>
      <c r="AM48" s="1">
        <v>2925000000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355000000</v>
      </c>
      <c r="AA49" s="1">
        <v>374000000</v>
      </c>
      <c r="AB49" s="1">
        <v>338000000</v>
      </c>
      <c r="AC49" s="1">
        <v>355000000</v>
      </c>
      <c r="AD49" s="1">
        <v>382000000</v>
      </c>
      <c r="AE49" s="1">
        <v>257000000</v>
      </c>
      <c r="AF49" s="1">
        <v>247000000</v>
      </c>
      <c r="AG49" s="1">
        <v>257000000</v>
      </c>
      <c r="AH49" s="1">
        <v>233000000</v>
      </c>
      <c r="AI49" s="1">
        <v>224000000</v>
      </c>
      <c r="AJ49" s="1">
        <v>268000000</v>
      </c>
      <c r="AK49" s="1">
        <v>300000000</v>
      </c>
      <c r="AL49" s="1">
        <v>290000000</v>
      </c>
      <c r="AM49" s="1">
        <v>238000000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706400000</v>
      </c>
      <c r="L51" s="1">
        <v>743600000</v>
      </c>
      <c r="M51" s="1">
        <v>551100000</v>
      </c>
      <c r="N51" s="1">
        <v>1581600000</v>
      </c>
      <c r="O51" s="1">
        <v>1710100000</v>
      </c>
      <c r="P51" s="1">
        <v>1785600000</v>
      </c>
      <c r="Q51" s="1">
        <v>1761500000</v>
      </c>
      <c r="R51" s="1">
        <v>1808600000</v>
      </c>
      <c r="S51" s="1">
        <v>1437600000</v>
      </c>
      <c r="T51" s="1">
        <v>1429300000</v>
      </c>
      <c r="U51" s="1">
        <v>1362700000</v>
      </c>
      <c r="V51" s="1">
        <v>1339800000</v>
      </c>
      <c r="W51" s="1">
        <v>1252000000</v>
      </c>
      <c r="X51" s="1">
        <v>1306700000</v>
      </c>
      <c r="Y51" s="1">
        <v>1866000000</v>
      </c>
      <c r="Z51" s="1">
        <v>1682000000</v>
      </c>
      <c r="AA51" s="1">
        <v>1116000000</v>
      </c>
      <c r="AB51" s="1">
        <v>1098000000</v>
      </c>
      <c r="AC51" s="1">
        <v>1251000000</v>
      </c>
      <c r="AD51" s="1">
        <v>615000000</v>
      </c>
      <c r="AE51" s="1">
        <v>614000000</v>
      </c>
      <c r="AF51" s="1">
        <v>525000000</v>
      </c>
      <c r="AG51" s="1">
        <v>498000000</v>
      </c>
      <c r="AH51" s="1">
        <v>695000000</v>
      </c>
      <c r="AI51" s="1">
        <v>620000000</v>
      </c>
      <c r="AJ51" s="1">
        <v>1041000000</v>
      </c>
      <c r="AK51" s="1">
        <v>1280000000</v>
      </c>
      <c r="AL51" s="1">
        <v>1235000000</v>
      </c>
      <c r="AM51" s="1">
        <v>1193000000</v>
      </c>
    </row>
    <row r="52" spans="1:39" ht="19" x14ac:dyDescent="0.25">
      <c r="A52" s="5" t="s">
        <v>44</v>
      </c>
      <c r="B52" s="1" t="s">
        <v>91</v>
      </c>
      <c r="C52" s="1" t="s">
        <v>91</v>
      </c>
      <c r="D52" s="1" t="s">
        <v>91</v>
      </c>
      <c r="E52" s="1" t="s">
        <v>91</v>
      </c>
      <c r="F52" s="1" t="s">
        <v>91</v>
      </c>
      <c r="G52" s="1" t="s">
        <v>91</v>
      </c>
      <c r="H52" s="1" t="s">
        <v>91</v>
      </c>
      <c r="I52" s="1" t="s">
        <v>91</v>
      </c>
      <c r="J52" s="1" t="s">
        <v>91</v>
      </c>
      <c r="K52" s="1">
        <v>4905800000</v>
      </c>
      <c r="L52" s="1">
        <v>7625400000</v>
      </c>
      <c r="M52" s="1">
        <v>8306500000</v>
      </c>
      <c r="N52" s="1">
        <v>7777000000</v>
      </c>
      <c r="O52" s="1">
        <v>8143400000</v>
      </c>
      <c r="P52" s="1">
        <v>9253700000</v>
      </c>
      <c r="Q52" s="1">
        <v>10689900000</v>
      </c>
      <c r="R52" s="1">
        <v>11085400000</v>
      </c>
      <c r="S52" s="1">
        <v>11311900000</v>
      </c>
      <c r="T52" s="1">
        <v>12341800000</v>
      </c>
      <c r="U52" s="1">
        <v>12056100000</v>
      </c>
      <c r="V52" s="1">
        <v>11520100000</v>
      </c>
      <c r="W52" s="1">
        <v>11797300000</v>
      </c>
      <c r="X52" s="1">
        <v>12343100000</v>
      </c>
      <c r="Y52" s="1">
        <v>12276000000</v>
      </c>
      <c r="Z52" s="1">
        <v>13345000000</v>
      </c>
      <c r="AA52" s="1">
        <v>13536000000</v>
      </c>
      <c r="AB52" s="1">
        <v>13090000000</v>
      </c>
      <c r="AC52" s="1">
        <v>13284000000</v>
      </c>
      <c r="AD52" s="1">
        <v>12369000000</v>
      </c>
      <c r="AE52" s="1">
        <v>9967000000</v>
      </c>
      <c r="AF52" s="1">
        <v>9416000000</v>
      </c>
      <c r="AG52" s="1">
        <v>9487000000</v>
      </c>
      <c r="AH52" s="1">
        <v>9940000000</v>
      </c>
      <c r="AI52" s="1">
        <v>9477000000</v>
      </c>
      <c r="AJ52" s="1">
        <v>10226000000</v>
      </c>
      <c r="AK52" s="1">
        <v>12349000000</v>
      </c>
      <c r="AL52" s="1">
        <v>12272000000</v>
      </c>
      <c r="AM52" s="1">
        <v>12241000000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6715700000</v>
      </c>
      <c r="L54" s="11">
        <v>11439200000</v>
      </c>
      <c r="M54" s="11">
        <v>11845700000</v>
      </c>
      <c r="N54" s="11">
        <v>11266000000</v>
      </c>
      <c r="O54" s="11">
        <v>11510300000</v>
      </c>
      <c r="P54" s="11">
        <v>12815500000</v>
      </c>
      <c r="Q54" s="11">
        <v>14479800000</v>
      </c>
      <c r="R54" s="11">
        <v>15007600000</v>
      </c>
      <c r="S54" s="11">
        <v>15585800000</v>
      </c>
      <c r="T54" s="11">
        <v>16779900000</v>
      </c>
      <c r="U54" s="11">
        <v>17018000000</v>
      </c>
      <c r="V54" s="11">
        <v>16303200000</v>
      </c>
      <c r="W54" s="11">
        <v>17067000000</v>
      </c>
      <c r="X54" s="11">
        <v>18439700000</v>
      </c>
      <c r="Y54" s="11">
        <v>18089000000</v>
      </c>
      <c r="Z54" s="11">
        <v>19209000000</v>
      </c>
      <c r="AA54" s="11">
        <v>19864000000</v>
      </c>
      <c r="AB54" s="11">
        <v>19373000000</v>
      </c>
      <c r="AC54" s="11">
        <v>19873000000</v>
      </c>
      <c r="AD54" s="11">
        <v>18919000000</v>
      </c>
      <c r="AE54" s="11">
        <v>15526000000</v>
      </c>
      <c r="AF54" s="11">
        <v>14842000000</v>
      </c>
      <c r="AG54" s="11">
        <v>14602000000</v>
      </c>
      <c r="AH54" s="11">
        <v>15151000000</v>
      </c>
      <c r="AI54" s="11">
        <v>14518000000</v>
      </c>
      <c r="AJ54" s="11">
        <v>15283000000</v>
      </c>
      <c r="AK54" s="11">
        <v>17523000000</v>
      </c>
      <c r="AL54" s="11">
        <v>17837000000</v>
      </c>
      <c r="AM54" s="11">
        <v>17970000000</v>
      </c>
    </row>
    <row r="55" spans="1:39" ht="20" thickTop="1" x14ac:dyDescent="0.25">
      <c r="A55" s="5" t="s">
        <v>47</v>
      </c>
      <c r="B55" s="1" t="s">
        <v>91</v>
      </c>
      <c r="C55" s="1" t="s">
        <v>91</v>
      </c>
      <c r="D55" s="1" t="s">
        <v>91</v>
      </c>
      <c r="E55" s="1" t="s">
        <v>91</v>
      </c>
      <c r="F55" s="1" t="s">
        <v>91</v>
      </c>
      <c r="G55" s="1" t="s">
        <v>91</v>
      </c>
      <c r="H55" s="1" t="s">
        <v>91</v>
      </c>
      <c r="I55" s="1" t="s">
        <v>91</v>
      </c>
      <c r="J55" s="1" t="s">
        <v>91</v>
      </c>
      <c r="K55" s="1">
        <v>358000000</v>
      </c>
      <c r="L55" s="1">
        <v>888300000</v>
      </c>
      <c r="M55" s="1">
        <v>849800000</v>
      </c>
      <c r="N55" s="1">
        <v>747100000</v>
      </c>
      <c r="O55" s="1">
        <v>663000000</v>
      </c>
      <c r="P55" s="1">
        <v>780400000</v>
      </c>
      <c r="Q55" s="1">
        <v>1175900000</v>
      </c>
      <c r="R55" s="1">
        <v>768900000</v>
      </c>
      <c r="S55" s="1">
        <v>844500000</v>
      </c>
      <c r="T55" s="1">
        <v>857900000</v>
      </c>
      <c r="U55" s="1">
        <v>983200000</v>
      </c>
      <c r="V55" s="1">
        <v>1055500000</v>
      </c>
      <c r="W55" s="1">
        <v>1205600000</v>
      </c>
      <c r="X55" s="1">
        <v>1449300000</v>
      </c>
      <c r="Y55" s="1">
        <v>1422000000</v>
      </c>
      <c r="Z55" s="1">
        <v>1920000000</v>
      </c>
      <c r="AA55" s="1">
        <v>2206000000</v>
      </c>
      <c r="AB55" s="1">
        <v>2388000000</v>
      </c>
      <c r="AC55" s="1">
        <v>2443000000</v>
      </c>
      <c r="AD55" s="1">
        <v>2598000000</v>
      </c>
      <c r="AE55" s="1">
        <v>2616000000</v>
      </c>
      <c r="AF55" s="1">
        <v>2612000000</v>
      </c>
      <c r="AG55" s="1">
        <v>2609000000</v>
      </c>
      <c r="AH55" s="1">
        <v>2834000000</v>
      </c>
      <c r="AI55" s="1">
        <v>3190000000</v>
      </c>
      <c r="AJ55" s="1">
        <v>3055000000</v>
      </c>
      <c r="AK55" s="1">
        <v>3336000000</v>
      </c>
      <c r="AL55" s="1">
        <v>3840000000</v>
      </c>
      <c r="AM55" s="1">
        <v>3813000000</v>
      </c>
    </row>
    <row r="56" spans="1:39" ht="19" x14ac:dyDescent="0.25">
      <c r="A56" s="5" t="s">
        <v>48</v>
      </c>
      <c r="B56" s="1" t="s">
        <v>91</v>
      </c>
      <c r="C56" s="1" t="s">
        <v>91</v>
      </c>
      <c r="D56" s="1" t="s">
        <v>91</v>
      </c>
      <c r="E56" s="1" t="s">
        <v>91</v>
      </c>
      <c r="F56" s="1" t="s">
        <v>91</v>
      </c>
      <c r="G56" s="1" t="s">
        <v>91</v>
      </c>
      <c r="H56" s="1" t="s">
        <v>91</v>
      </c>
      <c r="I56" s="1" t="s">
        <v>91</v>
      </c>
      <c r="J56" s="1" t="s">
        <v>91</v>
      </c>
      <c r="K56" s="1">
        <v>771800000</v>
      </c>
      <c r="L56" s="1">
        <v>817800000</v>
      </c>
      <c r="M56" s="1">
        <v>576500000</v>
      </c>
      <c r="N56" s="1">
        <v>663100000</v>
      </c>
      <c r="O56" s="1">
        <v>635400000</v>
      </c>
      <c r="P56" s="1">
        <v>782400000</v>
      </c>
      <c r="Q56" s="1">
        <v>1490500000</v>
      </c>
      <c r="R56" s="1">
        <v>1236100000</v>
      </c>
      <c r="S56" s="1">
        <v>1086600000</v>
      </c>
      <c r="T56" s="1">
        <v>864300000</v>
      </c>
      <c r="U56" s="1">
        <v>1214700000</v>
      </c>
      <c r="V56" s="1">
        <v>1222500000</v>
      </c>
      <c r="W56" s="1">
        <v>1326400000</v>
      </c>
      <c r="X56" s="1">
        <v>1097900000</v>
      </c>
      <c r="Y56" s="1">
        <v>1083000000</v>
      </c>
      <c r="Z56" s="1">
        <v>610000000</v>
      </c>
      <c r="AA56" s="1">
        <v>344000000</v>
      </c>
      <c r="AB56" s="1">
        <v>706000000</v>
      </c>
      <c r="AC56" s="1">
        <v>1115000000</v>
      </c>
      <c r="AD56" s="1">
        <v>375000000</v>
      </c>
      <c r="AE56" s="1">
        <v>1326000000</v>
      </c>
      <c r="AF56" s="1">
        <v>1669000000</v>
      </c>
      <c r="AG56" s="1">
        <v>1133000000</v>
      </c>
      <c r="AH56" s="1">
        <v>953000000</v>
      </c>
      <c r="AI56" s="1">
        <v>1208000000</v>
      </c>
      <c r="AJ56" s="1">
        <v>1664000000</v>
      </c>
      <c r="AK56" s="1">
        <v>619000000</v>
      </c>
      <c r="AL56" s="1">
        <v>563000000</v>
      </c>
      <c r="AM56" s="1">
        <v>971000000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79000000</v>
      </c>
      <c r="AA57" s="1">
        <v>104000000</v>
      </c>
      <c r="AB57" s="1">
        <v>266000000</v>
      </c>
      <c r="AC57" s="1">
        <v>336000000</v>
      </c>
      <c r="AD57" s="1">
        <v>336000000</v>
      </c>
      <c r="AE57" s="1">
        <v>330000000</v>
      </c>
      <c r="AF57" s="1">
        <v>329000000</v>
      </c>
      <c r="AG57" s="1">
        <v>259000000</v>
      </c>
      <c r="AH57" s="1">
        <v>249000000</v>
      </c>
      <c r="AI57" s="1">
        <v>260000000</v>
      </c>
      <c r="AJ57" s="1">
        <v>231000000</v>
      </c>
      <c r="AK57" s="1">
        <v>332000000</v>
      </c>
      <c r="AL57" s="1">
        <v>323000000</v>
      </c>
      <c r="AM57" s="1">
        <v>318000000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929000000</v>
      </c>
      <c r="L59" s="1">
        <v>2163500000</v>
      </c>
      <c r="M59" s="1">
        <v>2260600000</v>
      </c>
      <c r="N59" s="1">
        <v>2296100000</v>
      </c>
      <c r="O59" s="1">
        <v>2492300000</v>
      </c>
      <c r="P59" s="1">
        <v>2283000000</v>
      </c>
      <c r="Q59" s="1">
        <v>1907500000</v>
      </c>
      <c r="R59" s="1">
        <v>2163300000</v>
      </c>
      <c r="S59" s="1">
        <v>2107200000</v>
      </c>
      <c r="T59" s="1">
        <v>2196500000</v>
      </c>
      <c r="U59" s="1">
        <v>2339300000</v>
      </c>
      <c r="V59" s="1">
        <v>2364900000</v>
      </c>
      <c r="W59" s="1">
        <v>2483800000</v>
      </c>
      <c r="X59" s="1">
        <v>2381400000</v>
      </c>
      <c r="Y59" s="1">
        <v>2247000000</v>
      </c>
      <c r="Z59" s="1">
        <v>2314000000</v>
      </c>
      <c r="AA59" s="1">
        <v>2684000000</v>
      </c>
      <c r="AB59" s="1">
        <v>2037000000</v>
      </c>
      <c r="AC59" s="1">
        <v>2197000000</v>
      </c>
      <c r="AD59" s="1">
        <v>2539000000</v>
      </c>
      <c r="AE59" s="1">
        <v>1954000000</v>
      </c>
      <c r="AF59" s="1">
        <v>1739000000</v>
      </c>
      <c r="AG59" s="1">
        <v>1845000000</v>
      </c>
      <c r="AH59" s="1">
        <v>1822000000</v>
      </c>
      <c r="AI59" s="1">
        <v>1878000000</v>
      </c>
      <c r="AJ59" s="1">
        <v>1969000000</v>
      </c>
      <c r="AK59" s="1">
        <v>2156000000</v>
      </c>
      <c r="AL59" s="1">
        <v>2023000000</v>
      </c>
      <c r="AM59" s="1">
        <v>3521000000</v>
      </c>
    </row>
    <row r="60" spans="1:39" ht="19" x14ac:dyDescent="0.25">
      <c r="A60" s="6" t="s">
        <v>52</v>
      </c>
      <c r="B60" s="10" t="s">
        <v>91</v>
      </c>
      <c r="C60" s="10" t="s">
        <v>91</v>
      </c>
      <c r="D60" s="10" t="s">
        <v>91</v>
      </c>
      <c r="E60" s="10" t="s">
        <v>91</v>
      </c>
      <c r="F60" s="10" t="s">
        <v>91</v>
      </c>
      <c r="G60" s="10" t="s">
        <v>91</v>
      </c>
      <c r="H60" s="10" t="s">
        <v>91</v>
      </c>
      <c r="I60" s="10" t="s">
        <v>91</v>
      </c>
      <c r="J60" s="10" t="s">
        <v>91</v>
      </c>
      <c r="K60" s="10">
        <v>2058800000</v>
      </c>
      <c r="L60" s="10">
        <v>3869600000</v>
      </c>
      <c r="M60" s="10">
        <v>3686900000</v>
      </c>
      <c r="N60" s="10">
        <v>3706300000</v>
      </c>
      <c r="O60" s="10">
        <v>3790700000</v>
      </c>
      <c r="P60" s="10">
        <v>3845800000</v>
      </c>
      <c r="Q60" s="10">
        <v>4573900000</v>
      </c>
      <c r="R60" s="10">
        <v>4168300000</v>
      </c>
      <c r="S60" s="10">
        <v>4038300000</v>
      </c>
      <c r="T60" s="10">
        <v>3918700000</v>
      </c>
      <c r="U60" s="10">
        <v>4537200000</v>
      </c>
      <c r="V60" s="10">
        <v>4642900000</v>
      </c>
      <c r="W60" s="10">
        <v>5015800000</v>
      </c>
      <c r="X60" s="10">
        <v>4928600000</v>
      </c>
      <c r="Y60" s="10">
        <v>4752000000</v>
      </c>
      <c r="Z60" s="10">
        <v>4923000000</v>
      </c>
      <c r="AA60" s="10">
        <v>5338000000</v>
      </c>
      <c r="AB60" s="10">
        <v>5397000000</v>
      </c>
      <c r="AC60" s="10">
        <v>6091000000</v>
      </c>
      <c r="AD60" s="10">
        <v>5848000000</v>
      </c>
      <c r="AE60" s="10">
        <v>6226000000</v>
      </c>
      <c r="AF60" s="10">
        <v>6349000000</v>
      </c>
      <c r="AG60" s="10">
        <v>5846000000</v>
      </c>
      <c r="AH60" s="10">
        <v>5858000000</v>
      </c>
      <c r="AI60" s="10">
        <v>6536000000</v>
      </c>
      <c r="AJ60" s="10">
        <v>6919000000</v>
      </c>
      <c r="AK60" s="10">
        <v>6443000000</v>
      </c>
      <c r="AL60" s="10">
        <v>6749000000</v>
      </c>
      <c r="AM60" s="10">
        <v>7334000000</v>
      </c>
    </row>
    <row r="61" spans="1:39" ht="19" x14ac:dyDescent="0.25">
      <c r="A61" s="5" t="s">
        <v>53</v>
      </c>
      <c r="B61" s="1" t="s">
        <v>91</v>
      </c>
      <c r="C61" s="1" t="s">
        <v>91</v>
      </c>
      <c r="D61" s="1" t="s">
        <v>91</v>
      </c>
      <c r="E61" s="1" t="s">
        <v>91</v>
      </c>
      <c r="F61" s="1" t="s">
        <v>91</v>
      </c>
      <c r="G61" s="1" t="s">
        <v>91</v>
      </c>
      <c r="H61" s="1" t="s">
        <v>91</v>
      </c>
      <c r="I61" s="1" t="s">
        <v>91</v>
      </c>
      <c r="J61" s="1" t="s">
        <v>91</v>
      </c>
      <c r="K61" s="1">
        <v>929500000</v>
      </c>
      <c r="L61" s="1">
        <v>1984700000</v>
      </c>
      <c r="M61" s="1">
        <v>1738600000</v>
      </c>
      <c r="N61" s="1">
        <v>1803900000</v>
      </c>
      <c r="O61" s="1">
        <v>2068200000</v>
      </c>
      <c r="P61" s="1">
        <v>1926600000</v>
      </c>
      <c r="Q61" s="1">
        <v>2000600000</v>
      </c>
      <c r="R61" s="1">
        <v>2424000000</v>
      </c>
      <c r="S61" s="1">
        <v>2844000000</v>
      </c>
      <c r="T61" s="1">
        <v>2733700000</v>
      </c>
      <c r="U61" s="1">
        <v>2298000000</v>
      </c>
      <c r="V61" s="1">
        <v>2594700000</v>
      </c>
      <c r="W61" s="1">
        <v>2276000000</v>
      </c>
      <c r="X61" s="1">
        <v>4393900000</v>
      </c>
      <c r="Y61" s="1">
        <v>4882000000</v>
      </c>
      <c r="Z61" s="1">
        <v>4792000000</v>
      </c>
      <c r="AA61" s="1">
        <v>5120000000</v>
      </c>
      <c r="AB61" s="1">
        <v>5426000000</v>
      </c>
      <c r="AC61" s="1">
        <v>5070000000</v>
      </c>
      <c r="AD61" s="1">
        <v>5386000000</v>
      </c>
      <c r="AE61" s="1">
        <v>5630000000</v>
      </c>
      <c r="AF61" s="1">
        <v>6106000000</v>
      </c>
      <c r="AG61" s="1">
        <v>6439000000</v>
      </c>
      <c r="AH61" s="1">
        <v>6472000000</v>
      </c>
      <c r="AI61" s="1">
        <v>6247000000</v>
      </c>
      <c r="AJ61" s="1">
        <v>6213000000</v>
      </c>
      <c r="AK61" s="1">
        <v>7878000000</v>
      </c>
      <c r="AL61" s="1">
        <v>8141000000</v>
      </c>
      <c r="AM61" s="1">
        <v>7578000000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v>612800000</v>
      </c>
      <c r="L63" s="1">
        <v>723100000</v>
      </c>
      <c r="M63" s="1">
        <v>762300000</v>
      </c>
      <c r="N63" s="1">
        <v>580800000</v>
      </c>
      <c r="O63" s="1">
        <v>666300000</v>
      </c>
      <c r="P63" s="1">
        <v>836900000</v>
      </c>
      <c r="Q63" s="1">
        <v>987500000</v>
      </c>
      <c r="R63" s="1">
        <v>1004600000</v>
      </c>
      <c r="S63" s="1">
        <v>854200000</v>
      </c>
      <c r="T63" s="1">
        <v>880600000</v>
      </c>
      <c r="U63" s="1">
        <v>840300000</v>
      </c>
      <c r="V63" s="1">
        <v>572900000</v>
      </c>
      <c r="W63" s="1">
        <v>391100000</v>
      </c>
      <c r="X63" s="1">
        <v>369700000</v>
      </c>
      <c r="Y63" s="1">
        <v>193000000</v>
      </c>
      <c r="Z63" s="1">
        <v>377000000</v>
      </c>
      <c r="AA63" s="1">
        <v>629000000</v>
      </c>
      <c r="AB63" s="1" t="s">
        <v>91</v>
      </c>
      <c r="AC63" s="1" t="s">
        <v>91</v>
      </c>
      <c r="AD63" s="1">
        <v>817000000</v>
      </c>
      <c r="AE63" s="1">
        <v>587000000</v>
      </c>
      <c r="AF63" s="1">
        <v>766000000</v>
      </c>
      <c r="AG63" s="1">
        <v>532000000</v>
      </c>
      <c r="AH63" s="1">
        <v>395000000</v>
      </c>
      <c r="AI63" s="1">
        <v>458000000</v>
      </c>
      <c r="AJ63" s="1">
        <v>511000000</v>
      </c>
      <c r="AK63" s="1">
        <v>723000000</v>
      </c>
      <c r="AL63" s="1">
        <v>694000000</v>
      </c>
      <c r="AM63" s="1">
        <v>647000000</v>
      </c>
    </row>
    <row r="64" spans="1:39" ht="19" x14ac:dyDescent="0.25">
      <c r="A64" s="5" t="s">
        <v>55</v>
      </c>
      <c r="B64" s="1" t="s">
        <v>91</v>
      </c>
      <c r="C64" s="1" t="s">
        <v>91</v>
      </c>
      <c r="D64" s="1" t="s">
        <v>91</v>
      </c>
      <c r="E64" s="1" t="s">
        <v>91</v>
      </c>
      <c r="F64" s="1" t="s">
        <v>91</v>
      </c>
      <c r="G64" s="1" t="s">
        <v>91</v>
      </c>
      <c r="H64" s="1" t="s">
        <v>91</v>
      </c>
      <c r="I64" s="1" t="s">
        <v>91</v>
      </c>
      <c r="J64" s="1" t="s">
        <v>91</v>
      </c>
      <c r="K64" s="1">
        <v>438700000</v>
      </c>
      <c r="L64" s="1">
        <v>974900000</v>
      </c>
      <c r="M64" s="1">
        <v>926100000</v>
      </c>
      <c r="N64" s="1">
        <v>887100000</v>
      </c>
      <c r="O64" s="1">
        <v>899900000</v>
      </c>
      <c r="P64" s="1">
        <v>868500000</v>
      </c>
      <c r="Q64" s="1">
        <v>869200000</v>
      </c>
      <c r="R64" s="1">
        <v>1454400000</v>
      </c>
      <c r="S64" s="1">
        <v>1943500000</v>
      </c>
      <c r="T64" s="1">
        <v>2182300000</v>
      </c>
      <c r="U64" s="1">
        <v>2344600000</v>
      </c>
      <c r="V64" s="1">
        <v>2540000000</v>
      </c>
      <c r="W64" s="1">
        <v>2864100000</v>
      </c>
      <c r="X64" s="1">
        <v>3039700000</v>
      </c>
      <c r="Y64" s="1">
        <v>3980000000</v>
      </c>
      <c r="Z64" s="1">
        <v>3427000000</v>
      </c>
      <c r="AA64" s="1">
        <v>2575000000</v>
      </c>
      <c r="AB64" s="1">
        <v>3021000000</v>
      </c>
      <c r="AC64" s="1">
        <v>3425000000</v>
      </c>
      <c r="AD64" s="1">
        <v>1728000000</v>
      </c>
      <c r="AE64" s="1">
        <v>2084000000</v>
      </c>
      <c r="AF64" s="1">
        <v>1581000000</v>
      </c>
      <c r="AG64" s="1">
        <v>1668000000</v>
      </c>
      <c r="AH64" s="1">
        <v>1544000000</v>
      </c>
      <c r="AI64" s="1">
        <v>1323000000</v>
      </c>
      <c r="AJ64" s="1">
        <v>1446000000</v>
      </c>
      <c r="AK64" s="1">
        <v>1610000000</v>
      </c>
      <c r="AL64" s="1">
        <v>1516000000</v>
      </c>
      <c r="AM64" s="1">
        <v>1864000000</v>
      </c>
    </row>
    <row r="65" spans="1:39" ht="19" x14ac:dyDescent="0.25">
      <c r="A65" s="5" t="s">
        <v>56</v>
      </c>
      <c r="B65" s="1" t="s">
        <v>91</v>
      </c>
      <c r="C65" s="1" t="s">
        <v>91</v>
      </c>
      <c r="D65" s="1" t="s">
        <v>91</v>
      </c>
      <c r="E65" s="1" t="s">
        <v>91</v>
      </c>
      <c r="F65" s="1" t="s">
        <v>91</v>
      </c>
      <c r="G65" s="1" t="s">
        <v>91</v>
      </c>
      <c r="H65" s="1" t="s">
        <v>91</v>
      </c>
      <c r="I65" s="1" t="s">
        <v>91</v>
      </c>
      <c r="J65" s="1" t="s">
        <v>91</v>
      </c>
      <c r="K65" s="1">
        <v>1981000000</v>
      </c>
      <c r="L65" s="1">
        <v>3682700000</v>
      </c>
      <c r="M65" s="1">
        <v>3427000000</v>
      </c>
      <c r="N65" s="1">
        <v>3271800000</v>
      </c>
      <c r="O65" s="1">
        <v>3634400000</v>
      </c>
      <c r="P65" s="1">
        <v>3632000000</v>
      </c>
      <c r="Q65" s="1">
        <v>3857300000</v>
      </c>
      <c r="R65" s="1">
        <v>4883000000</v>
      </c>
      <c r="S65" s="1">
        <v>5641700000</v>
      </c>
      <c r="T65" s="1">
        <v>5796600000</v>
      </c>
      <c r="U65" s="1">
        <v>5482900000</v>
      </c>
      <c r="V65" s="1">
        <v>5707600000</v>
      </c>
      <c r="W65" s="1">
        <v>5531200000</v>
      </c>
      <c r="X65" s="1">
        <v>7803300000</v>
      </c>
      <c r="Y65" s="1">
        <v>9055000000</v>
      </c>
      <c r="Z65" s="1">
        <v>8596000000</v>
      </c>
      <c r="AA65" s="1">
        <v>8324000000</v>
      </c>
      <c r="AB65" s="1">
        <v>8447000000</v>
      </c>
      <c r="AC65" s="1">
        <v>8495000000</v>
      </c>
      <c r="AD65" s="1">
        <v>7931000000</v>
      </c>
      <c r="AE65" s="1">
        <v>8301000000</v>
      </c>
      <c r="AF65" s="1">
        <v>8453000000</v>
      </c>
      <c r="AG65" s="1">
        <v>8639000000</v>
      </c>
      <c r="AH65" s="1">
        <v>8411000000</v>
      </c>
      <c r="AI65" s="1">
        <v>8028000000</v>
      </c>
      <c r="AJ65" s="1">
        <v>8170000000</v>
      </c>
      <c r="AK65" s="1">
        <v>10211000000</v>
      </c>
      <c r="AL65" s="1">
        <v>10351000000</v>
      </c>
      <c r="AM65" s="1">
        <v>10089000000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4039800000</v>
      </c>
      <c r="L67" s="10">
        <v>7552300000</v>
      </c>
      <c r="M67" s="10">
        <v>7113900000</v>
      </c>
      <c r="N67" s="10">
        <v>6978100000</v>
      </c>
      <c r="O67" s="10">
        <v>7425100000</v>
      </c>
      <c r="P67" s="10">
        <v>7477800000</v>
      </c>
      <c r="Q67" s="10">
        <v>8431200000</v>
      </c>
      <c r="R67" s="10">
        <v>9051300000</v>
      </c>
      <c r="S67" s="10">
        <v>9680000000</v>
      </c>
      <c r="T67" s="10">
        <v>9715300000</v>
      </c>
      <c r="U67" s="10">
        <v>10020100000</v>
      </c>
      <c r="V67" s="10">
        <v>10350500000</v>
      </c>
      <c r="W67" s="10">
        <v>10547000000</v>
      </c>
      <c r="X67" s="10">
        <v>12731900000</v>
      </c>
      <c r="Y67" s="10">
        <v>13807000000</v>
      </c>
      <c r="Z67" s="10">
        <v>13519000000</v>
      </c>
      <c r="AA67" s="10">
        <v>13662000000</v>
      </c>
      <c r="AB67" s="10">
        <v>13844000000</v>
      </c>
      <c r="AC67" s="10">
        <v>14586000000</v>
      </c>
      <c r="AD67" s="10">
        <v>13779000000</v>
      </c>
      <c r="AE67" s="10">
        <v>14527000000</v>
      </c>
      <c r="AF67" s="10">
        <v>14802000000</v>
      </c>
      <c r="AG67" s="10">
        <v>14485000000</v>
      </c>
      <c r="AH67" s="10">
        <v>14269000000</v>
      </c>
      <c r="AI67" s="10">
        <v>14564000000</v>
      </c>
      <c r="AJ67" s="10">
        <v>15089000000</v>
      </c>
      <c r="AK67" s="10">
        <v>16654000000</v>
      </c>
      <c r="AL67" s="10">
        <v>17100000000</v>
      </c>
      <c r="AM67" s="10">
        <v>17423000000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710800000</v>
      </c>
      <c r="Q68" s="1">
        <v>710800000</v>
      </c>
      <c r="R68" s="1">
        <v>710800000</v>
      </c>
      <c r="S68" s="1">
        <v>710800000</v>
      </c>
      <c r="T68" s="1">
        <v>710800000</v>
      </c>
      <c r="U68" s="1">
        <v>710800000</v>
      </c>
      <c r="V68" s="1">
        <v>710800000</v>
      </c>
      <c r="W68" s="1">
        <v>598300000</v>
      </c>
      <c r="X68" s="1">
        <v>598300000</v>
      </c>
      <c r="Y68" s="1">
        <v>598000000</v>
      </c>
      <c r="Z68" s="1">
        <v>598000000</v>
      </c>
      <c r="AA68" s="1">
        <v>598000000</v>
      </c>
      <c r="AB68" s="1">
        <v>536000000</v>
      </c>
      <c r="AC68" s="1">
        <v>536000000</v>
      </c>
      <c r="AD68" s="1">
        <v>536000000</v>
      </c>
      <c r="AE68" s="1">
        <v>536000000</v>
      </c>
      <c r="AF68" s="1">
        <v>473000000</v>
      </c>
      <c r="AG68" s="1">
        <v>473000000</v>
      </c>
      <c r="AH68" s="1">
        <v>473000000</v>
      </c>
      <c r="AI68" s="1">
        <v>473000000</v>
      </c>
      <c r="AJ68" s="1">
        <v>473000000</v>
      </c>
      <c r="AK68" s="1">
        <v>473000000</v>
      </c>
      <c r="AL68" s="1">
        <v>473000000</v>
      </c>
      <c r="AM68" s="1">
        <v>473000000</v>
      </c>
    </row>
    <row r="69" spans="1:39" ht="19" x14ac:dyDescent="0.25">
      <c r="A69" s="5" t="s">
        <v>60</v>
      </c>
      <c r="B69" s="1" t="s">
        <v>91</v>
      </c>
      <c r="C69" s="1" t="s">
        <v>91</v>
      </c>
      <c r="D69" s="1" t="s">
        <v>91</v>
      </c>
      <c r="E69" s="1" t="s">
        <v>91</v>
      </c>
      <c r="F69" s="1" t="s">
        <v>91</v>
      </c>
      <c r="G69" s="1" t="s">
        <v>91</v>
      </c>
      <c r="H69" s="1" t="s">
        <v>91</v>
      </c>
      <c r="I69" s="1" t="s">
        <v>91</v>
      </c>
      <c r="J69" s="1" t="s">
        <v>91</v>
      </c>
      <c r="K69" s="1">
        <v>2753200000</v>
      </c>
      <c r="L69" s="1">
        <v>3593900000</v>
      </c>
      <c r="M69" s="1">
        <v>4506800000</v>
      </c>
      <c r="N69" s="1">
        <v>4871500000</v>
      </c>
      <c r="O69" s="1">
        <v>5509100000</v>
      </c>
      <c r="P69" s="1">
        <v>6764600000</v>
      </c>
      <c r="Q69" s="1">
        <v>7982000000</v>
      </c>
      <c r="R69" s="1">
        <v>8999500000</v>
      </c>
      <c r="S69" s="1">
        <v>10054000000</v>
      </c>
      <c r="T69" s="1">
        <v>11059200000</v>
      </c>
      <c r="U69" s="1">
        <v>11865900000</v>
      </c>
      <c r="V69" s="1">
        <v>12581400000</v>
      </c>
      <c r="W69" s="1">
        <v>7895600000</v>
      </c>
      <c r="X69" s="1">
        <v>8747800000</v>
      </c>
      <c r="Y69" s="1">
        <v>9465000000</v>
      </c>
      <c r="Z69" s="1">
        <v>10329000000</v>
      </c>
      <c r="AA69" s="1">
        <v>11086000000</v>
      </c>
      <c r="AB69" s="1">
        <v>8244000000</v>
      </c>
      <c r="AC69" s="1">
        <v>8823000000</v>
      </c>
      <c r="AD69" s="1">
        <v>9714000000</v>
      </c>
      <c r="AE69" s="1">
        <v>8470000000</v>
      </c>
      <c r="AF69" s="1">
        <v>4994000000</v>
      </c>
      <c r="AG69" s="1">
        <v>5831000000</v>
      </c>
      <c r="AH69" s="1">
        <v>6730000000</v>
      </c>
      <c r="AI69" s="1">
        <v>5947000000</v>
      </c>
      <c r="AJ69" s="1">
        <v>6686000000</v>
      </c>
      <c r="AK69" s="1">
        <v>7567000000</v>
      </c>
      <c r="AL69" s="1">
        <v>7858000000</v>
      </c>
      <c r="AM69" s="1">
        <v>8201000000</v>
      </c>
    </row>
    <row r="70" spans="1:39" ht="19" x14ac:dyDescent="0.25">
      <c r="A70" s="5" t="s">
        <v>61</v>
      </c>
      <c r="B70" s="1" t="s">
        <v>91</v>
      </c>
      <c r="C70" s="1" t="s">
        <v>91</v>
      </c>
      <c r="D70" s="1" t="s">
        <v>91</v>
      </c>
      <c r="E70" s="1" t="s">
        <v>91</v>
      </c>
      <c r="F70" s="1" t="s">
        <v>91</v>
      </c>
      <c r="G70" s="1" t="s">
        <v>91</v>
      </c>
      <c r="H70" s="1" t="s">
        <v>91</v>
      </c>
      <c r="I70" s="1" t="s">
        <v>91</v>
      </c>
      <c r="J70" s="1" t="s">
        <v>91</v>
      </c>
      <c r="K70" s="1">
        <v>-2404600000</v>
      </c>
      <c r="L70" s="1">
        <v>-4866600000</v>
      </c>
      <c r="M70" s="1">
        <v>-5113900000</v>
      </c>
      <c r="N70" s="1">
        <v>-4155600000</v>
      </c>
      <c r="O70" s="1">
        <v>-4702700000</v>
      </c>
      <c r="P70" s="1">
        <v>-4858800000</v>
      </c>
      <c r="Q70" s="1">
        <v>-5096300000</v>
      </c>
      <c r="R70" s="1">
        <v>-5388200000</v>
      </c>
      <c r="S70" s="1">
        <v>-2182900000</v>
      </c>
      <c r="T70" s="1">
        <v>-1592500000</v>
      </c>
      <c r="U70" s="1">
        <v>-1248300000</v>
      </c>
      <c r="V70" s="1">
        <v>-1682500000</v>
      </c>
      <c r="W70" s="1">
        <v>-1432200000</v>
      </c>
      <c r="X70" s="1">
        <v>-791200000</v>
      </c>
      <c r="Y70" s="1">
        <v>-2386000000</v>
      </c>
      <c r="Z70" s="1">
        <v>-1833000000</v>
      </c>
      <c r="AA70" s="1">
        <v>-1466000000</v>
      </c>
      <c r="AB70" s="1">
        <v>-1866000000</v>
      </c>
      <c r="AC70" s="1">
        <v>-2059000000</v>
      </c>
      <c r="AD70" s="1">
        <v>-2242000000</v>
      </c>
      <c r="AE70" s="1">
        <v>-3312000000</v>
      </c>
      <c r="AF70" s="1">
        <v>-3278000000</v>
      </c>
      <c r="AG70" s="1">
        <v>-3474000000</v>
      </c>
      <c r="AH70" s="1">
        <v>-2919000000</v>
      </c>
      <c r="AI70" s="1">
        <v>-3299000000</v>
      </c>
      <c r="AJ70" s="1">
        <v>-3294000000</v>
      </c>
      <c r="AK70" s="1">
        <v>-3172000000</v>
      </c>
      <c r="AL70" s="1">
        <v>-3239000000</v>
      </c>
      <c r="AM70" s="1">
        <v>-3669000000</v>
      </c>
    </row>
    <row r="71" spans="1:39" ht="19" x14ac:dyDescent="0.25">
      <c r="A71" s="5" t="s">
        <v>62</v>
      </c>
      <c r="B71" s="1" t="s">
        <v>91</v>
      </c>
      <c r="C71" s="1" t="s">
        <v>91</v>
      </c>
      <c r="D71" s="1" t="s">
        <v>91</v>
      </c>
      <c r="E71" s="1" t="s">
        <v>91</v>
      </c>
      <c r="F71" s="1" t="s">
        <v>91</v>
      </c>
      <c r="G71" s="1" t="s">
        <v>91</v>
      </c>
      <c r="H71" s="1" t="s">
        <v>91</v>
      </c>
      <c r="I71" s="1" t="s">
        <v>91</v>
      </c>
      <c r="J71" s="1" t="s">
        <v>91</v>
      </c>
      <c r="K71" s="1">
        <v>2327300000</v>
      </c>
      <c r="L71" s="1">
        <v>5159600000</v>
      </c>
      <c r="M71" s="1">
        <v>5338900000</v>
      </c>
      <c r="N71" s="1">
        <v>3572000000</v>
      </c>
      <c r="O71" s="1">
        <v>3278800000</v>
      </c>
      <c r="P71" s="1">
        <v>2721100000</v>
      </c>
      <c r="Q71" s="1">
        <v>2452100000</v>
      </c>
      <c r="R71" s="1">
        <v>1634200000</v>
      </c>
      <c r="S71" s="1">
        <v>-2931600000</v>
      </c>
      <c r="T71" s="1">
        <v>-3411200000</v>
      </c>
      <c r="U71" s="1">
        <v>-4698900000</v>
      </c>
      <c r="V71" s="1">
        <v>-6051500000</v>
      </c>
      <c r="W71" s="1">
        <v>-964300000</v>
      </c>
      <c r="X71" s="1">
        <v>-3331200000</v>
      </c>
      <c r="Y71" s="1">
        <v>-3799000000</v>
      </c>
      <c r="Z71" s="1">
        <v>-3688000000</v>
      </c>
      <c r="AA71" s="1">
        <v>-4301000000</v>
      </c>
      <c r="AB71" s="1">
        <v>-1665000000</v>
      </c>
      <c r="AC71" s="1">
        <v>-2315000000</v>
      </c>
      <c r="AD71" s="1">
        <v>-3152000000</v>
      </c>
      <c r="AE71" s="1">
        <v>-4965000000</v>
      </c>
      <c r="AF71" s="1">
        <v>-2363000000</v>
      </c>
      <c r="AG71" s="1">
        <v>-2932000000</v>
      </c>
      <c r="AH71" s="1">
        <v>-3655000000</v>
      </c>
      <c r="AI71" s="1">
        <v>-3408000000</v>
      </c>
      <c r="AJ71" s="1">
        <v>-3898000000</v>
      </c>
      <c r="AK71" s="1">
        <v>-4242000000</v>
      </c>
      <c r="AL71" s="1">
        <v>-4578000000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v>2675900000</v>
      </c>
      <c r="L72" s="10">
        <v>3886900000</v>
      </c>
      <c r="M72" s="10">
        <v>4731800000</v>
      </c>
      <c r="N72" s="10">
        <v>4287900000</v>
      </c>
      <c r="O72" s="10">
        <v>4085200000</v>
      </c>
      <c r="P72" s="10">
        <v>5337700000</v>
      </c>
      <c r="Q72" s="10">
        <v>6048600000</v>
      </c>
      <c r="R72" s="10">
        <v>5956300000</v>
      </c>
      <c r="S72" s="10">
        <v>5650300000</v>
      </c>
      <c r="T72" s="10">
        <v>6766300000</v>
      </c>
      <c r="U72" s="10">
        <v>6629500000</v>
      </c>
      <c r="V72" s="10">
        <v>5558200000</v>
      </c>
      <c r="W72" s="10">
        <v>6097400000</v>
      </c>
      <c r="X72" s="10">
        <v>5223700000</v>
      </c>
      <c r="Y72" s="10">
        <v>3878000000</v>
      </c>
      <c r="Z72" s="10">
        <v>5406000000</v>
      </c>
      <c r="AA72" s="10">
        <v>5917000000</v>
      </c>
      <c r="AB72" s="10">
        <v>5249000000</v>
      </c>
      <c r="AC72" s="10">
        <v>4985000000</v>
      </c>
      <c r="AD72" s="10">
        <v>4856000000</v>
      </c>
      <c r="AE72" s="10">
        <v>729000000</v>
      </c>
      <c r="AF72" s="10">
        <v>-174000000</v>
      </c>
      <c r="AG72" s="10">
        <v>-102000000</v>
      </c>
      <c r="AH72" s="10">
        <v>629000000</v>
      </c>
      <c r="AI72" s="10">
        <v>-287000000</v>
      </c>
      <c r="AJ72" s="10">
        <v>-33000000</v>
      </c>
      <c r="AK72" s="10">
        <v>626000000</v>
      </c>
      <c r="AL72" s="10">
        <v>514000000</v>
      </c>
      <c r="AM72" s="10">
        <v>547000000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6715700000</v>
      </c>
      <c r="L73" s="11">
        <v>11439200000</v>
      </c>
      <c r="M73" s="11">
        <v>11845700000</v>
      </c>
      <c r="N73" s="11">
        <v>11266000000</v>
      </c>
      <c r="O73" s="11">
        <v>11510300000</v>
      </c>
      <c r="P73" s="11">
        <v>12815500000</v>
      </c>
      <c r="Q73" s="11">
        <v>14479800000</v>
      </c>
      <c r="R73" s="11">
        <v>15007600000</v>
      </c>
      <c r="S73" s="11">
        <v>15330300000</v>
      </c>
      <c r="T73" s="11">
        <v>16481600000</v>
      </c>
      <c r="U73" s="11">
        <v>16649600000</v>
      </c>
      <c r="V73" s="11">
        <v>15908700000</v>
      </c>
      <c r="W73" s="11">
        <v>16644400000</v>
      </c>
      <c r="X73" s="11">
        <v>17955600000</v>
      </c>
      <c r="Y73" s="11">
        <v>17685000000</v>
      </c>
      <c r="Z73" s="11">
        <v>18925000000</v>
      </c>
      <c r="AA73" s="11">
        <v>19579000000</v>
      </c>
      <c r="AB73" s="11">
        <v>19093000000</v>
      </c>
      <c r="AC73" s="11">
        <v>19571000000</v>
      </c>
      <c r="AD73" s="11">
        <v>18635000000</v>
      </c>
      <c r="AE73" s="11">
        <v>15256000000</v>
      </c>
      <c r="AF73" s="11">
        <v>14628000000</v>
      </c>
      <c r="AG73" s="11">
        <v>14383000000</v>
      </c>
      <c r="AH73" s="11">
        <v>14898000000</v>
      </c>
      <c r="AI73" s="11">
        <v>14277000000</v>
      </c>
      <c r="AJ73" s="11">
        <v>15056000000</v>
      </c>
      <c r="AK73" s="11">
        <v>17280000000</v>
      </c>
      <c r="AL73" s="11">
        <v>17614000000</v>
      </c>
      <c r="AM73" s="11">
        <v>17970000000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423800000</v>
      </c>
      <c r="G76" s="1">
        <v>432100000</v>
      </c>
      <c r="H76" s="1">
        <v>508300000</v>
      </c>
      <c r="I76" s="1">
        <v>135000000</v>
      </c>
      <c r="J76" s="1">
        <v>510900000</v>
      </c>
      <c r="K76" s="1">
        <v>535100000</v>
      </c>
      <c r="L76" s="1">
        <v>33200000</v>
      </c>
      <c r="M76" s="1">
        <v>1403800000</v>
      </c>
      <c r="N76" s="1">
        <v>901500000</v>
      </c>
      <c r="O76" s="1">
        <v>1165800000</v>
      </c>
      <c r="P76" s="1">
        <v>1668100000</v>
      </c>
      <c r="Q76" s="1">
        <v>1800600000</v>
      </c>
      <c r="R76" s="1">
        <v>1609900000</v>
      </c>
      <c r="S76" s="1">
        <v>1674600000</v>
      </c>
      <c r="T76" s="1">
        <v>1694200000</v>
      </c>
      <c r="U76" s="1">
        <v>1800200000</v>
      </c>
      <c r="V76" s="1">
        <v>1568300000</v>
      </c>
      <c r="W76" s="1">
        <v>1499500000</v>
      </c>
      <c r="X76" s="1">
        <v>1822900000</v>
      </c>
      <c r="Y76" s="1">
        <v>1690000000</v>
      </c>
      <c r="Z76" s="1">
        <v>1884000000</v>
      </c>
      <c r="AA76" s="1">
        <v>1843000000</v>
      </c>
      <c r="AB76" s="1">
        <v>1591000000</v>
      </c>
      <c r="AC76" s="1">
        <v>1750000000</v>
      </c>
      <c r="AD76" s="1">
        <v>2142000000</v>
      </c>
      <c r="AE76" s="1">
        <v>1526000000</v>
      </c>
      <c r="AF76" s="1">
        <v>1013000000</v>
      </c>
      <c r="AG76" s="1">
        <v>2166000000</v>
      </c>
      <c r="AH76" s="1">
        <v>2278000000</v>
      </c>
      <c r="AI76" s="1">
        <v>1410000000</v>
      </c>
      <c r="AJ76" s="1">
        <v>2157000000</v>
      </c>
      <c r="AK76" s="1">
        <v>2352000000</v>
      </c>
      <c r="AL76" s="1">
        <v>1814000000</v>
      </c>
      <c r="AM76" s="1">
        <v>1961000000</v>
      </c>
    </row>
    <row r="77" spans="1:39" ht="19" x14ac:dyDescent="0.25">
      <c r="A77" s="5" t="s">
        <v>13</v>
      </c>
      <c r="B77" s="1" t="s">
        <v>91</v>
      </c>
      <c r="C77" s="1" t="s">
        <v>91</v>
      </c>
      <c r="D77" s="1" t="s">
        <v>91</v>
      </c>
      <c r="E77" s="1" t="s">
        <v>91</v>
      </c>
      <c r="F77" s="1">
        <v>210900000</v>
      </c>
      <c r="G77" s="1">
        <v>240300000</v>
      </c>
      <c r="H77" s="1">
        <v>265500000</v>
      </c>
      <c r="I77" s="1">
        <v>289000000</v>
      </c>
      <c r="J77" s="1">
        <v>295900000</v>
      </c>
      <c r="K77" s="1">
        <v>329600000</v>
      </c>
      <c r="L77" s="1">
        <v>581700000</v>
      </c>
      <c r="M77" s="1">
        <v>561000000</v>
      </c>
      <c r="N77" s="1">
        <v>490900000</v>
      </c>
      <c r="O77" s="1">
        <v>542500000</v>
      </c>
      <c r="P77" s="1">
        <v>628000000</v>
      </c>
      <c r="Q77" s="1">
        <v>673400000</v>
      </c>
      <c r="R77" s="1">
        <v>739600000</v>
      </c>
      <c r="S77" s="1">
        <v>706600000</v>
      </c>
      <c r="T77" s="1">
        <v>745800000</v>
      </c>
      <c r="U77" s="1">
        <v>800300000</v>
      </c>
      <c r="V77" s="1">
        <v>844500000</v>
      </c>
      <c r="W77" s="1">
        <v>932800000</v>
      </c>
      <c r="X77" s="1">
        <v>806500000</v>
      </c>
      <c r="Y77" s="1">
        <v>775000000</v>
      </c>
      <c r="Z77" s="1">
        <v>783000000</v>
      </c>
      <c r="AA77" s="1">
        <v>813000000</v>
      </c>
      <c r="AB77" s="1">
        <v>1091000000</v>
      </c>
      <c r="AC77" s="1">
        <v>857000000</v>
      </c>
      <c r="AD77" s="1">
        <v>863000000</v>
      </c>
      <c r="AE77" s="1">
        <v>862000000</v>
      </c>
      <c r="AF77" s="1">
        <v>746000000</v>
      </c>
      <c r="AG77" s="1">
        <v>705000000</v>
      </c>
      <c r="AH77" s="1">
        <v>724000000</v>
      </c>
      <c r="AI77" s="1">
        <v>882000000</v>
      </c>
      <c r="AJ77" s="1">
        <v>917000000</v>
      </c>
      <c r="AK77" s="1">
        <v>796000000</v>
      </c>
      <c r="AL77" s="1">
        <v>766000000</v>
      </c>
      <c r="AM77" s="1">
        <v>754000000</v>
      </c>
    </row>
    <row r="78" spans="1:39" ht="19" x14ac:dyDescent="0.25">
      <c r="A78" s="5" t="s">
        <v>67</v>
      </c>
      <c r="B78" s="1" t="s">
        <v>91</v>
      </c>
      <c r="C78" s="1" t="s">
        <v>91</v>
      </c>
      <c r="D78" s="1" t="s">
        <v>91</v>
      </c>
      <c r="E78" s="1" t="s">
        <v>91</v>
      </c>
      <c r="F78" s="1">
        <v>58000000</v>
      </c>
      <c r="G78" s="1">
        <v>42600000</v>
      </c>
      <c r="H78" s="1">
        <v>7000000</v>
      </c>
      <c r="I78" s="1">
        <v>-3400000</v>
      </c>
      <c r="J78" s="1">
        <v>23600000</v>
      </c>
      <c r="K78" s="1">
        <v>31800000</v>
      </c>
      <c r="L78" s="1">
        <v>-330000000</v>
      </c>
      <c r="M78" s="1">
        <v>40500000</v>
      </c>
      <c r="N78" s="1">
        <v>11200000</v>
      </c>
      <c r="O78" s="1">
        <v>53300000</v>
      </c>
      <c r="P78" s="1">
        <v>126200000</v>
      </c>
      <c r="Q78" s="1">
        <v>84100000</v>
      </c>
      <c r="R78" s="1">
        <v>39700000</v>
      </c>
      <c r="S78" s="1">
        <v>197600000</v>
      </c>
      <c r="T78" s="1">
        <v>-53000000</v>
      </c>
      <c r="U78" s="1">
        <v>-19400000</v>
      </c>
      <c r="V78" s="1">
        <v>-142700000</v>
      </c>
      <c r="W78" s="1">
        <v>-208000000</v>
      </c>
      <c r="X78" s="1">
        <v>-103000000</v>
      </c>
      <c r="Y78" s="1">
        <v>151000000</v>
      </c>
      <c r="Z78" s="1">
        <v>141000000</v>
      </c>
      <c r="AA78" s="1">
        <v>-12000000</v>
      </c>
      <c r="AB78" s="1">
        <v>274000000</v>
      </c>
      <c r="AC78" s="1">
        <v>224000000</v>
      </c>
      <c r="AD78" s="1">
        <v>151000000</v>
      </c>
      <c r="AE78" s="1">
        <v>63000000</v>
      </c>
      <c r="AF78" s="1">
        <v>-255000000</v>
      </c>
      <c r="AG78" s="1">
        <v>-15000000</v>
      </c>
      <c r="AH78" s="1">
        <v>-69000000</v>
      </c>
      <c r="AI78" s="1">
        <v>2000000</v>
      </c>
      <c r="AJ78" s="1">
        <v>29000000</v>
      </c>
      <c r="AK78" s="1">
        <v>45000000</v>
      </c>
      <c r="AL78" s="1">
        <v>-70000000</v>
      </c>
      <c r="AM78" s="1">
        <v>-57000000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86000000</v>
      </c>
      <c r="AA79" s="1">
        <v>52000000</v>
      </c>
      <c r="AB79" s="1">
        <v>48000000</v>
      </c>
      <c r="AC79" s="1">
        <v>67000000</v>
      </c>
      <c r="AD79" s="1">
        <v>92000000</v>
      </c>
      <c r="AE79" s="1">
        <v>52000000</v>
      </c>
      <c r="AF79" s="1">
        <v>75000000</v>
      </c>
      <c r="AG79" s="1">
        <v>77000000</v>
      </c>
      <c r="AH79" s="1">
        <v>76000000</v>
      </c>
      <c r="AI79" s="1">
        <v>41000000</v>
      </c>
      <c r="AJ79" s="1">
        <v>96000000</v>
      </c>
      <c r="AK79" s="1">
        <v>147000000</v>
      </c>
      <c r="AL79" s="1">
        <v>26000000</v>
      </c>
      <c r="AM79" s="1">
        <v>150000000</v>
      </c>
    </row>
    <row r="80" spans="1:39" ht="19" x14ac:dyDescent="0.25">
      <c r="A80" s="15" t="s">
        <v>104</v>
      </c>
      <c r="B80" s="16" t="e">
        <f t="shared" ref="B80:AM80" si="10">B79/B3</f>
        <v>#VALUE!</v>
      </c>
      <c r="C80" s="16" t="e">
        <f t="shared" si="10"/>
        <v>#VALUE!</v>
      </c>
      <c r="D80" s="16" t="e">
        <f t="shared" si="10"/>
        <v>#VALUE!</v>
      </c>
      <c r="E80" s="16" t="e">
        <f t="shared" si="10"/>
        <v>#VALUE!</v>
      </c>
      <c r="F80" s="16" t="e">
        <f t="shared" si="10"/>
        <v>#VALUE!</v>
      </c>
      <c r="G80" s="16" t="e">
        <f t="shared" si="10"/>
        <v>#VALUE!</v>
      </c>
      <c r="H80" s="16" t="e">
        <f t="shared" si="10"/>
        <v>#VALUE!</v>
      </c>
      <c r="I80" s="16" t="e">
        <f t="shared" si="10"/>
        <v>#VALUE!</v>
      </c>
      <c r="J80" s="16" t="e">
        <f t="shared" si="10"/>
        <v>#VALUE!</v>
      </c>
      <c r="K80" s="16" t="e">
        <f t="shared" si="10"/>
        <v>#VALUE!</v>
      </c>
      <c r="L80" s="16" t="e">
        <f t="shared" si="10"/>
        <v>#VALUE!</v>
      </c>
      <c r="M80" s="16" t="e">
        <f t="shared" si="10"/>
        <v>#VALUE!</v>
      </c>
      <c r="N80" s="16" t="e">
        <f t="shared" si="10"/>
        <v>#VALUE!</v>
      </c>
      <c r="O80" s="16" t="e">
        <f t="shared" si="10"/>
        <v>#VALUE!</v>
      </c>
      <c r="P80" s="16" t="e">
        <f t="shared" si="10"/>
        <v>#VALUE!</v>
      </c>
      <c r="Q80" s="16" t="e">
        <f t="shared" si="10"/>
        <v>#VALUE!</v>
      </c>
      <c r="R80" s="16" t="e">
        <f t="shared" si="10"/>
        <v>#VALUE!</v>
      </c>
      <c r="S80" s="16" t="e">
        <f t="shared" si="10"/>
        <v>#VALUE!</v>
      </c>
      <c r="T80" s="16" t="e">
        <f t="shared" si="10"/>
        <v>#VALUE!</v>
      </c>
      <c r="U80" s="16" t="e">
        <f t="shared" si="10"/>
        <v>#VALUE!</v>
      </c>
      <c r="V80" s="16" t="e">
        <f t="shared" si="10"/>
        <v>#VALUE!</v>
      </c>
      <c r="W80" s="16" t="e">
        <f t="shared" si="10"/>
        <v>#VALUE!</v>
      </c>
      <c r="X80" s="16" t="e">
        <f t="shared" si="10"/>
        <v>#VALUE!</v>
      </c>
      <c r="Y80" s="16" t="e">
        <f t="shared" si="10"/>
        <v>#VALUE!</v>
      </c>
      <c r="Z80" s="16">
        <f t="shared" si="10"/>
        <v>4.4990844886215013E-3</v>
      </c>
      <c r="AA80" s="16">
        <f t="shared" si="10"/>
        <v>2.6334447483034539E-3</v>
      </c>
      <c r="AB80" s="16">
        <f t="shared" si="10"/>
        <v>2.3026000191883333E-3</v>
      </c>
      <c r="AC80" s="16">
        <f t="shared" si="10"/>
        <v>3.1809333903052746E-3</v>
      </c>
      <c r="AD80" s="16">
        <f t="shared" si="10"/>
        <v>4.3494704992435703E-3</v>
      </c>
      <c r="AE80" s="16">
        <f t="shared" si="10"/>
        <v>2.6363820726019063E-3</v>
      </c>
      <c r="AF80" s="16">
        <f t="shared" si="10"/>
        <v>4.0342101016620944E-3</v>
      </c>
      <c r="AG80" s="16">
        <f t="shared" si="10"/>
        <v>4.2303043621580048E-3</v>
      </c>
      <c r="AH80" s="16">
        <f t="shared" si="10"/>
        <v>4.1623309053069723E-3</v>
      </c>
      <c r="AI80" s="16">
        <f t="shared" si="10"/>
        <v>2.2178946229579142E-3</v>
      </c>
      <c r="AJ80" s="16">
        <f t="shared" si="10"/>
        <v>5.2032520325203252E-3</v>
      </c>
      <c r="AK80" s="16">
        <f t="shared" si="10"/>
        <v>7.6802507836990592E-3</v>
      </c>
      <c r="AL80" s="16">
        <f t="shared" si="10"/>
        <v>1.3374485596707819E-3</v>
      </c>
      <c r="AM80" s="16">
        <f t="shared" si="10"/>
        <v>7.4349442379182153E-3</v>
      </c>
    </row>
    <row r="81" spans="1:47" ht="19" x14ac:dyDescent="0.25">
      <c r="A81" s="5" t="s">
        <v>69</v>
      </c>
      <c r="B81" s="1" t="s">
        <v>91</v>
      </c>
      <c r="C81" s="1" t="s">
        <v>91</v>
      </c>
      <c r="D81" s="1" t="s">
        <v>91</v>
      </c>
      <c r="E81" s="1" t="s">
        <v>91</v>
      </c>
      <c r="F81" s="1">
        <v>50100000</v>
      </c>
      <c r="G81" s="1">
        <v>-16500000</v>
      </c>
      <c r="H81" s="1">
        <v>-53000000</v>
      </c>
      <c r="I81" s="1">
        <v>-92700000</v>
      </c>
      <c r="J81" s="1">
        <v>-71700000</v>
      </c>
      <c r="K81" s="1">
        <v>-224300000</v>
      </c>
      <c r="L81" s="1">
        <v>-527900000</v>
      </c>
      <c r="M81" s="1">
        <v>-141600000</v>
      </c>
      <c r="N81" s="1">
        <v>-576900000</v>
      </c>
      <c r="O81" s="1">
        <v>63600000</v>
      </c>
      <c r="P81" s="1">
        <v>-67100000</v>
      </c>
      <c r="Q81" s="1">
        <v>-338300000</v>
      </c>
      <c r="R81" s="1">
        <v>-287300000</v>
      </c>
      <c r="S81" s="1">
        <v>-197600000</v>
      </c>
      <c r="T81" s="1">
        <v>116400000</v>
      </c>
      <c r="U81" s="1">
        <v>133000000</v>
      </c>
      <c r="V81" s="1">
        <v>-284500000</v>
      </c>
      <c r="W81" s="1">
        <v>5100000</v>
      </c>
      <c r="X81" s="1">
        <v>-329500000</v>
      </c>
      <c r="Y81" s="1">
        <v>-335000000</v>
      </c>
      <c r="Z81" s="1">
        <v>1105000000</v>
      </c>
      <c r="AA81" s="1">
        <v>24000000</v>
      </c>
      <c r="AB81" s="1">
        <v>-262000000</v>
      </c>
      <c r="AC81" s="1">
        <v>119000000</v>
      </c>
      <c r="AD81" s="1">
        <v>-158000000</v>
      </c>
      <c r="AE81" s="1">
        <v>-176000000</v>
      </c>
      <c r="AF81" s="1">
        <v>-445000000</v>
      </c>
      <c r="AG81" s="1">
        <v>334000000</v>
      </c>
      <c r="AH81" s="1">
        <v>-148000000</v>
      </c>
      <c r="AI81" s="1">
        <v>389000000</v>
      </c>
      <c r="AJ81" s="1">
        <v>-288000000</v>
      </c>
      <c r="AK81" s="1">
        <v>363000000</v>
      </c>
      <c r="AL81" s="1">
        <v>46000000</v>
      </c>
      <c r="AM81" s="1">
        <v>-75000000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-20000000</v>
      </c>
      <c r="AA82" s="1">
        <v>45000000</v>
      </c>
      <c r="AB82" s="1">
        <v>-169000000</v>
      </c>
      <c r="AC82" s="1">
        <v>-38000000</v>
      </c>
      <c r="AD82" s="1">
        <v>4000000</v>
      </c>
      <c r="AE82" s="1">
        <v>267000000</v>
      </c>
      <c r="AF82" s="1">
        <v>60000000</v>
      </c>
      <c r="AG82" s="1">
        <v>-23000000</v>
      </c>
      <c r="AH82" s="1">
        <v>-44000000</v>
      </c>
      <c r="AI82" s="1">
        <v>33000000</v>
      </c>
      <c r="AJ82" s="1">
        <v>-116000000</v>
      </c>
      <c r="AK82" s="1">
        <v>95000000</v>
      </c>
      <c r="AL82" s="1">
        <v>-37000000</v>
      </c>
      <c r="AM82" s="1" t="s">
        <v>91</v>
      </c>
    </row>
    <row r="83" spans="1:47" ht="21" x14ac:dyDescent="0.25">
      <c r="A83" s="5" t="s">
        <v>34</v>
      </c>
      <c r="B83" s="1" t="s">
        <v>91</v>
      </c>
      <c r="C83" s="1" t="s">
        <v>91</v>
      </c>
      <c r="D83" s="1" t="s">
        <v>91</v>
      </c>
      <c r="E83" s="1" t="s">
        <v>91</v>
      </c>
      <c r="F83" s="1">
        <v>-49000000</v>
      </c>
      <c r="G83" s="1">
        <v>-96200000</v>
      </c>
      <c r="H83" s="1">
        <v>-18000000</v>
      </c>
      <c r="I83" s="1">
        <v>-38200000</v>
      </c>
      <c r="J83" s="1">
        <v>-60700000</v>
      </c>
      <c r="K83" s="1">
        <v>-55500000</v>
      </c>
      <c r="L83" s="1">
        <v>-191300000</v>
      </c>
      <c r="M83" s="1">
        <v>15900000</v>
      </c>
      <c r="N83" s="1">
        <v>-43700000</v>
      </c>
      <c r="O83" s="1">
        <v>-400000</v>
      </c>
      <c r="P83" s="1" t="s">
        <v>91</v>
      </c>
      <c r="Q83" s="1" t="s">
        <v>91</v>
      </c>
      <c r="R83" s="1">
        <v>-37700000</v>
      </c>
      <c r="S83" s="1" t="s">
        <v>91</v>
      </c>
      <c r="T83" s="1">
        <v>-108600000</v>
      </c>
      <c r="U83" s="1" t="s">
        <v>91</v>
      </c>
      <c r="V83" s="1" t="s">
        <v>91</v>
      </c>
      <c r="W83" s="1" t="s">
        <v>91</v>
      </c>
      <c r="X83" s="1">
        <v>-439300000</v>
      </c>
      <c r="Y83" s="1">
        <v>-45000000</v>
      </c>
      <c r="Z83" s="1">
        <v>523000000</v>
      </c>
      <c r="AA83" s="1">
        <v>-341000000</v>
      </c>
      <c r="AB83" s="1">
        <v>9000000</v>
      </c>
      <c r="AC83" s="1">
        <v>9000000</v>
      </c>
      <c r="AD83" s="1">
        <v>100000000</v>
      </c>
      <c r="AE83" s="1">
        <v>12000000</v>
      </c>
      <c r="AF83" s="1">
        <v>-28000000</v>
      </c>
      <c r="AG83" s="1">
        <v>230000000</v>
      </c>
      <c r="AH83" s="1">
        <v>-33000000</v>
      </c>
      <c r="AI83" s="1">
        <v>-127000000</v>
      </c>
      <c r="AJ83" s="1">
        <v>24000000</v>
      </c>
      <c r="AK83" s="1">
        <v>-96000000</v>
      </c>
      <c r="AL83" s="1">
        <v>-417000000</v>
      </c>
      <c r="AM83" s="1" t="s">
        <v>91</v>
      </c>
      <c r="AT83" s="46" t="s">
        <v>135</v>
      </c>
      <c r="AU83" s="4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278000000</v>
      </c>
      <c r="AA84" s="1">
        <v>263000000</v>
      </c>
      <c r="AB84" s="1">
        <v>161000000</v>
      </c>
      <c r="AC84" s="1">
        <v>45000000</v>
      </c>
      <c r="AD84" s="1">
        <v>128000000</v>
      </c>
      <c r="AE84" s="1">
        <v>-30000000</v>
      </c>
      <c r="AF84" s="1">
        <v>44000000</v>
      </c>
      <c r="AG84" s="1">
        <v>-61000000</v>
      </c>
      <c r="AH84" s="1">
        <v>174000000</v>
      </c>
      <c r="AI84" s="1">
        <v>392000000</v>
      </c>
      <c r="AJ84" s="1">
        <v>-153000000</v>
      </c>
      <c r="AK84" s="1">
        <v>239000000</v>
      </c>
      <c r="AL84" s="1">
        <v>627000000</v>
      </c>
      <c r="AM84" s="1" t="s">
        <v>91</v>
      </c>
      <c r="AT84" s="48" t="s">
        <v>136</v>
      </c>
      <c r="AU84" s="49"/>
    </row>
    <row r="85" spans="1:47" ht="20" x14ac:dyDescent="0.25">
      <c r="A85" s="5" t="s">
        <v>71</v>
      </c>
      <c r="B85" s="1" t="s">
        <v>91</v>
      </c>
      <c r="C85" s="1" t="s">
        <v>91</v>
      </c>
      <c r="D85" s="1" t="s">
        <v>91</v>
      </c>
      <c r="E85" s="1" t="s">
        <v>91</v>
      </c>
      <c r="F85" s="1" t="s">
        <v>91</v>
      </c>
      <c r="G85" s="1" t="s">
        <v>91</v>
      </c>
      <c r="H85" s="1" t="s">
        <v>91</v>
      </c>
      <c r="I85" s="1" t="s">
        <v>91</v>
      </c>
      <c r="J85" s="1" t="s">
        <v>91</v>
      </c>
      <c r="K85" s="1">
        <v>-248900000</v>
      </c>
      <c r="L85" s="1">
        <v>-55800000</v>
      </c>
      <c r="M85" s="1">
        <v>-147700000</v>
      </c>
      <c r="N85" s="1">
        <v>-217300000</v>
      </c>
      <c r="O85" s="1">
        <v>-423800000</v>
      </c>
      <c r="P85" s="1">
        <v>-67100000</v>
      </c>
      <c r="Q85" s="1">
        <v>-338300000</v>
      </c>
      <c r="R85" s="1">
        <v>-54700000</v>
      </c>
      <c r="S85" s="1">
        <v>-197600000</v>
      </c>
      <c r="T85" s="1">
        <v>143900000</v>
      </c>
      <c r="U85" s="1">
        <v>133000000</v>
      </c>
      <c r="V85" s="1">
        <v>140200000</v>
      </c>
      <c r="W85" s="1">
        <v>5100000</v>
      </c>
      <c r="X85" s="1">
        <v>56100000</v>
      </c>
      <c r="Y85" s="1">
        <v>-127000000</v>
      </c>
      <c r="Z85" s="1">
        <v>151000000</v>
      </c>
      <c r="AA85" s="1">
        <v>-11000000</v>
      </c>
      <c r="AB85" s="1">
        <v>-46000000</v>
      </c>
      <c r="AC85" s="1">
        <v>-44000000</v>
      </c>
      <c r="AD85" s="1">
        <v>-130000000</v>
      </c>
      <c r="AE85" s="1">
        <v>-146000000</v>
      </c>
      <c r="AF85" s="1">
        <v>-330000000</v>
      </c>
      <c r="AG85" s="1">
        <v>41000000</v>
      </c>
      <c r="AH85" s="1">
        <v>33000000</v>
      </c>
      <c r="AI85" s="1">
        <v>-88000000</v>
      </c>
      <c r="AJ85" s="1">
        <v>-48000000</v>
      </c>
      <c r="AK85" s="1">
        <v>-49000000</v>
      </c>
      <c r="AL85" s="1">
        <v>1000000</v>
      </c>
      <c r="AM85" s="1" t="s">
        <v>91</v>
      </c>
      <c r="AT85" s="24" t="s">
        <v>137</v>
      </c>
      <c r="AU85" s="25">
        <f>AM17</f>
        <v>282000000</v>
      </c>
    </row>
    <row r="86" spans="1:47" ht="20" x14ac:dyDescent="0.25">
      <c r="A86" s="5" t="s">
        <v>72</v>
      </c>
      <c r="B86" s="1" t="s">
        <v>91</v>
      </c>
      <c r="C86" s="1" t="s">
        <v>91</v>
      </c>
      <c r="D86" s="1" t="s">
        <v>91</v>
      </c>
      <c r="E86" s="1" t="s">
        <v>91</v>
      </c>
      <c r="F86" s="1">
        <v>19800000</v>
      </c>
      <c r="G86" s="1">
        <v>38300000</v>
      </c>
      <c r="H86" s="1">
        <v>9300000</v>
      </c>
      <c r="I86" s="1">
        <v>486600000</v>
      </c>
      <c r="J86" s="1">
        <v>-12000000</v>
      </c>
      <c r="K86" s="1">
        <v>-3200000</v>
      </c>
      <c r="L86" s="1">
        <v>1174600000</v>
      </c>
      <c r="M86" s="1">
        <v>-189500000</v>
      </c>
      <c r="N86" s="1">
        <v>579900000</v>
      </c>
      <c r="O86" s="1">
        <v>166100000</v>
      </c>
      <c r="P86" s="1">
        <v>-220900000</v>
      </c>
      <c r="Q86" s="1">
        <v>-86600000</v>
      </c>
      <c r="R86" s="1">
        <v>151900000</v>
      </c>
      <c r="S86" s="1">
        <v>43000000</v>
      </c>
      <c r="T86" s="1">
        <v>109600000</v>
      </c>
      <c r="U86" s="1">
        <v>255500000</v>
      </c>
      <c r="V86" s="1">
        <v>326200000</v>
      </c>
      <c r="W86" s="1">
        <v>350100000</v>
      </c>
      <c r="X86" s="1">
        <v>232000000</v>
      </c>
      <c r="Y86" s="1">
        <v>235000000</v>
      </c>
      <c r="Z86" s="1">
        <v>-518000000</v>
      </c>
      <c r="AA86" s="1">
        <v>24000000</v>
      </c>
      <c r="AB86" s="1">
        <v>-454000000</v>
      </c>
      <c r="AC86" s="1">
        <v>271000000</v>
      </c>
      <c r="AD86" s="1">
        <v>-50000000</v>
      </c>
      <c r="AE86" s="1">
        <v>518000000</v>
      </c>
      <c r="AF86" s="1">
        <v>1172000000</v>
      </c>
      <c r="AG86" s="1">
        <v>-35000000</v>
      </c>
      <c r="AH86" s="1">
        <v>68000000</v>
      </c>
      <c r="AI86" s="1">
        <v>246000000</v>
      </c>
      <c r="AJ86" s="1">
        <v>-175000000</v>
      </c>
      <c r="AK86" s="1">
        <v>26000000</v>
      </c>
      <c r="AL86" s="1">
        <v>148000000</v>
      </c>
      <c r="AM86" s="1" t="s">
        <v>91</v>
      </c>
      <c r="AT86" s="24" t="s">
        <v>138</v>
      </c>
      <c r="AU86" s="25">
        <f>AM56</f>
        <v>971000000</v>
      </c>
    </row>
    <row r="87" spans="1:47" ht="20" x14ac:dyDescent="0.25">
      <c r="A87" s="6" t="s">
        <v>73</v>
      </c>
      <c r="B87" s="10" t="s">
        <v>91</v>
      </c>
      <c r="C87" s="10" t="s">
        <v>91</v>
      </c>
      <c r="D87" s="10" t="s">
        <v>91</v>
      </c>
      <c r="E87" s="10" t="s">
        <v>91</v>
      </c>
      <c r="F87" s="10">
        <v>762600000</v>
      </c>
      <c r="G87" s="10">
        <v>736800000</v>
      </c>
      <c r="H87" s="10">
        <v>737100000</v>
      </c>
      <c r="I87" s="10">
        <v>814500000</v>
      </c>
      <c r="J87" s="10">
        <v>746700000</v>
      </c>
      <c r="K87" s="10">
        <v>669000000</v>
      </c>
      <c r="L87" s="10">
        <v>931600000</v>
      </c>
      <c r="M87" s="10">
        <v>1674200000</v>
      </c>
      <c r="N87" s="10">
        <v>1406600000</v>
      </c>
      <c r="O87" s="10">
        <v>1991300000</v>
      </c>
      <c r="P87" s="10">
        <v>2134300000</v>
      </c>
      <c r="Q87" s="10">
        <v>2133200000</v>
      </c>
      <c r="R87" s="10">
        <v>2253800000</v>
      </c>
      <c r="S87" s="10">
        <v>2424200000</v>
      </c>
      <c r="T87" s="10">
        <v>2613000000</v>
      </c>
      <c r="U87" s="10">
        <v>2969600000</v>
      </c>
      <c r="V87" s="10">
        <v>2311800000</v>
      </c>
      <c r="W87" s="10">
        <v>2579500000</v>
      </c>
      <c r="X87" s="10">
        <v>2428900000</v>
      </c>
      <c r="Y87" s="10">
        <v>2516000000</v>
      </c>
      <c r="Z87" s="10">
        <v>3481000000</v>
      </c>
      <c r="AA87" s="10">
        <v>2744000000</v>
      </c>
      <c r="AB87" s="10">
        <v>2288000000</v>
      </c>
      <c r="AC87" s="10">
        <v>3288000000</v>
      </c>
      <c r="AD87" s="10">
        <v>3040000000</v>
      </c>
      <c r="AE87" s="10">
        <v>2845000000</v>
      </c>
      <c r="AF87" s="10">
        <v>2306000000</v>
      </c>
      <c r="AG87" s="10">
        <v>3232000000</v>
      </c>
      <c r="AH87" s="10">
        <v>2929000000</v>
      </c>
      <c r="AI87" s="10">
        <v>2970000000</v>
      </c>
      <c r="AJ87" s="10">
        <v>2736000000</v>
      </c>
      <c r="AK87" s="10">
        <v>3729000000</v>
      </c>
      <c r="AL87" s="10">
        <v>2730000000</v>
      </c>
      <c r="AM87" s="10">
        <v>2733000000</v>
      </c>
      <c r="AT87" s="24" t="s">
        <v>139</v>
      </c>
      <c r="AU87" s="25">
        <f>AM61</f>
        <v>7578000000</v>
      </c>
    </row>
    <row r="88" spans="1:47" ht="20" x14ac:dyDescent="0.25">
      <c r="A88" s="5" t="s">
        <v>74</v>
      </c>
      <c r="B88" s="1" t="s">
        <v>91</v>
      </c>
      <c r="C88" s="1" t="s">
        <v>91</v>
      </c>
      <c r="D88" s="1" t="s">
        <v>91</v>
      </c>
      <c r="E88" s="1" t="s">
        <v>91</v>
      </c>
      <c r="F88" s="1">
        <v>-696400000</v>
      </c>
      <c r="G88" s="1">
        <v>-658500000</v>
      </c>
      <c r="H88" s="1">
        <v>-537000000</v>
      </c>
      <c r="I88" s="1">
        <v>-690500000</v>
      </c>
      <c r="J88" s="1">
        <v>-654500000</v>
      </c>
      <c r="K88" s="1">
        <v>-485200000</v>
      </c>
      <c r="L88" s="1">
        <v>-817600000</v>
      </c>
      <c r="M88" s="1">
        <v>-883700000</v>
      </c>
      <c r="N88" s="1">
        <v>-944300000</v>
      </c>
      <c r="O88" s="1">
        <v>-1012000000</v>
      </c>
      <c r="P88" s="1">
        <v>-1058300000</v>
      </c>
      <c r="Q88" s="1">
        <v>-1170300000</v>
      </c>
      <c r="R88" s="1">
        <v>-1099500000</v>
      </c>
      <c r="S88" s="1">
        <v>-870700000</v>
      </c>
      <c r="T88" s="1">
        <v>-877600000</v>
      </c>
      <c r="U88" s="1">
        <v>-535000000</v>
      </c>
      <c r="V88" s="1">
        <v>-709600000</v>
      </c>
      <c r="W88" s="1">
        <v>-972100000</v>
      </c>
      <c r="X88" s="1">
        <v>-989300000</v>
      </c>
      <c r="Y88" s="1">
        <v>-906000000</v>
      </c>
      <c r="Z88" s="1">
        <v>-870000000</v>
      </c>
      <c r="AA88" s="1">
        <v>-829000000</v>
      </c>
      <c r="AB88" s="1">
        <v>-912000000</v>
      </c>
      <c r="AC88" s="1">
        <v>-1090000000</v>
      </c>
      <c r="AD88" s="1">
        <v>-839000000</v>
      </c>
      <c r="AE88" s="1">
        <v>-985000000</v>
      </c>
      <c r="AF88" s="1">
        <v>-1068000000</v>
      </c>
      <c r="AG88" s="1">
        <v>-727000000</v>
      </c>
      <c r="AH88" s="1">
        <v>-820000000</v>
      </c>
      <c r="AI88" s="1">
        <v>-821000000</v>
      </c>
      <c r="AJ88" s="1">
        <v>-1016000000</v>
      </c>
      <c r="AK88" s="1">
        <v>-1159000000</v>
      </c>
      <c r="AL88" s="1">
        <v>-974000000</v>
      </c>
      <c r="AM88" s="1">
        <v>-876000000</v>
      </c>
      <c r="AT88" s="50" t="s">
        <v>140</v>
      </c>
      <c r="AU88" s="51">
        <f>AU85/(AU86+AU87)</f>
        <v>3.2986314188794011E-2</v>
      </c>
    </row>
    <row r="89" spans="1:47" ht="20" customHeight="1" x14ac:dyDescent="0.25">
      <c r="A89" s="15" t="s">
        <v>105</v>
      </c>
      <c r="B89" s="16" t="e">
        <f t="shared" ref="B89:AM89" si="11">(-1*B88)/B3</f>
        <v>#VALUE!</v>
      </c>
      <c r="C89" s="16" t="e">
        <f t="shared" si="11"/>
        <v>#VALUE!</v>
      </c>
      <c r="D89" s="16" t="e">
        <f t="shared" si="11"/>
        <v>#VALUE!</v>
      </c>
      <c r="E89" s="16" t="e">
        <f t="shared" si="11"/>
        <v>#VALUE!</v>
      </c>
      <c r="F89" s="16">
        <f t="shared" si="11"/>
        <v>0.12145946700153482</v>
      </c>
      <c r="G89" s="16">
        <f t="shared" si="11"/>
        <v>0.10277339909166107</v>
      </c>
      <c r="H89" s="16">
        <f t="shared" si="11"/>
        <v>7.9239770396493978E-2</v>
      </c>
      <c r="I89" s="16">
        <f t="shared" si="11"/>
        <v>9.7375583477880723E-2</v>
      </c>
      <c r="J89" s="16">
        <f t="shared" si="11"/>
        <v>9.3863385392017662E-2</v>
      </c>
      <c r="K89" s="16">
        <f t="shared" si="11"/>
        <v>6.5886314874663912E-2</v>
      </c>
      <c r="L89" s="16">
        <f t="shared" si="11"/>
        <v>5.9295359935018783E-2</v>
      </c>
      <c r="M89" s="16">
        <f t="shared" si="11"/>
        <v>6.7206120570989653E-2</v>
      </c>
      <c r="N89" s="16">
        <f t="shared" si="11"/>
        <v>7.5263417977778843E-2</v>
      </c>
      <c r="O89" s="16">
        <f t="shared" si="11"/>
        <v>8.2291141504984636E-2</v>
      </c>
      <c r="P89" s="16">
        <f t="shared" si="11"/>
        <v>8.1365132084755667E-2</v>
      </c>
      <c r="Q89" s="16">
        <f t="shared" si="11"/>
        <v>8.3700472035474177E-2</v>
      </c>
      <c r="R89" s="16">
        <f t="shared" si="11"/>
        <v>7.5700201041006859E-2</v>
      </c>
      <c r="S89" s="16">
        <f t="shared" si="11"/>
        <v>6.4181095803572091E-2</v>
      </c>
      <c r="T89" s="16">
        <f t="shared" si="11"/>
        <v>6.1165319208252023E-2</v>
      </c>
      <c r="U89" s="16">
        <f t="shared" si="11"/>
        <v>3.5469926805982814E-2</v>
      </c>
      <c r="V89" s="16">
        <f t="shared" si="11"/>
        <v>4.462163419818143E-2</v>
      </c>
      <c r="W89" s="16">
        <f t="shared" si="11"/>
        <v>5.8046563841666218E-2</v>
      </c>
      <c r="X89" s="16">
        <f t="shared" si="11"/>
        <v>5.4160735793277126E-2</v>
      </c>
      <c r="Y89" s="16">
        <f t="shared" si="11"/>
        <v>4.6664949781097087E-2</v>
      </c>
      <c r="Z89" s="16">
        <f t="shared" si="11"/>
        <v>4.5513994245357049E-2</v>
      </c>
      <c r="AA89" s="16">
        <f t="shared" si="11"/>
        <v>4.1983186468145445E-2</v>
      </c>
      <c r="AB89" s="16">
        <f t="shared" si="11"/>
        <v>4.3749400364578334E-2</v>
      </c>
      <c r="AC89" s="16">
        <f t="shared" si="11"/>
        <v>5.1749513364667904E-2</v>
      </c>
      <c r="AD89" s="16">
        <f t="shared" si="11"/>
        <v>3.9665279878971255E-2</v>
      </c>
      <c r="AE89" s="16">
        <f t="shared" si="11"/>
        <v>4.9939160413709188E-2</v>
      </c>
      <c r="AF89" s="16">
        <f t="shared" si="11"/>
        <v>5.7447151847668229E-2</v>
      </c>
      <c r="AG89" s="16">
        <f t="shared" si="11"/>
        <v>3.9940665860894405E-2</v>
      </c>
      <c r="AH89" s="16">
        <f t="shared" si="11"/>
        <v>4.4909359767785748E-2</v>
      </c>
      <c r="AI89" s="16">
        <f t="shared" si="11"/>
        <v>4.441198744996213E-2</v>
      </c>
      <c r="AJ89" s="16">
        <f t="shared" si="11"/>
        <v>5.5067750677506778E-2</v>
      </c>
      <c r="AK89" s="16">
        <f t="shared" si="11"/>
        <v>6.0553814002089867E-2</v>
      </c>
      <c r="AL89" s="16">
        <f t="shared" si="11"/>
        <v>5.0102880658436211E-2</v>
      </c>
      <c r="AM89" s="16">
        <f t="shared" si="11"/>
        <v>4.3420074349442381E-2</v>
      </c>
      <c r="AT89" s="24" t="s">
        <v>106</v>
      </c>
      <c r="AU89" s="25">
        <f>AM27</f>
        <v>495000000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-294500000</v>
      </c>
      <c r="R90" s="1">
        <v>-135000000</v>
      </c>
      <c r="S90" s="1">
        <v>-410800000</v>
      </c>
      <c r="T90" s="1">
        <v>-258500000</v>
      </c>
      <c r="U90" s="1" t="s">
        <v>91</v>
      </c>
      <c r="V90" s="1">
        <v>-17400000</v>
      </c>
      <c r="W90" s="1">
        <v>-99600000</v>
      </c>
      <c r="X90" s="1">
        <v>-15700000</v>
      </c>
      <c r="Y90" s="1">
        <v>-98000000</v>
      </c>
      <c r="Z90" s="1">
        <v>-458000000</v>
      </c>
      <c r="AA90" s="1" t="s">
        <v>91</v>
      </c>
      <c r="AB90" s="1" t="s">
        <v>91</v>
      </c>
      <c r="AC90" s="1" t="s">
        <v>91</v>
      </c>
      <c r="AD90" s="1">
        <v>-32000000</v>
      </c>
      <c r="AE90" s="1" t="s">
        <v>91</v>
      </c>
      <c r="AF90" s="1" t="s">
        <v>91</v>
      </c>
      <c r="AG90" s="1" t="s">
        <v>91</v>
      </c>
      <c r="AH90" s="1" t="s">
        <v>91</v>
      </c>
      <c r="AI90" s="1" t="s">
        <v>91</v>
      </c>
      <c r="AJ90" s="1" t="s">
        <v>91</v>
      </c>
      <c r="AK90" s="1">
        <v>-1083000000</v>
      </c>
      <c r="AL90" s="1" t="s">
        <v>91</v>
      </c>
      <c r="AM90" s="1">
        <v>-46000000</v>
      </c>
      <c r="AT90" s="24" t="s">
        <v>19</v>
      </c>
      <c r="AU90" s="25">
        <f>AM25</f>
        <v>2429000000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-19700000</v>
      </c>
      <c r="S91" s="1">
        <v>-9000000</v>
      </c>
      <c r="T91" s="1">
        <v>-10800000</v>
      </c>
      <c r="U91" s="1">
        <v>-11500000</v>
      </c>
      <c r="V91" s="1">
        <v>-2000000</v>
      </c>
      <c r="W91" s="1">
        <v>-20500000</v>
      </c>
      <c r="X91" s="1">
        <v>-12900000</v>
      </c>
      <c r="Y91" s="1">
        <v>-9000000</v>
      </c>
      <c r="Z91" s="1" t="s">
        <v>91</v>
      </c>
      <c r="AA91" s="1" t="s">
        <v>91</v>
      </c>
      <c r="AB91" s="1">
        <v>-158000000</v>
      </c>
      <c r="AC91" s="1">
        <v>-212000000</v>
      </c>
      <c r="AD91" s="1">
        <v>-93000000</v>
      </c>
      <c r="AE91" s="1">
        <v>-151000000</v>
      </c>
      <c r="AF91" s="1">
        <v>-146000000</v>
      </c>
      <c r="AG91" s="1">
        <v>-221000000</v>
      </c>
      <c r="AH91" s="1">
        <v>-214000000</v>
      </c>
      <c r="AI91" s="1">
        <v>-353000000</v>
      </c>
      <c r="AJ91" s="1">
        <v>-568000000</v>
      </c>
      <c r="AK91" s="1">
        <v>-753000000</v>
      </c>
      <c r="AL91" s="1">
        <v>-918000000</v>
      </c>
      <c r="AM91" s="1" t="s">
        <v>91</v>
      </c>
      <c r="AT91" s="50" t="s">
        <v>141</v>
      </c>
      <c r="AU91" s="51">
        <f>AU89/AU90</f>
        <v>0.20378756689995883</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v>53100000</v>
      </c>
      <c r="R92" s="1">
        <v>33100000</v>
      </c>
      <c r="S92" s="1">
        <v>44900000</v>
      </c>
      <c r="T92" s="1">
        <v>29400000</v>
      </c>
      <c r="U92" s="1">
        <v>38000000</v>
      </c>
      <c r="V92" s="1">
        <v>27300000</v>
      </c>
      <c r="W92" s="1">
        <v>46200000</v>
      </c>
      <c r="X92" s="1">
        <v>58500000</v>
      </c>
      <c r="Y92" s="1">
        <v>124000000</v>
      </c>
      <c r="Z92" s="1">
        <v>40000000</v>
      </c>
      <c r="AA92" s="1">
        <v>48000000</v>
      </c>
      <c r="AB92" s="1">
        <v>389000000</v>
      </c>
      <c r="AC92" s="1">
        <v>118000000</v>
      </c>
      <c r="AD92" s="1">
        <v>120000000</v>
      </c>
      <c r="AE92" s="1">
        <v>366000000</v>
      </c>
      <c r="AF92" s="1">
        <v>164000000</v>
      </c>
      <c r="AG92" s="1">
        <v>216000000</v>
      </c>
      <c r="AH92" s="1">
        <v>183000000</v>
      </c>
      <c r="AI92" s="1">
        <v>272000000</v>
      </c>
      <c r="AJ92" s="1">
        <v>542000000</v>
      </c>
      <c r="AK92" s="1">
        <v>690000000</v>
      </c>
      <c r="AL92" s="1">
        <v>836000000</v>
      </c>
      <c r="AM92" s="1" t="s">
        <v>91</v>
      </c>
      <c r="AT92" s="52" t="s">
        <v>142</v>
      </c>
      <c r="AU92" s="53">
        <f>AU88*(1-AU91)</f>
        <v>2.626411347926209E-2</v>
      </c>
    </row>
    <row r="93" spans="1:47" ht="19" x14ac:dyDescent="0.25">
      <c r="A93" s="5" t="s">
        <v>78</v>
      </c>
      <c r="B93" s="1" t="s">
        <v>91</v>
      </c>
      <c r="C93" s="1" t="s">
        <v>91</v>
      </c>
      <c r="D93" s="1" t="s">
        <v>91</v>
      </c>
      <c r="E93" s="1" t="s">
        <v>91</v>
      </c>
      <c r="F93" s="1">
        <v>15200000</v>
      </c>
      <c r="G93" s="1">
        <v>-4500000</v>
      </c>
      <c r="H93" s="1">
        <v>-40300000</v>
      </c>
      <c r="I93" s="1">
        <v>-139500000</v>
      </c>
      <c r="J93" s="1">
        <v>-11100000</v>
      </c>
      <c r="K93" s="1">
        <v>42400000</v>
      </c>
      <c r="L93" s="1">
        <v>263800000</v>
      </c>
      <c r="M93" s="1">
        <v>250700000</v>
      </c>
      <c r="N93" s="1">
        <v>638500000</v>
      </c>
      <c r="O93" s="1">
        <v>313600000</v>
      </c>
      <c r="P93" s="1">
        <v>481500000</v>
      </c>
      <c r="Q93" s="1">
        <v>226800000</v>
      </c>
      <c r="R93" s="1">
        <v>-30000000</v>
      </c>
      <c r="S93" s="1">
        <v>-48500000</v>
      </c>
      <c r="T93" s="1">
        <v>-147000000</v>
      </c>
      <c r="U93" s="1">
        <v>13100000</v>
      </c>
      <c r="V93" s="1">
        <v>105500000</v>
      </c>
      <c r="W93" s="1">
        <v>10100000</v>
      </c>
      <c r="X93" s="1">
        <v>61300000</v>
      </c>
      <c r="Y93" s="1">
        <v>42000000</v>
      </c>
      <c r="Z93" s="1">
        <v>-870000000</v>
      </c>
      <c r="AA93" s="1">
        <v>-829000000</v>
      </c>
      <c r="AB93" s="1">
        <v>-912000000</v>
      </c>
      <c r="AC93" s="1">
        <v>-1090000000</v>
      </c>
      <c r="AD93" s="1">
        <v>-839000000</v>
      </c>
      <c r="AE93" s="1">
        <v>-985000000</v>
      </c>
      <c r="AF93" s="1">
        <v>-1068000000</v>
      </c>
      <c r="AG93" s="1">
        <v>-727000000</v>
      </c>
      <c r="AH93" s="1">
        <v>-820000000</v>
      </c>
      <c r="AI93" s="1">
        <v>-821000000</v>
      </c>
      <c r="AJ93" s="1">
        <v>-1016000000</v>
      </c>
      <c r="AK93" s="1">
        <v>-1159000000</v>
      </c>
      <c r="AL93" s="1">
        <v>-974000000</v>
      </c>
      <c r="AM93" s="1">
        <v>-876000000</v>
      </c>
      <c r="AT93" s="48" t="s">
        <v>143</v>
      </c>
      <c r="AU93" s="49"/>
    </row>
    <row r="94" spans="1:47" ht="20" x14ac:dyDescent="0.25">
      <c r="A94" s="6" t="s">
        <v>79</v>
      </c>
      <c r="B94" s="10" t="s">
        <v>91</v>
      </c>
      <c r="C94" s="10" t="s">
        <v>91</v>
      </c>
      <c r="D94" s="10" t="s">
        <v>91</v>
      </c>
      <c r="E94" s="10" t="s">
        <v>91</v>
      </c>
      <c r="F94" s="10">
        <v>-681200000</v>
      </c>
      <c r="G94" s="10">
        <v>-663000000</v>
      </c>
      <c r="H94" s="10">
        <v>-577300000</v>
      </c>
      <c r="I94" s="10">
        <v>-830000000</v>
      </c>
      <c r="J94" s="10">
        <v>-665600000</v>
      </c>
      <c r="K94" s="10">
        <v>-442800000</v>
      </c>
      <c r="L94" s="10">
        <v>-553800000</v>
      </c>
      <c r="M94" s="10">
        <v>-633000000</v>
      </c>
      <c r="N94" s="10">
        <v>-305800000</v>
      </c>
      <c r="O94" s="10">
        <v>-698400000</v>
      </c>
      <c r="P94" s="10">
        <v>-576800000</v>
      </c>
      <c r="Q94" s="10">
        <v>-1184900000</v>
      </c>
      <c r="R94" s="10">
        <v>-1251100000</v>
      </c>
      <c r="S94" s="10">
        <v>-1294100000</v>
      </c>
      <c r="T94" s="10">
        <v>-1264500000</v>
      </c>
      <c r="U94" s="10">
        <v>-495400000</v>
      </c>
      <c r="V94" s="10">
        <v>-596200000</v>
      </c>
      <c r="W94" s="10">
        <v>-1035900000</v>
      </c>
      <c r="X94" s="10">
        <v>-898100000</v>
      </c>
      <c r="Y94" s="10">
        <v>-847000000</v>
      </c>
      <c r="Z94" s="10">
        <v>-1288000000</v>
      </c>
      <c r="AA94" s="10">
        <v>-781000000</v>
      </c>
      <c r="AB94" s="10">
        <v>-681000000</v>
      </c>
      <c r="AC94" s="10">
        <v>-1184000000</v>
      </c>
      <c r="AD94" s="10">
        <v>-844000000</v>
      </c>
      <c r="AE94" s="10">
        <v>-770000000</v>
      </c>
      <c r="AF94" s="10">
        <v>-1050000000</v>
      </c>
      <c r="AG94" s="10">
        <v>-732000000</v>
      </c>
      <c r="AH94" s="10">
        <v>-851000000</v>
      </c>
      <c r="AI94" s="10">
        <v>-902000000</v>
      </c>
      <c r="AJ94" s="10">
        <v>-1042000000</v>
      </c>
      <c r="AK94" s="10">
        <v>-2305000000</v>
      </c>
      <c r="AL94" s="10">
        <v>-1056000000</v>
      </c>
      <c r="AM94" s="10">
        <v>-46000000</v>
      </c>
      <c r="AT94" s="24" t="s">
        <v>144</v>
      </c>
      <c r="AU94" s="54">
        <f>[1]Treasuries!$C$8</f>
        <v>3.7229999999999999E-2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-590000000</v>
      </c>
      <c r="AA95" s="1">
        <v>-534000000</v>
      </c>
      <c r="AB95" s="1">
        <v>-94000000</v>
      </c>
      <c r="AC95" s="1">
        <v>-492000000</v>
      </c>
      <c r="AD95" s="1">
        <v>-544000000</v>
      </c>
      <c r="AE95" s="1">
        <v>-123000000</v>
      </c>
      <c r="AF95" s="1">
        <v>-553000000</v>
      </c>
      <c r="AG95" s="1">
        <v>-598000000</v>
      </c>
      <c r="AH95" s="1">
        <v>-1481000000</v>
      </c>
      <c r="AI95" s="1">
        <v>-407000000</v>
      </c>
      <c r="AJ95" s="1">
        <v>-707000000</v>
      </c>
      <c r="AK95" s="1">
        <v>-854000000</v>
      </c>
      <c r="AL95" s="1">
        <v>-269000000</v>
      </c>
      <c r="AM95" s="1">
        <v>-312000000</v>
      </c>
      <c r="AT95" s="24" t="s">
        <v>145</v>
      </c>
      <c r="AU95" s="55" cm="1">
        <f t="array" ref="AU95">_FV(A1,"Beta")</f>
        <v>0.42809999999999998</v>
      </c>
    </row>
    <row r="96" spans="1:47" ht="20" x14ac:dyDescent="0.25">
      <c r="A96" s="5" t="s">
        <v>81</v>
      </c>
      <c r="B96" s="1" t="s">
        <v>91</v>
      </c>
      <c r="C96" s="1" t="s">
        <v>91</v>
      </c>
      <c r="D96" s="1" t="s">
        <v>91</v>
      </c>
      <c r="E96" s="1" t="s">
        <v>91</v>
      </c>
      <c r="F96" s="1" t="s">
        <v>91</v>
      </c>
      <c r="G96" s="1" t="s">
        <v>91</v>
      </c>
      <c r="H96" s="1" t="s">
        <v>91</v>
      </c>
      <c r="I96" s="1" t="s">
        <v>91</v>
      </c>
      <c r="J96" s="1" t="s">
        <v>91</v>
      </c>
      <c r="K96" s="1" t="s">
        <v>91</v>
      </c>
      <c r="L96" s="1">
        <v>121400000</v>
      </c>
      <c r="M96" s="1">
        <v>207900000</v>
      </c>
      <c r="N96" s="1">
        <v>49200000</v>
      </c>
      <c r="O96" s="1">
        <v>38300000</v>
      </c>
      <c r="P96" s="1">
        <v>60800000</v>
      </c>
      <c r="Q96" s="1">
        <v>90300000</v>
      </c>
      <c r="R96" s="1">
        <v>618000000</v>
      </c>
      <c r="S96" s="1">
        <v>68900000</v>
      </c>
      <c r="T96" s="1">
        <v>31000000</v>
      </c>
      <c r="U96" s="1">
        <v>415000000</v>
      </c>
      <c r="V96" s="1">
        <v>142700000</v>
      </c>
      <c r="W96" s="1">
        <v>331100000</v>
      </c>
      <c r="X96" s="1">
        <v>348900000</v>
      </c>
      <c r="Y96" s="1">
        <v>113000000</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4" t="s">
        <v>146</v>
      </c>
      <c r="AU96" s="54">
        <v>8.4000000000000005E-2</v>
      </c>
    </row>
    <row r="97" spans="1:47" ht="20" x14ac:dyDescent="0.25">
      <c r="A97" s="5" t="s">
        <v>82</v>
      </c>
      <c r="B97" s="1" t="s">
        <v>91</v>
      </c>
      <c r="C97" s="1" t="s">
        <v>91</v>
      </c>
      <c r="D97" s="1" t="s">
        <v>91</v>
      </c>
      <c r="E97" s="1" t="s">
        <v>91</v>
      </c>
      <c r="F97" s="1">
        <v>-1100000</v>
      </c>
      <c r="G97" s="1">
        <v>-66100000</v>
      </c>
      <c r="H97" s="1">
        <v>-800000</v>
      </c>
      <c r="I97" s="1">
        <v>-2300000</v>
      </c>
      <c r="J97" s="1" t="s">
        <v>91</v>
      </c>
      <c r="K97" s="1">
        <v>-52200000</v>
      </c>
      <c r="L97" s="1">
        <v>-137800000</v>
      </c>
      <c r="M97" s="1">
        <v>-348800000</v>
      </c>
      <c r="N97" s="1">
        <v>-910600000</v>
      </c>
      <c r="O97" s="1">
        <v>-919700000</v>
      </c>
      <c r="P97" s="1">
        <v>-779000000</v>
      </c>
      <c r="Q97" s="1">
        <v>-1190700000</v>
      </c>
      <c r="R97" s="1">
        <v>-891500000</v>
      </c>
      <c r="S97" s="1">
        <v>-680700000</v>
      </c>
      <c r="T97" s="1">
        <v>-546700000</v>
      </c>
      <c r="U97" s="1">
        <v>-1598000000</v>
      </c>
      <c r="V97" s="1">
        <v>-1519500000</v>
      </c>
      <c r="W97" s="1">
        <v>-761500000</v>
      </c>
      <c r="X97" s="1">
        <v>-2813300000</v>
      </c>
      <c r="Y97" s="1">
        <v>-700000000</v>
      </c>
      <c r="Z97" s="1">
        <v>-353000000</v>
      </c>
      <c r="AA97" s="1">
        <v>-857000000</v>
      </c>
      <c r="AB97" s="1">
        <v>-1303000000</v>
      </c>
      <c r="AC97" s="1">
        <v>-1284000000</v>
      </c>
      <c r="AD97" s="1">
        <v>-1216000000</v>
      </c>
      <c r="AE97" s="1">
        <v>-1939000000</v>
      </c>
      <c r="AF97" s="1">
        <v>-861000000</v>
      </c>
      <c r="AG97" s="1">
        <v>-739000000</v>
      </c>
      <c r="AH97" s="1">
        <v>-911000000</v>
      </c>
      <c r="AI97" s="1">
        <v>-800000000</v>
      </c>
      <c r="AJ97" s="1">
        <v>-800000000</v>
      </c>
      <c r="AK97" s="1">
        <v>-700000000</v>
      </c>
      <c r="AL97" s="1">
        <v>-400000000</v>
      </c>
      <c r="AM97" s="1">
        <v>-100000000</v>
      </c>
      <c r="AT97" s="52" t="s">
        <v>147</v>
      </c>
      <c r="AU97" s="53">
        <f>(AU94)+((AU95)*(AU96-AU94))</f>
        <v>5.7252236999999997E-2</v>
      </c>
    </row>
    <row r="98" spans="1:47" ht="19" x14ac:dyDescent="0.25">
      <c r="A98" s="5" t="s">
        <v>83</v>
      </c>
      <c r="B98" s="1" t="s">
        <v>91</v>
      </c>
      <c r="C98" s="1" t="s">
        <v>91</v>
      </c>
      <c r="D98" s="1" t="s">
        <v>91</v>
      </c>
      <c r="E98" s="1" t="s">
        <v>91</v>
      </c>
      <c r="F98" s="1">
        <v>-189400000</v>
      </c>
      <c r="G98" s="1">
        <v>-215700000</v>
      </c>
      <c r="H98" s="1">
        <v>-231900000</v>
      </c>
      <c r="I98" s="1">
        <v>-262800000</v>
      </c>
      <c r="J98" s="1">
        <v>-273400000</v>
      </c>
      <c r="K98" s="1">
        <v>-281800000</v>
      </c>
      <c r="L98" s="1">
        <v>-348200000</v>
      </c>
      <c r="M98" s="1">
        <v>-461500000</v>
      </c>
      <c r="N98" s="1">
        <v>-530600000</v>
      </c>
      <c r="O98" s="1">
        <v>-545500000</v>
      </c>
      <c r="P98" s="1">
        <v>-551300000</v>
      </c>
      <c r="Q98" s="1">
        <v>-580100000</v>
      </c>
      <c r="R98" s="1">
        <v>-590100000</v>
      </c>
      <c r="S98" s="1">
        <v>-612700000</v>
      </c>
      <c r="T98" s="1">
        <v>-671900000</v>
      </c>
      <c r="U98" s="1">
        <v>-767900000</v>
      </c>
      <c r="V98" s="1">
        <v>-838400000</v>
      </c>
      <c r="W98" s="1">
        <v>-884000000</v>
      </c>
      <c r="X98" s="1">
        <v>-932900000</v>
      </c>
      <c r="Y98" s="1">
        <v>-950000000</v>
      </c>
      <c r="Z98" s="1">
        <v>-986000000</v>
      </c>
      <c r="AA98" s="1">
        <v>-1066000000</v>
      </c>
      <c r="AB98" s="1">
        <v>-1099000000</v>
      </c>
      <c r="AC98" s="1">
        <v>-1151000000</v>
      </c>
      <c r="AD98" s="1">
        <v>-1223000000</v>
      </c>
      <c r="AE98" s="1">
        <v>-1256000000</v>
      </c>
      <c r="AF98" s="1">
        <v>-1272000000</v>
      </c>
      <c r="AG98" s="1">
        <v>-1311000000</v>
      </c>
      <c r="AH98" s="1">
        <v>-1359000000</v>
      </c>
      <c r="AI98" s="1">
        <v>-1386000000</v>
      </c>
      <c r="AJ98" s="1">
        <v>-1408000000</v>
      </c>
      <c r="AK98" s="1">
        <v>-1451000000</v>
      </c>
      <c r="AL98" s="1">
        <v>-1516000000</v>
      </c>
      <c r="AM98" s="1">
        <v>-1558000000</v>
      </c>
      <c r="AT98" s="48" t="s">
        <v>148</v>
      </c>
      <c r="AU98" s="49"/>
    </row>
    <row r="99" spans="1:47" ht="20" x14ac:dyDescent="0.25">
      <c r="A99" s="5" t="s">
        <v>84</v>
      </c>
      <c r="B99" s="1" t="s">
        <v>91</v>
      </c>
      <c r="C99" s="1" t="s">
        <v>91</v>
      </c>
      <c r="D99" s="1" t="s">
        <v>91</v>
      </c>
      <c r="E99" s="1" t="s">
        <v>91</v>
      </c>
      <c r="F99" s="1">
        <v>189300000</v>
      </c>
      <c r="G99" s="1">
        <v>112500000</v>
      </c>
      <c r="H99" s="1">
        <v>55500000</v>
      </c>
      <c r="I99" s="1">
        <v>278900000</v>
      </c>
      <c r="J99" s="1">
        <v>186000000</v>
      </c>
      <c r="K99" s="1">
        <v>96800000</v>
      </c>
      <c r="L99" s="1">
        <v>-929400000</v>
      </c>
      <c r="M99" s="1">
        <v>-577200000</v>
      </c>
      <c r="N99" s="1">
        <v>298800000</v>
      </c>
      <c r="O99" s="1">
        <v>187200000</v>
      </c>
      <c r="P99" s="1">
        <v>-109200000</v>
      </c>
      <c r="Q99" s="1">
        <v>615900000</v>
      </c>
      <c r="R99" s="1">
        <v>59600000</v>
      </c>
      <c r="S99" s="1">
        <v>209700000</v>
      </c>
      <c r="T99" s="1">
        <v>-383400000</v>
      </c>
      <c r="U99" s="1">
        <v>-224000000</v>
      </c>
      <c r="V99" s="1">
        <v>285500000</v>
      </c>
      <c r="W99" s="1">
        <v>-236900000</v>
      </c>
      <c r="X99" s="1">
        <v>1970500000</v>
      </c>
      <c r="Y99" s="1">
        <v>-210000000</v>
      </c>
      <c r="Z99" s="1">
        <v>141000000</v>
      </c>
      <c r="AA99" s="1">
        <v>598000000</v>
      </c>
      <c r="AB99" s="1">
        <v>755000000</v>
      </c>
      <c r="AC99" s="1">
        <v>1125000000</v>
      </c>
      <c r="AD99" s="1">
        <v>798000000</v>
      </c>
      <c r="AE99" s="1">
        <v>1425000000</v>
      </c>
      <c r="AF99" s="1">
        <v>1388000000</v>
      </c>
      <c r="AG99" s="1">
        <v>463000000</v>
      </c>
      <c r="AH99" s="1">
        <v>1330000000</v>
      </c>
      <c r="AI99" s="1">
        <v>478000000</v>
      </c>
      <c r="AJ99" s="1">
        <v>1123000000</v>
      </c>
      <c r="AK99" s="1">
        <v>1438000000</v>
      </c>
      <c r="AL99" s="1">
        <v>489000000</v>
      </c>
      <c r="AM99" s="1" t="s">
        <v>91</v>
      </c>
      <c r="AT99" s="24" t="s">
        <v>149</v>
      </c>
      <c r="AU99" s="25">
        <f>AU86+AU87</f>
        <v>8549000000</v>
      </c>
    </row>
    <row r="100" spans="1:47" ht="20" x14ac:dyDescent="0.25">
      <c r="A100" s="6" t="s">
        <v>85</v>
      </c>
      <c r="B100" s="10" t="s">
        <v>91</v>
      </c>
      <c r="C100" s="10" t="s">
        <v>91</v>
      </c>
      <c r="D100" s="10" t="s">
        <v>91</v>
      </c>
      <c r="E100" s="10" t="s">
        <v>91</v>
      </c>
      <c r="F100" s="10">
        <v>-1200000</v>
      </c>
      <c r="G100" s="10">
        <v>-169300000</v>
      </c>
      <c r="H100" s="10">
        <v>-177200000</v>
      </c>
      <c r="I100" s="10">
        <v>13800000</v>
      </c>
      <c r="J100" s="10">
        <v>-87400000</v>
      </c>
      <c r="K100" s="10">
        <v>-237200000</v>
      </c>
      <c r="L100" s="10">
        <v>-1294000000</v>
      </c>
      <c r="M100" s="10">
        <v>-1179600000</v>
      </c>
      <c r="N100" s="10">
        <v>-1093200000</v>
      </c>
      <c r="O100" s="10">
        <v>-1239700000</v>
      </c>
      <c r="P100" s="10">
        <v>-1378700000</v>
      </c>
      <c r="Q100" s="10">
        <v>-1064600000</v>
      </c>
      <c r="R100" s="10">
        <v>-804000000</v>
      </c>
      <c r="S100" s="10">
        <v>-1014800000</v>
      </c>
      <c r="T100" s="10">
        <v>-1571000000</v>
      </c>
      <c r="U100" s="10">
        <v>-2174900000</v>
      </c>
      <c r="V100" s="10">
        <v>-1929700000</v>
      </c>
      <c r="W100" s="10">
        <v>-1551300000</v>
      </c>
      <c r="X100" s="10">
        <v>-1426800000</v>
      </c>
      <c r="Y100" s="10">
        <v>-1747000000</v>
      </c>
      <c r="Z100" s="10">
        <v>-1788000000</v>
      </c>
      <c r="AA100" s="10">
        <v>-1859000000</v>
      </c>
      <c r="AB100" s="10">
        <v>-1741000000</v>
      </c>
      <c r="AC100" s="10">
        <v>-1802000000</v>
      </c>
      <c r="AD100" s="10">
        <v>-2185000000</v>
      </c>
      <c r="AE100" s="10">
        <v>-1893000000</v>
      </c>
      <c r="AF100" s="10">
        <v>-1298000000</v>
      </c>
      <c r="AG100" s="10">
        <v>-2185000000</v>
      </c>
      <c r="AH100" s="10">
        <v>-2421000000</v>
      </c>
      <c r="AI100" s="10">
        <v>-2115000000</v>
      </c>
      <c r="AJ100" s="10">
        <v>-1792000000</v>
      </c>
      <c r="AK100" s="10">
        <v>-1567000000</v>
      </c>
      <c r="AL100" s="10">
        <v>-1696000000</v>
      </c>
      <c r="AM100" s="10" t="s">
        <v>91</v>
      </c>
      <c r="AT100" s="50" t="s">
        <v>150</v>
      </c>
      <c r="AU100" s="51">
        <f>AU99/AU103</f>
        <v>0.15582936566489444</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v>14700000</v>
      </c>
      <c r="T101" s="1">
        <v>18600000</v>
      </c>
      <c r="U101" s="1">
        <v>4100000</v>
      </c>
      <c r="V101" s="1">
        <v>-15900000</v>
      </c>
      <c r="W101" s="1">
        <v>4500000</v>
      </c>
      <c r="X101" s="1">
        <v>7900000</v>
      </c>
      <c r="Y101" s="1">
        <v>-31000000</v>
      </c>
      <c r="Z101" s="1">
        <v>29000000</v>
      </c>
      <c r="AA101" s="1">
        <v>-26000000</v>
      </c>
      <c r="AB101" s="1">
        <v>22000000</v>
      </c>
      <c r="AC101" s="1">
        <v>40000000</v>
      </c>
      <c r="AD101" s="1">
        <v>-63000000</v>
      </c>
      <c r="AE101" s="1">
        <v>-447000000</v>
      </c>
      <c r="AF101" s="1">
        <v>-128000000</v>
      </c>
      <c r="AG101" s="1">
        <v>-11000000</v>
      </c>
      <c r="AH101" s="1">
        <v>36000000</v>
      </c>
      <c r="AI101" s="1">
        <v>-30000000</v>
      </c>
      <c r="AJ101" s="1">
        <v>1000000</v>
      </c>
      <c r="AK101" s="1">
        <v>4000000</v>
      </c>
      <c r="AL101" s="1">
        <v>-11000000</v>
      </c>
      <c r="AM101" s="1">
        <v>-31000000</v>
      </c>
      <c r="AT101" s="24" t="s">
        <v>151</v>
      </c>
      <c r="AU101" s="56" cm="1">
        <f t="array" ref="AU101">_FV(A1,"Market cap",TRUE)</f>
        <v>46312289870</v>
      </c>
    </row>
    <row r="102" spans="1:47" ht="20" x14ac:dyDescent="0.25">
      <c r="A102" s="6" t="s">
        <v>87</v>
      </c>
      <c r="B102" s="10" t="s">
        <v>91</v>
      </c>
      <c r="C102" s="10" t="s">
        <v>91</v>
      </c>
      <c r="D102" s="10" t="s">
        <v>91</v>
      </c>
      <c r="E102" s="10" t="s">
        <v>91</v>
      </c>
      <c r="F102" s="10">
        <v>-1200000</v>
      </c>
      <c r="G102" s="10">
        <v>-169300000</v>
      </c>
      <c r="H102" s="10">
        <v>-177200000</v>
      </c>
      <c r="I102" s="10">
        <v>13800000</v>
      </c>
      <c r="J102" s="10">
        <v>-87400000</v>
      </c>
      <c r="K102" s="10" t="s">
        <v>91</v>
      </c>
      <c r="L102" s="10" t="s">
        <v>91</v>
      </c>
      <c r="M102" s="10" t="s">
        <v>91</v>
      </c>
      <c r="N102" s="10" t="s">
        <v>91</v>
      </c>
      <c r="O102" s="10" t="s">
        <v>91</v>
      </c>
      <c r="P102" s="10">
        <v>178800000</v>
      </c>
      <c r="Q102" s="10">
        <v>-116300000</v>
      </c>
      <c r="R102" s="10">
        <v>198700000</v>
      </c>
      <c r="S102" s="10">
        <v>130000000</v>
      </c>
      <c r="T102" s="10">
        <v>-203900000</v>
      </c>
      <c r="U102" s="10">
        <v>303400000</v>
      </c>
      <c r="V102" s="10">
        <v>-230000000</v>
      </c>
      <c r="W102" s="10">
        <v>-3200000</v>
      </c>
      <c r="X102" s="10">
        <v>111900000</v>
      </c>
      <c r="Y102" s="10">
        <v>-109000000</v>
      </c>
      <c r="Z102" s="10">
        <v>434000000</v>
      </c>
      <c r="AA102" s="10">
        <v>78000000</v>
      </c>
      <c r="AB102" s="10">
        <v>-112000000</v>
      </c>
      <c r="AC102" s="10">
        <v>342000000</v>
      </c>
      <c r="AD102" s="10">
        <v>-52000000</v>
      </c>
      <c r="AE102" s="10">
        <v>-265000000</v>
      </c>
      <c r="AF102" s="10">
        <v>-170000000</v>
      </c>
      <c r="AG102" s="10">
        <v>304000000</v>
      </c>
      <c r="AH102" s="10">
        <v>-307000000</v>
      </c>
      <c r="AI102" s="10">
        <v>-77000000</v>
      </c>
      <c r="AJ102" s="10">
        <v>-97000000</v>
      </c>
      <c r="AK102" s="10">
        <v>-139000000</v>
      </c>
      <c r="AL102" s="10">
        <v>-33000000</v>
      </c>
      <c r="AM102" s="10">
        <v>157000000</v>
      </c>
      <c r="AT102" s="50" t="s">
        <v>152</v>
      </c>
      <c r="AU102" s="51">
        <f>AU101/AU103</f>
        <v>0.84417063433510553</v>
      </c>
    </row>
    <row r="103" spans="1:47" ht="20" x14ac:dyDescent="0.25">
      <c r="A103" s="5" t="s">
        <v>88</v>
      </c>
      <c r="B103" s="1" t="s">
        <v>91</v>
      </c>
      <c r="C103" s="1" t="s">
        <v>91</v>
      </c>
      <c r="D103" s="1" t="s">
        <v>91</v>
      </c>
      <c r="E103" s="1" t="s">
        <v>91</v>
      </c>
      <c r="F103" s="1">
        <v>84100000</v>
      </c>
      <c r="G103" s="1">
        <v>155700000</v>
      </c>
      <c r="H103" s="1">
        <v>60200000</v>
      </c>
      <c r="I103" s="1">
        <v>42800000</v>
      </c>
      <c r="J103" s="1">
        <v>41100000</v>
      </c>
      <c r="K103" s="1">
        <v>34800000</v>
      </c>
      <c r="L103" s="1">
        <v>1137800000</v>
      </c>
      <c r="M103" s="1">
        <v>221600000</v>
      </c>
      <c r="N103" s="1">
        <v>83200000</v>
      </c>
      <c r="O103" s="1">
        <v>90800000</v>
      </c>
      <c r="P103" s="1">
        <v>144000000</v>
      </c>
      <c r="Q103" s="1">
        <v>322800000</v>
      </c>
      <c r="R103" s="1">
        <v>206500000</v>
      </c>
      <c r="S103" s="1">
        <v>364500000</v>
      </c>
      <c r="T103" s="1">
        <v>494500000</v>
      </c>
      <c r="U103" s="1">
        <v>290600000</v>
      </c>
      <c r="V103" s="1">
        <v>594000000</v>
      </c>
      <c r="W103" s="1">
        <v>364000000</v>
      </c>
      <c r="X103" s="1">
        <v>360800000</v>
      </c>
      <c r="Y103" s="1">
        <v>473000000</v>
      </c>
      <c r="Z103" s="1">
        <v>364000000</v>
      </c>
      <c r="AA103" s="1">
        <v>798000000</v>
      </c>
      <c r="AB103" s="1">
        <v>876000000</v>
      </c>
      <c r="AC103" s="1">
        <v>764000000</v>
      </c>
      <c r="AD103" s="1">
        <v>1106000000</v>
      </c>
      <c r="AE103" s="1">
        <v>1054000000</v>
      </c>
      <c r="AF103" s="1">
        <v>789000000</v>
      </c>
      <c r="AG103" s="1">
        <v>619000000</v>
      </c>
      <c r="AH103" s="1">
        <v>923000000</v>
      </c>
      <c r="AI103" s="1">
        <v>616000000</v>
      </c>
      <c r="AJ103" s="1">
        <v>539000000</v>
      </c>
      <c r="AK103" s="1">
        <v>442000000</v>
      </c>
      <c r="AL103" s="1">
        <v>303000000</v>
      </c>
      <c r="AM103" s="1">
        <v>270000000</v>
      </c>
      <c r="AT103" s="52" t="s">
        <v>153</v>
      </c>
      <c r="AU103" s="57">
        <f>AU99+AU101</f>
        <v>54861289870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322800000</v>
      </c>
      <c r="Q104" s="11">
        <v>206500000</v>
      </c>
      <c r="R104" s="11">
        <v>405200000</v>
      </c>
      <c r="S104" s="11">
        <v>494500000</v>
      </c>
      <c r="T104" s="11">
        <v>290600000</v>
      </c>
      <c r="U104" s="11">
        <v>594000000</v>
      </c>
      <c r="V104" s="11">
        <v>364000000</v>
      </c>
      <c r="W104" s="11">
        <v>360800000</v>
      </c>
      <c r="X104" s="11">
        <v>472700000</v>
      </c>
      <c r="Y104" s="11">
        <v>364000000</v>
      </c>
      <c r="Z104" s="11">
        <v>798000000</v>
      </c>
      <c r="AA104" s="11">
        <v>876000000</v>
      </c>
      <c r="AB104" s="11">
        <v>764000000</v>
      </c>
      <c r="AC104" s="11">
        <v>1106000000</v>
      </c>
      <c r="AD104" s="11">
        <v>1054000000</v>
      </c>
      <c r="AE104" s="11">
        <v>789000000</v>
      </c>
      <c r="AF104" s="11">
        <v>619000000</v>
      </c>
      <c r="AG104" s="11">
        <v>923000000</v>
      </c>
      <c r="AH104" s="11">
        <v>616000000</v>
      </c>
      <c r="AI104" s="11">
        <v>539000000</v>
      </c>
      <c r="AJ104" s="11">
        <v>442000000</v>
      </c>
      <c r="AK104" s="11">
        <v>303000000</v>
      </c>
      <c r="AL104" s="11">
        <v>270000000</v>
      </c>
      <c r="AM104" s="11">
        <v>427000000</v>
      </c>
      <c r="AT104" s="48" t="s">
        <v>154</v>
      </c>
      <c r="AU104" s="49"/>
    </row>
    <row r="105" spans="1:47" ht="20" customHeight="1" thickTop="1" x14ac:dyDescent="0.25">
      <c r="A105" s="15" t="s">
        <v>110</v>
      </c>
      <c r="C105" s="1" t="e">
        <f t="shared" ref="C105:AL105" si="12">(C22*(1-$AU$91))+C77+C88+C81</f>
        <v>#VALUE!</v>
      </c>
      <c r="D105" s="1" t="e">
        <f t="shared" si="12"/>
        <v>#VALUE!</v>
      </c>
      <c r="E105" s="1" t="e">
        <f t="shared" si="12"/>
        <v>#VALUE!</v>
      </c>
      <c r="F105" s="1">
        <f t="shared" si="12"/>
        <v>100769452.44956779</v>
      </c>
      <c r="G105" s="1">
        <f t="shared" si="12"/>
        <v>165325689.58419108</v>
      </c>
      <c r="H105" s="1">
        <f t="shared" si="12"/>
        <v>266130382.87361062</v>
      </c>
      <c r="I105" s="1">
        <f t="shared" si="12"/>
        <v>-61777027.583367586</v>
      </c>
      <c r="J105" s="1">
        <f t="shared" si="12"/>
        <v>201494565.66488266</v>
      </c>
      <c r="K105" s="1">
        <f t="shared" si="12"/>
        <v>272277603.95224369</v>
      </c>
      <c r="L105" s="1">
        <f t="shared" si="12"/>
        <v>552339151.91436815</v>
      </c>
      <c r="M105" s="1">
        <f t="shared" si="12"/>
        <v>1170881473.8575544</v>
      </c>
      <c r="N105" s="1">
        <f t="shared" si="12"/>
        <v>390381844.38040352</v>
      </c>
      <c r="O105" s="1">
        <f t="shared" si="12"/>
        <v>1009447221.0786333</v>
      </c>
      <c r="P105" s="1">
        <f t="shared" si="12"/>
        <v>1276879785.9201317</v>
      </c>
      <c r="Q105" s="1">
        <f t="shared" si="12"/>
        <v>1178898970.7698641</v>
      </c>
      <c r="R105" s="1">
        <f t="shared" si="12"/>
        <v>1214503911.0745163</v>
      </c>
      <c r="S105" s="1">
        <f t="shared" si="12"/>
        <v>1600008192.6718817</v>
      </c>
      <c r="T105" s="1">
        <f t="shared" si="12"/>
        <v>1905382873.6105394</v>
      </c>
      <c r="U105" s="1">
        <f t="shared" si="12"/>
        <v>2393926842.3219433</v>
      </c>
      <c r="V105" s="1">
        <f t="shared" si="12"/>
        <v>1690128447.9209552</v>
      </c>
      <c r="W105" s="1">
        <f t="shared" si="12"/>
        <v>1639040428.1597366</v>
      </c>
      <c r="X105" s="1">
        <f t="shared" si="12"/>
        <v>1570910209.9629478</v>
      </c>
      <c r="Y105" s="1">
        <f t="shared" si="12"/>
        <v>1561953067.1058049</v>
      </c>
      <c r="Z105" s="1">
        <f t="shared" si="12"/>
        <v>3267300123.5076165</v>
      </c>
      <c r="AA105" s="1">
        <f t="shared" si="12"/>
        <v>2215897076.9864144</v>
      </c>
      <c r="AB105" s="1">
        <f t="shared" si="12"/>
        <v>1861350761.6303005</v>
      </c>
      <c r="AC105" s="1">
        <f t="shared" si="12"/>
        <v>2024626595.3067107</v>
      </c>
      <c r="AD105" s="1">
        <f t="shared" si="12"/>
        <v>2420249485.384932</v>
      </c>
      <c r="AE105" s="1">
        <f t="shared" si="12"/>
        <v>1708251543.8452039</v>
      </c>
      <c r="AF105" s="1">
        <f t="shared" si="12"/>
        <v>517290654.59036636</v>
      </c>
      <c r="AG105" s="1">
        <f t="shared" si="12"/>
        <v>2953036640.5928369</v>
      </c>
      <c r="AH105" s="1">
        <f t="shared" si="12"/>
        <v>2382704816.7970357</v>
      </c>
      <c r="AI105" s="1">
        <f t="shared" si="12"/>
        <v>2224757513.3799915</v>
      </c>
      <c r="AJ105" s="1">
        <f t="shared" si="12"/>
        <v>1994471387.4022231</v>
      </c>
      <c r="AK105" s="1">
        <f t="shared" si="12"/>
        <v>2582913132.9765334</v>
      </c>
      <c r="AL105" s="1">
        <f t="shared" si="12"/>
        <v>1877100041.1692057</v>
      </c>
      <c r="AM105" s="1">
        <f>(AM22*(1-$AU$91))+AM77+AM88+AM81</f>
        <v>1937645533.1412106</v>
      </c>
      <c r="AN105" s="30">
        <f>AM105*(1+$AU$106)</f>
        <v>1983556086.6638334</v>
      </c>
      <c r="AO105" s="30">
        <f t="shared" ref="AO105:AR105" si="13">AN105*(1+$AU$106)</f>
        <v>2030554444.3739107</v>
      </c>
      <c r="AP105" s="30">
        <f t="shared" si="13"/>
        <v>2078666380.6927781</v>
      </c>
      <c r="AQ105" s="30">
        <f t="shared" si="13"/>
        <v>2127918280.740648</v>
      </c>
      <c r="AR105" s="30">
        <f t="shared" si="13"/>
        <v>2178337154.8065019</v>
      </c>
      <c r="AS105" s="27" t="s">
        <v>111</v>
      </c>
      <c r="AT105" s="31" t="s">
        <v>112</v>
      </c>
      <c r="AU105" s="32">
        <f>(AU100*AU92)+(AU102*AU97)</f>
        <v>5.2423377368618018E-2</v>
      </c>
    </row>
    <row r="106" spans="1:47" ht="19" customHeight="1" x14ac:dyDescent="0.25">
      <c r="A106" s="15" t="s">
        <v>107</v>
      </c>
      <c r="B106" s="1"/>
      <c r="C106" s="16" t="e">
        <f t="shared" ref="C106:AM106" si="14">(C107/B107)-1</f>
        <v>#VALUE!</v>
      </c>
      <c r="D106" s="16" t="e">
        <f t="shared" si="14"/>
        <v>#VALUE!</v>
      </c>
      <c r="E106" s="16" t="e">
        <f t="shared" si="14"/>
        <v>#VALUE!</v>
      </c>
      <c r="F106" s="16" t="e">
        <f t="shared" si="14"/>
        <v>#VALUE!</v>
      </c>
      <c r="G106" s="16">
        <f t="shared" si="14"/>
        <v>0.18277945619335356</v>
      </c>
      <c r="H106" s="16">
        <f t="shared" si="14"/>
        <v>1.5555555555555554</v>
      </c>
      <c r="I106" s="16">
        <f t="shared" si="14"/>
        <v>-0.38030984507746124</v>
      </c>
      <c r="J106" s="16">
        <f t="shared" si="14"/>
        <v>-0.25645161290322582</v>
      </c>
      <c r="K106" s="16">
        <f t="shared" si="14"/>
        <v>0.99349240780911052</v>
      </c>
      <c r="L106" s="16">
        <f t="shared" si="14"/>
        <v>-0.37976060935799782</v>
      </c>
      <c r="M106" s="16">
        <f t="shared" si="14"/>
        <v>5.9342105263157894</v>
      </c>
      <c r="N106" s="16">
        <f t="shared" si="14"/>
        <v>-0.41518026565464894</v>
      </c>
      <c r="O106" s="16">
        <f t="shared" si="14"/>
        <v>1.1183214362967768</v>
      </c>
      <c r="P106" s="16">
        <f t="shared" si="14"/>
        <v>9.8744000816910038E-2</v>
      </c>
      <c r="Q106" s="16">
        <f t="shared" si="14"/>
        <v>-0.10511152416356873</v>
      </c>
      <c r="R106" s="16">
        <f t="shared" si="14"/>
        <v>0.19877453525807454</v>
      </c>
      <c r="S106" s="16">
        <f t="shared" si="14"/>
        <v>0.34583730399376256</v>
      </c>
      <c r="T106" s="16">
        <f t="shared" si="14"/>
        <v>0.11709044093981325</v>
      </c>
      <c r="U106" s="16">
        <f t="shared" si="14"/>
        <v>0.40290422957243277</v>
      </c>
      <c r="V106" s="16">
        <f t="shared" si="14"/>
        <v>-0.34190421424463979</v>
      </c>
      <c r="W106" s="16">
        <f t="shared" si="14"/>
        <v>3.2455373860940107E-3</v>
      </c>
      <c r="X106" s="16">
        <f t="shared" si="14"/>
        <v>-0.10439218613910661</v>
      </c>
      <c r="Y106" s="16">
        <f t="shared" si="14"/>
        <v>0.11836621283689919</v>
      </c>
      <c r="Z106" s="16">
        <f t="shared" si="14"/>
        <v>0.63540372670807455</v>
      </c>
      <c r="AA106" s="16">
        <f t="shared" si="14"/>
        <v>-0.32396505886821114</v>
      </c>
      <c r="AB106" s="16">
        <f t="shared" si="14"/>
        <v>-0.2584269662921348</v>
      </c>
      <c r="AC106" s="16">
        <f t="shared" si="14"/>
        <v>0.66287878787878785</v>
      </c>
      <c r="AD106" s="16">
        <f t="shared" si="14"/>
        <v>-4.9202733485193662E-2</v>
      </c>
      <c r="AE106" s="16">
        <f t="shared" si="14"/>
        <v>-0.13464302827024432</v>
      </c>
      <c r="AF106" s="16">
        <f t="shared" si="14"/>
        <v>-0.30786267995570327</v>
      </c>
      <c r="AG106" s="16">
        <f t="shared" si="14"/>
        <v>0.96880000000000011</v>
      </c>
      <c r="AH106" s="16">
        <f t="shared" si="14"/>
        <v>-0.1288094270621698</v>
      </c>
      <c r="AI106" s="16">
        <f t="shared" si="14"/>
        <v>-2.3787313432835799E-2</v>
      </c>
      <c r="AJ106" s="16">
        <f t="shared" si="14"/>
        <v>-0.27042522694696602</v>
      </c>
      <c r="AK106" s="16">
        <f t="shared" si="14"/>
        <v>0.64505566470203002</v>
      </c>
      <c r="AL106" s="16">
        <f t="shared" si="14"/>
        <v>-0.31409235668789814</v>
      </c>
      <c r="AM106" s="16">
        <f t="shared" si="14"/>
        <v>0.58618688334300639</v>
      </c>
      <c r="AN106" s="26">
        <v>2306000000</v>
      </c>
      <c r="AO106" s="26">
        <v>2472000000</v>
      </c>
      <c r="AP106" s="26">
        <v>2633000000</v>
      </c>
      <c r="AQ106" s="26">
        <v>2996000000</v>
      </c>
      <c r="AR106" s="26">
        <v>2982000000</v>
      </c>
      <c r="AS106" s="27" t="s">
        <v>108</v>
      </c>
      <c r="AT106" s="28" t="s">
        <v>109</v>
      </c>
      <c r="AU106" s="29">
        <f>(SUM(AN4:AR4)/5)</f>
        <v>2.3693989812571647E-2</v>
      </c>
    </row>
    <row r="107" spans="1:47" ht="19" x14ac:dyDescent="0.25">
      <c r="A107" s="14" t="s">
        <v>93</v>
      </c>
      <c r="B107" s="1" t="s">
        <v>91</v>
      </c>
      <c r="C107" s="1" t="s">
        <v>91</v>
      </c>
      <c r="D107" s="1" t="s">
        <v>91</v>
      </c>
      <c r="E107" s="1" t="s">
        <v>91</v>
      </c>
      <c r="F107" s="1">
        <v>66200000</v>
      </c>
      <c r="G107" s="1">
        <v>78300000</v>
      </c>
      <c r="H107" s="1">
        <v>200100000</v>
      </c>
      <c r="I107" s="1">
        <v>124000000</v>
      </c>
      <c r="J107" s="1">
        <v>92200000</v>
      </c>
      <c r="K107" s="1">
        <v>183800000</v>
      </c>
      <c r="L107" s="1">
        <v>114000000</v>
      </c>
      <c r="M107" s="1">
        <v>790500000</v>
      </c>
      <c r="N107" s="1">
        <v>462300000</v>
      </c>
      <c r="O107" s="1">
        <v>979300000</v>
      </c>
      <c r="P107" s="1">
        <v>1076000000</v>
      </c>
      <c r="Q107" s="1">
        <v>962900000</v>
      </c>
      <c r="R107" s="1">
        <v>1154300000</v>
      </c>
      <c r="S107" s="1">
        <v>1553500000</v>
      </c>
      <c r="T107" s="1">
        <v>1735400000</v>
      </c>
      <c r="U107" s="1">
        <v>2434600000</v>
      </c>
      <c r="V107" s="1">
        <v>1602200000</v>
      </c>
      <c r="W107" s="1">
        <v>1607400000</v>
      </c>
      <c r="X107" s="1">
        <v>1439600000</v>
      </c>
      <c r="Y107" s="1">
        <v>1610000000</v>
      </c>
      <c r="Z107" s="1">
        <v>2633000000</v>
      </c>
      <c r="AA107" s="1">
        <v>1780000000</v>
      </c>
      <c r="AB107" s="1">
        <v>1320000000</v>
      </c>
      <c r="AC107" s="1">
        <v>2195000000</v>
      </c>
      <c r="AD107" s="1">
        <v>2087000000</v>
      </c>
      <c r="AE107" s="1">
        <v>1806000000</v>
      </c>
      <c r="AF107" s="1">
        <v>1250000000</v>
      </c>
      <c r="AG107" s="1">
        <v>2461000000</v>
      </c>
      <c r="AH107" s="1">
        <v>2144000000</v>
      </c>
      <c r="AI107" s="1">
        <v>2093000000</v>
      </c>
      <c r="AJ107" s="1">
        <v>1527000000</v>
      </c>
      <c r="AK107" s="1">
        <v>2512000000</v>
      </c>
      <c r="AL107" s="1">
        <v>1723000000</v>
      </c>
      <c r="AM107" s="1">
        <v>2733000000</v>
      </c>
      <c r="AN107" s="27"/>
      <c r="AO107" s="27"/>
      <c r="AP107" s="27"/>
      <c r="AQ107" s="27"/>
      <c r="AR107" s="58">
        <f>AR106*(1+AU107)/(AU108-AU107)</f>
        <v>80878055718.672607</v>
      </c>
      <c r="AS107" s="59" t="s">
        <v>155</v>
      </c>
      <c r="AT107" s="60" t="s">
        <v>156</v>
      </c>
      <c r="AU107" s="61">
        <v>1.4999999999999999E-2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8">
        <f t="shared" ref="AN108:AQ108" si="15">AN107+AN106</f>
        <v>2306000000</v>
      </c>
      <c r="AO108" s="58">
        <f t="shared" si="15"/>
        <v>2472000000</v>
      </c>
      <c r="AP108" s="58">
        <f t="shared" si="15"/>
        <v>2633000000</v>
      </c>
      <c r="AQ108" s="58">
        <f t="shared" si="15"/>
        <v>2996000000</v>
      </c>
      <c r="AR108" s="58">
        <f>AR107+AR106</f>
        <v>83860055718.672607</v>
      </c>
      <c r="AS108" s="59" t="s">
        <v>153</v>
      </c>
      <c r="AT108" s="62" t="s">
        <v>157</v>
      </c>
      <c r="AU108" s="63">
        <f>AU105</f>
        <v>5.2423377368618018E-2</v>
      </c>
    </row>
    <row r="109" spans="1:47" ht="19" x14ac:dyDescent="0.25">
      <c r="AN109" s="64" t="s">
        <v>158</v>
      </c>
      <c r="AO109" s="65"/>
    </row>
    <row r="110" spans="1:47" ht="20" x14ac:dyDescent="0.25">
      <c r="AN110" s="66" t="s">
        <v>159</v>
      </c>
      <c r="AO110" s="56">
        <f>NPV(AU108,AN108,AO108,AP108,AQ108,AR108)</f>
        <v>74077520348.922241</v>
      </c>
    </row>
    <row r="111" spans="1:47" ht="20" x14ac:dyDescent="0.25">
      <c r="AN111" s="66" t="s">
        <v>160</v>
      </c>
      <c r="AO111" s="56">
        <f>AL40</f>
        <v>270000000</v>
      </c>
    </row>
    <row r="112" spans="1:47" ht="20" x14ac:dyDescent="0.25">
      <c r="AN112" s="66" t="s">
        <v>149</v>
      </c>
      <c r="AO112" s="56">
        <f>AU99</f>
        <v>8549000000</v>
      </c>
    </row>
    <row r="113" spans="40:41" ht="20" x14ac:dyDescent="0.25">
      <c r="AN113" s="66" t="s">
        <v>161</v>
      </c>
      <c r="AO113" s="56">
        <f>AO110+AO111-AO112</f>
        <v>65798520348.922241</v>
      </c>
    </row>
    <row r="114" spans="40:41" ht="20" x14ac:dyDescent="0.25">
      <c r="AN114" s="66" t="s">
        <v>162</v>
      </c>
      <c r="AO114" s="67">
        <f>AM34*(1+(5*AS16))</f>
        <v>329446243.87198806</v>
      </c>
    </row>
    <row r="115" spans="40:41" ht="20" x14ac:dyDescent="0.25">
      <c r="AN115" s="68" t="s">
        <v>163</v>
      </c>
      <c r="AO115" s="69">
        <f>AO113/AO114</f>
        <v>199.72460324813835</v>
      </c>
    </row>
    <row r="116" spans="40:41" ht="20" x14ac:dyDescent="0.25">
      <c r="AN116" s="66" t="s">
        <v>164</v>
      </c>
      <c r="AO116" s="70" cm="1">
        <f t="array" ref="AO116">_FV(A1,"Price")</f>
        <v>137.27000000000001</v>
      </c>
    </row>
    <row r="117" spans="40:41" ht="20" x14ac:dyDescent="0.25">
      <c r="AN117" s="71" t="s">
        <v>165</v>
      </c>
      <c r="AO117" s="72">
        <f>AO115/AO116-1</f>
        <v>0.45497634769533279</v>
      </c>
    </row>
    <row r="118" spans="40:41" ht="20" x14ac:dyDescent="0.25">
      <c r="AN118" s="71" t="s">
        <v>166</v>
      </c>
      <c r="AO118" s="73" t="str">
        <f>IF(AO115&gt;AO116,"BUY","SELL")</f>
        <v>BUY</v>
      </c>
    </row>
  </sheetData>
  <mergeCells count="6">
    <mergeCell ref="AT83:AU83"/>
    <mergeCell ref="AT84:AU84"/>
    <mergeCell ref="AT93:AU93"/>
    <mergeCell ref="AT98:AU98"/>
    <mergeCell ref="AT104:AU104"/>
    <mergeCell ref="AN109:AO109"/>
  </mergeCells>
  <hyperlinks>
    <hyperlink ref="A1" r:id="rId1" tooltip="https://roic.ai/company/KMB" display="ROIC.AI | KM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55785/000005578595000007/0000055785-95-000007-index.html" xr:uid="{00000000-0004-0000-0000-00001C000000}"/>
    <hyperlink ref="K74" r:id="rId21" tooltip="https://www.sec.gov/Archives/edgar/data/55785/000005578595000007/0000055785-95-000007-index.html" xr:uid="{00000000-0004-0000-0000-00001D000000}"/>
    <hyperlink ref="L36" r:id="rId22" tooltip="https://www.sec.gov/Archives/edgar/data/55785/000005578596000012/0000055785-96-000012-index.html" xr:uid="{00000000-0004-0000-0000-00001F000000}"/>
    <hyperlink ref="L74" r:id="rId23" tooltip="https://www.sec.gov/Archives/edgar/data/55785/000005578596000012/0000055785-96-000012-index.html" xr:uid="{00000000-0004-0000-0000-000020000000}"/>
    <hyperlink ref="M36" r:id="rId24" tooltip="https://www.sec.gov/Archives/edgar/data/55785/000005578597000014/0000055785-97-000014-index.html" xr:uid="{00000000-0004-0000-0000-000022000000}"/>
    <hyperlink ref="M74" r:id="rId25" tooltip="https://www.sec.gov/Archives/edgar/data/55785/000005578597000014/0000055785-97-00001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55785/0000055785-00-000003-index.html" xr:uid="{00000000-0004-0000-0000-00002B000000}"/>
    <hyperlink ref="P74" r:id="rId31" tooltip="https://www.sec.gov/Archives/edgar/data/55785/0000055785-00-000003-index.html" xr:uid="{00000000-0004-0000-0000-00002C000000}"/>
    <hyperlink ref="Q36" r:id="rId32" tooltip="https://www.sec.gov/Archives/edgar/data/55785/000005578501000003/0000055785-01-000003-index.html" xr:uid="{00000000-0004-0000-0000-00002E000000}"/>
    <hyperlink ref="Q74" r:id="rId33" tooltip="https://www.sec.gov/Archives/edgar/data/55785/000005578501000003/0000055785-01-000003-index.html" xr:uid="{00000000-0004-0000-0000-00002F000000}"/>
    <hyperlink ref="R36" r:id="rId34" tooltip="https://www.sec.gov/Archives/edgar/data/55785/000005578502000017/0000055785-02-000017-index.html" xr:uid="{00000000-0004-0000-0000-000031000000}"/>
    <hyperlink ref="R74" r:id="rId35" tooltip="https://www.sec.gov/Archives/edgar/data/55785/000005578502000017/0000055785-02-000017-index.html" xr:uid="{00000000-0004-0000-0000-000032000000}"/>
    <hyperlink ref="S36" r:id="rId36" tooltip="https://www.sec.gov/Archives/edgar/data/55785/000005578503000001/0000055785-03-000001-index.htm" xr:uid="{00000000-0004-0000-0000-000034000000}"/>
    <hyperlink ref="S74" r:id="rId37" tooltip="https://www.sec.gov/Archives/edgar/data/55785/000005578503000001/0000055785-03-000001-index.htm" xr:uid="{00000000-0004-0000-0000-000035000000}"/>
    <hyperlink ref="T36" r:id="rId38" tooltip="https://www.sec.gov/Archives/edgar/data/55785/000119312504029924/0001193125-04-029924-index.htm" xr:uid="{00000000-0004-0000-0000-000037000000}"/>
    <hyperlink ref="T74" r:id="rId39" tooltip="https://www.sec.gov/Archives/edgar/data/55785/000119312504029924/0001193125-04-029924-index.htm" xr:uid="{00000000-0004-0000-0000-000038000000}"/>
    <hyperlink ref="U36" r:id="rId40" tooltip="https://www.sec.gov/Archives/edgar/data/55785/000119312505036237/0001193125-05-036237-index.htm" xr:uid="{00000000-0004-0000-0000-00003A000000}"/>
    <hyperlink ref="U74" r:id="rId41" tooltip="https://www.sec.gov/Archives/edgar/data/55785/000119312505036237/0001193125-05-036237-index.htm" xr:uid="{00000000-0004-0000-0000-00003B000000}"/>
    <hyperlink ref="V36" r:id="rId42" tooltip="https://www.sec.gov/Archives/edgar/data/55785/000119312506037643/0001193125-06-037643-index.htm" xr:uid="{00000000-0004-0000-0000-00003D000000}"/>
    <hyperlink ref="V74" r:id="rId43" tooltip="https://www.sec.gov/Archives/edgar/data/55785/000119312506037643/0001193125-06-037643-index.htm" xr:uid="{00000000-0004-0000-0000-00003E000000}"/>
    <hyperlink ref="W36" r:id="rId44" tooltip="https://www.sec.gov/Archives/edgar/data/55785/000119312507037015/0001193125-07-037015-index.htm" xr:uid="{00000000-0004-0000-0000-000040000000}"/>
    <hyperlink ref="W74" r:id="rId45" tooltip="https://www.sec.gov/Archives/edgar/data/55785/000119312507037015/0001193125-07-037015-index.htm" xr:uid="{00000000-0004-0000-0000-000041000000}"/>
    <hyperlink ref="X36" r:id="rId46" tooltip="https://www.sec.gov/Archives/edgar/data/55785/000119312508036335/0001193125-08-036335-index.htm" xr:uid="{00000000-0004-0000-0000-000043000000}"/>
    <hyperlink ref="X74" r:id="rId47" tooltip="https://www.sec.gov/Archives/edgar/data/55785/000119312508036335/0001193125-08-036335-index.htm" xr:uid="{00000000-0004-0000-0000-000044000000}"/>
    <hyperlink ref="Y36" r:id="rId48" tooltip="https://www.sec.gov/Archives/edgar/data/55785/000119312509040737/0001193125-09-040737-index.htm" xr:uid="{00000000-0004-0000-0000-000046000000}"/>
    <hyperlink ref="Y74" r:id="rId49" tooltip="https://www.sec.gov/Archives/edgar/data/55785/000119312509040737/0001193125-09-040737-index.htm" xr:uid="{00000000-0004-0000-0000-000047000000}"/>
    <hyperlink ref="Z36" r:id="rId50" tooltip="https://www.sec.gov/Archives/edgar/data/55785/000119312510038621/0001193125-10-038621-index.htm" xr:uid="{00000000-0004-0000-0000-000049000000}"/>
    <hyperlink ref="Z74" r:id="rId51" tooltip="https://www.sec.gov/Archives/edgar/data/55785/000119312510038621/0001193125-10-038621-index.htm" xr:uid="{00000000-0004-0000-0000-00004A000000}"/>
    <hyperlink ref="AA36" r:id="rId52" tooltip="https://www.sec.gov/Archives/edgar/data/55785/000119312511043300/0001193125-11-043300-index.htm" xr:uid="{00000000-0004-0000-0000-00004C000000}"/>
    <hyperlink ref="AA74" r:id="rId53" tooltip="https://www.sec.gov/Archives/edgar/data/55785/000119312511043300/0001193125-11-043300-index.htm" xr:uid="{00000000-0004-0000-0000-00004D000000}"/>
    <hyperlink ref="AB36" r:id="rId54" tooltip="https://www.sec.gov/Archives/edgar/data/55785/000005578512000021/0000055785-12-000021-index.htm" xr:uid="{00000000-0004-0000-0000-00004F000000}"/>
    <hyperlink ref="AB74" r:id="rId55" tooltip="https://www.sec.gov/Archives/edgar/data/55785/000005578512000021/0000055785-12-000021-index.htm" xr:uid="{00000000-0004-0000-0000-000050000000}"/>
    <hyperlink ref="AC36" r:id="rId56" tooltip="https://www.sec.gov/Archives/edgar/data/55785/000005578513000011/0000055785-13-000011-index.htm" xr:uid="{00000000-0004-0000-0000-000052000000}"/>
    <hyperlink ref="AC74" r:id="rId57" tooltip="https://www.sec.gov/Archives/edgar/data/55785/000005578513000011/0000055785-13-000011-index.htm" xr:uid="{00000000-0004-0000-0000-000053000000}"/>
    <hyperlink ref="AD36" r:id="rId58" tooltip="https://www.sec.gov/Archives/edgar/data/55785/000005578514000015/0000055785-14-000015-index.htm" xr:uid="{00000000-0004-0000-0000-000055000000}"/>
    <hyperlink ref="AD74" r:id="rId59" tooltip="https://www.sec.gov/Archives/edgar/data/55785/000005578514000015/0000055785-14-000015-index.htm" xr:uid="{00000000-0004-0000-0000-000056000000}"/>
    <hyperlink ref="AE36" r:id="rId60" tooltip="https://www.sec.gov/Archives/edgar/data/55785/000005578515000014/0000055785-15-000014-index.htm" xr:uid="{00000000-0004-0000-0000-000058000000}"/>
    <hyperlink ref="AE74" r:id="rId61" tooltip="https://www.sec.gov/Archives/edgar/data/55785/000005578515000014/0000055785-15-000014-index.htm" xr:uid="{00000000-0004-0000-0000-000059000000}"/>
    <hyperlink ref="AF36" r:id="rId62" tooltip="https://www.sec.gov/Archives/edgar/data/55785/000005578516000138/0000055785-16-000138-index.htm" xr:uid="{00000000-0004-0000-0000-00005B000000}"/>
    <hyperlink ref="AF74" r:id="rId63" tooltip="https://www.sec.gov/Archives/edgar/data/55785/000005578516000138/0000055785-16-000138-index.htm" xr:uid="{00000000-0004-0000-0000-00005C000000}"/>
    <hyperlink ref="AG36" r:id="rId64" tooltip="https://www.sec.gov/Archives/edgar/data/55785/000005578517000017/0000055785-17-000017-index.htm" xr:uid="{00000000-0004-0000-0000-00005E000000}"/>
    <hyperlink ref="AG74" r:id="rId65" tooltip="https://www.sec.gov/Archives/edgar/data/55785/000005578517000017/0000055785-17-000017-index.htm" xr:uid="{00000000-0004-0000-0000-00005F000000}"/>
    <hyperlink ref="AH36" r:id="rId66" tooltip="https://www.sec.gov/Archives/edgar/data/55785/000005578518000014/0000055785-18-000014-index.htm" xr:uid="{00000000-0004-0000-0000-000061000000}"/>
    <hyperlink ref="AH74" r:id="rId67" tooltip="https://www.sec.gov/Archives/edgar/data/55785/000005578518000014/0000055785-18-000014-index.htm" xr:uid="{00000000-0004-0000-0000-000062000000}"/>
    <hyperlink ref="AI36" r:id="rId68" tooltip="https://www.sec.gov/Archives/edgar/data/55785/000005578519000013/0000055785-19-000013-index.htm" xr:uid="{00000000-0004-0000-0000-000064000000}"/>
    <hyperlink ref="AI74" r:id="rId69" tooltip="https://www.sec.gov/Archives/edgar/data/55785/000005578519000013/0000055785-19-000013-index.htm" xr:uid="{00000000-0004-0000-0000-000065000000}"/>
    <hyperlink ref="AJ36" r:id="rId70" tooltip="https://www.sec.gov/Archives/edgar/data/55785/000005578520000016/0000055785-20-000016-index.htm" xr:uid="{00000000-0004-0000-0000-000067000000}"/>
    <hyperlink ref="AJ74" r:id="rId71" tooltip="https://www.sec.gov/Archives/edgar/data/55785/000005578520000016/0000055785-20-000016-index.htm" xr:uid="{00000000-0004-0000-0000-000068000000}"/>
    <hyperlink ref="AK36" r:id="rId72" tooltip="https://www.sec.gov/Archives/edgar/data/55785/000005578521000016/0000055785-21-000016-index.htm" xr:uid="{00000000-0004-0000-0000-00006A000000}"/>
    <hyperlink ref="AK74" r:id="rId73" tooltip="https://www.sec.gov/Archives/edgar/data/55785/000005578521000016/0000055785-21-000016-index.htm" xr:uid="{00000000-0004-0000-0000-00006B000000}"/>
    <hyperlink ref="AL36" r:id="rId74" tooltip="https://www.sec.gov/Archives/edgar/data/55785/000005578522000010/0000055785-22-000010-index.htm" xr:uid="{00000000-0004-0000-0000-00006D000000}"/>
    <hyperlink ref="AL74" r:id="rId75" tooltip="https://www.sec.gov/Archives/edgar/data/55785/000005578522000010/0000055785-22-000010-index.htm" xr:uid="{00000000-0004-0000-0000-00006E000000}"/>
    <hyperlink ref="AM36" r:id="rId76" tooltip="https://www.sec.gov/Archives/edgar/data/55785/000005578523000012/0000055785-23-000012-index.htm" xr:uid="{00000000-0004-0000-0000-000070000000}"/>
    <hyperlink ref="AM74" r:id="rId77" tooltip="https://www.sec.gov/Archives/edgar/data/55785/000005578523000012/0000055785-23-000012-index.htm" xr:uid="{00000000-0004-0000-0000-000071000000}"/>
    <hyperlink ref="AN1" r:id="rId78" display="https://finbox.com/NYSE:KMB/explorer/revenue_proj" xr:uid="{688A4BA6-F935-3940-BF8D-59D27F52AECF}"/>
    <hyperlink ref="AS106" r:id="rId79" xr:uid="{251B7F04-AF19-584E-8512-E7F83F6B2F11}"/>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2023-04-28T16:15:27Z</dcterms:created>
  <dcterms:modified xsi:type="dcterms:W3CDTF">2023-06-23T18:11:07Z</dcterms:modified>
</cp:coreProperties>
</file>