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D1431A96-173E-B34C-B29F-B2D0BBD04866}" xr6:coauthVersionLast="47" xr6:coauthVersionMax="47" xr10:uidLastSave="{00000000-0000-0000-0000-000000000000}"/>
  <bookViews>
    <workbookView xWindow="0" yWindow="500" windowWidth="2838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N108" i="1" l="1"/>
  <c r="AO108" i="1"/>
  <c r="AP108" i="1"/>
  <c r="AQ108" i="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B105" i="1"/>
  <c r="AC105" i="1"/>
  <c r="AD105" i="1"/>
  <c r="AE105" i="1"/>
  <c r="AF105" i="1"/>
  <c r="AG105" i="1"/>
  <c r="AH105" i="1"/>
  <c r="AI105" i="1"/>
  <c r="AJ105" i="1"/>
  <c r="AK105" i="1"/>
  <c r="AL105" i="1"/>
  <c r="AM105" i="1"/>
  <c r="AO116" i="1" a="1"/>
  <c r="AO116" i="1" s="1"/>
  <c r="AU94" i="1"/>
  <c r="AO114" i="1" l="1"/>
  <c r="AN105" i="1" l="1"/>
  <c r="AO105" i="1" s="1"/>
  <c r="AP105" i="1" s="1"/>
  <c r="AQ105" i="1" s="1"/>
  <c r="AR105" i="1" s="1"/>
  <c r="AU101" i="1" a="1"/>
  <c r="AU101" i="1" s="1"/>
  <c r="AU95" i="1" a="1"/>
  <c r="AU95" i="1" s="1"/>
  <c r="AU97" i="1" s="1"/>
  <c r="AO111" i="1"/>
  <c r="AU99" i="1"/>
  <c r="AO112" i="1" s="1"/>
  <c r="AU90" i="1"/>
  <c r="AU91" i="1" s="1"/>
  <c r="AU89" i="1"/>
  <c r="AU88" i="1"/>
  <c r="AU87" i="1"/>
  <c r="AU86" i="1"/>
  <c r="AU85" i="1"/>
  <c r="AR30" i="1"/>
  <c r="AQ30" i="1"/>
  <c r="AP30" i="1"/>
  <c r="AO30" i="1"/>
  <c r="AN30" i="1"/>
  <c r="AR29" i="1"/>
  <c r="AQ29" i="1"/>
  <c r="AP29" i="1"/>
  <c r="AO29" i="1"/>
  <c r="AN29" i="1"/>
  <c r="AR21" i="1"/>
  <c r="AQ21" i="1"/>
  <c r="AP21" i="1"/>
  <c r="AO21" i="1"/>
  <c r="AN21" i="1"/>
  <c r="AR20" i="1"/>
  <c r="AQ20" i="1"/>
  <c r="AP20" i="1"/>
  <c r="AO20" i="1"/>
  <c r="AN20" i="1"/>
  <c r="AS19" i="1"/>
  <c r="AS16" i="1"/>
  <c r="AV13" i="1"/>
  <c r="AU13" i="1"/>
  <c r="AT13" i="1"/>
  <c r="AS13" i="1"/>
  <c r="AV10" i="1"/>
  <c r="AU10" i="1"/>
  <c r="AT10" i="1"/>
  <c r="AV7" i="1"/>
  <c r="AU7" i="1"/>
  <c r="AT7" i="1"/>
  <c r="AS7" i="1"/>
  <c r="AV4" i="1"/>
  <c r="AU4" i="1"/>
  <c r="AT4" i="1"/>
  <c r="AS4" i="1"/>
  <c r="AR4" i="1"/>
  <c r="AQ4" i="1"/>
  <c r="AP4" i="1"/>
  <c r="AO4" i="1"/>
  <c r="AN4" i="1"/>
  <c r="AM4" i="1"/>
  <c r="AH9" i="1"/>
  <c r="AI9" i="1"/>
  <c r="AJ9" i="1"/>
  <c r="AK9" i="1"/>
  <c r="AL9" i="1"/>
  <c r="AM9" i="1"/>
  <c r="AS10" i="1" s="1"/>
  <c r="AH13" i="1"/>
  <c r="AI13" i="1"/>
  <c r="AJ13" i="1"/>
  <c r="AK13" i="1"/>
  <c r="AL13" i="1"/>
  <c r="AM13" i="1"/>
  <c r="AH20" i="1"/>
  <c r="AI20" i="1"/>
  <c r="AJ20" i="1"/>
  <c r="AK20" i="1"/>
  <c r="AL20" i="1"/>
  <c r="AM20" i="1"/>
  <c r="AH29" i="1"/>
  <c r="AI29" i="1"/>
  <c r="AJ29" i="1"/>
  <c r="AK29" i="1"/>
  <c r="AL29" i="1"/>
  <c r="AM29" i="1"/>
  <c r="AH35" i="1"/>
  <c r="AI35" i="1"/>
  <c r="AJ35" i="1"/>
  <c r="AK35" i="1"/>
  <c r="AL35" i="1"/>
  <c r="AM35" i="1"/>
  <c r="AH80" i="1"/>
  <c r="AI80" i="1"/>
  <c r="AJ80" i="1"/>
  <c r="AK80" i="1"/>
  <c r="AL80" i="1"/>
  <c r="AM80" i="1"/>
  <c r="AH89" i="1"/>
  <c r="AI89" i="1"/>
  <c r="AJ89" i="1"/>
  <c r="AK89" i="1"/>
  <c r="AL89" i="1"/>
  <c r="AM89" i="1"/>
  <c r="AH106" i="1"/>
  <c r="AI106" i="1"/>
  <c r="AJ106" i="1"/>
  <c r="AK106" i="1"/>
  <c r="AL106" i="1"/>
  <c r="AM106" i="1"/>
  <c r="AG106"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U106" i="1" l="1"/>
  <c r="AT19" i="1"/>
  <c r="AV16" i="1"/>
  <c r="AU16" i="1"/>
  <c r="AT16" i="1"/>
  <c r="AV19" i="1"/>
  <c r="AU19" i="1"/>
  <c r="AU92" i="1"/>
  <c r="AU103" i="1"/>
  <c r="AU100" i="1" s="1"/>
  <c r="AU102" i="1" l="1"/>
  <c r="AU105" i="1" s="1"/>
  <c r="AU108" i="1" s="1"/>
  <c r="AR107" i="1" l="1"/>
  <c r="AR108" i="1" s="1"/>
  <c r="AO110" i="1" l="1"/>
  <c r="AO113" i="1" s="1"/>
  <c r="AO115" i="1" s="1"/>
  <c r="AO118" i="1" s="1"/>
  <c r="AO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
    <bk>
      <extLst>
        <ext uri="{3e2802c4-a4d2-4d8b-9148-e3be6c30e623}">
          <xlrd:rvb i="2"/>
        </ext>
      </extLst>
    </bk>
  </futureMetadata>
  <futureMetadata name="XLDAPR" count="1">
    <bk>
      <extLst>
        <ext uri="{bdbb8cdc-fa1e-496e-a857-3c3f30c029c3}">
          <xda:dynamicArrayProperties fDynamic="1" fCollapsed="0"/>
        </ext>
      </extLst>
    </bk>
  </futureMetadata>
  <cellMetadata count="1">
    <bk>
      <rc t="2" v="0"/>
    </bk>
  </cellMetadata>
  <valueMetadata count="1">
    <bk>
      <rc t="1" v="0"/>
    </bk>
  </valueMetadata>
</metadata>
</file>

<file path=xl/sharedStrings.xml><?xml version="1.0" encoding="utf-8"?>
<sst xmlns="http://schemas.openxmlformats.org/spreadsheetml/2006/main" count="1417" uniqueCount="165">
  <si>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</si>
  <si>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</si>
  <si>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</si>
  <si>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</si>
  <si>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</si>
  <si>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</si>
  <si>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</si>
  <si>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</si>
  <si>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</si>
  <si>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</si>
  <si>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</si>
  <si>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</si>
  <si>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</si>
  <si>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</si>
  <si>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</si>
  <si>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</si>
  <si>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</si>
  <si>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</si>
  <si>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</si>
  <si>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</si>
  <si>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</si>
  <si>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</si>
  <si>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</si>
  <si>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</si>
  <si>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</si>
  <si>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</si>
  <si>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</si>
  <si>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</si>
  <si>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</si>
  <si>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</si>
  <si>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</si>
  <si>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</si>
  <si>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</si>
  <si>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</si>
  <si>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</si>
  <si>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</si>
  <si>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</si>
  <si>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</si>
  <si>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</si>
  <si>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</si>
  <si>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</si>
  <si>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</si>
  <si>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</si>
  <si>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</si>
  <si>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</si>
  <si>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</si>
  <si>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</si>
  <si>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</si>
  <si>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</si>
  <si>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</si>
  <si>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</si>
  <si>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</si>
  <si>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</si>
  <si>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</si>
  <si>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</si>
  <si>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</si>
  <si>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</si>
  <si>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</si>
  <si>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</si>
  <si>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</si>
  <si>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</si>
  <si>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</si>
  <si>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</si>
  <si>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</si>
  <si>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</si>
  <si>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</si>
  <si>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</si>
  <si>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</si>
  <si>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</si>
  <si>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</si>
  <si>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</si>
  <si>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</si>
  <si>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</si>
  <si>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</si>
  <si>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</si>
  <si>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</si>
  <si>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</si>
  <si>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</si>
  <si>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</si>
  <si>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</si>
  <si>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</si>
  <si>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</si>
  <si>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</si>
  <si>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</si>
  <si>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</si>
  <si>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</si>
  <si>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</si>
  <si>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</si>
  <si>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</si>
  <si>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</si>
  <si>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</si>
  <si>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</si>
  <si>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</si>
  <si>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</si>
  <si>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</si>
  <si>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</si>
  <si>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</si>
  <si>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</si>
  <si>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</si>
  <si>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</si>
  <si>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</si>
  <si>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</si>
  <si>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</si>
  <si>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</si>
  <si>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</si>
  <si>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</si>
  <si>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Levered FCF</t>
  </si>
  <si>
    <t>Levered FCF Growth YoY</t>
  </si>
  <si>
    <t>Unlevered FCF Forecast</t>
  </si>
  <si>
    <t>FCF Growth Rate</t>
  </si>
  <si>
    <t>Unlevered FCF</t>
  </si>
  <si>
    <t>Unlevered FCF Proj</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</si>
  <si>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</si>
  <si>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</si>
  <si>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</si>
  <si>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</si>
  <si>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</si>
  <si>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</si>
  <si>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</si>
  <si>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</si>
  <si>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</si>
  <si>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</si>
  <si>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</si>
  <si>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</si>
  <si>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</si>
  <si>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</si>
  <si>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</si>
  <si>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</si>
  <si>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</si>
  <si>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</si>
  <si>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Forward P/S</t>
  </si>
  <si>
    <t>Forward P/E</t>
  </si>
  <si>
    <t>Forward 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</si>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</sst>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0.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sz val="12"/>
      <color rgb="FF000000"/>
      <name val="Calibri"/>
      <family val="2"/>
    </font>
    <font>
      <b/>
      <i/>
      <sz val="14"/>
      <color rgb="FF000000"/>
      <name val="Calibri"/>
      <family val="2"/>
    </font>
    <font>
      <b/>
      <sz val="16"/>
      <color rgb="FF000000"/>
      <name val="Calibri"/>
      <family val="2"/>
    </font>
    <font>
      <b/>
      <u/>
      <sz val="16"/>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73">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 fillId="0" borderId="0" xfId="0" applyFont="1" applyAlignment="1">
      <alignment indent="1"/>
    </xf>
    <xf numFmtId="164" fontId="10" fillId="5" borderId="0" xfId="0" applyNumberFormat="1" applyFont="1" applyFill="1"/>
    <xf numFmtId="0" fontId="0" fillId="6" borderId="0" xfId="0" applyFill="1"/>
    <xf numFmtId="9" fontId="13" fillId="6" borderId="9" xfId="0" applyNumberFormat="1" applyFont="1" applyFill="1" applyBorder="1" applyAlignment="1">
      <alignment wrapText="1"/>
    </xf>
    <xf numFmtId="10" fontId="1" fillId="6" borderId="10" xfId="0" applyNumberFormat="1" applyFont="1" applyFill="1" applyBorder="1" applyAlignment="1">
      <alignment horizontal="right" vertical="center"/>
    </xf>
    <xf numFmtId="164" fontId="10" fillId="6" borderId="0" xfId="0" applyNumberFormat="1" applyFont="1" applyFill="1"/>
    <xf numFmtId="0" fontId="12" fillId="7" borderId="11" xfId="0" applyFont="1" applyFill="1" applyBorder="1" applyAlignment="1">
      <alignment horizontal="left" vertical="center" wrapText="1"/>
    </xf>
    <xf numFmtId="10" fontId="12" fillId="7" borderId="8" xfId="0" applyNumberFormat="1" applyFont="1" applyFill="1" applyBorder="1"/>
    <xf numFmtId="0" fontId="14" fillId="0" borderId="4" xfId="0" applyFont="1" applyBorder="1"/>
    <xf numFmtId="164" fontId="10" fillId="0" borderId="0" xfId="0" applyNumberFormat="1" applyFont="1"/>
    <xf numFmtId="9" fontId="11" fillId="0" borderId="11" xfId="0" applyNumberFormat="1" applyFont="1" applyBorder="1" applyAlignment="1">
      <alignment horizontal="center"/>
    </xf>
    <xf numFmtId="167" fontId="11" fillId="0" borderId="11" xfId="0" applyNumberFormat="1" applyFont="1" applyBorder="1" applyAlignment="1">
      <alignment horizontal="center"/>
    </xf>
    <xf numFmtId="167" fontId="11" fillId="0" borderId="5" xfId="0" applyNumberFormat="1" applyFont="1" applyBorder="1" applyAlignment="1">
      <alignment horizontal="center"/>
    </xf>
    <xf numFmtId="164" fontId="14" fillId="0" borderId="2" xfId="0" applyNumberFormat="1" applyFont="1" applyBorder="1"/>
    <xf numFmtId="164" fontId="1" fillId="0" borderId="6" xfId="0" applyNumberFormat="1" applyFont="1" applyBorder="1" applyAlignment="1">
      <alignment horizontal="center"/>
    </xf>
    <xf numFmtId="165" fontId="10" fillId="0" borderId="12" xfId="0" applyNumberFormat="1" applyFont="1" applyBorder="1"/>
    <xf numFmtId="164" fontId="14" fillId="0" borderId="3" xfId="0" applyNumberFormat="1" applyFont="1" applyBorder="1"/>
    <xf numFmtId="165" fontId="10" fillId="0" borderId="0" xfId="0" applyNumberFormat="1" applyFont="1"/>
    <xf numFmtId="166" fontId="10" fillId="0" borderId="0" xfId="0" applyNumberFormat="1" applyFont="1"/>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6" borderId="9" xfId="0" applyFont="1" applyFill="1" applyBorder="1" applyAlignment="1">
      <alignment horizontal="left" vertical="center" wrapText="1"/>
    </xf>
    <xf numFmtId="39" fontId="11" fillId="6" borderId="10" xfId="0" applyNumberFormat="1" applyFont="1" applyFill="1" applyBorder="1"/>
    <xf numFmtId="164" fontId="1" fillId="6" borderId="10" xfId="0" applyNumberFormat="1" applyFont="1" applyFill="1" applyBorder="1"/>
    <xf numFmtId="164" fontId="12" fillId="4" borderId="8" xfId="0" applyNumberFormat="1" applyFont="1" applyFill="1" applyBorder="1"/>
    <xf numFmtId="164" fontId="1" fillId="5" borderId="0" xfId="0" applyNumberFormat="1" applyFont="1" applyFill="1"/>
    <xf numFmtId="0" fontId="0" fillId="6" borderId="0" xfId="0" applyFill="1" applyAlignment="1">
      <alignment horizontal="left"/>
    </xf>
    <xf numFmtId="0" fontId="13" fillId="5" borderId="9" xfId="0" applyFont="1" applyFill="1" applyBorder="1" applyAlignment="1">
      <alignment wrapText="1"/>
    </xf>
    <xf numFmtId="10" fontId="1" fillId="5" borderId="10" xfId="0" applyNumberFormat="1" applyFont="1" applyFill="1" applyBorder="1" applyAlignment="1">
      <alignment horizontal="right" vertical="center"/>
    </xf>
    <xf numFmtId="0" fontId="13" fillId="6" borderId="11" xfId="0" applyFont="1" applyFill="1" applyBorder="1"/>
    <xf numFmtId="10" fontId="1" fillId="6" borderId="8" xfId="0" applyNumberFormat="1" applyFont="1" applyFill="1" applyBorder="1" applyAlignment="1">
      <alignment horizontal="right" vertical="center"/>
    </xf>
    <xf numFmtId="164" fontId="1" fillId="6" borderId="9" xfId="0" applyNumberFormat="1" applyFont="1" applyFill="1" applyBorder="1" applyAlignment="1">
      <alignment wrapText="1"/>
    </xf>
    <xf numFmtId="164" fontId="1" fillId="6" borderId="10" xfId="0" applyNumberFormat="1" applyFont="1" applyFill="1" applyBorder="1" applyAlignment="1">
      <alignment wrapText="1"/>
    </xf>
    <xf numFmtId="164" fontId="1" fillId="7" borderId="9" xfId="0" applyNumberFormat="1" applyFont="1" applyFill="1" applyBorder="1" applyAlignment="1">
      <alignment wrapText="1"/>
    </xf>
    <xf numFmtId="168" fontId="12" fillId="7" borderId="10" xfId="0" applyNumberFormat="1" applyFont="1" applyFill="1" applyBorder="1"/>
    <xf numFmtId="168" fontId="1" fillId="6" borderId="10" xfId="0" applyNumberFormat="1" applyFont="1" applyFill="1" applyBorder="1"/>
    <xf numFmtId="164" fontId="1" fillId="7" borderId="11" xfId="0" applyNumberFormat="1" applyFont="1" applyFill="1" applyBorder="1" applyAlignment="1">
      <alignment wrapText="1"/>
    </xf>
    <xf numFmtId="9" fontId="12" fillId="7" borderId="8" xfId="1" applyFont="1" applyFill="1" applyBorder="1"/>
    <xf numFmtId="0" fontId="12" fillId="7" borderId="8" xfId="0" applyFont="1" applyFill="1" applyBorder="1" applyAlignment="1">
      <alignment horizontal="right"/>
    </xf>
    <xf numFmtId="0" fontId="1" fillId="7" borderId="14" xfId="0" applyFont="1" applyFill="1" applyBorder="1" applyAlignment="1">
      <alignment horizontal="center"/>
    </xf>
    <xf numFmtId="0" fontId="1" fillId="7" borderId="15" xfId="0" applyFont="1" applyFill="1" applyBorder="1" applyAlignment="1">
      <alignment horizontal="center"/>
    </xf>
    <xf numFmtId="0" fontId="15" fillId="7" borderId="13" xfId="0" applyFont="1" applyFill="1" applyBorder="1" applyAlignment="1">
      <alignment horizontal="center"/>
    </xf>
    <xf numFmtId="0" fontId="16" fillId="7" borderId="7" xfId="0" applyFont="1" applyFill="1" applyBorder="1" applyAlignment="1">
      <alignment horizontal="center"/>
    </xf>
    <xf numFmtId="0" fontId="12" fillId="8" borderId="13" xfId="0" applyFont="1" applyFill="1" applyBorder="1" applyAlignment="1">
      <alignment horizontal="center" vertical="center" wrapText="1"/>
    </xf>
    <xf numFmtId="0" fontId="12" fillId="8"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ROK</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3096778523112272E-2"/>
          <c:y val="0.12583290202955646"/>
          <c:w val="0.86793713124985872"/>
          <c:h val="0.7085761950464553"/>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11337600000</c:v>
                </c:pt>
                <c:pt idx="1">
                  <c:v>12295700000</c:v>
                </c:pt>
                <c:pt idx="2">
                  <c:v>12123400000</c:v>
                </c:pt>
                <c:pt idx="3">
                  <c:v>11946300000</c:v>
                </c:pt>
                <c:pt idx="4">
                  <c:v>12518100000</c:v>
                </c:pt>
                <c:pt idx="5">
                  <c:v>12378700000</c:v>
                </c:pt>
                <c:pt idx="6">
                  <c:v>11927400000</c:v>
                </c:pt>
                <c:pt idx="7">
                  <c:v>10909700000</c:v>
                </c:pt>
                <c:pt idx="8">
                  <c:v>10840000000</c:v>
                </c:pt>
                <c:pt idx="9">
                  <c:v>11204700000</c:v>
                </c:pt>
                <c:pt idx="10">
                  <c:v>13099000000</c:v>
                </c:pt>
                <c:pt idx="11">
                  <c:v>10373000000</c:v>
                </c:pt>
                <c:pt idx="12">
                  <c:v>7762000000</c:v>
                </c:pt>
                <c:pt idx="13">
                  <c:v>6752000000</c:v>
                </c:pt>
                <c:pt idx="14">
                  <c:v>7043000000</c:v>
                </c:pt>
                <c:pt idx="15">
                  <c:v>7151000000</c:v>
                </c:pt>
                <c:pt idx="16">
                  <c:v>4323000000</c:v>
                </c:pt>
                <c:pt idx="17">
                  <c:v>3909000000</c:v>
                </c:pt>
                <c:pt idx="18">
                  <c:v>4104000000</c:v>
                </c:pt>
                <c:pt idx="19">
                  <c:v>4411100000</c:v>
                </c:pt>
                <c:pt idx="20">
                  <c:v>5003200000</c:v>
                </c:pt>
                <c:pt idx="21">
                  <c:v>5561400000</c:v>
                </c:pt>
                <c:pt idx="22">
                  <c:v>5003900000</c:v>
                </c:pt>
                <c:pt idx="23">
                  <c:v>5697800000</c:v>
                </c:pt>
                <c:pt idx="24">
                  <c:v>4332500000</c:v>
                </c:pt>
                <c:pt idx="25">
                  <c:v>4857000000</c:v>
                </c:pt>
                <c:pt idx="26">
                  <c:v>6000400000</c:v>
                </c:pt>
                <c:pt idx="27">
                  <c:v>6259400000</c:v>
                </c:pt>
                <c:pt idx="28">
                  <c:v>6351900000</c:v>
                </c:pt>
                <c:pt idx="29">
                  <c:v>6623500000</c:v>
                </c:pt>
                <c:pt idx="30">
                  <c:v>6307900000</c:v>
                </c:pt>
                <c:pt idx="31">
                  <c:v>5879500000</c:v>
                </c:pt>
                <c:pt idx="32">
                  <c:v>6311300000</c:v>
                </c:pt>
                <c:pt idx="33">
                  <c:v>6666000000</c:v>
                </c:pt>
                <c:pt idx="34">
                  <c:v>6694800000</c:v>
                </c:pt>
                <c:pt idx="35">
                  <c:v>6329800000</c:v>
                </c:pt>
                <c:pt idx="36">
                  <c:v>6997400000</c:v>
                </c:pt>
                <c:pt idx="37">
                  <c:v>7760400000</c:v>
                </c:pt>
              </c:numCache>
            </c:numRef>
          </c:val>
          <c:extLst>
            <c:ext xmlns:c16="http://schemas.microsoft.com/office/drawing/2014/chart" uri="{C3380CC4-5D6E-409C-BE32-E72D297353CC}">
              <c16:uniqueId val="{00000000-1215-3046-B70D-27C9EC569ADF}"/>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1'!$B$28:$AM$28</c:f>
              <c:numCache>
                <c:formatCode>#,###,,;\(#,###,,\);\ \-\ \-</c:formatCode>
                <c:ptCount val="38"/>
                <c:pt idx="0">
                  <c:v>595300000</c:v>
                </c:pt>
                <c:pt idx="1">
                  <c:v>611200000</c:v>
                </c:pt>
                <c:pt idx="2">
                  <c:v>635100000</c:v>
                </c:pt>
                <c:pt idx="3">
                  <c:v>811900000</c:v>
                </c:pt>
                <c:pt idx="4">
                  <c:v>734900000</c:v>
                </c:pt>
                <c:pt idx="5">
                  <c:v>624300000</c:v>
                </c:pt>
                <c:pt idx="6">
                  <c:v>600500000</c:v>
                </c:pt>
                <c:pt idx="7">
                  <c:v>-1036000000</c:v>
                </c:pt>
                <c:pt idx="8">
                  <c:v>561900000</c:v>
                </c:pt>
                <c:pt idx="9">
                  <c:v>634100000</c:v>
                </c:pt>
                <c:pt idx="10">
                  <c:v>742000000</c:v>
                </c:pt>
                <c:pt idx="11">
                  <c:v>726000000</c:v>
                </c:pt>
                <c:pt idx="12">
                  <c:v>644000000</c:v>
                </c:pt>
                <c:pt idx="13">
                  <c:v>-427000000</c:v>
                </c:pt>
                <c:pt idx="14">
                  <c:v>562000000</c:v>
                </c:pt>
                <c:pt idx="15">
                  <c:v>636000000</c:v>
                </c:pt>
                <c:pt idx="16">
                  <c:v>305000000</c:v>
                </c:pt>
                <c:pt idx="17">
                  <c:v>121000000</c:v>
                </c:pt>
                <c:pt idx="18">
                  <c:v>286000000</c:v>
                </c:pt>
                <c:pt idx="19">
                  <c:v>414900000</c:v>
                </c:pt>
                <c:pt idx="20">
                  <c:v>540000000</c:v>
                </c:pt>
                <c:pt idx="21">
                  <c:v>607000000</c:v>
                </c:pt>
                <c:pt idx="22">
                  <c:v>1487800000</c:v>
                </c:pt>
                <c:pt idx="23">
                  <c:v>577600000</c:v>
                </c:pt>
                <c:pt idx="24">
                  <c:v>220700000</c:v>
                </c:pt>
                <c:pt idx="25">
                  <c:v>464300000</c:v>
                </c:pt>
                <c:pt idx="26">
                  <c:v>697800000</c:v>
                </c:pt>
                <c:pt idx="27">
                  <c:v>737000000</c:v>
                </c:pt>
                <c:pt idx="28">
                  <c:v>756300000</c:v>
                </c:pt>
                <c:pt idx="29">
                  <c:v>826800000</c:v>
                </c:pt>
                <c:pt idx="30">
                  <c:v>827600000</c:v>
                </c:pt>
                <c:pt idx="31">
                  <c:v>729700000</c:v>
                </c:pt>
                <c:pt idx="32">
                  <c:v>825700000</c:v>
                </c:pt>
                <c:pt idx="33">
                  <c:v>535500000</c:v>
                </c:pt>
                <c:pt idx="34">
                  <c:v>695800000</c:v>
                </c:pt>
                <c:pt idx="35">
                  <c:v>1023400000</c:v>
                </c:pt>
                <c:pt idx="36">
                  <c:v>1358100000</c:v>
                </c:pt>
                <c:pt idx="37">
                  <c:v>932200000</c:v>
                </c:pt>
              </c:numCache>
            </c:numRef>
          </c:val>
          <c:extLst>
            <c:ext xmlns:c16="http://schemas.microsoft.com/office/drawing/2014/chart" uri="{C3380CC4-5D6E-409C-BE32-E72D297353CC}">
              <c16:uniqueId val="{00000001-1215-3046-B70D-27C9EC569ADF}"/>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1'!$B$107:$AM$107</c:f>
              <c:numCache>
                <c:formatCode>#,###,,;\(#,###,,\);\ \-\ \-</c:formatCode>
                <c:ptCount val="38"/>
                <c:pt idx="0">
                  <c:v>0</c:v>
                </c:pt>
                <c:pt idx="1">
                  <c:v>0</c:v>
                </c:pt>
                <c:pt idx="2">
                  <c:v>0</c:v>
                </c:pt>
                <c:pt idx="3">
                  <c:v>0</c:v>
                </c:pt>
                <c:pt idx="4">
                  <c:v>-663600000</c:v>
                </c:pt>
                <c:pt idx="5">
                  <c:v>480900000</c:v>
                </c:pt>
                <c:pt idx="6">
                  <c:v>241300000</c:v>
                </c:pt>
                <c:pt idx="7">
                  <c:v>292400000</c:v>
                </c:pt>
                <c:pt idx="8">
                  <c:v>379300000</c:v>
                </c:pt>
                <c:pt idx="9">
                  <c:v>333200000</c:v>
                </c:pt>
                <c:pt idx="10">
                  <c:v>-751000000</c:v>
                </c:pt>
                <c:pt idx="11">
                  <c:v>330000000</c:v>
                </c:pt>
                <c:pt idx="12">
                  <c:v>-16000000</c:v>
                </c:pt>
                <c:pt idx="13">
                  <c:v>-15000000</c:v>
                </c:pt>
                <c:pt idx="14">
                  <c:v>255000000</c:v>
                </c:pt>
                <c:pt idx="15">
                  <c:v>611000000</c:v>
                </c:pt>
                <c:pt idx="16">
                  <c:v>178000000</c:v>
                </c:pt>
                <c:pt idx="17">
                  <c:v>336000000</c:v>
                </c:pt>
                <c:pt idx="18">
                  <c:v>327000000</c:v>
                </c:pt>
                <c:pt idx="19">
                  <c:v>498900000</c:v>
                </c:pt>
                <c:pt idx="20">
                  <c:v>542200000</c:v>
                </c:pt>
                <c:pt idx="21">
                  <c:v>276100000</c:v>
                </c:pt>
                <c:pt idx="22">
                  <c:v>327800000</c:v>
                </c:pt>
                <c:pt idx="23">
                  <c:v>439800000</c:v>
                </c:pt>
                <c:pt idx="24">
                  <c:v>427900000</c:v>
                </c:pt>
                <c:pt idx="25">
                  <c:v>393800000</c:v>
                </c:pt>
                <c:pt idx="26">
                  <c:v>523600000</c:v>
                </c:pt>
                <c:pt idx="27">
                  <c:v>579100000</c:v>
                </c:pt>
                <c:pt idx="28">
                  <c:v>868600000</c:v>
                </c:pt>
                <c:pt idx="29">
                  <c:v>892300000</c:v>
                </c:pt>
                <c:pt idx="30">
                  <c:v>1064800000</c:v>
                </c:pt>
                <c:pt idx="31">
                  <c:v>830400000</c:v>
                </c:pt>
                <c:pt idx="32">
                  <c:v>892300000</c:v>
                </c:pt>
                <c:pt idx="33">
                  <c:v>1174500000</c:v>
                </c:pt>
                <c:pt idx="34">
                  <c:v>1049200000</c:v>
                </c:pt>
                <c:pt idx="35">
                  <c:v>1006600000</c:v>
                </c:pt>
                <c:pt idx="36">
                  <c:v>1140700000</c:v>
                </c:pt>
                <c:pt idx="37">
                  <c:v>682000000</c:v>
                </c:pt>
              </c:numCache>
            </c:numRef>
          </c:val>
          <c:extLst>
            <c:ext xmlns:c16="http://schemas.microsoft.com/office/drawing/2014/chart" uri="{C3380CC4-5D6E-409C-BE32-E72D297353CC}">
              <c16:uniqueId val="{00000002-1215-3046-B70D-27C9EC569ADF}"/>
            </c:ext>
          </c:extLst>
        </c:ser>
        <c:dLbls>
          <c:showLegendKey val="0"/>
          <c:showVal val="0"/>
          <c:showCatName val="0"/>
          <c:showSerName val="0"/>
          <c:showPercent val="0"/>
          <c:showBubbleSize val="0"/>
        </c:dLbls>
        <c:gapWidth val="100"/>
        <c:overlap val="-24"/>
        <c:axId val="1359033007"/>
        <c:axId val="1359202655"/>
      </c:barChart>
      <c:catAx>
        <c:axId val="135903300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359202655"/>
        <c:crosses val="autoZero"/>
        <c:auto val="1"/>
        <c:lblAlgn val="ctr"/>
        <c:lblOffset val="100"/>
        <c:noMultiLvlLbl val="0"/>
      </c:catAx>
      <c:valAx>
        <c:axId val="1359202655"/>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359033007"/>
        <c:crosses val="autoZero"/>
        <c:crossBetween val="between"/>
      </c:valAx>
      <c:spPr>
        <a:noFill/>
        <a:ln>
          <a:noFill/>
        </a:ln>
        <a:effectLst/>
      </c:spPr>
    </c:plotArea>
    <c:legend>
      <c:legendPos val="b"/>
      <c:layout>
        <c:manualLayout>
          <c:xMode val="edge"/>
          <c:yMode val="edge"/>
          <c:x val="0.34252379294523583"/>
          <c:y val="0.91098854825661146"/>
          <c:w val="0.31403988792923876"/>
          <c:h val="5.2325472717314289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39687</xdr:colOff>
      <xdr:row>108</xdr:row>
      <xdr:rowOff>25399</xdr:rowOff>
    </xdr:from>
    <xdr:to>
      <xdr:col>47</xdr:col>
      <xdr:colOff>15874</xdr:colOff>
      <xdr:row>129</xdr:row>
      <xdr:rowOff>206374</xdr:rowOff>
    </xdr:to>
    <xdr:graphicFrame macro="">
      <xdr:nvGraphicFramePr>
        <xdr:cNvPr id="2" name="Chart 1">
          <a:extLst>
            <a:ext uri="{FF2B5EF4-FFF2-40B4-BE49-F238E27FC236}">
              <a16:creationId xmlns:a16="http://schemas.microsoft.com/office/drawing/2014/main" id="{53B0FB38-72B8-6F85-C343-880F1B2D39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My Holdings"/>
      <sheetName val="To Be Modeled"/>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row r="8">
          <cell r="C8">
            <v>3.7450000000000004E-2</v>
          </cell>
        </row>
      </sheetData>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https://www.bing.com/financeapi/forcetrigger?t=a226jc&amp;q=XNYS%3aROK&amp;form=skydnc</v>
    <v>Learn more on Bing</v>
  </rv>
  <rv s="1">
    <v>0</v>
    <v>ROCKWELL AUTOMATION, INC. (XNYS:ROK)</v>
    <v>2</v>
    <v>3</v>
    <v>Finance</v>
    <v>4</v>
    <v>en-US</v>
    <v>a226jc</v>
    <v>268435456</v>
    <v>1</v>
    <v>Powered by Refinitiv</v>
    <v>309.92</v>
    <v>190.08</v>
    <v>1.4286000000000001</v>
    <v>4.28</v>
    <v>1.401E-2</v>
    <v>1.1000000000000001</v>
    <v>3.5510000000000003E-3</v>
    <v>USD</v>
    <v>Rockwell Automation, Inc. is a provider of industrial automation and digital transformation. The Company’s segments include Intelligent Devices, Software &amp; Control, and Lifecycle Services. The Intelligent Devices segment includes drives, motion, safety, sensing, industrial components, and configured-to-order products. The Software &amp; Control segment includes control and visualization software and hardware, information software, and network and security infrastructure. The Lifecycle Services segment includes consulting, professional services, and solutions, connected services, and maintenance services, as well as the Sensia joint venture. The Company's products include hardware, software, and configured-to-order products. Its solutions include custom-engineered systems and software. Its services include customer technical support and repair, asset management and optimization consulting, and training. It serves various industries, such as aerospace, cement, chemical, and entertainment.</v>
    <v>26000</v>
    <v>New York Stock Exchange</v>
    <v>XNYS</v>
    <v>XNYS</v>
    <v>1201 S 2nd St, MILWAUKEE, WI, 53204 US</v>
    <v>309.92</v>
    <v>Machinery, Equipment &amp; Components</v>
    <v>Stock</v>
    <v>45089.983220381248</v>
    <v>0</v>
    <v>302.79000000000002</v>
    <v>35586070434</v>
    <v>ROCKWELL AUTOMATION, INC.</v>
    <v>ROCKWELL AUTOMATION, INC.</v>
    <v>305</v>
    <v>27.276299999999999</v>
    <v>305.5</v>
    <v>309.77999999999997</v>
    <v>310.88</v>
    <v>114875300</v>
    <v>ROK</v>
    <v>ROCKWELL AUTOMATION, INC. (XNYS:ROK)</v>
    <v>738976</v>
    <v>736820</v>
    <v>1996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1024478/000095012305013478/e14450e10vk.htm" TargetMode="External"/><Relationship Id="rId47" Type="http://schemas.openxmlformats.org/officeDocument/2006/relationships/hyperlink" Target="https://www.sec.gov/Archives/edgar/data/1024478/000119312507250273/0001193125-07-250273-index.html" TargetMode="External"/><Relationship Id="rId63" Type="http://schemas.openxmlformats.org/officeDocument/2006/relationships/hyperlink" Target="https://www.sec.gov/Archives/edgar/data/1024478/000102447815000028/0001024478-15-000028-index.html" TargetMode="External"/><Relationship Id="rId68" Type="http://schemas.openxmlformats.org/officeDocument/2006/relationships/hyperlink" Target="https://www.sec.gov/Archives/edgar/data/1024478/000102447818000032/0001024478-18-000032-index.html"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sec.gov/" TargetMode="External"/><Relationship Id="rId37" Type="http://schemas.openxmlformats.org/officeDocument/2006/relationships/hyperlink" Target="https://www.sec.gov/Archives/edgar/data/1024478/000095012302011324/y65666e10vk.htm" TargetMode="External"/><Relationship Id="rId40" Type="http://schemas.openxmlformats.org/officeDocument/2006/relationships/hyperlink" Target="https://www.sec.gov/Archives/edgar/data/1024478/000095012304013937/y68901e10vk.htm" TargetMode="External"/><Relationship Id="rId45" Type="http://schemas.openxmlformats.org/officeDocument/2006/relationships/hyperlink" Target="https://www.sec.gov/Archives/edgar/data/1024478/000095012306013812/y26663e10vk.htm" TargetMode="External"/><Relationship Id="rId53" Type="http://schemas.openxmlformats.org/officeDocument/2006/relationships/hyperlink" Target="https://www.sec.gov/Archives/edgar/data/1024478/000095012310106922/0000950123-10-106922-index.html" TargetMode="External"/><Relationship Id="rId58" Type="http://schemas.openxmlformats.org/officeDocument/2006/relationships/hyperlink" Target="https://www.sec.gov/Archives/edgar/data/1024478/000102447813000035/0001024478-13-000035-index.html" TargetMode="External"/><Relationship Id="rId66" Type="http://schemas.openxmlformats.org/officeDocument/2006/relationships/hyperlink" Target="https://www.sec.gov/Archives/edgar/data/1024478/000102447817000034/0001024478-17-000034-index.html" TargetMode="External"/><Relationship Id="rId74" Type="http://schemas.openxmlformats.org/officeDocument/2006/relationships/hyperlink" Target="https://www.sec.gov/Archives/edgar/data/1024478/000102447821000083/0001024478-21-000083-index.htm" TargetMode="External"/><Relationship Id="rId79" Type="http://schemas.openxmlformats.org/officeDocument/2006/relationships/hyperlink" Target="https://finbox.com/NYSE:ROK/explorer/fcf_unlev_proj/" TargetMode="External"/><Relationship Id="rId5" Type="http://schemas.openxmlformats.org/officeDocument/2006/relationships/hyperlink" Target="https://sec.gov/" TargetMode="External"/><Relationship Id="rId61" Type="http://schemas.openxmlformats.org/officeDocument/2006/relationships/hyperlink" Target="https://www.sec.gov/Archives/edgar/data/1024478/000102447814000031/0001024478-14-000031-index.html"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sec.gov/" TargetMode="External"/><Relationship Id="rId43" Type="http://schemas.openxmlformats.org/officeDocument/2006/relationships/hyperlink" Target="https://www.sec.gov/Archives/edgar/data/1024478/000095012305013478/e14450e10vk.htm" TargetMode="External"/><Relationship Id="rId48" Type="http://schemas.openxmlformats.org/officeDocument/2006/relationships/hyperlink" Target="https://www.sec.gov/Archives/edgar/data/1024478/000119312508241034/0001193125-08-241034-index.html" TargetMode="External"/><Relationship Id="rId56" Type="http://schemas.openxmlformats.org/officeDocument/2006/relationships/hyperlink" Target="https://www.sec.gov/Archives/edgar/data/1024478/000102447812000024/0001024478-12-000024-index.html" TargetMode="External"/><Relationship Id="rId64" Type="http://schemas.openxmlformats.org/officeDocument/2006/relationships/hyperlink" Target="https://www.sec.gov/Archives/edgar/data/1024478/000102447816000071/0001024478-16-000071-index.html" TargetMode="External"/><Relationship Id="rId69" Type="http://schemas.openxmlformats.org/officeDocument/2006/relationships/hyperlink" Target="https://www.sec.gov/Archives/edgar/data/1024478/000102447818000032/0001024478-18-000032-index.html" TargetMode="External"/><Relationship Id="rId77" Type="http://schemas.openxmlformats.org/officeDocument/2006/relationships/hyperlink" Target="https://www.sec.gov/Archives/edgar/data/1024478/000102447822000093/0001024478-22-000093-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1024478/000095012309063897/0000950123-09-063897-index.html" TargetMode="External"/><Relationship Id="rId72" Type="http://schemas.openxmlformats.org/officeDocument/2006/relationships/hyperlink" Target="https://www.sec.gov/Archives/edgar/data/1024478/000102447820000038/0001024478-20-000038-index.htm" TargetMode="External"/><Relationship Id="rId80" Type="http://schemas.openxmlformats.org/officeDocument/2006/relationships/drawing" Target="../drawings/drawing1.xm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sec.gov/" TargetMode="External"/><Relationship Id="rId38" Type="http://schemas.openxmlformats.org/officeDocument/2006/relationships/hyperlink" Target="https://www.sec.gov/Archives/edgar/data/1024478/000095012303013398/y92046ke10vk.htm" TargetMode="External"/><Relationship Id="rId46" Type="http://schemas.openxmlformats.org/officeDocument/2006/relationships/hyperlink" Target="https://www.sec.gov/Archives/edgar/data/1024478/000119312507250273/0001193125-07-250273-index.html" TargetMode="External"/><Relationship Id="rId59" Type="http://schemas.openxmlformats.org/officeDocument/2006/relationships/hyperlink" Target="https://www.sec.gov/Archives/edgar/data/1024478/000102447813000035/0001024478-13-000035-index.html" TargetMode="External"/><Relationship Id="rId67" Type="http://schemas.openxmlformats.org/officeDocument/2006/relationships/hyperlink" Target="https://www.sec.gov/Archives/edgar/data/1024478/000102447817000034/0001024478-17-000034-index.html"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1024478/000095012304013937/y68901e10vk.htm" TargetMode="External"/><Relationship Id="rId54" Type="http://schemas.openxmlformats.org/officeDocument/2006/relationships/hyperlink" Target="https://www.sec.gov/Archives/edgar/data/1024478/000095012311098301/0000950123-11-098301-index.html" TargetMode="External"/><Relationship Id="rId62" Type="http://schemas.openxmlformats.org/officeDocument/2006/relationships/hyperlink" Target="https://www.sec.gov/Archives/edgar/data/1024478/000102447815000028/0001024478-15-000028-index.html" TargetMode="External"/><Relationship Id="rId70" Type="http://schemas.openxmlformats.org/officeDocument/2006/relationships/hyperlink" Target="https://www.sec.gov/Archives/edgar/data/1024478/000102447819000044/0001024478-19-000044-index.html" TargetMode="External"/><Relationship Id="rId75" Type="http://schemas.openxmlformats.org/officeDocument/2006/relationships/hyperlink" Target="https://www.sec.gov/Archives/edgar/data/1024478/000102447821000083/0001024478-21-000083-index.htm" TargetMode="External"/><Relationship Id="rId1" Type="http://schemas.openxmlformats.org/officeDocument/2006/relationships/hyperlink" Target="https://roic.ai/company/ROK"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1024478/000095012302011324/y65666e10vk.htm" TargetMode="External"/><Relationship Id="rId49" Type="http://schemas.openxmlformats.org/officeDocument/2006/relationships/hyperlink" Target="https://www.sec.gov/Archives/edgar/data/1024478/000119312508241034/0001193125-08-241034-index.html" TargetMode="External"/><Relationship Id="rId57" Type="http://schemas.openxmlformats.org/officeDocument/2006/relationships/hyperlink" Target="https://www.sec.gov/Archives/edgar/data/1024478/000102447812000024/0001024478-12-000024-index.html"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1024478/000095012306013812/y26663e10vk.htm" TargetMode="External"/><Relationship Id="rId52" Type="http://schemas.openxmlformats.org/officeDocument/2006/relationships/hyperlink" Target="https://www.sec.gov/Archives/edgar/data/1024478/000095012310106922/0000950123-10-106922-index.html" TargetMode="External"/><Relationship Id="rId60" Type="http://schemas.openxmlformats.org/officeDocument/2006/relationships/hyperlink" Target="https://www.sec.gov/Archives/edgar/data/1024478/000102447814000031/0001024478-14-000031-index.html" TargetMode="External"/><Relationship Id="rId65" Type="http://schemas.openxmlformats.org/officeDocument/2006/relationships/hyperlink" Target="https://www.sec.gov/Archives/edgar/data/1024478/000102447816000071/0001024478-16-000071-index.html" TargetMode="External"/><Relationship Id="rId73" Type="http://schemas.openxmlformats.org/officeDocument/2006/relationships/hyperlink" Target="https://www.sec.gov/Archives/edgar/data/1024478/000102447820000038/0001024478-20-000038-index.htm" TargetMode="External"/><Relationship Id="rId78" Type="http://schemas.openxmlformats.org/officeDocument/2006/relationships/hyperlink" Target="https://finbox.com/NYSE:ROK/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1024478/000095012303013398/y92046ke10vk.htm" TargetMode="External"/><Relationship Id="rId34" Type="http://schemas.openxmlformats.org/officeDocument/2006/relationships/hyperlink" Target="https://sec.gov/" TargetMode="External"/><Relationship Id="rId50" Type="http://schemas.openxmlformats.org/officeDocument/2006/relationships/hyperlink" Target="https://www.sec.gov/Archives/edgar/data/1024478/000095012309063897/0000950123-09-063897-index.html" TargetMode="External"/><Relationship Id="rId55" Type="http://schemas.openxmlformats.org/officeDocument/2006/relationships/hyperlink" Target="https://www.sec.gov/Archives/edgar/data/1024478/000095012311098301/0000950123-11-098301-index.html" TargetMode="External"/><Relationship Id="rId76" Type="http://schemas.openxmlformats.org/officeDocument/2006/relationships/hyperlink" Target="https://www.sec.gov/Archives/edgar/data/1024478/000102447822000093/0001024478-22-000093-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1024478/000102447819000044/0001024478-19-000044-index.html"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F87" activePane="bottomRight" state="frozen"/>
      <selection pane="topRight"/>
      <selection pane="bottomLeft"/>
      <selection pane="bottomRight" activeCell="AP97" sqref="AP97"/>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33">
        <v>2023</v>
      </c>
      <c r="AO1" s="33">
        <v>2024</v>
      </c>
      <c r="AP1" s="33">
        <v>2025</v>
      </c>
      <c r="AQ1" s="33">
        <v>2026</v>
      </c>
      <c r="AR1" s="33">
        <v>2027</v>
      </c>
    </row>
    <row r="2" spans="1:4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t="s">
        <v>90</v>
      </c>
      <c r="AQ2" s="9"/>
      <c r="AR2" s="9"/>
    </row>
    <row r="3" spans="1:48" ht="40" x14ac:dyDescent="0.25">
      <c r="A3" s="5" t="s">
        <v>1</v>
      </c>
      <c r="B3" s="1">
        <v>11337600000</v>
      </c>
      <c r="C3" s="1">
        <v>12295700000</v>
      </c>
      <c r="D3" s="1">
        <v>12123400000</v>
      </c>
      <c r="E3" s="1">
        <v>11946300000</v>
      </c>
      <c r="F3" s="1">
        <v>12518100000</v>
      </c>
      <c r="G3" s="1">
        <v>12378700000</v>
      </c>
      <c r="H3" s="1">
        <v>11927400000</v>
      </c>
      <c r="I3" s="1">
        <v>10909700000</v>
      </c>
      <c r="J3" s="1">
        <v>10840000000</v>
      </c>
      <c r="K3" s="1">
        <v>11204700000</v>
      </c>
      <c r="L3" s="1">
        <v>13099000000</v>
      </c>
      <c r="M3" s="1">
        <v>10373000000</v>
      </c>
      <c r="N3" s="1">
        <v>7762000000</v>
      </c>
      <c r="O3" s="1">
        <v>6752000000</v>
      </c>
      <c r="P3" s="1">
        <v>7043000000</v>
      </c>
      <c r="Q3" s="1">
        <v>7151000000</v>
      </c>
      <c r="R3" s="1">
        <v>4323000000</v>
      </c>
      <c r="S3" s="1">
        <v>3909000000</v>
      </c>
      <c r="T3" s="1">
        <v>4104000000</v>
      </c>
      <c r="U3" s="1">
        <v>4411100000</v>
      </c>
      <c r="V3" s="1">
        <v>5003200000</v>
      </c>
      <c r="W3" s="1">
        <v>5561400000</v>
      </c>
      <c r="X3" s="1">
        <v>5003900000</v>
      </c>
      <c r="Y3" s="1">
        <v>5697800000</v>
      </c>
      <c r="Z3" s="1">
        <v>4332500000</v>
      </c>
      <c r="AA3" s="1">
        <v>4857000000</v>
      </c>
      <c r="AB3" s="1">
        <v>6000400000</v>
      </c>
      <c r="AC3" s="1">
        <v>6259400000</v>
      </c>
      <c r="AD3" s="1">
        <v>6351900000</v>
      </c>
      <c r="AE3" s="1">
        <v>6623500000</v>
      </c>
      <c r="AF3" s="1">
        <v>6307900000</v>
      </c>
      <c r="AG3" s="1">
        <v>5879500000</v>
      </c>
      <c r="AH3" s="1">
        <v>6311300000</v>
      </c>
      <c r="AI3" s="1">
        <v>6666000000</v>
      </c>
      <c r="AJ3" s="1">
        <v>6694800000</v>
      </c>
      <c r="AK3" s="1">
        <v>6329800000</v>
      </c>
      <c r="AL3" s="1">
        <v>6997400000</v>
      </c>
      <c r="AM3" s="1">
        <v>7760400000</v>
      </c>
      <c r="AN3" s="34">
        <v>8921000000</v>
      </c>
      <c r="AO3" s="34">
        <v>9325000000</v>
      </c>
      <c r="AP3" s="34">
        <v>9752000000</v>
      </c>
      <c r="AQ3" s="34">
        <v>10561000000</v>
      </c>
      <c r="AR3" s="34">
        <v>10454000000</v>
      </c>
      <c r="AS3" s="18" t="s">
        <v>113</v>
      </c>
      <c r="AT3" s="19" t="s">
        <v>114</v>
      </c>
      <c r="AU3" s="19" t="s">
        <v>115</v>
      </c>
      <c r="AV3" s="19" t="s">
        <v>116</v>
      </c>
    </row>
    <row r="4" spans="1:48" ht="19" x14ac:dyDescent="0.25">
      <c r="A4" s="14" t="s">
        <v>93</v>
      </c>
      <c r="B4" s="1"/>
      <c r="C4" s="15">
        <f>(C3/B3)-1</f>
        <v>8.4506421112051866E-2</v>
      </c>
      <c r="D4" s="15">
        <f>(D3/C3)-1</f>
        <v>-1.4013028945078387E-2</v>
      </c>
      <c r="E4" s="15">
        <f>(E3/D3)-1</f>
        <v>-1.4608113235560993E-2</v>
      </c>
      <c r="F4" s="15">
        <f t="shared" ref="F4:AR4" si="0">(F3/E3)-1</f>
        <v>4.786419226036509E-2</v>
      </c>
      <c r="G4" s="15">
        <f t="shared" si="0"/>
        <v>-1.1135875252634153E-2</v>
      </c>
      <c r="H4" s="16">
        <f t="shared" si="0"/>
        <v>-3.6457786358826016E-2</v>
      </c>
      <c r="I4" s="16">
        <f t="shared" si="0"/>
        <v>-8.5324546841725746E-2</v>
      </c>
      <c r="J4" s="16">
        <f t="shared" si="0"/>
        <v>-6.3888099581106417E-3</v>
      </c>
      <c r="K4" s="16">
        <f t="shared" si="0"/>
        <v>3.3643911439114493E-2</v>
      </c>
      <c r="L4" s="16">
        <f t="shared" si="0"/>
        <v>0.16906298249841578</v>
      </c>
      <c r="M4" s="16">
        <f t="shared" si="0"/>
        <v>-0.20810748912130694</v>
      </c>
      <c r="N4" s="16">
        <f t="shared" si="0"/>
        <v>-0.25171117323821457</v>
      </c>
      <c r="O4" s="16">
        <f t="shared" si="0"/>
        <v>-0.13012110280855449</v>
      </c>
      <c r="P4" s="16">
        <f t="shared" si="0"/>
        <v>4.3098341232227444E-2</v>
      </c>
      <c r="Q4" s="16">
        <f t="shared" si="0"/>
        <v>1.5334374556297048E-2</v>
      </c>
      <c r="R4" s="16">
        <f t="shared" si="0"/>
        <v>-0.39546916515172703</v>
      </c>
      <c r="S4" s="16">
        <f t="shared" si="0"/>
        <v>-9.576682859125607E-2</v>
      </c>
      <c r="T4" s="16">
        <f t="shared" si="0"/>
        <v>4.9884881043745111E-2</v>
      </c>
      <c r="U4" s="16">
        <f t="shared" si="0"/>
        <v>7.4829434697855746E-2</v>
      </c>
      <c r="V4" s="16">
        <f t="shared" si="0"/>
        <v>0.13422955725329277</v>
      </c>
      <c r="W4" s="16">
        <f t="shared" si="0"/>
        <v>0.1115685960984969</v>
      </c>
      <c r="X4" s="16">
        <f t="shared" si="0"/>
        <v>-0.10024454274103645</v>
      </c>
      <c r="Y4" s="16">
        <f t="shared" si="0"/>
        <v>0.13867183596794508</v>
      </c>
      <c r="Z4" s="16">
        <f t="shared" si="0"/>
        <v>-0.23961880023868865</v>
      </c>
      <c r="AA4" s="16">
        <f t="shared" si="0"/>
        <v>0.12106174264281599</v>
      </c>
      <c r="AB4" s="16">
        <f t="shared" si="0"/>
        <v>0.23541280625900751</v>
      </c>
      <c r="AC4" s="16">
        <f t="shared" si="0"/>
        <v>4.3163789080727932E-2</v>
      </c>
      <c r="AD4" s="16">
        <f t="shared" si="0"/>
        <v>1.4777774227561657E-2</v>
      </c>
      <c r="AE4" s="16">
        <f t="shared" si="0"/>
        <v>4.2758859553834183E-2</v>
      </c>
      <c r="AF4" s="16">
        <f t="shared" si="0"/>
        <v>-4.7648524194157216E-2</v>
      </c>
      <c r="AG4" s="16">
        <f t="shared" si="0"/>
        <v>-6.7914836950490609E-2</v>
      </c>
      <c r="AH4" s="16">
        <f t="shared" si="0"/>
        <v>7.3441619185304896E-2</v>
      </c>
      <c r="AI4" s="16">
        <f t="shared" si="0"/>
        <v>5.62007827230524E-2</v>
      </c>
      <c r="AJ4" s="16">
        <f t="shared" si="0"/>
        <v>4.3204320432044252E-3</v>
      </c>
      <c r="AK4" s="16">
        <f t="shared" si="0"/>
        <v>-5.4519925912648648E-2</v>
      </c>
      <c r="AL4" s="16">
        <f t="shared" si="0"/>
        <v>0.10546936712060417</v>
      </c>
      <c r="AM4" s="16">
        <f t="shared" si="0"/>
        <v>0.10904050075742422</v>
      </c>
      <c r="AN4" s="16">
        <f t="shared" si="0"/>
        <v>0.14955414669346934</v>
      </c>
      <c r="AO4" s="16">
        <f t="shared" si="0"/>
        <v>4.5286402869633369E-2</v>
      </c>
      <c r="AP4" s="16">
        <f t="shared" si="0"/>
        <v>4.5790884718498681E-2</v>
      </c>
      <c r="AQ4" s="16">
        <f t="shared" si="0"/>
        <v>8.2957342083675112E-2</v>
      </c>
      <c r="AR4" s="16">
        <f t="shared" si="0"/>
        <v>-1.0131616324211667E-2</v>
      </c>
      <c r="AS4" s="17">
        <f>(AM4+AL4+AK4)/3</f>
        <v>5.3329980655126584E-2</v>
      </c>
      <c r="AT4" s="17">
        <f>(AM20+AL20+AK20)/3</f>
        <v>0.10416737621518728</v>
      </c>
      <c r="AU4" s="17">
        <f>(AM29+AL29+AK29)/3</f>
        <v>0.1614240551395896</v>
      </c>
      <c r="AV4" s="17">
        <f>(AM106+AL106+AK106)/3</f>
        <v>-0.10316770831651734</v>
      </c>
    </row>
    <row r="5" spans="1:48" ht="19" x14ac:dyDescent="0.25">
      <c r="A5" s="5" t="s">
        <v>2</v>
      </c>
      <c r="B5" s="1">
        <v>8495400000</v>
      </c>
      <c r="C5" s="1">
        <v>9354900000</v>
      </c>
      <c r="D5" s="1">
        <v>9069000000</v>
      </c>
      <c r="E5" s="1">
        <v>9014900000</v>
      </c>
      <c r="F5" s="1">
        <v>9371600000</v>
      </c>
      <c r="G5" s="1">
        <v>9197100000</v>
      </c>
      <c r="H5" s="1">
        <v>8942500000</v>
      </c>
      <c r="I5" s="1">
        <v>8251400000</v>
      </c>
      <c r="J5" s="1">
        <v>8047600000</v>
      </c>
      <c r="K5" s="1">
        <v>8181300000</v>
      </c>
      <c r="L5" s="1">
        <v>9426000000</v>
      </c>
      <c r="M5" s="1">
        <v>7335000000</v>
      </c>
      <c r="N5" s="1">
        <v>4988000000</v>
      </c>
      <c r="O5" s="1">
        <v>4445000000</v>
      </c>
      <c r="P5" s="1">
        <v>4570000000</v>
      </c>
      <c r="Q5" s="1">
        <v>4547000000</v>
      </c>
      <c r="R5" s="1">
        <v>3031000000</v>
      </c>
      <c r="S5" s="1">
        <v>2674000000</v>
      </c>
      <c r="T5" s="1">
        <v>2752000000</v>
      </c>
      <c r="U5" s="1">
        <v>2848300000</v>
      </c>
      <c r="V5" s="1">
        <v>3109100000</v>
      </c>
      <c r="W5" s="1">
        <v>3367000000</v>
      </c>
      <c r="X5" s="1">
        <v>2906600000</v>
      </c>
      <c r="Y5" s="1">
        <v>3357100000</v>
      </c>
      <c r="Z5" s="1">
        <v>2763000000</v>
      </c>
      <c r="AA5" s="1">
        <v>2920600000</v>
      </c>
      <c r="AB5" s="1">
        <v>3610000000</v>
      </c>
      <c r="AC5" s="1">
        <v>3736700000</v>
      </c>
      <c r="AD5" s="1">
        <v>3778100000</v>
      </c>
      <c r="AE5" s="1">
        <v>3869600000</v>
      </c>
      <c r="AF5" s="1">
        <v>3604800000</v>
      </c>
      <c r="AG5" s="1">
        <v>3404000000</v>
      </c>
      <c r="AH5" s="1">
        <v>3687100000</v>
      </c>
      <c r="AI5" s="1">
        <v>3793800000</v>
      </c>
      <c r="AJ5" s="1">
        <v>3794700000</v>
      </c>
      <c r="AK5" s="1">
        <v>3734600000</v>
      </c>
      <c r="AL5" s="1">
        <v>4099700000</v>
      </c>
      <c r="AM5" s="1">
        <v>4658400000</v>
      </c>
    </row>
    <row r="6" spans="1:48" ht="20" x14ac:dyDescent="0.25">
      <c r="A6" s="6" t="s">
        <v>3</v>
      </c>
      <c r="B6" s="10">
        <v>2842200000</v>
      </c>
      <c r="C6" s="10">
        <v>2940800000</v>
      </c>
      <c r="D6" s="10">
        <v>3054400000</v>
      </c>
      <c r="E6" s="10">
        <v>2931400000</v>
      </c>
      <c r="F6" s="10">
        <v>3146500000</v>
      </c>
      <c r="G6" s="10">
        <v>3181600000</v>
      </c>
      <c r="H6" s="10">
        <v>2984900000</v>
      </c>
      <c r="I6" s="10">
        <v>2658300000</v>
      </c>
      <c r="J6" s="10">
        <v>2792400000</v>
      </c>
      <c r="K6" s="10">
        <v>3023400000</v>
      </c>
      <c r="L6" s="10">
        <v>3673000000</v>
      </c>
      <c r="M6" s="10">
        <v>3038000000</v>
      </c>
      <c r="N6" s="10">
        <v>2774000000</v>
      </c>
      <c r="O6" s="10">
        <v>2307000000</v>
      </c>
      <c r="P6" s="10">
        <v>2473000000</v>
      </c>
      <c r="Q6" s="10">
        <v>2604000000</v>
      </c>
      <c r="R6" s="10">
        <v>1292000000</v>
      </c>
      <c r="S6" s="10">
        <v>1235000000</v>
      </c>
      <c r="T6" s="10">
        <v>1352000000</v>
      </c>
      <c r="U6" s="10">
        <v>1562800000</v>
      </c>
      <c r="V6" s="10">
        <v>1894100000</v>
      </c>
      <c r="W6" s="10">
        <v>2194400000</v>
      </c>
      <c r="X6" s="10">
        <v>2097300000</v>
      </c>
      <c r="Y6" s="10">
        <v>2340700000</v>
      </c>
      <c r="Z6" s="10">
        <v>1569500000</v>
      </c>
      <c r="AA6" s="10">
        <v>1936400000</v>
      </c>
      <c r="AB6" s="10">
        <v>2390400000</v>
      </c>
      <c r="AC6" s="10">
        <v>2522700000</v>
      </c>
      <c r="AD6" s="10">
        <v>2573800000</v>
      </c>
      <c r="AE6" s="10">
        <v>2753900000</v>
      </c>
      <c r="AF6" s="10">
        <v>2703100000</v>
      </c>
      <c r="AG6" s="10">
        <v>2475500000</v>
      </c>
      <c r="AH6" s="10">
        <v>2624200000</v>
      </c>
      <c r="AI6" s="10">
        <v>2872200000</v>
      </c>
      <c r="AJ6" s="10">
        <v>2900100000</v>
      </c>
      <c r="AK6" s="10">
        <v>2595200000</v>
      </c>
      <c r="AL6" s="10">
        <v>2897700000</v>
      </c>
      <c r="AM6" s="10">
        <v>3102000000</v>
      </c>
      <c r="AS6" s="18" t="s">
        <v>117</v>
      </c>
      <c r="AT6" s="19" t="s">
        <v>118</v>
      </c>
      <c r="AU6" s="19" t="s">
        <v>119</v>
      </c>
      <c r="AV6" s="19" t="s">
        <v>120</v>
      </c>
    </row>
    <row r="7" spans="1:48" ht="19" x14ac:dyDescent="0.25">
      <c r="A7" s="5" t="s">
        <v>4</v>
      </c>
      <c r="B7" s="2">
        <v>0.25069999999999998</v>
      </c>
      <c r="C7" s="2">
        <v>0.2392</v>
      </c>
      <c r="D7" s="2">
        <v>0.25190000000000001</v>
      </c>
      <c r="E7" s="2">
        <v>0.24540000000000001</v>
      </c>
      <c r="F7" s="2">
        <v>0.25140000000000001</v>
      </c>
      <c r="G7" s="2">
        <v>0.25700000000000001</v>
      </c>
      <c r="H7" s="2">
        <v>0.25030000000000002</v>
      </c>
      <c r="I7" s="2">
        <v>0.2437</v>
      </c>
      <c r="J7" s="2">
        <v>0.2576</v>
      </c>
      <c r="K7" s="2">
        <v>0.26979999999999998</v>
      </c>
      <c r="L7" s="2">
        <v>0.28039999999999998</v>
      </c>
      <c r="M7" s="2">
        <v>0.29289999999999999</v>
      </c>
      <c r="N7" s="2">
        <v>0.3574</v>
      </c>
      <c r="O7" s="2">
        <v>0.3417</v>
      </c>
      <c r="P7" s="2">
        <v>0.35110000000000002</v>
      </c>
      <c r="Q7" s="2">
        <v>0.36409999999999998</v>
      </c>
      <c r="R7" s="2">
        <v>0.2989</v>
      </c>
      <c r="S7" s="2">
        <v>0.31590000000000001</v>
      </c>
      <c r="T7" s="2">
        <v>0.32940000000000003</v>
      </c>
      <c r="U7" s="2">
        <v>0.3543</v>
      </c>
      <c r="V7" s="2">
        <v>0.37859999999999999</v>
      </c>
      <c r="W7" s="2">
        <v>0.39460000000000001</v>
      </c>
      <c r="X7" s="2">
        <v>0.41909999999999997</v>
      </c>
      <c r="Y7" s="2">
        <v>0.4108</v>
      </c>
      <c r="Z7" s="2">
        <v>0.36230000000000001</v>
      </c>
      <c r="AA7" s="2">
        <v>0.3987</v>
      </c>
      <c r="AB7" s="2">
        <v>0.39839999999999998</v>
      </c>
      <c r="AC7" s="2">
        <v>0.40300000000000002</v>
      </c>
      <c r="AD7" s="2">
        <v>0.4052</v>
      </c>
      <c r="AE7" s="2">
        <v>0.4158</v>
      </c>
      <c r="AF7" s="2">
        <v>0.42849999999999999</v>
      </c>
      <c r="AG7" s="2">
        <v>0.42099999999999999</v>
      </c>
      <c r="AH7" s="2">
        <v>0.4158</v>
      </c>
      <c r="AI7" s="2">
        <v>0.43090000000000001</v>
      </c>
      <c r="AJ7" s="2">
        <v>0.43319999999999997</v>
      </c>
      <c r="AK7" s="2">
        <v>0.41</v>
      </c>
      <c r="AL7" s="2">
        <v>0.41410000000000002</v>
      </c>
      <c r="AM7" s="2">
        <v>0.3997</v>
      </c>
      <c r="AS7" s="17">
        <f>AM7</f>
        <v>0.3997</v>
      </c>
      <c r="AT7" s="20">
        <f>AM21</f>
        <v>0.1867</v>
      </c>
      <c r="AU7" s="20">
        <f>AM30</f>
        <v>0.1201</v>
      </c>
      <c r="AV7" s="20">
        <f>AM107/AM3</f>
        <v>8.7882067934642538E-2</v>
      </c>
    </row>
    <row r="8" spans="1:48"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row>
    <row r="9" spans="1:48" ht="19" customHeight="1" x14ac:dyDescent="0.25">
      <c r="A9" s="14" t="s">
        <v>94</v>
      </c>
      <c r="B9" s="15">
        <f>B8/B3</f>
        <v>0</v>
      </c>
      <c r="C9" s="15">
        <f t="shared" ref="C9:AM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Y9" s="15">
        <f t="shared" si="1"/>
        <v>0</v>
      </c>
      <c r="Z9" s="15">
        <f t="shared" si="1"/>
        <v>0</v>
      </c>
      <c r="AA9" s="15">
        <f t="shared" si="1"/>
        <v>0</v>
      </c>
      <c r="AB9" s="15">
        <f t="shared" si="1"/>
        <v>0</v>
      </c>
      <c r="AC9" s="15">
        <f t="shared" si="1"/>
        <v>0</v>
      </c>
      <c r="AD9" s="15">
        <f t="shared" si="1"/>
        <v>0</v>
      </c>
      <c r="AE9" s="15">
        <f t="shared" si="1"/>
        <v>0</v>
      </c>
      <c r="AF9" s="15">
        <f t="shared" si="1"/>
        <v>0</v>
      </c>
      <c r="AG9" s="15">
        <f t="shared" si="1"/>
        <v>0</v>
      </c>
      <c r="AH9" s="15">
        <f t="shared" si="1"/>
        <v>0</v>
      </c>
      <c r="AI9" s="15">
        <f t="shared" si="1"/>
        <v>0</v>
      </c>
      <c r="AJ9" s="15">
        <f t="shared" si="1"/>
        <v>0</v>
      </c>
      <c r="AK9" s="15">
        <f t="shared" si="1"/>
        <v>0</v>
      </c>
      <c r="AL9" s="15">
        <f t="shared" si="1"/>
        <v>0</v>
      </c>
      <c r="AM9" s="15">
        <f t="shared" si="1"/>
        <v>0</v>
      </c>
      <c r="AS9" s="18" t="s">
        <v>95</v>
      </c>
      <c r="AT9" s="19" t="s">
        <v>96</v>
      </c>
      <c r="AU9" s="19" t="s">
        <v>97</v>
      </c>
      <c r="AV9" s="19" t="s">
        <v>98</v>
      </c>
    </row>
    <row r="10" spans="1:48"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v>1407000000</v>
      </c>
      <c r="O10" s="1">
        <v>1306000000</v>
      </c>
      <c r="P10" s="1">
        <v>1270000000</v>
      </c>
      <c r="Q10" s="1">
        <v>1288000000</v>
      </c>
      <c r="R10" s="1">
        <v>1041000000</v>
      </c>
      <c r="S10" s="1">
        <v>953000000</v>
      </c>
      <c r="T10" s="1">
        <v>1007000000</v>
      </c>
      <c r="U10" s="1">
        <v>1058600000</v>
      </c>
      <c r="V10" s="1">
        <v>1120800000</v>
      </c>
      <c r="W10" s="1">
        <v>1275300000</v>
      </c>
      <c r="X10" s="1">
        <v>1278600000</v>
      </c>
      <c r="Y10" s="1">
        <v>1482100000</v>
      </c>
      <c r="Z10" s="1">
        <v>1228000000</v>
      </c>
      <c r="AA10" s="1">
        <v>1323300000</v>
      </c>
      <c r="AB10" s="1">
        <v>1461200000</v>
      </c>
      <c r="AC10" s="1">
        <v>1491700000</v>
      </c>
      <c r="AD10" s="1">
        <v>1537700000</v>
      </c>
      <c r="AE10" s="1">
        <v>1570100000</v>
      </c>
      <c r="AF10" s="1">
        <v>1506400000</v>
      </c>
      <c r="AG10" s="1">
        <v>1467400000</v>
      </c>
      <c r="AH10" s="1">
        <v>1591500000</v>
      </c>
      <c r="AI10" s="1">
        <v>1599000000</v>
      </c>
      <c r="AJ10" s="1">
        <v>1538500000</v>
      </c>
      <c r="AK10" s="1">
        <v>1479800000</v>
      </c>
      <c r="AL10" s="1">
        <v>1680000000</v>
      </c>
      <c r="AM10" s="1">
        <v>1766700000</v>
      </c>
      <c r="AS10" s="17">
        <f>AM9</f>
        <v>0</v>
      </c>
      <c r="AT10" s="20">
        <f>AM13</f>
        <v>0.22765579093861141</v>
      </c>
      <c r="AU10" s="20">
        <f>AM80</f>
        <v>8.7753208597494969E-3</v>
      </c>
      <c r="AV10" s="20">
        <f>AM89</f>
        <v>1.8182052471522086E-2</v>
      </c>
    </row>
    <row r="11" spans="1:48"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t="s">
        <v>91</v>
      </c>
      <c r="AF11" s="1" t="s">
        <v>91</v>
      </c>
      <c r="AG11" s="1" t="s">
        <v>91</v>
      </c>
      <c r="AH11" s="1" t="s">
        <v>91</v>
      </c>
      <c r="AI11" s="1" t="s">
        <v>91</v>
      </c>
      <c r="AJ11" s="1" t="s">
        <v>91</v>
      </c>
      <c r="AK11" s="1" t="s">
        <v>91</v>
      </c>
      <c r="AL11" s="1" t="s">
        <v>91</v>
      </c>
      <c r="AM11" s="1" t="s">
        <v>91</v>
      </c>
    </row>
    <row r="12" spans="1:48" ht="20" x14ac:dyDescent="0.25">
      <c r="A12" s="5" t="s">
        <v>8</v>
      </c>
      <c r="B12" s="1">
        <v>1218300000</v>
      </c>
      <c r="C12" s="1">
        <v>1318100000</v>
      </c>
      <c r="D12" s="1">
        <v>1363100000</v>
      </c>
      <c r="E12" s="1">
        <v>1435400000</v>
      </c>
      <c r="F12" s="1">
        <v>1472800000</v>
      </c>
      <c r="G12" s="1">
        <v>1449100000</v>
      </c>
      <c r="H12" s="1">
        <v>1385200000</v>
      </c>
      <c r="I12" s="1">
        <v>1331800000</v>
      </c>
      <c r="J12" s="1">
        <v>1374200000</v>
      </c>
      <c r="K12" s="1">
        <v>1411600000</v>
      </c>
      <c r="L12" s="1">
        <v>1706000000</v>
      </c>
      <c r="M12" s="1">
        <v>1615000000</v>
      </c>
      <c r="N12" s="1">
        <v>1407000000</v>
      </c>
      <c r="O12" s="1">
        <v>1306000000</v>
      </c>
      <c r="P12" s="1">
        <v>1270000000</v>
      </c>
      <c r="Q12" s="1">
        <v>1288000000</v>
      </c>
      <c r="R12" s="1">
        <v>1041000000</v>
      </c>
      <c r="S12" s="1">
        <v>953000000</v>
      </c>
      <c r="T12" s="1">
        <v>1007000000</v>
      </c>
      <c r="U12" s="1">
        <v>1058600000</v>
      </c>
      <c r="V12" s="1">
        <v>1120800000</v>
      </c>
      <c r="W12" s="1">
        <v>1275300000</v>
      </c>
      <c r="X12" s="1">
        <v>1278600000</v>
      </c>
      <c r="Y12" s="1">
        <v>1482100000</v>
      </c>
      <c r="Z12" s="1">
        <v>1228000000</v>
      </c>
      <c r="AA12" s="1">
        <v>1323300000</v>
      </c>
      <c r="AB12" s="1">
        <v>1461200000</v>
      </c>
      <c r="AC12" s="1">
        <v>1491700000</v>
      </c>
      <c r="AD12" s="1">
        <v>1537700000</v>
      </c>
      <c r="AE12" s="1">
        <v>1570100000</v>
      </c>
      <c r="AF12" s="1">
        <v>1506400000</v>
      </c>
      <c r="AG12" s="1">
        <v>1467400000</v>
      </c>
      <c r="AH12" s="1">
        <v>1591500000</v>
      </c>
      <c r="AI12" s="1">
        <v>1599000000</v>
      </c>
      <c r="AJ12" s="1">
        <v>1538500000</v>
      </c>
      <c r="AK12" s="1">
        <v>1479800000</v>
      </c>
      <c r="AL12" s="1">
        <v>1680000000</v>
      </c>
      <c r="AM12" s="1">
        <v>1766700000</v>
      </c>
      <c r="AS12" s="18" t="s">
        <v>121</v>
      </c>
      <c r="AT12" s="19" t="s">
        <v>122</v>
      </c>
      <c r="AU12" s="19" t="s">
        <v>123</v>
      </c>
      <c r="AV12" s="19" t="s">
        <v>124</v>
      </c>
    </row>
    <row r="13" spans="1:48" ht="19" x14ac:dyDescent="0.25">
      <c r="A13" s="14" t="s">
        <v>99</v>
      </c>
      <c r="B13" s="15">
        <f>B12/B3</f>
        <v>0.10745660457239628</v>
      </c>
      <c r="C13" s="15">
        <f t="shared" ref="C13:AM13" si="2">C12/C3</f>
        <v>0.10720007807607537</v>
      </c>
      <c r="D13" s="15">
        <f t="shared" si="2"/>
        <v>0.11243545540030024</v>
      </c>
      <c r="E13" s="15">
        <f t="shared" si="2"/>
        <v>0.12015435741610372</v>
      </c>
      <c r="F13" s="15">
        <f t="shared" si="2"/>
        <v>0.11765363753285243</v>
      </c>
      <c r="G13" s="15">
        <f t="shared" si="2"/>
        <v>0.11706398894875876</v>
      </c>
      <c r="H13" s="15">
        <f t="shared" si="2"/>
        <v>0.11613595586632459</v>
      </c>
      <c r="I13" s="15">
        <f t="shared" si="2"/>
        <v>0.12207485082082917</v>
      </c>
      <c r="J13" s="15">
        <f t="shared" si="2"/>
        <v>0.12677121771217711</v>
      </c>
      <c r="K13" s="15">
        <f t="shared" si="2"/>
        <v>0.12598284648406471</v>
      </c>
      <c r="L13" s="15">
        <f t="shared" si="2"/>
        <v>0.13023894953813267</v>
      </c>
      <c r="M13" s="15">
        <f t="shared" si="2"/>
        <v>0.15569266364600404</v>
      </c>
      <c r="N13" s="15">
        <f t="shared" si="2"/>
        <v>0.18126771450657048</v>
      </c>
      <c r="O13" s="15">
        <f t="shared" si="2"/>
        <v>0.19342417061611375</v>
      </c>
      <c r="P13" s="15">
        <f t="shared" si="2"/>
        <v>0.18032088598608548</v>
      </c>
      <c r="Q13" s="15">
        <f t="shared" si="2"/>
        <v>0.18011466927702419</v>
      </c>
      <c r="R13" s="15">
        <f t="shared" si="2"/>
        <v>0.24080499653018736</v>
      </c>
      <c r="S13" s="15">
        <f t="shared" si="2"/>
        <v>0.24379636735738042</v>
      </c>
      <c r="T13" s="15">
        <f t="shared" si="2"/>
        <v>0.24537037037037038</v>
      </c>
      <c r="U13" s="15">
        <f t="shared" si="2"/>
        <v>0.23998549114733286</v>
      </c>
      <c r="V13" s="15">
        <f t="shared" si="2"/>
        <v>0.22401662935721139</v>
      </c>
      <c r="W13" s="15">
        <f t="shared" si="2"/>
        <v>0.22931276297335204</v>
      </c>
      <c r="X13" s="15">
        <f t="shared" si="2"/>
        <v>0.25552069385879017</v>
      </c>
      <c r="Y13" s="15">
        <f t="shared" si="2"/>
        <v>0.26011794025764329</v>
      </c>
      <c r="Z13" s="15">
        <f t="shared" si="2"/>
        <v>0.28343912290825157</v>
      </c>
      <c r="AA13" s="15">
        <f t="shared" si="2"/>
        <v>0.27245213094502779</v>
      </c>
      <c r="AB13" s="15">
        <f t="shared" si="2"/>
        <v>0.243517098860076</v>
      </c>
      <c r="AC13" s="15">
        <f t="shared" si="2"/>
        <v>0.2383135763811228</v>
      </c>
      <c r="AD13" s="15">
        <f t="shared" si="2"/>
        <v>0.24208504541948078</v>
      </c>
      <c r="AE13" s="15">
        <f t="shared" si="2"/>
        <v>0.2370498980901336</v>
      </c>
      <c r="AF13" s="15">
        <f t="shared" si="2"/>
        <v>0.23881164888473183</v>
      </c>
      <c r="AG13" s="15">
        <f t="shared" si="2"/>
        <v>0.24957904583723106</v>
      </c>
      <c r="AH13" s="15">
        <f t="shared" si="2"/>
        <v>0.25216674853041371</v>
      </c>
      <c r="AI13" s="15">
        <f t="shared" si="2"/>
        <v>0.23987398739873989</v>
      </c>
      <c r="AJ13" s="15">
        <f t="shared" si="2"/>
        <v>0.22980522196331482</v>
      </c>
      <c r="AK13" s="15">
        <f t="shared" si="2"/>
        <v>0.23378305791652185</v>
      </c>
      <c r="AL13" s="15">
        <f t="shared" si="2"/>
        <v>0.24008917597964957</v>
      </c>
      <c r="AM13" s="15">
        <f t="shared" si="2"/>
        <v>0.22765579093861141</v>
      </c>
      <c r="AS13" s="17">
        <f>AM28/AM72</f>
        <v>0.34201643674787202</v>
      </c>
      <c r="AT13" s="20">
        <f>AM28/AM54</f>
        <v>8.6646156134105423E-2</v>
      </c>
      <c r="AU13" s="20">
        <f>AM22/(AM72+AM56+AM61)</f>
        <v>0.19328083837535825</v>
      </c>
      <c r="AV13" s="21">
        <f>AM67/AM72</f>
        <v>2.8404754916348693</v>
      </c>
    </row>
    <row r="14" spans="1:48" ht="19" x14ac:dyDescent="0.25">
      <c r="A14" s="5" t="s">
        <v>9</v>
      </c>
      <c r="B14" s="1">
        <v>595300000</v>
      </c>
      <c r="C14" s="1">
        <v>558100000</v>
      </c>
      <c r="D14" s="1">
        <v>491300000</v>
      </c>
      <c r="E14" s="1">
        <v>493900000</v>
      </c>
      <c r="F14" s="1">
        <v>614600000</v>
      </c>
      <c r="G14" s="1">
        <v>620000000</v>
      </c>
      <c r="H14" s="1">
        <v>601400000</v>
      </c>
      <c r="I14" s="1">
        <v>558100000</v>
      </c>
      <c r="J14" s="1">
        <v>490900000</v>
      </c>
      <c r="K14" s="1">
        <v>493900000</v>
      </c>
      <c r="L14" s="1">
        <v>571000000</v>
      </c>
      <c r="M14" s="1">
        <v>542000000</v>
      </c>
      <c r="N14" s="1">
        <v>484000000</v>
      </c>
      <c r="O14" s="1">
        <v>306000000</v>
      </c>
      <c r="P14" s="1">
        <v>337000000</v>
      </c>
      <c r="Q14" s="1">
        <v>369000000</v>
      </c>
      <c r="R14" s="1" t="s">
        <v>91</v>
      </c>
      <c r="S14" s="1" t="s">
        <v>91</v>
      </c>
      <c r="T14" s="1" t="s">
        <v>91</v>
      </c>
      <c r="U14" s="1" t="s">
        <v>91</v>
      </c>
      <c r="V14" s="1" t="s">
        <v>91</v>
      </c>
      <c r="W14" s="1" t="s">
        <v>91</v>
      </c>
      <c r="X14" s="1" t="s">
        <v>91</v>
      </c>
      <c r="Y14" s="1" t="s">
        <v>91</v>
      </c>
      <c r="Z14" s="1" t="s">
        <v>91</v>
      </c>
      <c r="AA14" s="1" t="s">
        <v>91</v>
      </c>
      <c r="AB14" s="1">
        <v>2100000</v>
      </c>
      <c r="AC14" s="1" t="s">
        <v>91</v>
      </c>
      <c r="AD14" s="1" t="s">
        <v>91</v>
      </c>
      <c r="AE14" s="1" t="s">
        <v>91</v>
      </c>
      <c r="AF14" s="1" t="s">
        <v>91</v>
      </c>
      <c r="AG14" s="1" t="s">
        <v>91</v>
      </c>
      <c r="AH14" s="1" t="s">
        <v>91</v>
      </c>
      <c r="AI14" s="1" t="s">
        <v>91</v>
      </c>
      <c r="AJ14" s="1" t="s">
        <v>91</v>
      </c>
      <c r="AK14" s="1" t="s">
        <v>91</v>
      </c>
      <c r="AL14" s="1" t="s">
        <v>91</v>
      </c>
      <c r="AM14" s="1" t="s">
        <v>91</v>
      </c>
    </row>
    <row r="15" spans="1:48" ht="20" x14ac:dyDescent="0.25">
      <c r="A15" s="5" t="s">
        <v>10</v>
      </c>
      <c r="B15" s="1">
        <v>1813600000</v>
      </c>
      <c r="C15" s="1">
        <v>1876200000</v>
      </c>
      <c r="D15" s="1">
        <v>1854400000</v>
      </c>
      <c r="E15" s="1">
        <v>1929300000</v>
      </c>
      <c r="F15" s="1">
        <v>2087400000</v>
      </c>
      <c r="G15" s="1">
        <v>2069100000</v>
      </c>
      <c r="H15" s="1">
        <v>1986600000</v>
      </c>
      <c r="I15" s="1">
        <v>1889900000</v>
      </c>
      <c r="J15" s="1">
        <v>1865100000</v>
      </c>
      <c r="K15" s="1">
        <v>1905500000</v>
      </c>
      <c r="L15" s="1">
        <v>2277000000</v>
      </c>
      <c r="M15" s="1">
        <v>2157000000</v>
      </c>
      <c r="N15" s="1">
        <v>1944000000</v>
      </c>
      <c r="O15" s="1">
        <v>1715000000</v>
      </c>
      <c r="P15" s="1">
        <v>1607000000</v>
      </c>
      <c r="Q15" s="1">
        <v>1657000000</v>
      </c>
      <c r="R15" s="1">
        <v>1041000000</v>
      </c>
      <c r="S15" s="1">
        <v>953000000</v>
      </c>
      <c r="T15" s="1">
        <v>1007000000</v>
      </c>
      <c r="U15" s="1">
        <v>1058600000</v>
      </c>
      <c r="V15" s="1">
        <v>1120800000</v>
      </c>
      <c r="W15" s="1">
        <v>1275300000</v>
      </c>
      <c r="X15" s="1">
        <v>1278600000</v>
      </c>
      <c r="Y15" s="1">
        <v>1482100000</v>
      </c>
      <c r="Z15" s="1">
        <v>1228000000</v>
      </c>
      <c r="AA15" s="1">
        <v>1323300000</v>
      </c>
      <c r="AB15" s="1">
        <v>1463300000</v>
      </c>
      <c r="AC15" s="1">
        <v>1491700000</v>
      </c>
      <c r="AD15" s="1">
        <v>1537700000</v>
      </c>
      <c r="AE15" s="1">
        <v>1570100000</v>
      </c>
      <c r="AF15" s="1">
        <v>1506400000</v>
      </c>
      <c r="AG15" s="1">
        <v>1467400000</v>
      </c>
      <c r="AH15" s="1">
        <v>1591500000</v>
      </c>
      <c r="AI15" s="1">
        <v>1599000000</v>
      </c>
      <c r="AJ15" s="1">
        <v>1538500000</v>
      </c>
      <c r="AK15" s="1">
        <v>1479800000</v>
      </c>
      <c r="AL15" s="1">
        <v>1680000000</v>
      </c>
      <c r="AM15" s="1">
        <v>1766700000</v>
      </c>
      <c r="AS15" s="18" t="s">
        <v>125</v>
      </c>
      <c r="AT15" s="19" t="s">
        <v>126</v>
      </c>
      <c r="AU15" s="19" t="s">
        <v>127</v>
      </c>
      <c r="AV15" s="19" t="s">
        <v>128</v>
      </c>
    </row>
    <row r="16" spans="1:48" ht="19" x14ac:dyDescent="0.25">
      <c r="A16" s="5" t="s">
        <v>11</v>
      </c>
      <c r="B16" s="1">
        <v>10309000000</v>
      </c>
      <c r="C16" s="1">
        <v>11231100000</v>
      </c>
      <c r="D16" s="1">
        <v>10923400000</v>
      </c>
      <c r="E16" s="1">
        <v>10944200000</v>
      </c>
      <c r="F16" s="1">
        <v>11459000000</v>
      </c>
      <c r="G16" s="1">
        <v>11266200000</v>
      </c>
      <c r="H16" s="1">
        <v>10929100000</v>
      </c>
      <c r="I16" s="1">
        <v>10141300000</v>
      </c>
      <c r="J16" s="1">
        <v>9912700000</v>
      </c>
      <c r="K16" s="1">
        <v>10086800000</v>
      </c>
      <c r="L16" s="1">
        <v>11703000000</v>
      </c>
      <c r="M16" s="1">
        <v>9492000000</v>
      </c>
      <c r="N16" s="1">
        <v>6932000000</v>
      </c>
      <c r="O16" s="1">
        <v>6160000000</v>
      </c>
      <c r="P16" s="1">
        <v>6177000000</v>
      </c>
      <c r="Q16" s="1">
        <v>6204000000</v>
      </c>
      <c r="R16" s="1">
        <v>4072000000</v>
      </c>
      <c r="S16" s="1">
        <v>3627000000</v>
      </c>
      <c r="T16" s="1">
        <v>3759000000</v>
      </c>
      <c r="U16" s="1">
        <v>3906900000</v>
      </c>
      <c r="V16" s="1">
        <v>4229900000</v>
      </c>
      <c r="W16" s="1">
        <v>4642300000</v>
      </c>
      <c r="X16" s="1">
        <v>4185200000</v>
      </c>
      <c r="Y16" s="1">
        <v>4839200000</v>
      </c>
      <c r="Z16" s="1">
        <v>3991000000</v>
      </c>
      <c r="AA16" s="1">
        <v>4243900000</v>
      </c>
      <c r="AB16" s="1">
        <v>5073300000</v>
      </c>
      <c r="AC16" s="1">
        <v>5228400000</v>
      </c>
      <c r="AD16" s="1">
        <v>5315800000</v>
      </c>
      <c r="AE16" s="1">
        <v>5439700000</v>
      </c>
      <c r="AF16" s="1">
        <v>5111200000</v>
      </c>
      <c r="AG16" s="1">
        <v>4871400000</v>
      </c>
      <c r="AH16" s="1">
        <v>5278600000</v>
      </c>
      <c r="AI16" s="1">
        <v>5392800000</v>
      </c>
      <c r="AJ16" s="1">
        <v>5333200000</v>
      </c>
      <c r="AK16" s="1">
        <v>5214400000</v>
      </c>
      <c r="AL16" s="1">
        <v>5779700000</v>
      </c>
      <c r="AM16" s="1">
        <v>6425100000</v>
      </c>
      <c r="AS16" s="35">
        <f>(AM35+AL35+AK35+AJ35+AI35)/5</f>
        <v>-2.094882088888787E-2</v>
      </c>
      <c r="AT16" s="36">
        <f>AU101/AM3</f>
        <v>4.5855974478119688</v>
      </c>
      <c r="AU16" s="36">
        <f>AU101/AM28</f>
        <v>38.174287099334904</v>
      </c>
      <c r="AV16" s="37">
        <f>AU101/AM107</f>
        <v>52.178988906158359</v>
      </c>
    </row>
    <row r="17" spans="1:48"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t="s">
        <v>91</v>
      </c>
      <c r="W17" s="1" t="s">
        <v>91</v>
      </c>
      <c r="X17" s="1" t="s">
        <v>91</v>
      </c>
      <c r="Y17" s="1" t="s">
        <v>91</v>
      </c>
      <c r="Z17" s="1">
        <v>60900000</v>
      </c>
      <c r="AA17" s="1">
        <v>60500000</v>
      </c>
      <c r="AB17" s="1">
        <v>59500000</v>
      </c>
      <c r="AC17" s="1">
        <v>60100000</v>
      </c>
      <c r="AD17" s="1">
        <v>60900000</v>
      </c>
      <c r="AE17" s="1">
        <v>59300000</v>
      </c>
      <c r="AF17" s="1">
        <v>63700000</v>
      </c>
      <c r="AG17" s="1">
        <v>71300000</v>
      </c>
      <c r="AH17" s="1">
        <v>76200000</v>
      </c>
      <c r="AI17" s="1">
        <v>73000000</v>
      </c>
      <c r="AJ17" s="1">
        <v>98200000</v>
      </c>
      <c r="AK17" s="1">
        <v>103500000</v>
      </c>
      <c r="AL17" s="1">
        <v>94600000</v>
      </c>
      <c r="AM17" s="1">
        <v>123200000</v>
      </c>
    </row>
    <row r="18" spans="1:48" ht="20" x14ac:dyDescent="0.25">
      <c r="A18" s="5" t="s">
        <v>13</v>
      </c>
      <c r="B18" s="1" t="s">
        <v>91</v>
      </c>
      <c r="C18" s="1" t="s">
        <v>91</v>
      </c>
      <c r="D18" s="1" t="s">
        <v>91</v>
      </c>
      <c r="E18" s="1" t="s">
        <v>91</v>
      </c>
      <c r="F18" s="1">
        <v>614600000</v>
      </c>
      <c r="G18" s="1">
        <v>620000000</v>
      </c>
      <c r="H18" s="1">
        <v>601400000</v>
      </c>
      <c r="I18" s="1">
        <v>558100000</v>
      </c>
      <c r="J18" s="1">
        <v>490900000</v>
      </c>
      <c r="K18" s="1">
        <v>493900000</v>
      </c>
      <c r="L18" s="1">
        <v>571000000</v>
      </c>
      <c r="M18" s="1">
        <v>542000000</v>
      </c>
      <c r="N18" s="1">
        <v>484000000</v>
      </c>
      <c r="O18" s="1">
        <v>306000000</v>
      </c>
      <c r="P18" s="1">
        <v>337000000</v>
      </c>
      <c r="Q18" s="1">
        <v>369000000</v>
      </c>
      <c r="R18" s="1">
        <v>272000000</v>
      </c>
      <c r="S18" s="1">
        <v>206000000</v>
      </c>
      <c r="T18" s="1">
        <v>198000000</v>
      </c>
      <c r="U18" s="1">
        <v>186700000</v>
      </c>
      <c r="V18" s="1">
        <v>171200000</v>
      </c>
      <c r="W18" s="1">
        <v>153600000</v>
      </c>
      <c r="X18" s="1">
        <v>117900000</v>
      </c>
      <c r="Y18" s="1">
        <v>136500000</v>
      </c>
      <c r="Z18" s="1">
        <v>134100000</v>
      </c>
      <c r="AA18" s="1">
        <v>127300000</v>
      </c>
      <c r="AB18" s="1">
        <v>131300000</v>
      </c>
      <c r="AC18" s="1">
        <v>138600000</v>
      </c>
      <c r="AD18" s="1">
        <v>145200000</v>
      </c>
      <c r="AE18" s="1">
        <v>152500000</v>
      </c>
      <c r="AF18" s="1">
        <v>162500000</v>
      </c>
      <c r="AG18" s="1">
        <v>172200000</v>
      </c>
      <c r="AH18" s="1">
        <v>168900000</v>
      </c>
      <c r="AI18" s="1">
        <v>164600000</v>
      </c>
      <c r="AJ18" s="1">
        <v>152200000</v>
      </c>
      <c r="AK18" s="1">
        <v>172700000</v>
      </c>
      <c r="AL18" s="1">
        <v>189800000</v>
      </c>
      <c r="AM18" s="1">
        <v>238900000</v>
      </c>
      <c r="AS18" s="18" t="s">
        <v>129</v>
      </c>
      <c r="AT18" s="19" t="s">
        <v>130</v>
      </c>
      <c r="AU18" s="19" t="s">
        <v>131</v>
      </c>
      <c r="AV18" s="19" t="s">
        <v>132</v>
      </c>
    </row>
    <row r="19" spans="1:48" ht="19" x14ac:dyDescent="0.25">
      <c r="A19" s="6" t="s">
        <v>14</v>
      </c>
      <c r="B19" s="10">
        <v>1062500000</v>
      </c>
      <c r="C19" s="10">
        <v>1058600000</v>
      </c>
      <c r="D19" s="10">
        <v>1186700000</v>
      </c>
      <c r="E19" s="10">
        <v>1053000000</v>
      </c>
      <c r="F19" s="10">
        <v>1820300000</v>
      </c>
      <c r="G19" s="10">
        <v>1672000000</v>
      </c>
      <c r="H19" s="10">
        <v>1624900000</v>
      </c>
      <c r="I19" s="10">
        <v>-182500000</v>
      </c>
      <c r="J19" s="10">
        <v>1395000000</v>
      </c>
      <c r="K19" s="10">
        <v>1515200000</v>
      </c>
      <c r="L19" s="10">
        <v>1797000000</v>
      </c>
      <c r="M19" s="10">
        <v>1609000000</v>
      </c>
      <c r="N19" s="10">
        <v>1465000000</v>
      </c>
      <c r="O19" s="10">
        <v>13000000</v>
      </c>
      <c r="P19" s="10">
        <v>1207000000</v>
      </c>
      <c r="Q19" s="10">
        <v>1312000000</v>
      </c>
      <c r="R19" s="10">
        <v>620000000</v>
      </c>
      <c r="S19" s="10">
        <v>334000000</v>
      </c>
      <c r="T19" s="10">
        <v>501000000</v>
      </c>
      <c r="U19" s="10">
        <v>685600000</v>
      </c>
      <c r="V19" s="10">
        <v>929800000</v>
      </c>
      <c r="W19" s="10">
        <v>1023900000</v>
      </c>
      <c r="X19" s="10">
        <v>1825000000</v>
      </c>
      <c r="Y19" s="10">
        <v>945400000</v>
      </c>
      <c r="Z19" s="10">
        <v>471700000</v>
      </c>
      <c r="AA19" s="10">
        <v>755900000</v>
      </c>
      <c r="AB19" s="10">
        <v>1059100000</v>
      </c>
      <c r="AC19" s="10">
        <v>1164600000</v>
      </c>
      <c r="AD19" s="10">
        <v>1187000000</v>
      </c>
      <c r="AE19" s="10">
        <v>1346000000</v>
      </c>
      <c r="AF19" s="10">
        <v>1353700000</v>
      </c>
      <c r="AG19" s="10">
        <v>1186600000</v>
      </c>
      <c r="AH19" s="10">
        <v>1282500000</v>
      </c>
      <c r="AI19" s="10">
        <v>1568400000</v>
      </c>
      <c r="AJ19" s="10">
        <v>1151400000</v>
      </c>
      <c r="AK19" s="10">
        <v>1412500000</v>
      </c>
      <c r="AL19" s="10">
        <v>1824400000</v>
      </c>
      <c r="AM19" s="10">
        <v>1448800000</v>
      </c>
      <c r="AN19" s="38">
        <v>2021000000</v>
      </c>
      <c r="AO19" s="38">
        <v>2110000000</v>
      </c>
      <c r="AP19" s="38">
        <v>2240000000</v>
      </c>
      <c r="AQ19" s="38">
        <v>2564000000</v>
      </c>
      <c r="AR19" s="38">
        <v>2656000000</v>
      </c>
      <c r="AS19" s="39">
        <f>AM40-AM56-AM61</f>
        <v>-3692300000</v>
      </c>
      <c r="AT19" s="36">
        <f>AU101/AN3</f>
        <v>3.9890225797556327</v>
      </c>
      <c r="AU19" s="36">
        <f>AU101/AN28</f>
        <v>25.768334854453293</v>
      </c>
      <c r="AV19" s="37">
        <f>AU101/AN105</f>
        <v>47.08224671380426</v>
      </c>
    </row>
    <row r="20" spans="1:48" ht="19" customHeight="1" x14ac:dyDescent="0.25">
      <c r="A20" s="14" t="s">
        <v>100</v>
      </c>
      <c r="B20" s="1"/>
      <c r="C20" s="15">
        <f>(C19/B19)-1</f>
        <v>-3.6705882352940922E-3</v>
      </c>
      <c r="D20" s="15">
        <f>(D19/C19)-1</f>
        <v>0.12100887965237095</v>
      </c>
      <c r="E20" s="15">
        <f>(E19/D19)-1</f>
        <v>-0.11266537456813008</v>
      </c>
      <c r="F20" s="15">
        <f t="shared" ref="F20:AG20" si="3">(F19/E19)-1</f>
        <v>0.72867996201329532</v>
      </c>
      <c r="G20" s="15">
        <f t="shared" si="3"/>
        <v>-8.1470087348239351E-2</v>
      </c>
      <c r="H20" s="15">
        <f t="shared" si="3"/>
        <v>-2.8169856459330123E-2</v>
      </c>
      <c r="I20" s="15">
        <f t="shared" si="3"/>
        <v>-1.1123146039756293</v>
      </c>
      <c r="J20" s="15">
        <f t="shared" si="3"/>
        <v>-8.6438356164383556</v>
      </c>
      <c r="K20" s="15">
        <f t="shared" si="3"/>
        <v>8.6164874551971415E-2</v>
      </c>
      <c r="L20" s="15">
        <f t="shared" si="3"/>
        <v>0.18598204857444567</v>
      </c>
      <c r="M20" s="15">
        <f t="shared" si="3"/>
        <v>-0.1046188091263216</v>
      </c>
      <c r="N20" s="15">
        <f t="shared" si="3"/>
        <v>-8.9496581727781188E-2</v>
      </c>
      <c r="O20" s="15">
        <f t="shared" si="3"/>
        <v>-0.99112627986348123</v>
      </c>
      <c r="P20" s="15">
        <f t="shared" si="3"/>
        <v>91.84615384615384</v>
      </c>
      <c r="Q20" s="15">
        <f t="shared" si="3"/>
        <v>8.6992543496271724E-2</v>
      </c>
      <c r="R20" s="15">
        <f t="shared" si="3"/>
        <v>-0.52743902439024393</v>
      </c>
      <c r="S20" s="15">
        <f t="shared" si="3"/>
        <v>-0.46129032258064517</v>
      </c>
      <c r="T20" s="15">
        <f t="shared" si="3"/>
        <v>0.5</v>
      </c>
      <c r="U20" s="15">
        <f t="shared" si="3"/>
        <v>0.36846307385229538</v>
      </c>
      <c r="V20" s="15">
        <f t="shared" si="3"/>
        <v>0.35618436406067677</v>
      </c>
      <c r="W20" s="15">
        <f t="shared" si="3"/>
        <v>0.10120456012045609</v>
      </c>
      <c r="X20" s="15">
        <f t="shared" si="3"/>
        <v>0.78240062506104113</v>
      </c>
      <c r="Y20" s="15">
        <f t="shared" si="3"/>
        <v>-0.48197260273972597</v>
      </c>
      <c r="Z20" s="15">
        <f t="shared" si="3"/>
        <v>-0.50105775333192293</v>
      </c>
      <c r="AA20" s="15">
        <f t="shared" si="3"/>
        <v>0.60250158999364012</v>
      </c>
      <c r="AB20" s="15">
        <f t="shared" si="3"/>
        <v>0.4011112581029237</v>
      </c>
      <c r="AC20" s="15">
        <f t="shared" si="3"/>
        <v>9.9612878859408838E-2</v>
      </c>
      <c r="AD20" s="15">
        <f t="shared" si="3"/>
        <v>1.9234071784303586E-2</v>
      </c>
      <c r="AE20" s="15">
        <f t="shared" si="3"/>
        <v>0.13395113732097719</v>
      </c>
      <c r="AF20" s="15">
        <f t="shared" si="3"/>
        <v>5.7206537890044373E-3</v>
      </c>
      <c r="AG20" s="15">
        <f t="shared" si="3"/>
        <v>-0.12343946221467095</v>
      </c>
      <c r="AH20" s="15">
        <f t="shared" ref="AH20" si="4">(AH19/AG19)-1</f>
        <v>8.0819147143097902E-2</v>
      </c>
      <c r="AI20" s="15">
        <f t="shared" ref="AI20" si="5">(AI19/AH19)-1</f>
        <v>0.22292397660818719</v>
      </c>
      <c r="AJ20" s="15">
        <f t="shared" ref="AJ20" si="6">(AJ19/AI19)-1</f>
        <v>-0.26587605202754394</v>
      </c>
      <c r="AK20" s="15">
        <f t="shared" ref="AK20" si="7">(AK19/AJ19)-1</f>
        <v>0.22676741358346364</v>
      </c>
      <c r="AL20" s="15">
        <f t="shared" ref="AL20" si="8">(AL19/AK19)-1</f>
        <v>0.29161061946902644</v>
      </c>
      <c r="AM20" s="15">
        <f t="shared" ref="AM20:AR20" si="9">(AM19/AL19)-1</f>
        <v>-0.20587590440692827</v>
      </c>
      <c r="AN20" s="16">
        <f t="shared" si="9"/>
        <v>0.39494754279403654</v>
      </c>
      <c r="AO20" s="16">
        <f t="shared" si="9"/>
        <v>4.403760514596744E-2</v>
      </c>
      <c r="AP20" s="16">
        <f t="shared" si="9"/>
        <v>6.1611374407583019E-2</v>
      </c>
      <c r="AQ20" s="16">
        <f t="shared" si="9"/>
        <v>0.14464285714285707</v>
      </c>
      <c r="AR20" s="16">
        <f t="shared" si="9"/>
        <v>3.5881435257410388E-2</v>
      </c>
    </row>
    <row r="21" spans="1:48" ht="19" x14ac:dyDescent="0.25">
      <c r="A21" s="5" t="s">
        <v>15</v>
      </c>
      <c r="B21" s="2">
        <v>9.3700000000000006E-2</v>
      </c>
      <c r="C21" s="2">
        <v>8.6099999999999996E-2</v>
      </c>
      <c r="D21" s="2">
        <v>9.7900000000000001E-2</v>
      </c>
      <c r="E21" s="2">
        <v>8.8099999999999998E-2</v>
      </c>
      <c r="F21" s="2">
        <v>0.1454</v>
      </c>
      <c r="G21" s="2">
        <v>0.1351</v>
      </c>
      <c r="H21" s="2">
        <v>0.13619999999999999</v>
      </c>
      <c r="I21" s="2">
        <v>-1.67E-2</v>
      </c>
      <c r="J21" s="2">
        <v>0.12870000000000001</v>
      </c>
      <c r="K21" s="2">
        <v>0.13519999999999999</v>
      </c>
      <c r="L21" s="2">
        <v>0.13719999999999999</v>
      </c>
      <c r="M21" s="2">
        <v>0.15509999999999999</v>
      </c>
      <c r="N21" s="2">
        <v>0.18870000000000001</v>
      </c>
      <c r="O21" s="2">
        <v>1.9E-3</v>
      </c>
      <c r="P21" s="2">
        <v>0.1714</v>
      </c>
      <c r="Q21" s="2">
        <v>0.1835</v>
      </c>
      <c r="R21" s="2">
        <v>0.1434</v>
      </c>
      <c r="S21" s="2">
        <v>8.5400000000000004E-2</v>
      </c>
      <c r="T21" s="2">
        <v>0.1221</v>
      </c>
      <c r="U21" s="2">
        <v>0.15540000000000001</v>
      </c>
      <c r="V21" s="2">
        <v>0.18579999999999999</v>
      </c>
      <c r="W21" s="2">
        <v>0.18410000000000001</v>
      </c>
      <c r="X21" s="2">
        <v>0.36470000000000002</v>
      </c>
      <c r="Y21" s="2">
        <v>0.16589999999999999</v>
      </c>
      <c r="Z21" s="2">
        <v>0.1089</v>
      </c>
      <c r="AA21" s="2">
        <v>0.15559999999999999</v>
      </c>
      <c r="AB21" s="2">
        <v>0.17649999999999999</v>
      </c>
      <c r="AC21" s="2">
        <v>0.18609999999999999</v>
      </c>
      <c r="AD21" s="2">
        <v>0.18690000000000001</v>
      </c>
      <c r="AE21" s="2">
        <v>0.20319999999999999</v>
      </c>
      <c r="AF21" s="2">
        <v>0.21460000000000001</v>
      </c>
      <c r="AG21" s="2">
        <v>0.20180000000000001</v>
      </c>
      <c r="AH21" s="2">
        <v>0.20319999999999999</v>
      </c>
      <c r="AI21" s="2">
        <v>0.23530000000000001</v>
      </c>
      <c r="AJ21" s="2">
        <v>0.17199999999999999</v>
      </c>
      <c r="AK21" s="2">
        <v>0.22320000000000001</v>
      </c>
      <c r="AL21" s="2">
        <v>0.26069999999999999</v>
      </c>
      <c r="AM21" s="2">
        <v>0.1867</v>
      </c>
      <c r="AN21" s="40">
        <f>AN19/AN3</f>
        <v>0.22654410940477526</v>
      </c>
      <c r="AO21" s="40">
        <f t="shared" ref="AO21:AR21" si="10">AO19/AO3</f>
        <v>0.22627345844504021</v>
      </c>
      <c r="AP21" s="40">
        <f t="shared" si="10"/>
        <v>0.22969647251845776</v>
      </c>
      <c r="AQ21" s="40">
        <f t="shared" si="10"/>
        <v>0.24278003976896126</v>
      </c>
      <c r="AR21" s="40">
        <f t="shared" si="10"/>
        <v>0.25406542950066963</v>
      </c>
    </row>
    <row r="22" spans="1:48" ht="19" x14ac:dyDescent="0.25">
      <c r="A22" s="6" t="s">
        <v>16</v>
      </c>
      <c r="B22" s="10">
        <v>1028600000</v>
      </c>
      <c r="C22" s="10">
        <v>1064600000</v>
      </c>
      <c r="D22" s="10">
        <v>1200000000</v>
      </c>
      <c r="E22" s="10">
        <v>1002100000</v>
      </c>
      <c r="F22" s="10">
        <v>1059100000</v>
      </c>
      <c r="G22" s="10">
        <v>1112500000</v>
      </c>
      <c r="H22" s="10">
        <v>998300000</v>
      </c>
      <c r="I22" s="10">
        <v>768400000</v>
      </c>
      <c r="J22" s="10">
        <v>927300000</v>
      </c>
      <c r="K22" s="10">
        <v>1117900000</v>
      </c>
      <c r="L22" s="10">
        <v>1396000000</v>
      </c>
      <c r="M22" s="10">
        <v>881000000</v>
      </c>
      <c r="N22" s="10">
        <v>830000000</v>
      </c>
      <c r="O22" s="10">
        <v>592000000</v>
      </c>
      <c r="P22" s="10">
        <v>866000000</v>
      </c>
      <c r="Q22" s="10">
        <v>947000000</v>
      </c>
      <c r="R22" s="10">
        <v>251000000</v>
      </c>
      <c r="S22" s="10">
        <v>282000000</v>
      </c>
      <c r="T22" s="10">
        <v>345000000</v>
      </c>
      <c r="U22" s="10">
        <v>504200000</v>
      </c>
      <c r="V22" s="10">
        <v>773300000</v>
      </c>
      <c r="W22" s="10">
        <v>919100000</v>
      </c>
      <c r="X22" s="10">
        <v>818700000</v>
      </c>
      <c r="Y22" s="10">
        <v>858600000</v>
      </c>
      <c r="Z22" s="10">
        <v>341500000</v>
      </c>
      <c r="AA22" s="10">
        <v>613100000</v>
      </c>
      <c r="AB22" s="10">
        <v>927100000</v>
      </c>
      <c r="AC22" s="10">
        <v>1031000000</v>
      </c>
      <c r="AD22" s="10">
        <v>1036100000</v>
      </c>
      <c r="AE22" s="10">
        <v>1183800000</v>
      </c>
      <c r="AF22" s="10">
        <v>1196700000</v>
      </c>
      <c r="AG22" s="10">
        <v>1008100000</v>
      </c>
      <c r="AH22" s="10">
        <v>1032700000</v>
      </c>
      <c r="AI22" s="10">
        <v>1273200000</v>
      </c>
      <c r="AJ22" s="10">
        <v>1361600000</v>
      </c>
      <c r="AK22" s="10">
        <v>1115400000</v>
      </c>
      <c r="AL22" s="10">
        <v>1217700000</v>
      </c>
      <c r="AM22" s="10">
        <v>1335300000</v>
      </c>
    </row>
    <row r="23" spans="1:48" ht="19" x14ac:dyDescent="0.25">
      <c r="A23" s="5" t="s">
        <v>17</v>
      </c>
      <c r="B23" s="2">
        <v>9.0700000000000003E-2</v>
      </c>
      <c r="C23" s="2">
        <v>8.6599999999999996E-2</v>
      </c>
      <c r="D23" s="2">
        <v>9.9000000000000005E-2</v>
      </c>
      <c r="E23" s="2">
        <v>8.3900000000000002E-2</v>
      </c>
      <c r="F23" s="2">
        <v>8.4599999999999995E-2</v>
      </c>
      <c r="G23" s="2">
        <v>8.9899999999999994E-2</v>
      </c>
      <c r="H23" s="2">
        <v>8.3699999999999997E-2</v>
      </c>
      <c r="I23" s="2">
        <v>7.0400000000000004E-2</v>
      </c>
      <c r="J23" s="2">
        <v>8.5500000000000007E-2</v>
      </c>
      <c r="K23" s="2">
        <v>9.98E-2</v>
      </c>
      <c r="L23" s="2">
        <v>0.1066</v>
      </c>
      <c r="M23" s="2">
        <v>8.4900000000000003E-2</v>
      </c>
      <c r="N23" s="2">
        <v>0.1069</v>
      </c>
      <c r="O23" s="2">
        <v>8.77E-2</v>
      </c>
      <c r="P23" s="2">
        <v>0.123</v>
      </c>
      <c r="Q23" s="2">
        <v>0.13239999999999999</v>
      </c>
      <c r="R23" s="2">
        <v>5.8099999999999999E-2</v>
      </c>
      <c r="S23" s="2">
        <v>7.2099999999999997E-2</v>
      </c>
      <c r="T23" s="2">
        <v>8.4099999999999994E-2</v>
      </c>
      <c r="U23" s="2">
        <v>0.1143</v>
      </c>
      <c r="V23" s="2">
        <v>0.15459999999999999</v>
      </c>
      <c r="W23" s="2">
        <v>0.1653</v>
      </c>
      <c r="X23" s="2">
        <v>0.1636</v>
      </c>
      <c r="Y23" s="2">
        <v>0.1507</v>
      </c>
      <c r="Z23" s="2">
        <v>7.8799999999999995E-2</v>
      </c>
      <c r="AA23" s="2">
        <v>0.12620000000000001</v>
      </c>
      <c r="AB23" s="2">
        <v>0.1545</v>
      </c>
      <c r="AC23" s="2">
        <v>0.16470000000000001</v>
      </c>
      <c r="AD23" s="2">
        <v>0.16309999999999999</v>
      </c>
      <c r="AE23" s="2">
        <v>0.1787</v>
      </c>
      <c r="AF23" s="2">
        <v>0.18970000000000001</v>
      </c>
      <c r="AG23" s="2">
        <v>0.17150000000000001</v>
      </c>
      <c r="AH23" s="2">
        <v>0.1636</v>
      </c>
      <c r="AI23" s="2">
        <v>0.191</v>
      </c>
      <c r="AJ23" s="2">
        <v>0.2034</v>
      </c>
      <c r="AK23" s="2">
        <v>0.1762</v>
      </c>
      <c r="AL23" s="2">
        <v>0.17399999999999999</v>
      </c>
      <c r="AM23" s="2">
        <v>0.1721</v>
      </c>
    </row>
    <row r="24" spans="1:48" ht="19" x14ac:dyDescent="0.25">
      <c r="A24" s="5" t="s">
        <v>18</v>
      </c>
      <c r="B24" s="1">
        <v>33900000</v>
      </c>
      <c r="C24" s="1">
        <v>-6000000</v>
      </c>
      <c r="D24" s="1">
        <v>-13300000</v>
      </c>
      <c r="E24" s="1">
        <v>50900000</v>
      </c>
      <c r="F24" s="1">
        <v>146600000</v>
      </c>
      <c r="G24" s="1">
        <v>-60500000</v>
      </c>
      <c r="H24" s="1">
        <v>25200000</v>
      </c>
      <c r="I24" s="1">
        <v>10000000</v>
      </c>
      <c r="J24" s="1">
        <v>-23200000</v>
      </c>
      <c r="K24" s="1">
        <v>-96600000</v>
      </c>
      <c r="L24" s="1">
        <v>-170000000</v>
      </c>
      <c r="M24" s="1">
        <v>15000000</v>
      </c>
      <c r="N24" s="1">
        <v>93000000</v>
      </c>
      <c r="O24" s="1">
        <v>-567000000</v>
      </c>
      <c r="P24" s="1">
        <v>24000000</v>
      </c>
      <c r="Q24" s="1">
        <v>-4000000</v>
      </c>
      <c r="R24" s="1">
        <v>-83000000</v>
      </c>
      <c r="S24" s="1">
        <v>-49000000</v>
      </c>
      <c r="T24" s="1">
        <v>-46000000</v>
      </c>
      <c r="U24" s="1">
        <v>-66100000</v>
      </c>
      <c r="V24" s="1">
        <v>-36300000</v>
      </c>
      <c r="W24" s="1">
        <v>-27700000</v>
      </c>
      <c r="X24" s="1">
        <v>-30100000</v>
      </c>
      <c r="Y24" s="1">
        <v>-49700000</v>
      </c>
      <c r="Z24" s="1">
        <v>-67600000</v>
      </c>
      <c r="AA24" s="1">
        <v>-68900000</v>
      </c>
      <c r="AB24" s="1">
        <v>-59500000</v>
      </c>
      <c r="AC24" s="1">
        <v>-65100000</v>
      </c>
      <c r="AD24" s="1">
        <v>-55200000</v>
      </c>
      <c r="AE24" s="1">
        <v>-49600000</v>
      </c>
      <c r="AF24" s="1">
        <v>-69200000</v>
      </c>
      <c r="AG24" s="1">
        <v>-65000000</v>
      </c>
      <c r="AH24" s="1">
        <v>4700000</v>
      </c>
      <c r="AI24" s="1">
        <v>57600000</v>
      </c>
      <c r="AJ24" s="1">
        <v>-460600000</v>
      </c>
      <c r="AK24" s="1">
        <v>20700000</v>
      </c>
      <c r="AL24" s="1">
        <v>308500000</v>
      </c>
      <c r="AM24" s="1">
        <v>-261700000</v>
      </c>
    </row>
    <row r="25" spans="1:48" ht="19" x14ac:dyDescent="0.25">
      <c r="A25" s="6" t="s">
        <v>19</v>
      </c>
      <c r="B25" s="10">
        <v>1062500000</v>
      </c>
      <c r="C25" s="10">
        <v>1058600000</v>
      </c>
      <c r="D25" s="10">
        <v>1186700000</v>
      </c>
      <c r="E25" s="10">
        <v>1053000000</v>
      </c>
      <c r="F25" s="10">
        <v>1205700000</v>
      </c>
      <c r="G25" s="10">
        <v>1052000000</v>
      </c>
      <c r="H25" s="10">
        <v>1023500000</v>
      </c>
      <c r="I25" s="10">
        <v>778400000</v>
      </c>
      <c r="J25" s="10">
        <v>904100000</v>
      </c>
      <c r="K25" s="10">
        <v>1021300000</v>
      </c>
      <c r="L25" s="10">
        <v>1226000000</v>
      </c>
      <c r="M25" s="10">
        <v>896000000</v>
      </c>
      <c r="N25" s="10">
        <v>923000000</v>
      </c>
      <c r="O25" s="10">
        <v>25000000</v>
      </c>
      <c r="P25" s="10">
        <v>890000000</v>
      </c>
      <c r="Q25" s="10">
        <v>943000000</v>
      </c>
      <c r="R25" s="10">
        <v>168000000</v>
      </c>
      <c r="S25" s="10">
        <v>233000000</v>
      </c>
      <c r="T25" s="10">
        <v>299000000</v>
      </c>
      <c r="U25" s="10">
        <v>438100000</v>
      </c>
      <c r="V25" s="10">
        <v>737000000</v>
      </c>
      <c r="W25" s="10">
        <v>891400000</v>
      </c>
      <c r="X25" s="10">
        <v>788600000</v>
      </c>
      <c r="Y25" s="10">
        <v>808900000</v>
      </c>
      <c r="Z25" s="10">
        <v>273900000</v>
      </c>
      <c r="AA25" s="10">
        <v>544200000</v>
      </c>
      <c r="AB25" s="10">
        <v>867600000</v>
      </c>
      <c r="AC25" s="10">
        <v>965900000</v>
      </c>
      <c r="AD25" s="10">
        <v>980900000</v>
      </c>
      <c r="AE25" s="10">
        <v>1134200000</v>
      </c>
      <c r="AF25" s="10">
        <v>1127500000</v>
      </c>
      <c r="AG25" s="10">
        <v>943100000</v>
      </c>
      <c r="AH25" s="10">
        <v>1037400000</v>
      </c>
      <c r="AI25" s="10">
        <v>1330800000</v>
      </c>
      <c r="AJ25" s="10">
        <v>901000000</v>
      </c>
      <c r="AK25" s="10">
        <v>1136100000</v>
      </c>
      <c r="AL25" s="10">
        <v>1526200000</v>
      </c>
      <c r="AM25" s="10">
        <v>1073600000</v>
      </c>
    </row>
    <row r="26" spans="1:48" ht="19" x14ac:dyDescent="0.25">
      <c r="A26" s="5" t="s">
        <v>20</v>
      </c>
      <c r="B26" s="2">
        <v>9.3700000000000006E-2</v>
      </c>
      <c r="C26" s="2">
        <v>8.6099999999999996E-2</v>
      </c>
      <c r="D26" s="2">
        <v>9.7900000000000001E-2</v>
      </c>
      <c r="E26" s="2">
        <v>8.8099999999999998E-2</v>
      </c>
      <c r="F26" s="2">
        <v>9.6299999999999997E-2</v>
      </c>
      <c r="G26" s="2">
        <v>8.5000000000000006E-2</v>
      </c>
      <c r="H26" s="2">
        <v>8.5800000000000001E-2</v>
      </c>
      <c r="I26" s="2">
        <v>7.1300000000000002E-2</v>
      </c>
      <c r="J26" s="2">
        <v>8.3400000000000002E-2</v>
      </c>
      <c r="K26" s="2">
        <v>9.11E-2</v>
      </c>
      <c r="L26" s="2">
        <v>9.3600000000000003E-2</v>
      </c>
      <c r="M26" s="2">
        <v>8.6400000000000005E-2</v>
      </c>
      <c r="N26" s="2">
        <v>0.11890000000000001</v>
      </c>
      <c r="O26" s="2">
        <v>3.7000000000000002E-3</v>
      </c>
      <c r="P26" s="2">
        <v>0.12640000000000001</v>
      </c>
      <c r="Q26" s="2">
        <v>0.13189999999999999</v>
      </c>
      <c r="R26" s="2">
        <v>3.8899999999999997E-2</v>
      </c>
      <c r="S26" s="2">
        <v>5.96E-2</v>
      </c>
      <c r="T26" s="2">
        <v>7.2900000000000006E-2</v>
      </c>
      <c r="U26" s="2">
        <v>9.9299999999999999E-2</v>
      </c>
      <c r="V26" s="2">
        <v>0.14729999999999999</v>
      </c>
      <c r="W26" s="2">
        <v>0.1603</v>
      </c>
      <c r="X26" s="2">
        <v>0.15759999999999999</v>
      </c>
      <c r="Y26" s="2">
        <v>0.14199999999999999</v>
      </c>
      <c r="Z26" s="2">
        <v>6.3200000000000006E-2</v>
      </c>
      <c r="AA26" s="2">
        <v>0.112</v>
      </c>
      <c r="AB26" s="2">
        <v>0.14460000000000001</v>
      </c>
      <c r="AC26" s="2">
        <v>0.15429999999999999</v>
      </c>
      <c r="AD26" s="2">
        <v>0.15440000000000001</v>
      </c>
      <c r="AE26" s="2">
        <v>0.17119999999999999</v>
      </c>
      <c r="AF26" s="2">
        <v>0.1787</v>
      </c>
      <c r="AG26" s="2">
        <v>0.16039999999999999</v>
      </c>
      <c r="AH26" s="2">
        <v>0.16439999999999999</v>
      </c>
      <c r="AI26" s="2">
        <v>0.1996</v>
      </c>
      <c r="AJ26" s="2">
        <v>0.1346</v>
      </c>
      <c r="AK26" s="2">
        <v>0.17949999999999999</v>
      </c>
      <c r="AL26" s="2">
        <v>0.21809999999999999</v>
      </c>
      <c r="AM26" s="2">
        <v>0.13830000000000001</v>
      </c>
    </row>
    <row r="27" spans="1:48" ht="19" x14ac:dyDescent="0.25">
      <c r="A27" s="5" t="s">
        <v>21</v>
      </c>
      <c r="B27" s="1">
        <v>467200000</v>
      </c>
      <c r="C27" s="1">
        <v>447400000</v>
      </c>
      <c r="D27" s="1">
        <v>551600000</v>
      </c>
      <c r="E27" s="1">
        <v>241100000</v>
      </c>
      <c r="F27" s="1">
        <v>470800000</v>
      </c>
      <c r="G27" s="1">
        <v>427700000</v>
      </c>
      <c r="H27" s="1">
        <v>423000000</v>
      </c>
      <c r="I27" s="1">
        <v>295400000</v>
      </c>
      <c r="J27" s="1">
        <v>342200000</v>
      </c>
      <c r="K27" s="1">
        <v>387200000</v>
      </c>
      <c r="L27" s="1">
        <v>484000000</v>
      </c>
      <c r="M27" s="1">
        <v>341000000</v>
      </c>
      <c r="N27" s="1">
        <v>337000000</v>
      </c>
      <c r="O27" s="1">
        <v>134000000</v>
      </c>
      <c r="P27" s="1">
        <v>308000000</v>
      </c>
      <c r="Q27" s="1">
        <v>307000000</v>
      </c>
      <c r="R27" s="1">
        <v>43000000</v>
      </c>
      <c r="S27" s="1">
        <v>7000000</v>
      </c>
      <c r="T27" s="1">
        <v>17000000</v>
      </c>
      <c r="U27" s="1">
        <v>84000000</v>
      </c>
      <c r="V27" s="1">
        <v>218600000</v>
      </c>
      <c r="W27" s="1">
        <v>263300000</v>
      </c>
      <c r="X27" s="1">
        <v>219300000</v>
      </c>
      <c r="Y27" s="1">
        <v>231300000</v>
      </c>
      <c r="Z27" s="1">
        <v>56000000</v>
      </c>
      <c r="AA27" s="1">
        <v>103800000</v>
      </c>
      <c r="AB27" s="1">
        <v>170500000</v>
      </c>
      <c r="AC27" s="1">
        <v>228900000</v>
      </c>
      <c r="AD27" s="1">
        <v>224600000</v>
      </c>
      <c r="AE27" s="1">
        <v>307400000</v>
      </c>
      <c r="AF27" s="1">
        <v>299900000</v>
      </c>
      <c r="AG27" s="1">
        <v>213400000</v>
      </c>
      <c r="AH27" s="1">
        <v>211700000</v>
      </c>
      <c r="AI27" s="1">
        <v>795300000</v>
      </c>
      <c r="AJ27" s="1">
        <v>205200000</v>
      </c>
      <c r="AK27" s="1">
        <v>112900000</v>
      </c>
      <c r="AL27" s="1">
        <v>181900000</v>
      </c>
      <c r="AM27" s="1">
        <v>154500000</v>
      </c>
    </row>
    <row r="28" spans="1:48" ht="20" thickBot="1" x14ac:dyDescent="0.3">
      <c r="A28" s="7" t="s">
        <v>22</v>
      </c>
      <c r="B28" s="11">
        <v>595300000</v>
      </c>
      <c r="C28" s="11">
        <v>611200000</v>
      </c>
      <c r="D28" s="11">
        <v>635100000</v>
      </c>
      <c r="E28" s="11">
        <v>811900000</v>
      </c>
      <c r="F28" s="11">
        <v>734900000</v>
      </c>
      <c r="G28" s="11">
        <v>624300000</v>
      </c>
      <c r="H28" s="11">
        <v>600500000</v>
      </c>
      <c r="I28" s="11">
        <v>-1036000000</v>
      </c>
      <c r="J28" s="11">
        <v>561900000</v>
      </c>
      <c r="K28" s="11">
        <v>634100000</v>
      </c>
      <c r="L28" s="11">
        <v>742000000</v>
      </c>
      <c r="M28" s="11">
        <v>726000000</v>
      </c>
      <c r="N28" s="11">
        <v>644000000</v>
      </c>
      <c r="O28" s="11">
        <v>-427000000</v>
      </c>
      <c r="P28" s="11">
        <v>562000000</v>
      </c>
      <c r="Q28" s="11">
        <v>636000000</v>
      </c>
      <c r="R28" s="11">
        <v>305000000</v>
      </c>
      <c r="S28" s="11">
        <v>121000000</v>
      </c>
      <c r="T28" s="11">
        <v>286000000</v>
      </c>
      <c r="U28" s="11">
        <v>414900000</v>
      </c>
      <c r="V28" s="11">
        <v>540000000</v>
      </c>
      <c r="W28" s="11">
        <v>607000000</v>
      </c>
      <c r="X28" s="11">
        <v>1487800000</v>
      </c>
      <c r="Y28" s="11">
        <v>577600000</v>
      </c>
      <c r="Z28" s="11">
        <v>220700000</v>
      </c>
      <c r="AA28" s="11">
        <v>464300000</v>
      </c>
      <c r="AB28" s="11">
        <v>697800000</v>
      </c>
      <c r="AC28" s="11">
        <v>737000000</v>
      </c>
      <c r="AD28" s="11">
        <v>756300000</v>
      </c>
      <c r="AE28" s="11">
        <v>826800000</v>
      </c>
      <c r="AF28" s="11">
        <v>827600000</v>
      </c>
      <c r="AG28" s="11">
        <v>729700000</v>
      </c>
      <c r="AH28" s="11">
        <v>825700000</v>
      </c>
      <c r="AI28" s="11">
        <v>535500000</v>
      </c>
      <c r="AJ28" s="11">
        <v>695800000</v>
      </c>
      <c r="AK28" s="11">
        <v>1023400000</v>
      </c>
      <c r="AL28" s="11">
        <v>1358100000</v>
      </c>
      <c r="AM28" s="11">
        <v>932200000</v>
      </c>
      <c r="AN28" s="41">
        <v>1381000000</v>
      </c>
      <c r="AO28" s="41">
        <v>1472000000</v>
      </c>
      <c r="AP28" s="41">
        <v>1579000000</v>
      </c>
      <c r="AQ28" s="41">
        <v>1813000000</v>
      </c>
      <c r="AR28" s="41">
        <v>1901000000</v>
      </c>
    </row>
    <row r="29" spans="1:48" ht="20" customHeight="1" thickTop="1" x14ac:dyDescent="0.25">
      <c r="A29" s="14" t="s">
        <v>101</v>
      </c>
      <c r="B29" s="1"/>
      <c r="C29" s="15">
        <f>(C28/B28)-1</f>
        <v>2.6709222240886898E-2</v>
      </c>
      <c r="D29" s="15">
        <f>(D28/C28)-1</f>
        <v>3.9103403141361293E-2</v>
      </c>
      <c r="E29" s="15">
        <f>(E28/D28)-1</f>
        <v>0.27838135726657209</v>
      </c>
      <c r="F29" s="15">
        <f t="shared" ref="F29:AG29" si="11">(F28/E28)-1</f>
        <v>-9.4839265919448246E-2</v>
      </c>
      <c r="G29" s="15">
        <f t="shared" si="11"/>
        <v>-0.15049666621309021</v>
      </c>
      <c r="H29" s="15">
        <f t="shared" si="11"/>
        <v>-3.8122697421111629E-2</v>
      </c>
      <c r="I29" s="15">
        <f t="shared" si="11"/>
        <v>-2.7252289758534554</v>
      </c>
      <c r="J29" s="15">
        <f t="shared" si="11"/>
        <v>-1.5423745173745174</v>
      </c>
      <c r="K29" s="15">
        <f t="shared" si="11"/>
        <v>0.12849261434418935</v>
      </c>
      <c r="L29" s="15">
        <f t="shared" si="11"/>
        <v>0.17016243494716932</v>
      </c>
      <c r="M29" s="15">
        <f t="shared" si="11"/>
        <v>-2.1563342318059342E-2</v>
      </c>
      <c r="N29" s="15">
        <f t="shared" si="11"/>
        <v>-0.11294765840220389</v>
      </c>
      <c r="O29" s="15">
        <f t="shared" si="11"/>
        <v>-1.6630434782608696</v>
      </c>
      <c r="P29" s="15">
        <f t="shared" si="11"/>
        <v>-2.3161592505854802</v>
      </c>
      <c r="Q29" s="15">
        <f t="shared" si="11"/>
        <v>0.13167259786476859</v>
      </c>
      <c r="R29" s="15">
        <f t="shared" si="11"/>
        <v>-0.52044025157232698</v>
      </c>
      <c r="S29" s="15">
        <f t="shared" si="11"/>
        <v>-0.60327868852459021</v>
      </c>
      <c r="T29" s="15">
        <f t="shared" si="11"/>
        <v>1.3636363636363638</v>
      </c>
      <c r="U29" s="15">
        <f t="shared" si="11"/>
        <v>0.45069930069930075</v>
      </c>
      <c r="V29" s="15">
        <f t="shared" si="11"/>
        <v>0.30151843817787416</v>
      </c>
      <c r="W29" s="15">
        <f t="shared" si="11"/>
        <v>0.124074074074074</v>
      </c>
      <c r="X29" s="15">
        <f t="shared" si="11"/>
        <v>1.4510708401976937</v>
      </c>
      <c r="Y29" s="15">
        <f t="shared" si="11"/>
        <v>-0.61177577631402069</v>
      </c>
      <c r="Z29" s="15">
        <f t="shared" si="11"/>
        <v>-0.61790166204986152</v>
      </c>
      <c r="AA29" s="15">
        <f t="shared" si="11"/>
        <v>1.1037607612143181</v>
      </c>
      <c r="AB29" s="15">
        <f t="shared" si="11"/>
        <v>0.50290760284298952</v>
      </c>
      <c r="AC29" s="15">
        <f t="shared" si="11"/>
        <v>5.6176554886786967E-2</v>
      </c>
      <c r="AD29" s="15">
        <f t="shared" si="11"/>
        <v>2.6187245590230557E-2</v>
      </c>
      <c r="AE29" s="15">
        <f t="shared" si="11"/>
        <v>9.3216977389924738E-2</v>
      </c>
      <c r="AF29" s="15">
        <f t="shared" si="11"/>
        <v>9.6758587324630163E-4</v>
      </c>
      <c r="AG29" s="15">
        <f t="shared" si="11"/>
        <v>-0.1182938617689705</v>
      </c>
      <c r="AH29" s="15">
        <f t="shared" ref="AH29" si="12">(AH28/AG28)-1</f>
        <v>0.13156091544470327</v>
      </c>
      <c r="AI29" s="15">
        <f t="shared" ref="AI29" si="13">(AI28/AH28)-1</f>
        <v>-0.35145936780913167</v>
      </c>
      <c r="AJ29" s="15">
        <f t="shared" ref="AJ29" si="14">(AJ28/AI28)-1</f>
        <v>0.29934640522875822</v>
      </c>
      <c r="AK29" s="15">
        <f t="shared" ref="AK29" si="15">(AK28/AJ28)-1</f>
        <v>0.47082494969818911</v>
      </c>
      <c r="AL29" s="15">
        <f t="shared" ref="AL29" si="16">(AL28/AK28)-1</f>
        <v>0.32704709790893105</v>
      </c>
      <c r="AM29" s="15">
        <f t="shared" ref="AM29:AR29" si="17">(AM28/AL28)-1</f>
        <v>-0.31359988218835133</v>
      </c>
      <c r="AN29" s="16">
        <f t="shared" si="17"/>
        <v>0.48144175069727524</v>
      </c>
      <c r="AO29" s="16">
        <f t="shared" si="17"/>
        <v>6.5894279507603182E-2</v>
      </c>
      <c r="AP29" s="16">
        <f t="shared" si="17"/>
        <v>7.2690217391304435E-2</v>
      </c>
      <c r="AQ29" s="16">
        <f t="shared" si="17"/>
        <v>0.14819506016466111</v>
      </c>
      <c r="AR29" s="16">
        <f t="shared" si="17"/>
        <v>4.8538334252619997E-2</v>
      </c>
    </row>
    <row r="30" spans="1:48" ht="19" x14ac:dyDescent="0.25">
      <c r="A30" s="5" t="s">
        <v>23</v>
      </c>
      <c r="B30" s="2">
        <v>5.2499999999999998E-2</v>
      </c>
      <c r="C30" s="2">
        <v>4.9700000000000001E-2</v>
      </c>
      <c r="D30" s="2">
        <v>5.2400000000000002E-2</v>
      </c>
      <c r="E30" s="2">
        <v>6.8000000000000005E-2</v>
      </c>
      <c r="F30" s="2">
        <v>5.8700000000000002E-2</v>
      </c>
      <c r="G30" s="2">
        <v>5.04E-2</v>
      </c>
      <c r="H30" s="2">
        <v>5.0299999999999997E-2</v>
      </c>
      <c r="I30" s="2">
        <v>-9.5000000000000001E-2</v>
      </c>
      <c r="J30" s="2">
        <v>5.1799999999999999E-2</v>
      </c>
      <c r="K30" s="2">
        <v>5.6599999999999998E-2</v>
      </c>
      <c r="L30" s="2">
        <v>5.6599999999999998E-2</v>
      </c>
      <c r="M30" s="2">
        <v>7.0000000000000007E-2</v>
      </c>
      <c r="N30" s="2">
        <v>8.3000000000000004E-2</v>
      </c>
      <c r="O30" s="2">
        <v>-6.3200000000000006E-2</v>
      </c>
      <c r="P30" s="2">
        <v>7.9799999999999996E-2</v>
      </c>
      <c r="Q30" s="2">
        <v>8.8900000000000007E-2</v>
      </c>
      <c r="R30" s="2">
        <v>7.0599999999999996E-2</v>
      </c>
      <c r="S30" s="2">
        <v>3.1E-2</v>
      </c>
      <c r="T30" s="2">
        <v>6.9699999999999998E-2</v>
      </c>
      <c r="U30" s="2">
        <v>9.4100000000000003E-2</v>
      </c>
      <c r="V30" s="2">
        <v>0.1079</v>
      </c>
      <c r="W30" s="2">
        <v>0.1091</v>
      </c>
      <c r="X30" s="2">
        <v>0.29730000000000001</v>
      </c>
      <c r="Y30" s="2">
        <v>0.1014</v>
      </c>
      <c r="Z30" s="2">
        <v>5.0900000000000001E-2</v>
      </c>
      <c r="AA30" s="2">
        <v>9.5600000000000004E-2</v>
      </c>
      <c r="AB30" s="2">
        <v>0.1163</v>
      </c>
      <c r="AC30" s="2">
        <v>0.1177</v>
      </c>
      <c r="AD30" s="2">
        <v>0.1191</v>
      </c>
      <c r="AE30" s="2">
        <v>0.12479999999999999</v>
      </c>
      <c r="AF30" s="2">
        <v>0.13120000000000001</v>
      </c>
      <c r="AG30" s="2">
        <v>0.1241</v>
      </c>
      <c r="AH30" s="2">
        <v>0.1308</v>
      </c>
      <c r="AI30" s="2">
        <v>8.0299999999999996E-2</v>
      </c>
      <c r="AJ30" s="2">
        <v>0.10390000000000001</v>
      </c>
      <c r="AK30" s="2">
        <v>0.16170000000000001</v>
      </c>
      <c r="AL30" s="2">
        <v>0.19409999999999999</v>
      </c>
      <c r="AM30" s="2">
        <v>0.1201</v>
      </c>
      <c r="AN30" s="42">
        <f>AN28/AN3</f>
        <v>0.15480327317565296</v>
      </c>
      <c r="AO30" s="42">
        <f t="shared" ref="AO30:AR30" si="18">AO28/AO3</f>
        <v>0.15785522788203754</v>
      </c>
      <c r="AP30" s="42">
        <f t="shared" si="18"/>
        <v>0.16191550451189499</v>
      </c>
      <c r="AQ30" s="42">
        <f t="shared" si="18"/>
        <v>0.17166934949341919</v>
      </c>
      <c r="AR30" s="42">
        <f t="shared" si="18"/>
        <v>0.18184427013583318</v>
      </c>
    </row>
    <row r="31" spans="1:48" ht="19" x14ac:dyDescent="0.25">
      <c r="A31" s="5" t="s">
        <v>24</v>
      </c>
      <c r="B31" s="12">
        <v>1.95</v>
      </c>
      <c r="C31" s="12">
        <v>2.0099999999999998</v>
      </c>
      <c r="D31" s="12">
        <v>2.27</v>
      </c>
      <c r="E31" s="12">
        <v>3.04</v>
      </c>
      <c r="F31" s="12">
        <v>2.87</v>
      </c>
      <c r="G31" s="12">
        <v>2.56</v>
      </c>
      <c r="H31" s="12">
        <v>2.57</v>
      </c>
      <c r="I31" s="12">
        <v>-4.62</v>
      </c>
      <c r="J31" s="12">
        <v>2.5499999999999998</v>
      </c>
      <c r="K31" s="12">
        <v>2.87</v>
      </c>
      <c r="L31" s="12">
        <v>3.42</v>
      </c>
      <c r="M31" s="12">
        <v>3.34</v>
      </c>
      <c r="N31" s="12">
        <v>3.01</v>
      </c>
      <c r="O31" s="12">
        <v>-2.16</v>
      </c>
      <c r="P31" s="12">
        <v>2.95</v>
      </c>
      <c r="Q31" s="12">
        <v>3.38</v>
      </c>
      <c r="R31" s="12">
        <v>1.67</v>
      </c>
      <c r="S31" s="12">
        <v>0.66</v>
      </c>
      <c r="T31" s="12">
        <v>1.54</v>
      </c>
      <c r="U31" s="12">
        <v>2.2400000000000002</v>
      </c>
      <c r="V31" s="12">
        <v>2.95</v>
      </c>
      <c r="W31" s="12">
        <v>3.44</v>
      </c>
      <c r="X31" s="12">
        <v>9.3699999999999992</v>
      </c>
      <c r="Y31" s="12">
        <v>3.94</v>
      </c>
      <c r="Z31" s="12">
        <v>1.55</v>
      </c>
      <c r="AA31" s="12">
        <v>3.27</v>
      </c>
      <c r="AB31" s="12">
        <v>4.92</v>
      </c>
      <c r="AC31" s="12">
        <v>5.27</v>
      </c>
      <c r="AD31" s="12">
        <v>5.44</v>
      </c>
      <c r="AE31" s="12">
        <v>6.05</v>
      </c>
      <c r="AF31" s="12">
        <v>6.25</v>
      </c>
      <c r="AG31" s="12">
        <v>5.68</v>
      </c>
      <c r="AH31" s="12">
        <v>6.43</v>
      </c>
      <c r="AI31" s="12">
        <v>4.42</v>
      </c>
      <c r="AJ31" s="12">
        <v>6.01</v>
      </c>
      <c r="AK31" s="12">
        <v>8.81</v>
      </c>
      <c r="AL31" s="12">
        <v>11.71</v>
      </c>
      <c r="AM31" s="12">
        <v>8.02</v>
      </c>
      <c r="AN31" s="43">
        <v>13.83</v>
      </c>
      <c r="AO31" s="43">
        <v>14.76</v>
      </c>
      <c r="AP31" s="43">
        <v>15.82</v>
      </c>
      <c r="AQ31" s="43">
        <v>17.43</v>
      </c>
      <c r="AR31" s="43">
        <v>18.100000000000001</v>
      </c>
    </row>
    <row r="32" spans="1:48" ht="19" x14ac:dyDescent="0.25">
      <c r="A32" s="5" t="s">
        <v>25</v>
      </c>
      <c r="B32" s="12">
        <v>1.91</v>
      </c>
      <c r="C32" s="12">
        <v>1.98</v>
      </c>
      <c r="D32" s="12">
        <v>2.23</v>
      </c>
      <c r="E32" s="12">
        <v>3.01</v>
      </c>
      <c r="F32" s="12">
        <v>2.84</v>
      </c>
      <c r="G32" s="12">
        <v>2.5299999999999998</v>
      </c>
      <c r="H32" s="12">
        <v>2.54</v>
      </c>
      <c r="I32" s="12">
        <v>-4.62</v>
      </c>
      <c r="J32" s="12">
        <v>2.5099999999999998</v>
      </c>
      <c r="K32" s="12">
        <v>2.82</v>
      </c>
      <c r="L32" s="12">
        <v>3.36</v>
      </c>
      <c r="M32" s="12">
        <v>3.34</v>
      </c>
      <c r="N32" s="12">
        <v>3.01</v>
      </c>
      <c r="O32" s="12">
        <v>-2.16</v>
      </c>
      <c r="P32" s="12">
        <v>2.9</v>
      </c>
      <c r="Q32" s="12">
        <v>3.35</v>
      </c>
      <c r="R32" s="12">
        <v>1.65</v>
      </c>
      <c r="S32" s="12">
        <v>0.64</v>
      </c>
      <c r="T32" s="12">
        <v>1.51</v>
      </c>
      <c r="U32" s="12">
        <v>2.17</v>
      </c>
      <c r="V32" s="12">
        <v>2.88</v>
      </c>
      <c r="W32" s="12">
        <v>3.37</v>
      </c>
      <c r="X32" s="12">
        <v>9.23</v>
      </c>
      <c r="Y32" s="12">
        <v>3.9</v>
      </c>
      <c r="Z32" s="12">
        <v>1.55</v>
      </c>
      <c r="AA32" s="12">
        <v>3.22</v>
      </c>
      <c r="AB32" s="12">
        <v>4.8</v>
      </c>
      <c r="AC32" s="12">
        <v>5.13</v>
      </c>
      <c r="AD32" s="12">
        <v>5.36</v>
      </c>
      <c r="AE32" s="12">
        <v>5.91</v>
      </c>
      <c r="AF32" s="12">
        <v>6.09</v>
      </c>
      <c r="AG32" s="12">
        <v>5.56</v>
      </c>
      <c r="AH32" s="12">
        <v>6.35</v>
      </c>
      <c r="AI32" s="12">
        <v>4.21</v>
      </c>
      <c r="AJ32" s="12">
        <v>5.83</v>
      </c>
      <c r="AK32" s="12">
        <v>8.77</v>
      </c>
      <c r="AL32" s="12">
        <v>11.58</v>
      </c>
      <c r="AM32" s="12">
        <v>7.97</v>
      </c>
    </row>
    <row r="33" spans="1:39" ht="19" x14ac:dyDescent="0.25">
      <c r="A33" s="5" t="s">
        <v>26</v>
      </c>
      <c r="B33" s="1">
        <v>304871795</v>
      </c>
      <c r="C33" s="1">
        <v>303781095</v>
      </c>
      <c r="D33" s="1">
        <v>279559471</v>
      </c>
      <c r="E33" s="1">
        <v>267072368</v>
      </c>
      <c r="F33" s="1">
        <v>255923345</v>
      </c>
      <c r="G33" s="1">
        <v>243710938</v>
      </c>
      <c r="H33" s="1">
        <v>233540856</v>
      </c>
      <c r="I33" s="1">
        <v>224307359</v>
      </c>
      <c r="J33" s="1">
        <v>220235294</v>
      </c>
      <c r="K33" s="1">
        <v>220836237</v>
      </c>
      <c r="L33" s="1">
        <v>216900585</v>
      </c>
      <c r="M33" s="1">
        <v>217600000</v>
      </c>
      <c r="N33" s="1">
        <v>213800000</v>
      </c>
      <c r="O33" s="1">
        <v>197900000</v>
      </c>
      <c r="P33" s="1">
        <v>190500000</v>
      </c>
      <c r="Q33" s="1">
        <v>187800000</v>
      </c>
      <c r="R33" s="1">
        <v>182900000</v>
      </c>
      <c r="S33" s="1">
        <v>184900000</v>
      </c>
      <c r="T33" s="1">
        <v>185400000</v>
      </c>
      <c r="U33" s="1">
        <v>185500000</v>
      </c>
      <c r="V33" s="1">
        <v>183100000</v>
      </c>
      <c r="W33" s="1">
        <v>176600000</v>
      </c>
      <c r="X33" s="1">
        <v>158700000</v>
      </c>
      <c r="Y33" s="1">
        <v>146500000</v>
      </c>
      <c r="Z33" s="1">
        <v>141600000</v>
      </c>
      <c r="AA33" s="1">
        <v>141790182</v>
      </c>
      <c r="AB33" s="1">
        <v>141900000</v>
      </c>
      <c r="AC33" s="1">
        <v>139800000</v>
      </c>
      <c r="AD33" s="1">
        <v>138900000</v>
      </c>
      <c r="AE33" s="1">
        <v>136700000</v>
      </c>
      <c r="AF33" s="1">
        <v>132400000</v>
      </c>
      <c r="AG33" s="1">
        <v>128500000</v>
      </c>
      <c r="AH33" s="1">
        <v>128400000</v>
      </c>
      <c r="AI33" s="1">
        <v>121100000</v>
      </c>
      <c r="AJ33" s="1">
        <v>115700000</v>
      </c>
      <c r="AK33" s="1">
        <v>116200000</v>
      </c>
      <c r="AL33" s="1">
        <v>116000000</v>
      </c>
      <c r="AM33" s="1">
        <v>115900000</v>
      </c>
    </row>
    <row r="34" spans="1:39" ht="19" x14ac:dyDescent="0.25">
      <c r="A34" s="5" t="s">
        <v>27</v>
      </c>
      <c r="B34" s="1">
        <v>311256545</v>
      </c>
      <c r="C34" s="1">
        <v>308383838</v>
      </c>
      <c r="D34" s="1">
        <v>284573991</v>
      </c>
      <c r="E34" s="1">
        <v>269734219</v>
      </c>
      <c r="F34" s="1">
        <v>258626761</v>
      </c>
      <c r="G34" s="1">
        <v>246600791</v>
      </c>
      <c r="H34" s="1">
        <v>236299213</v>
      </c>
      <c r="I34" s="1">
        <v>227258772</v>
      </c>
      <c r="J34" s="1">
        <v>223745020</v>
      </c>
      <c r="K34" s="1">
        <v>224751773</v>
      </c>
      <c r="L34" s="1">
        <v>220773810</v>
      </c>
      <c r="M34" s="1">
        <v>221478873</v>
      </c>
      <c r="N34" s="1">
        <v>215725806</v>
      </c>
      <c r="O34" s="1">
        <v>197900000</v>
      </c>
      <c r="P34" s="1">
        <v>193600000</v>
      </c>
      <c r="Q34" s="1">
        <v>189900000</v>
      </c>
      <c r="R34" s="1">
        <v>185300000</v>
      </c>
      <c r="S34" s="1">
        <v>188800000</v>
      </c>
      <c r="T34" s="1">
        <v>190100000</v>
      </c>
      <c r="U34" s="1">
        <v>191100000</v>
      </c>
      <c r="V34" s="1">
        <v>187200000</v>
      </c>
      <c r="W34" s="1">
        <v>179900000</v>
      </c>
      <c r="X34" s="1">
        <v>161200000</v>
      </c>
      <c r="Y34" s="1">
        <v>148200000</v>
      </c>
      <c r="Z34" s="1">
        <v>142200000</v>
      </c>
      <c r="AA34" s="1">
        <v>144000000</v>
      </c>
      <c r="AB34" s="1">
        <v>145200000</v>
      </c>
      <c r="AC34" s="1">
        <v>143400000</v>
      </c>
      <c r="AD34" s="1">
        <v>140900000</v>
      </c>
      <c r="AE34" s="1">
        <v>139700000</v>
      </c>
      <c r="AF34" s="1">
        <v>135700000</v>
      </c>
      <c r="AG34" s="1">
        <v>131100000</v>
      </c>
      <c r="AH34" s="1">
        <v>129900000</v>
      </c>
      <c r="AI34" s="1">
        <v>126900000</v>
      </c>
      <c r="AJ34" s="1">
        <v>119300000</v>
      </c>
      <c r="AK34" s="1">
        <v>116600000</v>
      </c>
      <c r="AL34" s="1">
        <v>117100000</v>
      </c>
      <c r="AM34" s="1">
        <v>116700000</v>
      </c>
    </row>
    <row r="35" spans="1:39" ht="20" customHeight="1" x14ac:dyDescent="0.25">
      <c r="A35" s="14" t="s">
        <v>102</v>
      </c>
      <c r="B35" s="1"/>
      <c r="C35" s="22">
        <f>(C34-B34)/B34</f>
        <v>-9.2293866463113248E-3</v>
      </c>
      <c r="D35" s="22">
        <f t="shared" ref="D35:AG35" si="19">(D34-C34)/C34</f>
        <v>-7.7208478740056416E-2</v>
      </c>
      <c r="E35" s="22">
        <f t="shared" si="19"/>
        <v>-5.2147323611172886E-2</v>
      </c>
      <c r="F35" s="22">
        <f t="shared" si="19"/>
        <v>-4.1179269138262357E-2</v>
      </c>
      <c r="G35" s="22">
        <f t="shared" si="19"/>
        <v>-4.649932572136261E-2</v>
      </c>
      <c r="H35" s="22">
        <f t="shared" si="19"/>
        <v>-4.1774310448176949E-2</v>
      </c>
      <c r="I35" s="22">
        <f t="shared" si="19"/>
        <v>-3.82584473525098E-2</v>
      </c>
      <c r="J35" s="22">
        <f t="shared" si="19"/>
        <v>-1.5461458183009104E-2</v>
      </c>
      <c r="K35" s="22">
        <f t="shared" si="19"/>
        <v>4.4995548951212412E-3</v>
      </c>
      <c r="L35" s="22">
        <f t="shared" si="19"/>
        <v>-1.769936204240756E-2</v>
      </c>
      <c r="M35" s="22">
        <f t="shared" si="19"/>
        <v>3.1935989146538715E-3</v>
      </c>
      <c r="N35" s="22">
        <f t="shared" si="19"/>
        <v>-2.5975692047159729E-2</v>
      </c>
      <c r="O35" s="22">
        <f t="shared" si="19"/>
        <v>-8.2631773780462783E-2</v>
      </c>
      <c r="P35" s="22">
        <f t="shared" si="19"/>
        <v>-2.1728145528044467E-2</v>
      </c>
      <c r="Q35" s="22">
        <f t="shared" si="19"/>
        <v>-1.9111570247933883E-2</v>
      </c>
      <c r="R35" s="22">
        <f t="shared" si="19"/>
        <v>-2.4223275408109531E-2</v>
      </c>
      <c r="S35" s="22">
        <f t="shared" si="19"/>
        <v>1.8888289260658393E-2</v>
      </c>
      <c r="T35" s="22">
        <f t="shared" si="19"/>
        <v>6.8855932203389829E-3</v>
      </c>
      <c r="U35" s="22">
        <f t="shared" si="19"/>
        <v>5.2603892688058915E-3</v>
      </c>
      <c r="V35" s="22">
        <f t="shared" si="19"/>
        <v>-2.0408163265306121E-2</v>
      </c>
      <c r="W35" s="22">
        <f t="shared" si="19"/>
        <v>-3.8995726495726496E-2</v>
      </c>
      <c r="X35" s="22">
        <f t="shared" si="19"/>
        <v>-0.10394663702056699</v>
      </c>
      <c r="Y35" s="22">
        <f t="shared" si="19"/>
        <v>-8.0645161290322578E-2</v>
      </c>
      <c r="Z35" s="22">
        <f t="shared" si="19"/>
        <v>-4.048582995951417E-2</v>
      </c>
      <c r="AA35" s="22">
        <f t="shared" si="19"/>
        <v>1.2658227848101266E-2</v>
      </c>
      <c r="AB35" s="22">
        <f t="shared" si="19"/>
        <v>8.3333333333333332E-3</v>
      </c>
      <c r="AC35" s="22">
        <f t="shared" si="19"/>
        <v>-1.2396694214876033E-2</v>
      </c>
      <c r="AD35" s="22">
        <f t="shared" si="19"/>
        <v>-1.7433751743375175E-2</v>
      </c>
      <c r="AE35" s="22">
        <f t="shared" si="19"/>
        <v>-8.516678495386799E-3</v>
      </c>
      <c r="AF35" s="22">
        <f t="shared" si="19"/>
        <v>-2.863278453829635E-2</v>
      </c>
      <c r="AG35" s="22">
        <f t="shared" si="19"/>
        <v>-3.3898305084745763E-2</v>
      </c>
      <c r="AH35" s="22">
        <f t="shared" ref="AH35" si="20">(AH34-AG34)/AG34</f>
        <v>-9.1533180778032037E-3</v>
      </c>
      <c r="AI35" s="22">
        <f t="shared" ref="AI35" si="21">(AI34-AH34)/AH34</f>
        <v>-2.3094688221709007E-2</v>
      </c>
      <c r="AJ35" s="22">
        <f t="shared" ref="AJ35" si="22">(AJ34-AI34)/AI34</f>
        <v>-5.988967691095351E-2</v>
      </c>
      <c r="AK35" s="22">
        <f t="shared" ref="AK35" si="23">(AK34-AJ34)/AJ34</f>
        <v>-2.2632020117351215E-2</v>
      </c>
      <c r="AL35" s="22">
        <f t="shared" ref="AL35" si="24">(AL34-AK34)/AK34</f>
        <v>4.2881646655231562E-3</v>
      </c>
      <c r="AM35" s="22">
        <f t="shared" ref="AM35" si="25">(AM34-AL34)/AL34</f>
        <v>-3.4158838599487617E-3</v>
      </c>
    </row>
    <row r="36" spans="1:39"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c r="AM36" s="13" t="s">
        <v>92</v>
      </c>
    </row>
    <row r="37" spans="1:39"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c r="AM37" s="9" t="s">
        <v>90</v>
      </c>
    </row>
    <row r="38" spans="1:39" ht="19" x14ac:dyDescent="0.25">
      <c r="A38" s="5" t="s">
        <v>30</v>
      </c>
      <c r="B38" s="1" t="s">
        <v>91</v>
      </c>
      <c r="C38" s="1" t="s">
        <v>91</v>
      </c>
      <c r="D38" s="1" t="s">
        <v>91</v>
      </c>
      <c r="E38" s="1" t="s">
        <v>91</v>
      </c>
      <c r="F38" s="1" t="s">
        <v>91</v>
      </c>
      <c r="G38" s="1" t="s">
        <v>91</v>
      </c>
      <c r="H38" s="1" t="s">
        <v>91</v>
      </c>
      <c r="I38" s="1" t="s">
        <v>91</v>
      </c>
      <c r="J38" s="1" t="s">
        <v>91</v>
      </c>
      <c r="K38" s="1" t="s">
        <v>91</v>
      </c>
      <c r="L38" s="1" t="s">
        <v>91</v>
      </c>
      <c r="M38" s="1" t="s">
        <v>91</v>
      </c>
      <c r="N38" s="1">
        <v>283000000</v>
      </c>
      <c r="O38" s="1">
        <v>103000000</v>
      </c>
      <c r="P38" s="1">
        <v>356000000</v>
      </c>
      <c r="Q38" s="1">
        <v>190000000</v>
      </c>
      <c r="R38" s="1">
        <v>121000000</v>
      </c>
      <c r="S38" s="1">
        <v>289000000</v>
      </c>
      <c r="T38" s="1">
        <v>226000000</v>
      </c>
      <c r="U38" s="1">
        <v>473800000</v>
      </c>
      <c r="V38" s="1">
        <v>463600000</v>
      </c>
      <c r="W38" s="1">
        <v>414700000</v>
      </c>
      <c r="X38" s="1">
        <v>624200000</v>
      </c>
      <c r="Y38" s="1">
        <v>582200000</v>
      </c>
      <c r="Z38" s="1">
        <v>643800000</v>
      </c>
      <c r="AA38" s="1">
        <v>813400000</v>
      </c>
      <c r="AB38" s="1">
        <v>988900000</v>
      </c>
      <c r="AC38" s="1">
        <v>903900000</v>
      </c>
      <c r="AD38" s="1">
        <v>1200900000</v>
      </c>
      <c r="AE38" s="1">
        <v>1191300000</v>
      </c>
      <c r="AF38" s="1">
        <v>1427300000</v>
      </c>
      <c r="AG38" s="1">
        <v>1526400000</v>
      </c>
      <c r="AH38" s="1">
        <v>1410900000</v>
      </c>
      <c r="AI38" s="1">
        <v>618800000</v>
      </c>
      <c r="AJ38" s="1">
        <v>1018400000</v>
      </c>
      <c r="AK38" s="1">
        <v>704600000</v>
      </c>
      <c r="AL38" s="1">
        <v>662200000</v>
      </c>
      <c r="AM38" s="1">
        <v>490700000</v>
      </c>
    </row>
    <row r="39" spans="1:39" ht="19" x14ac:dyDescent="0.25">
      <c r="A39" s="5" t="s">
        <v>31</v>
      </c>
      <c r="B39" s="1" t="s">
        <v>91</v>
      </c>
      <c r="C39" s="1" t="s">
        <v>91</v>
      </c>
      <c r="D39" s="1" t="s">
        <v>91</v>
      </c>
      <c r="E39" s="1" t="s">
        <v>91</v>
      </c>
      <c r="F39" s="1" t="s">
        <v>91</v>
      </c>
      <c r="G39" s="1" t="s">
        <v>91</v>
      </c>
      <c r="H39" s="1" t="s">
        <v>91</v>
      </c>
      <c r="I39" s="1" t="s">
        <v>91</v>
      </c>
      <c r="J39" s="1" t="s">
        <v>91</v>
      </c>
      <c r="K39" s="1" t="s">
        <v>91</v>
      </c>
      <c r="L39" s="1" t="s">
        <v>91</v>
      </c>
      <c r="M39" s="1" t="s">
        <v>91</v>
      </c>
      <c r="N39" s="1" t="s">
        <v>91</v>
      </c>
      <c r="O39" s="1" t="s">
        <v>91</v>
      </c>
      <c r="P39" s="1" t="s">
        <v>91</v>
      </c>
      <c r="Q39" s="1" t="s">
        <v>91</v>
      </c>
      <c r="R39" s="1" t="s">
        <v>91</v>
      </c>
      <c r="S39" s="1" t="s">
        <v>91</v>
      </c>
      <c r="T39" s="1" t="s">
        <v>91</v>
      </c>
      <c r="U39" s="1" t="s">
        <v>91</v>
      </c>
      <c r="V39" s="1" t="s">
        <v>91</v>
      </c>
      <c r="W39" s="1" t="s">
        <v>91</v>
      </c>
      <c r="X39" s="1" t="s">
        <v>91</v>
      </c>
      <c r="Y39" s="1" t="s">
        <v>91</v>
      </c>
      <c r="Z39" s="1" t="s">
        <v>91</v>
      </c>
      <c r="AA39" s="1" t="s">
        <v>91</v>
      </c>
      <c r="AB39" s="1" t="s">
        <v>91</v>
      </c>
      <c r="AC39" s="1">
        <v>350000000</v>
      </c>
      <c r="AD39" s="1">
        <v>372700000</v>
      </c>
      <c r="AE39" s="1">
        <v>628500000</v>
      </c>
      <c r="AF39" s="1">
        <v>721900000</v>
      </c>
      <c r="AG39" s="1">
        <v>902800000</v>
      </c>
      <c r="AH39" s="1">
        <v>1124600000</v>
      </c>
      <c r="AI39" s="1">
        <v>290900000</v>
      </c>
      <c r="AJ39" s="1">
        <v>39600000</v>
      </c>
      <c r="AK39" s="1" t="s">
        <v>91</v>
      </c>
      <c r="AL39" s="1" t="s">
        <v>91</v>
      </c>
      <c r="AM39" s="1" t="s">
        <v>91</v>
      </c>
    </row>
    <row r="40" spans="1:39" ht="19" x14ac:dyDescent="0.25">
      <c r="A40" s="5" t="s">
        <v>32</v>
      </c>
      <c r="B40" s="1" t="s">
        <v>91</v>
      </c>
      <c r="C40" s="1" t="s">
        <v>91</v>
      </c>
      <c r="D40" s="1" t="s">
        <v>91</v>
      </c>
      <c r="E40" s="1" t="s">
        <v>91</v>
      </c>
      <c r="F40" s="1" t="s">
        <v>91</v>
      </c>
      <c r="G40" s="1" t="s">
        <v>91</v>
      </c>
      <c r="H40" s="1" t="s">
        <v>91</v>
      </c>
      <c r="I40" s="1" t="s">
        <v>91</v>
      </c>
      <c r="J40" s="1" t="s">
        <v>91</v>
      </c>
      <c r="K40" s="1" t="s">
        <v>91</v>
      </c>
      <c r="L40" s="1" t="s">
        <v>91</v>
      </c>
      <c r="M40" s="1" t="s">
        <v>91</v>
      </c>
      <c r="N40" s="1">
        <v>283000000</v>
      </c>
      <c r="O40" s="1">
        <v>103000000</v>
      </c>
      <c r="P40" s="1">
        <v>356000000</v>
      </c>
      <c r="Q40" s="1">
        <v>190000000</v>
      </c>
      <c r="R40" s="1">
        <v>121000000</v>
      </c>
      <c r="S40" s="1">
        <v>289000000</v>
      </c>
      <c r="T40" s="1">
        <v>226000000</v>
      </c>
      <c r="U40" s="1">
        <v>473800000</v>
      </c>
      <c r="V40" s="1">
        <v>463600000</v>
      </c>
      <c r="W40" s="1">
        <v>414700000</v>
      </c>
      <c r="X40" s="1">
        <v>624200000</v>
      </c>
      <c r="Y40" s="1">
        <v>582200000</v>
      </c>
      <c r="Z40" s="1">
        <v>643800000</v>
      </c>
      <c r="AA40" s="1">
        <v>813400000</v>
      </c>
      <c r="AB40" s="1">
        <v>988900000</v>
      </c>
      <c r="AC40" s="1">
        <v>1253900000</v>
      </c>
      <c r="AD40" s="1">
        <v>1573600000</v>
      </c>
      <c r="AE40" s="1">
        <v>1819800000</v>
      </c>
      <c r="AF40" s="1">
        <v>2149200000</v>
      </c>
      <c r="AG40" s="1">
        <v>2429200000</v>
      </c>
      <c r="AH40" s="1">
        <v>2535500000</v>
      </c>
      <c r="AI40" s="1">
        <v>909700000</v>
      </c>
      <c r="AJ40" s="1">
        <v>1058000000</v>
      </c>
      <c r="AK40" s="1">
        <v>704600000</v>
      </c>
      <c r="AL40" s="1">
        <v>662200000</v>
      </c>
      <c r="AM40" s="1">
        <v>490700000</v>
      </c>
    </row>
    <row r="41" spans="1:39" ht="19" x14ac:dyDescent="0.25">
      <c r="A41" s="5" t="s">
        <v>33</v>
      </c>
      <c r="B41" s="1" t="s">
        <v>91</v>
      </c>
      <c r="C41" s="1" t="s">
        <v>91</v>
      </c>
      <c r="D41" s="1" t="s">
        <v>91</v>
      </c>
      <c r="E41" s="1" t="s">
        <v>91</v>
      </c>
      <c r="F41" s="1" t="s">
        <v>91</v>
      </c>
      <c r="G41" s="1" t="s">
        <v>91</v>
      </c>
      <c r="H41" s="1" t="s">
        <v>91</v>
      </c>
      <c r="I41" s="1" t="s">
        <v>91</v>
      </c>
      <c r="J41" s="1" t="s">
        <v>91</v>
      </c>
      <c r="K41" s="1" t="s">
        <v>91</v>
      </c>
      <c r="L41" s="1" t="s">
        <v>91</v>
      </c>
      <c r="M41" s="1" t="s">
        <v>91</v>
      </c>
      <c r="N41" s="1">
        <v>1319000000</v>
      </c>
      <c r="O41" s="1">
        <v>1223000000</v>
      </c>
      <c r="P41" s="1">
        <v>1294000000</v>
      </c>
      <c r="Q41" s="1">
        <v>1250000000</v>
      </c>
      <c r="R41" s="1">
        <v>680000000</v>
      </c>
      <c r="S41" s="1">
        <v>645000000</v>
      </c>
      <c r="T41" s="1">
        <v>684000000</v>
      </c>
      <c r="U41" s="1">
        <v>719900000</v>
      </c>
      <c r="V41" s="1">
        <v>799600000</v>
      </c>
      <c r="W41" s="1">
        <v>879300000</v>
      </c>
      <c r="X41" s="1">
        <v>927700000</v>
      </c>
      <c r="Y41" s="1">
        <v>959900000</v>
      </c>
      <c r="Z41" s="1">
        <v>726300000</v>
      </c>
      <c r="AA41" s="1">
        <v>859000000</v>
      </c>
      <c r="AB41" s="1">
        <v>1063400000</v>
      </c>
      <c r="AC41" s="1">
        <v>1187300000</v>
      </c>
      <c r="AD41" s="1">
        <v>1186100000</v>
      </c>
      <c r="AE41" s="1">
        <v>1215800000</v>
      </c>
      <c r="AF41" s="1">
        <v>1041000000</v>
      </c>
      <c r="AG41" s="1">
        <v>1079000000</v>
      </c>
      <c r="AH41" s="1">
        <v>1135500000</v>
      </c>
      <c r="AI41" s="1">
        <v>1190100000</v>
      </c>
      <c r="AJ41" s="1">
        <v>1178700000</v>
      </c>
      <c r="AK41" s="1">
        <v>1249100000</v>
      </c>
      <c r="AL41" s="1">
        <v>1424500000</v>
      </c>
      <c r="AM41" s="1">
        <v>1736700000</v>
      </c>
    </row>
    <row r="42" spans="1:39" ht="19" x14ac:dyDescent="0.25">
      <c r="A42" s="5" t="s">
        <v>34</v>
      </c>
      <c r="B42" s="1" t="s">
        <v>91</v>
      </c>
      <c r="C42" s="1" t="s">
        <v>91</v>
      </c>
      <c r="D42" s="1" t="s">
        <v>91</v>
      </c>
      <c r="E42" s="1" t="s">
        <v>91</v>
      </c>
      <c r="F42" s="1" t="s">
        <v>91</v>
      </c>
      <c r="G42" s="1" t="s">
        <v>91</v>
      </c>
      <c r="H42" s="1" t="s">
        <v>91</v>
      </c>
      <c r="I42" s="1" t="s">
        <v>91</v>
      </c>
      <c r="J42" s="1" t="s">
        <v>91</v>
      </c>
      <c r="K42" s="1" t="s">
        <v>91</v>
      </c>
      <c r="L42" s="1" t="s">
        <v>91</v>
      </c>
      <c r="M42" s="1" t="s">
        <v>91</v>
      </c>
      <c r="N42" s="1">
        <v>1526000000</v>
      </c>
      <c r="O42" s="1">
        <v>1313000000</v>
      </c>
      <c r="P42" s="1">
        <v>1339000000</v>
      </c>
      <c r="Q42" s="1">
        <v>1266000000</v>
      </c>
      <c r="R42" s="1">
        <v>600000000</v>
      </c>
      <c r="S42" s="1">
        <v>557000000</v>
      </c>
      <c r="T42" s="1">
        <v>542000000</v>
      </c>
      <c r="U42" s="1">
        <v>574300000</v>
      </c>
      <c r="V42" s="1">
        <v>569900000</v>
      </c>
      <c r="W42" s="1">
        <v>599500000</v>
      </c>
      <c r="X42" s="1">
        <v>504700000</v>
      </c>
      <c r="Y42" s="1">
        <v>575500000</v>
      </c>
      <c r="Z42" s="1">
        <v>436400000</v>
      </c>
      <c r="AA42" s="1">
        <v>603300000</v>
      </c>
      <c r="AB42" s="1">
        <v>641700000</v>
      </c>
      <c r="AC42" s="1">
        <v>619000000</v>
      </c>
      <c r="AD42" s="1">
        <v>615400000</v>
      </c>
      <c r="AE42" s="1">
        <v>588400000</v>
      </c>
      <c r="AF42" s="1">
        <v>535600000</v>
      </c>
      <c r="AG42" s="1">
        <v>526600000</v>
      </c>
      <c r="AH42" s="1">
        <v>558700000</v>
      </c>
      <c r="AI42" s="1">
        <v>581600000</v>
      </c>
      <c r="AJ42" s="1">
        <v>575700000</v>
      </c>
      <c r="AK42" s="1">
        <v>584000000</v>
      </c>
      <c r="AL42" s="1">
        <v>798100000</v>
      </c>
      <c r="AM42" s="1">
        <v>1054200000</v>
      </c>
    </row>
    <row r="43" spans="1:39" ht="19" x14ac:dyDescent="0.25">
      <c r="A43" s="5" t="s">
        <v>35</v>
      </c>
      <c r="B43" s="1" t="s">
        <v>91</v>
      </c>
      <c r="C43" s="1" t="s">
        <v>91</v>
      </c>
      <c r="D43" s="1" t="s">
        <v>91</v>
      </c>
      <c r="E43" s="1" t="s">
        <v>91</v>
      </c>
      <c r="F43" s="1" t="s">
        <v>91</v>
      </c>
      <c r="G43" s="1" t="s">
        <v>91</v>
      </c>
      <c r="H43" s="1" t="s">
        <v>91</v>
      </c>
      <c r="I43" s="1" t="s">
        <v>91</v>
      </c>
      <c r="J43" s="1" t="s">
        <v>91</v>
      </c>
      <c r="K43" s="1" t="s">
        <v>91</v>
      </c>
      <c r="L43" s="1" t="s">
        <v>91</v>
      </c>
      <c r="M43" s="1" t="s">
        <v>91</v>
      </c>
      <c r="N43" s="1">
        <v>556000000</v>
      </c>
      <c r="O43" s="1">
        <v>1457000000</v>
      </c>
      <c r="P43" s="1">
        <v>593000000</v>
      </c>
      <c r="Q43" s="1">
        <v>500000000</v>
      </c>
      <c r="R43" s="1">
        <v>296000000</v>
      </c>
      <c r="S43" s="1">
        <v>284000000</v>
      </c>
      <c r="T43" s="1">
        <v>284000000</v>
      </c>
      <c r="U43" s="1">
        <v>258100000</v>
      </c>
      <c r="V43" s="1">
        <v>353400000</v>
      </c>
      <c r="W43" s="1">
        <v>294500000</v>
      </c>
      <c r="X43" s="1">
        <v>325400000</v>
      </c>
      <c r="Y43" s="1">
        <v>319000000</v>
      </c>
      <c r="Z43" s="1">
        <v>328300000</v>
      </c>
      <c r="AA43" s="1">
        <v>310900000</v>
      </c>
      <c r="AB43" s="1">
        <v>381100000</v>
      </c>
      <c r="AC43" s="1">
        <v>327300000</v>
      </c>
      <c r="AD43" s="1">
        <v>304800000</v>
      </c>
      <c r="AE43" s="1">
        <v>310200000</v>
      </c>
      <c r="AF43" s="1">
        <v>322200000</v>
      </c>
      <c r="AG43" s="1">
        <v>150200000</v>
      </c>
      <c r="AH43" s="1">
        <v>191000000</v>
      </c>
      <c r="AI43" s="1">
        <v>149300000</v>
      </c>
      <c r="AJ43" s="1">
        <v>173300000</v>
      </c>
      <c r="AK43" s="1">
        <v>148100000</v>
      </c>
      <c r="AL43" s="1">
        <v>178600000</v>
      </c>
      <c r="AM43" s="1">
        <v>329100000</v>
      </c>
    </row>
    <row r="44" spans="1:39" ht="19" x14ac:dyDescent="0.25">
      <c r="A44" s="6" t="s">
        <v>36</v>
      </c>
      <c r="B44" s="10" t="s">
        <v>91</v>
      </c>
      <c r="C44" s="10" t="s">
        <v>91</v>
      </c>
      <c r="D44" s="10" t="s">
        <v>91</v>
      </c>
      <c r="E44" s="10" t="s">
        <v>91</v>
      </c>
      <c r="F44" s="10" t="s">
        <v>91</v>
      </c>
      <c r="G44" s="10" t="s">
        <v>91</v>
      </c>
      <c r="H44" s="10" t="s">
        <v>91</v>
      </c>
      <c r="I44" s="10" t="s">
        <v>91</v>
      </c>
      <c r="J44" s="10" t="s">
        <v>91</v>
      </c>
      <c r="K44" s="10" t="s">
        <v>91</v>
      </c>
      <c r="L44" s="10" t="s">
        <v>91</v>
      </c>
      <c r="M44" s="10" t="s">
        <v>91</v>
      </c>
      <c r="N44" s="10">
        <v>3684000000</v>
      </c>
      <c r="O44" s="10">
        <v>4096000000</v>
      </c>
      <c r="P44" s="10">
        <v>3582000000</v>
      </c>
      <c r="Q44" s="10">
        <v>3206000000</v>
      </c>
      <c r="R44" s="10">
        <v>1697000000</v>
      </c>
      <c r="S44" s="10">
        <v>1775000000</v>
      </c>
      <c r="T44" s="10">
        <v>1736000000</v>
      </c>
      <c r="U44" s="10">
        <v>2026100000</v>
      </c>
      <c r="V44" s="10">
        <v>2186500000</v>
      </c>
      <c r="W44" s="10">
        <v>2188000000</v>
      </c>
      <c r="X44" s="10">
        <v>2382000000</v>
      </c>
      <c r="Y44" s="10">
        <v>2436600000</v>
      </c>
      <c r="Z44" s="10">
        <v>2134800000</v>
      </c>
      <c r="AA44" s="10">
        <v>2586600000</v>
      </c>
      <c r="AB44" s="10">
        <v>3075100000</v>
      </c>
      <c r="AC44" s="10">
        <v>3387500000</v>
      </c>
      <c r="AD44" s="10">
        <v>3679900000</v>
      </c>
      <c r="AE44" s="10">
        <v>3934200000</v>
      </c>
      <c r="AF44" s="10">
        <v>4048000000</v>
      </c>
      <c r="AG44" s="10">
        <v>4185000000</v>
      </c>
      <c r="AH44" s="10">
        <v>4420700000</v>
      </c>
      <c r="AI44" s="10">
        <v>2830700000</v>
      </c>
      <c r="AJ44" s="10">
        <v>2985700000</v>
      </c>
      <c r="AK44" s="10">
        <v>2685800000</v>
      </c>
      <c r="AL44" s="10">
        <v>3063400000</v>
      </c>
      <c r="AM44" s="10">
        <v>3610700000</v>
      </c>
    </row>
    <row r="45" spans="1:39" ht="19" x14ac:dyDescent="0.25">
      <c r="A45" s="5" t="s">
        <v>37</v>
      </c>
      <c r="B45" s="1" t="s">
        <v>91</v>
      </c>
      <c r="C45" s="1" t="s">
        <v>91</v>
      </c>
      <c r="D45" s="1" t="s">
        <v>91</v>
      </c>
      <c r="E45" s="1" t="s">
        <v>91</v>
      </c>
      <c r="F45" s="1" t="s">
        <v>91</v>
      </c>
      <c r="G45" s="1" t="s">
        <v>91</v>
      </c>
      <c r="H45" s="1" t="s">
        <v>91</v>
      </c>
      <c r="I45" s="1" t="s">
        <v>91</v>
      </c>
      <c r="J45" s="1" t="s">
        <v>91</v>
      </c>
      <c r="K45" s="1" t="s">
        <v>91</v>
      </c>
      <c r="L45" s="1" t="s">
        <v>91</v>
      </c>
      <c r="M45" s="1" t="s">
        <v>91</v>
      </c>
      <c r="N45" s="1">
        <v>2245000000</v>
      </c>
      <c r="O45" s="1">
        <v>1535000000</v>
      </c>
      <c r="P45" s="1">
        <v>1581000000</v>
      </c>
      <c r="Q45" s="1">
        <v>1616000000</v>
      </c>
      <c r="R45" s="1">
        <v>1075000000</v>
      </c>
      <c r="S45" s="1">
        <v>988000000</v>
      </c>
      <c r="T45" s="1">
        <v>925000000</v>
      </c>
      <c r="U45" s="1">
        <v>804500000</v>
      </c>
      <c r="V45" s="1">
        <v>774500000</v>
      </c>
      <c r="W45" s="1">
        <v>671600000</v>
      </c>
      <c r="X45" s="1">
        <v>510300000</v>
      </c>
      <c r="Y45" s="1">
        <v>553800000</v>
      </c>
      <c r="Z45" s="1">
        <v>532500000</v>
      </c>
      <c r="AA45" s="1">
        <v>536900000</v>
      </c>
      <c r="AB45" s="1">
        <v>561400000</v>
      </c>
      <c r="AC45" s="1">
        <v>587100000</v>
      </c>
      <c r="AD45" s="1">
        <v>616000000</v>
      </c>
      <c r="AE45" s="1">
        <v>632900000</v>
      </c>
      <c r="AF45" s="1">
        <v>605600000</v>
      </c>
      <c r="AG45" s="1">
        <v>578300000</v>
      </c>
      <c r="AH45" s="1">
        <v>583900000</v>
      </c>
      <c r="AI45" s="1">
        <v>576800000</v>
      </c>
      <c r="AJ45" s="1">
        <v>571900000</v>
      </c>
      <c r="AK45" s="1">
        <v>917300000</v>
      </c>
      <c r="AL45" s="1">
        <v>959600000</v>
      </c>
      <c r="AM45" s="1">
        <v>907500000</v>
      </c>
    </row>
    <row r="46" spans="1:39"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t="s">
        <v>91</v>
      </c>
      <c r="S46" s="1" t="s">
        <v>91</v>
      </c>
      <c r="T46" s="1" t="s">
        <v>91</v>
      </c>
      <c r="U46" s="1" t="s">
        <v>91</v>
      </c>
      <c r="V46" s="1" t="s">
        <v>91</v>
      </c>
      <c r="W46" s="1">
        <v>841000000</v>
      </c>
      <c r="X46" s="1">
        <v>858500000</v>
      </c>
      <c r="Y46" s="1">
        <v>915000000</v>
      </c>
      <c r="Z46" s="1">
        <v>913200000</v>
      </c>
      <c r="AA46" s="1">
        <v>912500000</v>
      </c>
      <c r="AB46" s="1">
        <v>952600000</v>
      </c>
      <c r="AC46" s="1">
        <v>948800000</v>
      </c>
      <c r="AD46" s="1">
        <v>1023000000</v>
      </c>
      <c r="AE46" s="1">
        <v>1050600000</v>
      </c>
      <c r="AF46" s="1">
        <v>1028800000</v>
      </c>
      <c r="AG46" s="1">
        <v>1073900000</v>
      </c>
      <c r="AH46" s="1">
        <v>1077700000</v>
      </c>
      <c r="AI46" s="1">
        <v>1075500000</v>
      </c>
      <c r="AJ46" s="1">
        <v>1071100000</v>
      </c>
      <c r="AK46" s="1">
        <v>1650300000</v>
      </c>
      <c r="AL46" s="1">
        <v>3625900000</v>
      </c>
      <c r="AM46" s="1">
        <v>3524000000</v>
      </c>
    </row>
    <row r="47" spans="1:39" ht="19" x14ac:dyDescent="0.25">
      <c r="A47" s="5" t="s">
        <v>39</v>
      </c>
      <c r="B47" s="1" t="s">
        <v>91</v>
      </c>
      <c r="C47" s="1" t="s">
        <v>91</v>
      </c>
      <c r="D47" s="1" t="s">
        <v>91</v>
      </c>
      <c r="E47" s="1" t="s">
        <v>91</v>
      </c>
      <c r="F47" s="1" t="s">
        <v>91</v>
      </c>
      <c r="G47" s="1" t="s">
        <v>91</v>
      </c>
      <c r="H47" s="1" t="s">
        <v>91</v>
      </c>
      <c r="I47" s="1" t="s">
        <v>91</v>
      </c>
      <c r="J47" s="1" t="s">
        <v>91</v>
      </c>
      <c r="K47" s="1" t="s">
        <v>91</v>
      </c>
      <c r="L47" s="1" t="s">
        <v>91</v>
      </c>
      <c r="M47" s="1" t="s">
        <v>91</v>
      </c>
      <c r="N47" s="1">
        <v>1789000000</v>
      </c>
      <c r="O47" s="1">
        <v>1330000000</v>
      </c>
      <c r="P47" s="1">
        <v>1390000000</v>
      </c>
      <c r="Q47" s="1">
        <v>1403000000</v>
      </c>
      <c r="R47" s="1">
        <v>1192000000</v>
      </c>
      <c r="S47" s="1">
        <v>1124000000</v>
      </c>
      <c r="T47" s="1">
        <v>1142000000</v>
      </c>
      <c r="U47" s="1">
        <v>1134900000</v>
      </c>
      <c r="V47" s="1">
        <v>1118900000</v>
      </c>
      <c r="W47" s="1">
        <v>325100000</v>
      </c>
      <c r="X47" s="1">
        <v>243400000</v>
      </c>
      <c r="Y47" s="1">
        <v>250800000</v>
      </c>
      <c r="Z47" s="1">
        <v>230900000</v>
      </c>
      <c r="AA47" s="1">
        <v>217300000</v>
      </c>
      <c r="AB47" s="1">
        <v>218000000</v>
      </c>
      <c r="AC47" s="1">
        <v>209500000</v>
      </c>
      <c r="AD47" s="1">
        <v>212800000</v>
      </c>
      <c r="AE47" s="1">
        <v>246200000</v>
      </c>
      <c r="AF47" s="1">
        <v>229500000</v>
      </c>
      <c r="AG47" s="1">
        <v>255300000</v>
      </c>
      <c r="AH47" s="1">
        <v>238000000</v>
      </c>
      <c r="AI47" s="1">
        <v>215200000</v>
      </c>
      <c r="AJ47" s="1">
        <v>194100000</v>
      </c>
      <c r="AK47" s="1">
        <v>479300000</v>
      </c>
      <c r="AL47" s="1">
        <v>1021800000</v>
      </c>
      <c r="AM47" s="1">
        <v>902000000</v>
      </c>
    </row>
    <row r="48" spans="1:39" ht="19" x14ac:dyDescent="0.25">
      <c r="A48" s="5" t="s">
        <v>40</v>
      </c>
      <c r="B48" s="1" t="s">
        <v>91</v>
      </c>
      <c r="C48" s="1" t="s">
        <v>91</v>
      </c>
      <c r="D48" s="1" t="s">
        <v>91</v>
      </c>
      <c r="E48" s="1" t="s">
        <v>91</v>
      </c>
      <c r="F48" s="1" t="s">
        <v>91</v>
      </c>
      <c r="G48" s="1" t="s">
        <v>91</v>
      </c>
      <c r="H48" s="1" t="s">
        <v>91</v>
      </c>
      <c r="I48" s="1" t="s">
        <v>91</v>
      </c>
      <c r="J48" s="1" t="s">
        <v>91</v>
      </c>
      <c r="K48" s="1" t="s">
        <v>91</v>
      </c>
      <c r="L48" s="1" t="s">
        <v>91</v>
      </c>
      <c r="M48" s="1" t="s">
        <v>91</v>
      </c>
      <c r="N48" s="1">
        <v>1789000000</v>
      </c>
      <c r="O48" s="1">
        <v>1330000000</v>
      </c>
      <c r="P48" s="1">
        <v>1390000000</v>
      </c>
      <c r="Q48" s="1">
        <v>1403000000</v>
      </c>
      <c r="R48" s="1">
        <v>1192000000</v>
      </c>
      <c r="S48" s="1">
        <v>1124000000</v>
      </c>
      <c r="T48" s="1">
        <v>1142000000</v>
      </c>
      <c r="U48" s="1">
        <v>1134900000</v>
      </c>
      <c r="V48" s="1">
        <v>1118900000</v>
      </c>
      <c r="W48" s="1">
        <v>1166100000</v>
      </c>
      <c r="X48" s="1">
        <v>1101900000</v>
      </c>
      <c r="Y48" s="1">
        <v>1165800000</v>
      </c>
      <c r="Z48" s="1">
        <v>1144100000</v>
      </c>
      <c r="AA48" s="1">
        <v>1129800000</v>
      </c>
      <c r="AB48" s="1">
        <v>1170600000</v>
      </c>
      <c r="AC48" s="1">
        <v>1158300000</v>
      </c>
      <c r="AD48" s="1">
        <v>1235800000</v>
      </c>
      <c r="AE48" s="1">
        <v>1296800000</v>
      </c>
      <c r="AF48" s="1">
        <v>1258300000</v>
      </c>
      <c r="AG48" s="1">
        <v>1329200000</v>
      </c>
      <c r="AH48" s="1">
        <v>1315700000</v>
      </c>
      <c r="AI48" s="1">
        <v>1290700000</v>
      </c>
      <c r="AJ48" s="1">
        <v>1265200000</v>
      </c>
      <c r="AK48" s="1">
        <v>2129600000</v>
      </c>
      <c r="AL48" s="1">
        <v>4647700000</v>
      </c>
      <c r="AM48" s="1">
        <v>4426000000</v>
      </c>
    </row>
    <row r="49" spans="1:39"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t="s">
        <v>91</v>
      </c>
      <c r="Y49" s="1" t="s">
        <v>91</v>
      </c>
      <c r="Z49" s="1" t="s">
        <v>91</v>
      </c>
      <c r="AA49" s="1" t="s">
        <v>91</v>
      </c>
      <c r="AB49" s="1" t="s">
        <v>91</v>
      </c>
      <c r="AC49" s="1" t="s">
        <v>91</v>
      </c>
      <c r="AD49" s="1" t="s">
        <v>91</v>
      </c>
      <c r="AE49" s="1" t="s">
        <v>91</v>
      </c>
      <c r="AF49" s="1" t="s">
        <v>91</v>
      </c>
      <c r="AG49" s="1" t="s">
        <v>91</v>
      </c>
      <c r="AH49" s="1" t="s">
        <v>91</v>
      </c>
      <c r="AI49" s="1">
        <v>1288000000</v>
      </c>
      <c r="AJ49" s="1">
        <v>793900000</v>
      </c>
      <c r="AK49" s="1">
        <v>953500000</v>
      </c>
      <c r="AL49" s="1">
        <v>1363500000</v>
      </c>
      <c r="AM49" s="1">
        <v>1056000000</v>
      </c>
    </row>
    <row r="50" spans="1:39"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t="s">
        <v>91</v>
      </c>
      <c r="R50" s="1" t="s">
        <v>91</v>
      </c>
      <c r="S50" s="1" t="s">
        <v>91</v>
      </c>
      <c r="T50" s="1" t="s">
        <v>91</v>
      </c>
      <c r="U50" s="1" t="s">
        <v>91</v>
      </c>
      <c r="V50" s="1">
        <v>66300000</v>
      </c>
      <c r="W50" s="1" t="s">
        <v>91</v>
      </c>
      <c r="X50" s="1">
        <v>25300000</v>
      </c>
      <c r="Y50" s="1">
        <v>120100000</v>
      </c>
      <c r="Z50" s="1">
        <v>307600000</v>
      </c>
      <c r="AA50" s="1">
        <v>324500000</v>
      </c>
      <c r="AB50" s="1">
        <v>336200000</v>
      </c>
      <c r="AC50" s="1">
        <v>351100000</v>
      </c>
      <c r="AD50" s="1">
        <v>147300000</v>
      </c>
      <c r="AE50" s="1">
        <v>205700000</v>
      </c>
      <c r="AF50" s="1">
        <v>343600000</v>
      </c>
      <c r="AG50" s="1">
        <v>633900000</v>
      </c>
      <c r="AH50" s="1">
        <v>443600000</v>
      </c>
      <c r="AI50" s="1">
        <v>179600000</v>
      </c>
      <c r="AJ50" s="1">
        <v>364100000</v>
      </c>
      <c r="AK50" s="1">
        <v>415600000</v>
      </c>
      <c r="AL50" s="1">
        <v>380900000</v>
      </c>
      <c r="AM50" s="1">
        <v>384300000</v>
      </c>
    </row>
    <row r="51" spans="1:39" ht="19" x14ac:dyDescent="0.25">
      <c r="A51" s="5" t="s">
        <v>43</v>
      </c>
      <c r="B51" s="1" t="s">
        <v>91</v>
      </c>
      <c r="C51" s="1" t="s">
        <v>91</v>
      </c>
      <c r="D51" s="1" t="s">
        <v>91</v>
      </c>
      <c r="E51" s="1" t="s">
        <v>91</v>
      </c>
      <c r="F51" s="1" t="s">
        <v>91</v>
      </c>
      <c r="G51" s="1" t="s">
        <v>91</v>
      </c>
      <c r="H51" s="1" t="s">
        <v>91</v>
      </c>
      <c r="I51" s="1" t="s">
        <v>91</v>
      </c>
      <c r="J51" s="1" t="s">
        <v>91</v>
      </c>
      <c r="K51" s="1" t="s">
        <v>91</v>
      </c>
      <c r="L51" s="1" t="s">
        <v>91</v>
      </c>
      <c r="M51" s="1" t="s">
        <v>91</v>
      </c>
      <c r="N51" s="1">
        <v>253000000</v>
      </c>
      <c r="O51" s="1">
        <v>209000000</v>
      </c>
      <c r="P51" s="1">
        <v>151000000</v>
      </c>
      <c r="Q51" s="1">
        <v>165000000</v>
      </c>
      <c r="R51" s="1">
        <v>110000000</v>
      </c>
      <c r="S51" s="1">
        <v>137000000</v>
      </c>
      <c r="T51" s="1">
        <v>183000000</v>
      </c>
      <c r="U51" s="1">
        <v>235700000</v>
      </c>
      <c r="V51" s="1">
        <v>378900000</v>
      </c>
      <c r="W51" s="1">
        <v>709700000</v>
      </c>
      <c r="X51" s="1">
        <v>526300000</v>
      </c>
      <c r="Y51" s="1">
        <v>317300000</v>
      </c>
      <c r="Z51" s="1">
        <v>186700000</v>
      </c>
      <c r="AA51" s="1">
        <v>170500000</v>
      </c>
      <c r="AB51" s="1">
        <v>141600000</v>
      </c>
      <c r="AC51" s="1">
        <v>152500000</v>
      </c>
      <c r="AD51" s="1">
        <v>165600000</v>
      </c>
      <c r="AE51" s="1">
        <v>159900000</v>
      </c>
      <c r="AF51" s="1">
        <v>149200000</v>
      </c>
      <c r="AG51" s="1">
        <v>374800000</v>
      </c>
      <c r="AH51" s="1">
        <v>397800000</v>
      </c>
      <c r="AI51" s="1">
        <v>96200000</v>
      </c>
      <c r="AJ51" s="1">
        <v>132200000</v>
      </c>
      <c r="AK51" s="1">
        <v>162900000</v>
      </c>
      <c r="AL51" s="1">
        <v>286500000</v>
      </c>
      <c r="AM51" s="1">
        <v>374200000</v>
      </c>
    </row>
    <row r="52" spans="1:39" ht="19" x14ac:dyDescent="0.25">
      <c r="A52" s="5" t="s">
        <v>44</v>
      </c>
      <c r="B52" s="1" t="s">
        <v>91</v>
      </c>
      <c r="C52" s="1" t="s">
        <v>91</v>
      </c>
      <c r="D52" s="1" t="s">
        <v>91</v>
      </c>
      <c r="E52" s="1" t="s">
        <v>91</v>
      </c>
      <c r="F52" s="1" t="s">
        <v>91</v>
      </c>
      <c r="G52" s="1" t="s">
        <v>91</v>
      </c>
      <c r="H52" s="1" t="s">
        <v>91</v>
      </c>
      <c r="I52" s="1" t="s">
        <v>91</v>
      </c>
      <c r="J52" s="1" t="s">
        <v>91</v>
      </c>
      <c r="K52" s="1" t="s">
        <v>91</v>
      </c>
      <c r="L52" s="1" t="s">
        <v>91</v>
      </c>
      <c r="M52" s="1" t="s">
        <v>91</v>
      </c>
      <c r="N52" s="1">
        <v>4287000000</v>
      </c>
      <c r="O52" s="1">
        <v>3074000000</v>
      </c>
      <c r="P52" s="1">
        <v>3122000000</v>
      </c>
      <c r="Q52" s="1">
        <v>3184000000</v>
      </c>
      <c r="R52" s="1">
        <v>2377000000</v>
      </c>
      <c r="S52" s="1">
        <v>2249000000</v>
      </c>
      <c r="T52" s="1">
        <v>2250000000</v>
      </c>
      <c r="U52" s="1">
        <v>2175100000</v>
      </c>
      <c r="V52" s="1">
        <v>2338600000</v>
      </c>
      <c r="W52" s="1">
        <v>2547400000</v>
      </c>
      <c r="X52" s="1">
        <v>2163800000</v>
      </c>
      <c r="Y52" s="1">
        <v>2157000000</v>
      </c>
      <c r="Z52" s="1">
        <v>2170900000</v>
      </c>
      <c r="AA52" s="1">
        <v>2161700000</v>
      </c>
      <c r="AB52" s="1">
        <v>2209800000</v>
      </c>
      <c r="AC52" s="1">
        <v>2249000000</v>
      </c>
      <c r="AD52" s="1">
        <v>2164700000</v>
      </c>
      <c r="AE52" s="1">
        <v>2295300000</v>
      </c>
      <c r="AF52" s="1">
        <v>2356700000</v>
      </c>
      <c r="AG52" s="1">
        <v>2916200000</v>
      </c>
      <c r="AH52" s="1">
        <v>2741000000</v>
      </c>
      <c r="AI52" s="1">
        <v>3431300000</v>
      </c>
      <c r="AJ52" s="1">
        <v>3127300000</v>
      </c>
      <c r="AK52" s="1">
        <v>4578900000</v>
      </c>
      <c r="AL52" s="1">
        <v>7638200000</v>
      </c>
      <c r="AM52" s="1">
        <v>7148000000</v>
      </c>
    </row>
    <row r="53" spans="1:39"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c r="AM53" s="1" t="s">
        <v>91</v>
      </c>
    </row>
    <row r="54" spans="1:39" ht="20" thickBot="1" x14ac:dyDescent="0.3">
      <c r="A54" s="7" t="s">
        <v>46</v>
      </c>
      <c r="B54" s="11" t="s">
        <v>91</v>
      </c>
      <c r="C54" s="11" t="s">
        <v>91</v>
      </c>
      <c r="D54" s="11" t="s">
        <v>91</v>
      </c>
      <c r="E54" s="11" t="s">
        <v>91</v>
      </c>
      <c r="F54" s="11" t="s">
        <v>91</v>
      </c>
      <c r="G54" s="11" t="s">
        <v>91</v>
      </c>
      <c r="H54" s="11" t="s">
        <v>91</v>
      </c>
      <c r="I54" s="11" t="s">
        <v>91</v>
      </c>
      <c r="J54" s="11" t="s">
        <v>91</v>
      </c>
      <c r="K54" s="11" t="s">
        <v>91</v>
      </c>
      <c r="L54" s="11" t="s">
        <v>91</v>
      </c>
      <c r="M54" s="11" t="s">
        <v>91</v>
      </c>
      <c r="N54" s="11">
        <v>7971000000</v>
      </c>
      <c r="O54" s="11">
        <v>7170000000</v>
      </c>
      <c r="P54" s="11">
        <v>6704000000</v>
      </c>
      <c r="Q54" s="11">
        <v>6390000000</v>
      </c>
      <c r="R54" s="11">
        <v>4074000000</v>
      </c>
      <c r="S54" s="11">
        <v>4024000000</v>
      </c>
      <c r="T54" s="11">
        <v>3986000000</v>
      </c>
      <c r="U54" s="11">
        <v>4201200000</v>
      </c>
      <c r="V54" s="11">
        <v>4525100000</v>
      </c>
      <c r="W54" s="11">
        <v>4735400000</v>
      </c>
      <c r="X54" s="11">
        <v>4545800000</v>
      </c>
      <c r="Y54" s="11">
        <v>4593600000</v>
      </c>
      <c r="Z54" s="11">
        <v>4305700000</v>
      </c>
      <c r="AA54" s="11">
        <v>4748300000</v>
      </c>
      <c r="AB54" s="11">
        <v>5284900000</v>
      </c>
      <c r="AC54" s="11">
        <v>5636500000</v>
      </c>
      <c r="AD54" s="11">
        <v>5844600000</v>
      </c>
      <c r="AE54" s="11">
        <v>6229500000</v>
      </c>
      <c r="AF54" s="11">
        <v>6404700000</v>
      </c>
      <c r="AG54" s="11">
        <v>7101200000</v>
      </c>
      <c r="AH54" s="11">
        <v>7161700000</v>
      </c>
      <c r="AI54" s="11">
        <v>6262000000</v>
      </c>
      <c r="AJ54" s="11">
        <v>6113000000</v>
      </c>
      <c r="AK54" s="11">
        <v>7264700000</v>
      </c>
      <c r="AL54" s="11">
        <v>10701600000</v>
      </c>
      <c r="AM54" s="11">
        <v>10758700000</v>
      </c>
    </row>
    <row r="55" spans="1:39" ht="20" thickTop="1" x14ac:dyDescent="0.25">
      <c r="A55" s="5" t="s">
        <v>47</v>
      </c>
      <c r="B55" s="1" t="s">
        <v>91</v>
      </c>
      <c r="C55" s="1" t="s">
        <v>91</v>
      </c>
      <c r="D55" s="1" t="s">
        <v>91</v>
      </c>
      <c r="E55" s="1" t="s">
        <v>91</v>
      </c>
      <c r="F55" s="1" t="s">
        <v>91</v>
      </c>
      <c r="G55" s="1" t="s">
        <v>91</v>
      </c>
      <c r="H55" s="1" t="s">
        <v>91</v>
      </c>
      <c r="I55" s="1" t="s">
        <v>91</v>
      </c>
      <c r="J55" s="1" t="s">
        <v>91</v>
      </c>
      <c r="K55" s="1" t="s">
        <v>91</v>
      </c>
      <c r="L55" s="1" t="s">
        <v>91</v>
      </c>
      <c r="M55" s="1" t="s">
        <v>91</v>
      </c>
      <c r="N55" s="1">
        <v>840000000</v>
      </c>
      <c r="O55" s="1">
        <v>733000000</v>
      </c>
      <c r="P55" s="1">
        <v>843000000</v>
      </c>
      <c r="Q55" s="1">
        <v>806000000</v>
      </c>
      <c r="R55" s="1">
        <v>388000000</v>
      </c>
      <c r="S55" s="1">
        <v>325000000</v>
      </c>
      <c r="T55" s="1">
        <v>327000000</v>
      </c>
      <c r="U55" s="1">
        <v>362200000</v>
      </c>
      <c r="V55" s="1">
        <v>388500000</v>
      </c>
      <c r="W55" s="1">
        <v>470500000</v>
      </c>
      <c r="X55" s="1">
        <v>498500000</v>
      </c>
      <c r="Y55" s="1">
        <v>437300000</v>
      </c>
      <c r="Z55" s="1">
        <v>313300000</v>
      </c>
      <c r="AA55" s="1">
        <v>435700000</v>
      </c>
      <c r="AB55" s="1">
        <v>455100000</v>
      </c>
      <c r="AC55" s="1">
        <v>716300000</v>
      </c>
      <c r="AD55" s="1">
        <v>721800000</v>
      </c>
      <c r="AE55" s="1">
        <v>704600000</v>
      </c>
      <c r="AF55" s="1">
        <v>693900000</v>
      </c>
      <c r="AG55" s="1">
        <v>719600000</v>
      </c>
      <c r="AH55" s="1">
        <v>812000000</v>
      </c>
      <c r="AI55" s="1">
        <v>920000000</v>
      </c>
      <c r="AJ55" s="1">
        <v>893800000</v>
      </c>
      <c r="AK55" s="1">
        <v>687800000</v>
      </c>
      <c r="AL55" s="1">
        <v>889800000</v>
      </c>
      <c r="AM55" s="1">
        <v>1028000000</v>
      </c>
    </row>
    <row r="56" spans="1:39" ht="19" x14ac:dyDescent="0.25">
      <c r="A56" s="5" t="s">
        <v>48</v>
      </c>
      <c r="B56" s="1" t="s">
        <v>91</v>
      </c>
      <c r="C56" s="1" t="s">
        <v>91</v>
      </c>
      <c r="D56" s="1" t="s">
        <v>91</v>
      </c>
      <c r="E56" s="1" t="s">
        <v>91</v>
      </c>
      <c r="F56" s="1" t="s">
        <v>91</v>
      </c>
      <c r="G56" s="1" t="s">
        <v>91</v>
      </c>
      <c r="H56" s="1" t="s">
        <v>91</v>
      </c>
      <c r="I56" s="1" t="s">
        <v>91</v>
      </c>
      <c r="J56" s="1" t="s">
        <v>91</v>
      </c>
      <c r="K56" s="1" t="s">
        <v>91</v>
      </c>
      <c r="L56" s="1" t="s">
        <v>91</v>
      </c>
      <c r="M56" s="1" t="s">
        <v>91</v>
      </c>
      <c r="N56" s="1">
        <v>66000000</v>
      </c>
      <c r="O56" s="1">
        <v>156000000</v>
      </c>
      <c r="P56" s="1">
        <v>189000000</v>
      </c>
      <c r="Q56" s="1">
        <v>16000000</v>
      </c>
      <c r="R56" s="1">
        <v>10000000</v>
      </c>
      <c r="S56" s="1">
        <v>162000000</v>
      </c>
      <c r="T56" s="1">
        <v>9000000</v>
      </c>
      <c r="U56" s="1">
        <v>200000</v>
      </c>
      <c r="V56" s="1">
        <v>1200000</v>
      </c>
      <c r="W56" s="1">
        <v>219800000</v>
      </c>
      <c r="X56" s="1">
        <v>521400000</v>
      </c>
      <c r="Y56" s="1">
        <v>100100000</v>
      </c>
      <c r="Z56" s="1" t="s">
        <v>91</v>
      </c>
      <c r="AA56" s="1" t="s">
        <v>91</v>
      </c>
      <c r="AB56" s="1" t="s">
        <v>91</v>
      </c>
      <c r="AC56" s="1">
        <v>157000000</v>
      </c>
      <c r="AD56" s="1">
        <v>179000000</v>
      </c>
      <c r="AE56" s="1">
        <v>325000000</v>
      </c>
      <c r="AF56" s="1" t="s">
        <v>91</v>
      </c>
      <c r="AG56" s="1">
        <v>448600000</v>
      </c>
      <c r="AH56" s="1">
        <v>600400000</v>
      </c>
      <c r="AI56" s="1">
        <v>551000000</v>
      </c>
      <c r="AJ56" s="1">
        <v>300500000</v>
      </c>
      <c r="AK56" s="1">
        <v>24600000</v>
      </c>
      <c r="AL56" s="1">
        <v>599600000</v>
      </c>
      <c r="AM56" s="1">
        <v>1051700000</v>
      </c>
    </row>
    <row r="57" spans="1:39"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t="s">
        <v>91</v>
      </c>
      <c r="Z57" s="1" t="s">
        <v>91</v>
      </c>
      <c r="AA57" s="1" t="s">
        <v>91</v>
      </c>
      <c r="AB57" s="1" t="s">
        <v>91</v>
      </c>
      <c r="AC57" s="1" t="s">
        <v>91</v>
      </c>
      <c r="AD57" s="1" t="s">
        <v>91</v>
      </c>
      <c r="AE57" s="1" t="s">
        <v>91</v>
      </c>
      <c r="AF57" s="1" t="s">
        <v>91</v>
      </c>
      <c r="AG57" s="1" t="s">
        <v>91</v>
      </c>
      <c r="AH57" s="1" t="s">
        <v>91</v>
      </c>
      <c r="AI57" s="1" t="s">
        <v>91</v>
      </c>
      <c r="AJ57" s="1" t="s">
        <v>91</v>
      </c>
      <c r="AK57" s="1" t="s">
        <v>91</v>
      </c>
      <c r="AL57" s="1">
        <v>248200000</v>
      </c>
      <c r="AM57" s="1">
        <v>146700000</v>
      </c>
    </row>
    <row r="58" spans="1:39"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t="s">
        <v>91</v>
      </c>
      <c r="X58" s="1" t="s">
        <v>91</v>
      </c>
      <c r="Y58" s="1" t="s">
        <v>91</v>
      </c>
      <c r="Z58" s="1" t="s">
        <v>91</v>
      </c>
      <c r="AA58" s="1" t="s">
        <v>91</v>
      </c>
      <c r="AB58" s="1">
        <v>189000000</v>
      </c>
      <c r="AC58" s="1">
        <v>204100000</v>
      </c>
      <c r="AD58" s="1">
        <v>210900000</v>
      </c>
      <c r="AE58" s="1">
        <v>196500000</v>
      </c>
      <c r="AF58" s="1">
        <v>200800000</v>
      </c>
      <c r="AG58" s="1">
        <v>214500000</v>
      </c>
      <c r="AH58" s="1">
        <v>240600000</v>
      </c>
      <c r="AI58" s="1">
        <v>249900000</v>
      </c>
      <c r="AJ58" s="1">
        <v>275600000</v>
      </c>
      <c r="AK58" s="1">
        <v>325300000</v>
      </c>
      <c r="AL58" s="1">
        <v>462500000</v>
      </c>
      <c r="AM58" s="1">
        <v>507000000</v>
      </c>
    </row>
    <row r="59" spans="1:39" ht="19" x14ac:dyDescent="0.25">
      <c r="A59" s="5" t="s">
        <v>51</v>
      </c>
      <c r="B59" s="1" t="s">
        <v>91</v>
      </c>
      <c r="C59" s="1" t="s">
        <v>91</v>
      </c>
      <c r="D59" s="1" t="s">
        <v>91</v>
      </c>
      <c r="E59" s="1" t="s">
        <v>91</v>
      </c>
      <c r="F59" s="1" t="s">
        <v>91</v>
      </c>
      <c r="G59" s="1" t="s">
        <v>91</v>
      </c>
      <c r="H59" s="1" t="s">
        <v>91</v>
      </c>
      <c r="I59" s="1" t="s">
        <v>91</v>
      </c>
      <c r="J59" s="1" t="s">
        <v>91</v>
      </c>
      <c r="K59" s="1" t="s">
        <v>91</v>
      </c>
      <c r="L59" s="1" t="s">
        <v>91</v>
      </c>
      <c r="M59" s="1" t="s">
        <v>91</v>
      </c>
      <c r="N59" s="1">
        <v>1064000000</v>
      </c>
      <c r="O59" s="1">
        <v>1094000000</v>
      </c>
      <c r="P59" s="1">
        <v>1076000000</v>
      </c>
      <c r="Q59" s="1">
        <v>998000000</v>
      </c>
      <c r="R59" s="1">
        <v>469000000</v>
      </c>
      <c r="S59" s="1">
        <v>479000000</v>
      </c>
      <c r="T59" s="1">
        <v>484000000</v>
      </c>
      <c r="U59" s="1">
        <v>501200000</v>
      </c>
      <c r="V59" s="1">
        <v>551100000</v>
      </c>
      <c r="W59" s="1">
        <v>603000000</v>
      </c>
      <c r="X59" s="1">
        <v>724600000</v>
      </c>
      <c r="Y59" s="1">
        <v>765700000</v>
      </c>
      <c r="Z59" s="1">
        <v>633900000</v>
      </c>
      <c r="AA59" s="1">
        <v>786600000</v>
      </c>
      <c r="AB59" s="1">
        <v>685800000</v>
      </c>
      <c r="AC59" s="1">
        <v>454200000</v>
      </c>
      <c r="AD59" s="1">
        <v>433000000</v>
      </c>
      <c r="AE59" s="1">
        <v>466000000</v>
      </c>
      <c r="AF59" s="1">
        <v>433000000</v>
      </c>
      <c r="AG59" s="1">
        <v>593200000</v>
      </c>
      <c r="AH59" s="1">
        <v>492800000</v>
      </c>
      <c r="AI59" s="1">
        <v>516000000</v>
      </c>
      <c r="AJ59" s="1">
        <v>466900000</v>
      </c>
      <c r="AK59" s="1">
        <v>773100000</v>
      </c>
      <c r="AL59" s="1">
        <v>792100000</v>
      </c>
      <c r="AM59" s="1">
        <v>838800000</v>
      </c>
    </row>
    <row r="60" spans="1:39" ht="19" x14ac:dyDescent="0.25">
      <c r="A60" s="6" t="s">
        <v>52</v>
      </c>
      <c r="B60" s="10" t="s">
        <v>91</v>
      </c>
      <c r="C60" s="10" t="s">
        <v>91</v>
      </c>
      <c r="D60" s="10" t="s">
        <v>91</v>
      </c>
      <c r="E60" s="10" t="s">
        <v>91</v>
      </c>
      <c r="F60" s="10" t="s">
        <v>91</v>
      </c>
      <c r="G60" s="10" t="s">
        <v>91</v>
      </c>
      <c r="H60" s="10" t="s">
        <v>91</v>
      </c>
      <c r="I60" s="10" t="s">
        <v>91</v>
      </c>
      <c r="J60" s="10" t="s">
        <v>91</v>
      </c>
      <c r="K60" s="10" t="s">
        <v>91</v>
      </c>
      <c r="L60" s="10" t="s">
        <v>91</v>
      </c>
      <c r="M60" s="10" t="s">
        <v>91</v>
      </c>
      <c r="N60" s="10">
        <v>1970000000</v>
      </c>
      <c r="O60" s="10">
        <v>1983000000</v>
      </c>
      <c r="P60" s="10">
        <v>2108000000</v>
      </c>
      <c r="Q60" s="10">
        <v>1820000000</v>
      </c>
      <c r="R60" s="10">
        <v>867000000</v>
      </c>
      <c r="S60" s="10">
        <v>966000000</v>
      </c>
      <c r="T60" s="10">
        <v>820000000</v>
      </c>
      <c r="U60" s="10">
        <v>863600000</v>
      </c>
      <c r="V60" s="10">
        <v>940800000</v>
      </c>
      <c r="W60" s="10">
        <v>1293300000</v>
      </c>
      <c r="X60" s="10">
        <v>1744500000</v>
      </c>
      <c r="Y60" s="10">
        <v>1303100000</v>
      </c>
      <c r="Z60" s="10">
        <v>947200000</v>
      </c>
      <c r="AA60" s="10">
        <v>1222300000</v>
      </c>
      <c r="AB60" s="10">
        <v>1329900000</v>
      </c>
      <c r="AC60" s="10">
        <v>1531600000</v>
      </c>
      <c r="AD60" s="10">
        <v>1544700000</v>
      </c>
      <c r="AE60" s="10">
        <v>1692100000</v>
      </c>
      <c r="AF60" s="10">
        <v>1327700000</v>
      </c>
      <c r="AG60" s="10">
        <v>1975900000</v>
      </c>
      <c r="AH60" s="10">
        <v>2145800000</v>
      </c>
      <c r="AI60" s="10">
        <v>2236900000</v>
      </c>
      <c r="AJ60" s="10">
        <v>1936800000</v>
      </c>
      <c r="AK60" s="10">
        <v>1810800000</v>
      </c>
      <c r="AL60" s="10">
        <v>2992200000</v>
      </c>
      <c r="AM60" s="10">
        <v>3572200000</v>
      </c>
    </row>
    <row r="61" spans="1:39" ht="19" x14ac:dyDescent="0.25">
      <c r="A61" s="5" t="s">
        <v>53</v>
      </c>
      <c r="B61" s="1" t="s">
        <v>91</v>
      </c>
      <c r="C61" s="1" t="s">
        <v>91</v>
      </c>
      <c r="D61" s="1" t="s">
        <v>91</v>
      </c>
      <c r="E61" s="1" t="s">
        <v>91</v>
      </c>
      <c r="F61" s="1" t="s">
        <v>91</v>
      </c>
      <c r="G61" s="1" t="s">
        <v>91</v>
      </c>
      <c r="H61" s="1" t="s">
        <v>91</v>
      </c>
      <c r="I61" s="1" t="s">
        <v>91</v>
      </c>
      <c r="J61" s="1" t="s">
        <v>91</v>
      </c>
      <c r="K61" s="1" t="s">
        <v>91</v>
      </c>
      <c r="L61" s="1" t="s">
        <v>91</v>
      </c>
      <c r="M61" s="1" t="s">
        <v>91</v>
      </c>
      <c r="N61" s="1">
        <v>156000000</v>
      </c>
      <c r="O61" s="1">
        <v>908000000</v>
      </c>
      <c r="P61" s="1">
        <v>911000000</v>
      </c>
      <c r="Q61" s="1">
        <v>924000000</v>
      </c>
      <c r="R61" s="1">
        <v>922000000</v>
      </c>
      <c r="S61" s="1">
        <v>767000000</v>
      </c>
      <c r="T61" s="1">
        <v>764000000</v>
      </c>
      <c r="U61" s="1">
        <v>757700000</v>
      </c>
      <c r="V61" s="1">
        <v>748200000</v>
      </c>
      <c r="W61" s="1">
        <v>748200000</v>
      </c>
      <c r="X61" s="1">
        <v>405700000</v>
      </c>
      <c r="Y61" s="1">
        <v>904400000</v>
      </c>
      <c r="Z61" s="1">
        <v>904700000</v>
      </c>
      <c r="AA61" s="1">
        <v>904900000</v>
      </c>
      <c r="AB61" s="1">
        <v>905000000</v>
      </c>
      <c r="AC61" s="1">
        <v>905000000</v>
      </c>
      <c r="AD61" s="1">
        <v>905100000</v>
      </c>
      <c r="AE61" s="1">
        <v>905600000</v>
      </c>
      <c r="AF61" s="1">
        <v>1500900000</v>
      </c>
      <c r="AG61" s="1">
        <v>1516300000</v>
      </c>
      <c r="AH61" s="1">
        <v>1243400000</v>
      </c>
      <c r="AI61" s="1">
        <v>1225200000</v>
      </c>
      <c r="AJ61" s="1">
        <v>1956400000</v>
      </c>
      <c r="AK61" s="1">
        <v>1974700000</v>
      </c>
      <c r="AL61" s="1">
        <v>3778200000</v>
      </c>
      <c r="AM61" s="1">
        <v>3131300000</v>
      </c>
    </row>
    <row r="62" spans="1:39"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t="s">
        <v>91</v>
      </c>
      <c r="AD62" s="1" t="s">
        <v>91</v>
      </c>
      <c r="AE62" s="1" t="s">
        <v>91</v>
      </c>
      <c r="AF62" s="1" t="s">
        <v>91</v>
      </c>
      <c r="AG62" s="1" t="s">
        <v>91</v>
      </c>
      <c r="AH62" s="1" t="s">
        <v>91</v>
      </c>
      <c r="AI62" s="1" t="s">
        <v>91</v>
      </c>
      <c r="AJ62" s="1" t="s">
        <v>91</v>
      </c>
      <c r="AK62" s="1" t="s">
        <v>91</v>
      </c>
      <c r="AL62" s="1" t="s">
        <v>91</v>
      </c>
      <c r="AM62" s="1" t="s">
        <v>91</v>
      </c>
    </row>
    <row r="63" spans="1:39" ht="19" x14ac:dyDescent="0.25">
      <c r="A63" s="5" t="s">
        <v>54</v>
      </c>
      <c r="B63" s="1" t="s">
        <v>91</v>
      </c>
      <c r="C63" s="1" t="s">
        <v>91</v>
      </c>
      <c r="D63" s="1" t="s">
        <v>91</v>
      </c>
      <c r="E63" s="1" t="s">
        <v>91</v>
      </c>
      <c r="F63" s="1" t="s">
        <v>91</v>
      </c>
      <c r="G63" s="1" t="s">
        <v>91</v>
      </c>
      <c r="H63" s="1" t="s">
        <v>91</v>
      </c>
      <c r="I63" s="1" t="s">
        <v>91</v>
      </c>
      <c r="J63" s="1" t="s">
        <v>91</v>
      </c>
      <c r="K63" s="1" t="s">
        <v>91</v>
      </c>
      <c r="L63" s="1" t="s">
        <v>91</v>
      </c>
      <c r="M63" s="1" t="s">
        <v>91</v>
      </c>
      <c r="N63" s="1" t="s">
        <v>91</v>
      </c>
      <c r="O63" s="1" t="s">
        <v>91</v>
      </c>
      <c r="P63" s="1" t="s">
        <v>91</v>
      </c>
      <c r="Q63" s="1" t="s">
        <v>91</v>
      </c>
      <c r="R63" s="1">
        <v>171000000</v>
      </c>
      <c r="S63" s="1">
        <v>158000000</v>
      </c>
      <c r="T63" s="1">
        <v>37000000</v>
      </c>
      <c r="U63" s="1">
        <v>89300000</v>
      </c>
      <c r="V63" s="1" t="s">
        <v>91</v>
      </c>
      <c r="W63" s="1">
        <v>155300000</v>
      </c>
      <c r="X63" s="1" t="s">
        <v>91</v>
      </c>
      <c r="Y63" s="1" t="s">
        <v>91</v>
      </c>
      <c r="Z63" s="1" t="s">
        <v>91</v>
      </c>
      <c r="AA63" s="1" t="s">
        <v>91</v>
      </c>
      <c r="AB63" s="1" t="s">
        <v>91</v>
      </c>
      <c r="AC63" s="1" t="s">
        <v>91</v>
      </c>
      <c r="AD63" s="1" t="s">
        <v>91</v>
      </c>
      <c r="AE63" s="1" t="s">
        <v>91</v>
      </c>
      <c r="AF63" s="1" t="s">
        <v>91</v>
      </c>
      <c r="AG63" s="1" t="s">
        <v>91</v>
      </c>
      <c r="AH63" s="1" t="s">
        <v>91</v>
      </c>
      <c r="AI63" s="1" t="s">
        <v>91</v>
      </c>
      <c r="AJ63" s="1" t="s">
        <v>91</v>
      </c>
      <c r="AK63" s="1" t="s">
        <v>91</v>
      </c>
      <c r="AL63" s="1" t="s">
        <v>91</v>
      </c>
      <c r="AM63" s="1" t="s">
        <v>91</v>
      </c>
    </row>
    <row r="64" spans="1:39" ht="19" x14ac:dyDescent="0.25">
      <c r="A64" s="5" t="s">
        <v>55</v>
      </c>
      <c r="B64" s="1" t="s">
        <v>91</v>
      </c>
      <c r="C64" s="1" t="s">
        <v>91</v>
      </c>
      <c r="D64" s="1" t="s">
        <v>91</v>
      </c>
      <c r="E64" s="1" t="s">
        <v>91</v>
      </c>
      <c r="F64" s="1" t="s">
        <v>91</v>
      </c>
      <c r="G64" s="1" t="s">
        <v>91</v>
      </c>
      <c r="H64" s="1" t="s">
        <v>91</v>
      </c>
      <c r="I64" s="1" t="s">
        <v>91</v>
      </c>
      <c r="J64" s="1" t="s">
        <v>91</v>
      </c>
      <c r="K64" s="1" t="s">
        <v>91</v>
      </c>
      <c r="L64" s="1" t="s">
        <v>91</v>
      </c>
      <c r="M64" s="1" t="s">
        <v>91</v>
      </c>
      <c r="N64" s="1">
        <v>1034000000</v>
      </c>
      <c r="O64" s="1">
        <v>1034000000</v>
      </c>
      <c r="P64" s="1">
        <v>1048000000</v>
      </c>
      <c r="Q64" s="1">
        <v>977000000</v>
      </c>
      <c r="R64" s="1">
        <v>514000000</v>
      </c>
      <c r="S64" s="1">
        <v>524000000</v>
      </c>
      <c r="T64" s="1">
        <v>778000000</v>
      </c>
      <c r="U64" s="1">
        <v>629600000</v>
      </c>
      <c r="V64" s="1">
        <v>1187000000</v>
      </c>
      <c r="W64" s="1">
        <v>620400000</v>
      </c>
      <c r="X64" s="1">
        <v>652800000</v>
      </c>
      <c r="Y64" s="1">
        <v>697300000</v>
      </c>
      <c r="Z64" s="1">
        <v>1137400000</v>
      </c>
      <c r="AA64" s="1">
        <v>1160700000</v>
      </c>
      <c r="AB64" s="1">
        <v>1302000000</v>
      </c>
      <c r="AC64" s="1">
        <v>1348200000</v>
      </c>
      <c r="AD64" s="1">
        <v>809300000</v>
      </c>
      <c r="AE64" s="1">
        <v>973700000</v>
      </c>
      <c r="AF64" s="1">
        <v>1319300000</v>
      </c>
      <c r="AG64" s="1">
        <v>1618900000</v>
      </c>
      <c r="AH64" s="1">
        <v>1108900000</v>
      </c>
      <c r="AI64" s="1">
        <v>1182400000</v>
      </c>
      <c r="AJ64" s="1">
        <v>1815600000</v>
      </c>
      <c r="AK64" s="1">
        <v>2132400000</v>
      </c>
      <c r="AL64" s="1">
        <v>1237100000</v>
      </c>
      <c r="AM64" s="1">
        <v>1038500000</v>
      </c>
    </row>
    <row r="65" spans="1:39" ht="19" x14ac:dyDescent="0.25">
      <c r="A65" s="5" t="s">
        <v>56</v>
      </c>
      <c r="B65" s="1" t="s">
        <v>91</v>
      </c>
      <c r="C65" s="1" t="s">
        <v>91</v>
      </c>
      <c r="D65" s="1" t="s">
        <v>91</v>
      </c>
      <c r="E65" s="1" t="s">
        <v>91</v>
      </c>
      <c r="F65" s="1" t="s">
        <v>91</v>
      </c>
      <c r="G65" s="1" t="s">
        <v>91</v>
      </c>
      <c r="H65" s="1" t="s">
        <v>91</v>
      </c>
      <c r="I65" s="1" t="s">
        <v>91</v>
      </c>
      <c r="J65" s="1" t="s">
        <v>91</v>
      </c>
      <c r="K65" s="1" t="s">
        <v>91</v>
      </c>
      <c r="L65" s="1" t="s">
        <v>91</v>
      </c>
      <c r="M65" s="1" t="s">
        <v>91</v>
      </c>
      <c r="N65" s="1">
        <v>1190000000</v>
      </c>
      <c r="O65" s="1">
        <v>1942000000</v>
      </c>
      <c r="P65" s="1">
        <v>1959000000</v>
      </c>
      <c r="Q65" s="1">
        <v>1901000000</v>
      </c>
      <c r="R65" s="1">
        <v>1607000000</v>
      </c>
      <c r="S65" s="1">
        <v>1449000000</v>
      </c>
      <c r="T65" s="1">
        <v>1579000000</v>
      </c>
      <c r="U65" s="1">
        <v>1476600000</v>
      </c>
      <c r="V65" s="1">
        <v>1935200000</v>
      </c>
      <c r="W65" s="1">
        <v>1523900000</v>
      </c>
      <c r="X65" s="1">
        <v>1058500000</v>
      </c>
      <c r="Y65" s="1">
        <v>1601700000</v>
      </c>
      <c r="Z65" s="1">
        <v>2042100000</v>
      </c>
      <c r="AA65" s="1">
        <v>2065600000</v>
      </c>
      <c r="AB65" s="1">
        <v>2207000000</v>
      </c>
      <c r="AC65" s="1">
        <v>2253200000</v>
      </c>
      <c r="AD65" s="1">
        <v>1714400000</v>
      </c>
      <c r="AE65" s="1">
        <v>1879300000</v>
      </c>
      <c r="AF65" s="1">
        <v>2820200000</v>
      </c>
      <c r="AG65" s="1">
        <v>3135200000</v>
      </c>
      <c r="AH65" s="1">
        <v>2352300000</v>
      </c>
      <c r="AI65" s="1">
        <v>2407600000</v>
      </c>
      <c r="AJ65" s="1">
        <v>3772000000</v>
      </c>
      <c r="AK65" s="1">
        <v>4107100000</v>
      </c>
      <c r="AL65" s="1">
        <v>5015300000</v>
      </c>
      <c r="AM65" s="1">
        <v>4169800000</v>
      </c>
    </row>
    <row r="66" spans="1:39"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c r="AM66" s="1" t="s">
        <v>91</v>
      </c>
    </row>
    <row r="67" spans="1:39" ht="19" x14ac:dyDescent="0.25">
      <c r="A67" s="6" t="s">
        <v>58</v>
      </c>
      <c r="B67" s="10" t="s">
        <v>91</v>
      </c>
      <c r="C67" s="10" t="s">
        <v>91</v>
      </c>
      <c r="D67" s="10" t="s">
        <v>91</v>
      </c>
      <c r="E67" s="10" t="s">
        <v>91</v>
      </c>
      <c r="F67" s="10" t="s">
        <v>91</v>
      </c>
      <c r="G67" s="10" t="s">
        <v>91</v>
      </c>
      <c r="H67" s="10" t="s">
        <v>91</v>
      </c>
      <c r="I67" s="10" t="s">
        <v>91</v>
      </c>
      <c r="J67" s="10" t="s">
        <v>91</v>
      </c>
      <c r="K67" s="10" t="s">
        <v>91</v>
      </c>
      <c r="L67" s="10" t="s">
        <v>91</v>
      </c>
      <c r="M67" s="10" t="s">
        <v>91</v>
      </c>
      <c r="N67" s="10">
        <v>3160000000</v>
      </c>
      <c r="O67" s="10">
        <v>3925000000</v>
      </c>
      <c r="P67" s="10">
        <v>4067000000</v>
      </c>
      <c r="Q67" s="10">
        <v>3721000000</v>
      </c>
      <c r="R67" s="10">
        <v>2474000000</v>
      </c>
      <c r="S67" s="10">
        <v>2415000000</v>
      </c>
      <c r="T67" s="10">
        <v>2399000000</v>
      </c>
      <c r="U67" s="10">
        <v>2340200000</v>
      </c>
      <c r="V67" s="10">
        <v>2876000000</v>
      </c>
      <c r="W67" s="10">
        <v>2817200000</v>
      </c>
      <c r="X67" s="10">
        <v>2803000000</v>
      </c>
      <c r="Y67" s="10">
        <v>2904800000</v>
      </c>
      <c r="Z67" s="10">
        <v>2989300000</v>
      </c>
      <c r="AA67" s="10">
        <v>3287900000</v>
      </c>
      <c r="AB67" s="10">
        <v>3536900000</v>
      </c>
      <c r="AC67" s="10">
        <v>3784800000</v>
      </c>
      <c r="AD67" s="10">
        <v>3259100000</v>
      </c>
      <c r="AE67" s="10">
        <v>3571400000</v>
      </c>
      <c r="AF67" s="10">
        <v>4147900000</v>
      </c>
      <c r="AG67" s="10">
        <v>5111100000</v>
      </c>
      <c r="AH67" s="10">
        <v>4498100000</v>
      </c>
      <c r="AI67" s="10">
        <v>4644500000</v>
      </c>
      <c r="AJ67" s="10">
        <v>5708800000</v>
      </c>
      <c r="AK67" s="10">
        <v>5917900000</v>
      </c>
      <c r="AL67" s="10">
        <v>8007500000</v>
      </c>
      <c r="AM67" s="10">
        <v>7742000000</v>
      </c>
    </row>
    <row r="68" spans="1:39" ht="19" x14ac:dyDescent="0.25">
      <c r="A68" s="5" t="s">
        <v>59</v>
      </c>
      <c r="B68" s="1" t="s">
        <v>91</v>
      </c>
      <c r="C68" s="1" t="s">
        <v>91</v>
      </c>
      <c r="D68" s="1" t="s">
        <v>91</v>
      </c>
      <c r="E68" s="1" t="s">
        <v>91</v>
      </c>
      <c r="F68" s="1" t="s">
        <v>91</v>
      </c>
      <c r="G68" s="1" t="s">
        <v>91</v>
      </c>
      <c r="H68" s="1" t="s">
        <v>91</v>
      </c>
      <c r="I68" s="1" t="s">
        <v>91</v>
      </c>
      <c r="J68" s="1" t="s">
        <v>91</v>
      </c>
      <c r="K68" s="1" t="s">
        <v>91</v>
      </c>
      <c r="L68" s="1" t="s">
        <v>91</v>
      </c>
      <c r="M68" s="1" t="s">
        <v>91</v>
      </c>
      <c r="N68" s="1" t="s">
        <v>91</v>
      </c>
      <c r="O68" s="1" t="s">
        <v>91</v>
      </c>
      <c r="P68" s="1">
        <v>216000000</v>
      </c>
      <c r="Q68" s="1">
        <v>216000000</v>
      </c>
      <c r="R68" s="1">
        <v>216000000</v>
      </c>
      <c r="S68" s="1">
        <v>216000000</v>
      </c>
      <c r="T68" s="1">
        <v>216000000</v>
      </c>
      <c r="U68" s="1">
        <v>216400000</v>
      </c>
      <c r="V68" s="1">
        <v>216400000</v>
      </c>
      <c r="W68" s="1">
        <v>216400000</v>
      </c>
      <c r="X68" s="1">
        <v>216400000</v>
      </c>
      <c r="Y68" s="1">
        <v>216400000</v>
      </c>
      <c r="Z68" s="1">
        <v>181400000</v>
      </c>
      <c r="AA68" s="1">
        <v>181400000</v>
      </c>
      <c r="AB68" s="1">
        <v>181400000</v>
      </c>
      <c r="AC68" s="1">
        <v>181400000</v>
      </c>
      <c r="AD68" s="1">
        <v>181400000</v>
      </c>
      <c r="AE68" s="1">
        <v>181400000</v>
      </c>
      <c r="AF68" s="1">
        <v>181400000</v>
      </c>
      <c r="AG68" s="1">
        <v>181400000</v>
      </c>
      <c r="AH68" s="1">
        <v>181400000</v>
      </c>
      <c r="AI68" s="1">
        <v>181400000</v>
      </c>
      <c r="AJ68" s="1">
        <v>181400000</v>
      </c>
      <c r="AK68" s="1">
        <v>181400000</v>
      </c>
      <c r="AL68" s="1">
        <v>181400000</v>
      </c>
      <c r="AM68" s="1">
        <v>181400000</v>
      </c>
    </row>
    <row r="69" spans="1:39" ht="19" x14ac:dyDescent="0.25">
      <c r="A69" s="5" t="s">
        <v>60</v>
      </c>
      <c r="B69" s="1" t="s">
        <v>91</v>
      </c>
      <c r="C69" s="1" t="s">
        <v>91</v>
      </c>
      <c r="D69" s="1" t="s">
        <v>91</v>
      </c>
      <c r="E69" s="1" t="s">
        <v>91</v>
      </c>
      <c r="F69" s="1" t="s">
        <v>91</v>
      </c>
      <c r="G69" s="1" t="s">
        <v>91</v>
      </c>
      <c r="H69" s="1" t="s">
        <v>91</v>
      </c>
      <c r="I69" s="1" t="s">
        <v>91</v>
      </c>
      <c r="J69" s="1" t="s">
        <v>91</v>
      </c>
      <c r="K69" s="1" t="s">
        <v>91</v>
      </c>
      <c r="L69" s="1" t="s">
        <v>91</v>
      </c>
      <c r="M69" s="1" t="s">
        <v>91</v>
      </c>
      <c r="N69" s="1">
        <v>4409000000</v>
      </c>
      <c r="O69" s="1">
        <v>3697000000</v>
      </c>
      <c r="P69" s="1">
        <v>3034000000</v>
      </c>
      <c r="Q69" s="1">
        <v>3363000000</v>
      </c>
      <c r="R69" s="1">
        <v>2242000000</v>
      </c>
      <c r="S69" s="1">
        <v>2165000000</v>
      </c>
      <c r="T69" s="1">
        <v>2143000000</v>
      </c>
      <c r="U69" s="1">
        <v>2255700000</v>
      </c>
      <c r="V69" s="1">
        <v>2493500000</v>
      </c>
      <c r="W69" s="1">
        <v>2856200000</v>
      </c>
      <c r="X69" s="1">
        <v>4098100000</v>
      </c>
      <c r="Y69" s="1">
        <v>4486100000</v>
      </c>
      <c r="Z69" s="1">
        <v>2667200000</v>
      </c>
      <c r="AA69" s="1">
        <v>2912400000</v>
      </c>
      <c r="AB69" s="1">
        <v>3382800000</v>
      </c>
      <c r="AC69" s="1">
        <v>3858800000</v>
      </c>
      <c r="AD69" s="1">
        <v>4333400000</v>
      </c>
      <c r="AE69" s="1">
        <v>4839600000</v>
      </c>
      <c r="AF69" s="1">
        <v>5316900000</v>
      </c>
      <c r="AG69" s="1">
        <v>5668400000</v>
      </c>
      <c r="AH69" s="1">
        <v>6103400000</v>
      </c>
      <c r="AI69" s="1">
        <v>6198100000</v>
      </c>
      <c r="AJ69" s="1">
        <v>6440200000</v>
      </c>
      <c r="AK69" s="1">
        <v>7139800000</v>
      </c>
      <c r="AL69" s="1">
        <v>8000400000</v>
      </c>
      <c r="AM69" s="1">
        <v>8411800000</v>
      </c>
    </row>
    <row r="70" spans="1:39" ht="19" x14ac:dyDescent="0.25">
      <c r="A70" s="5" t="s">
        <v>61</v>
      </c>
      <c r="B70" s="1" t="s">
        <v>91</v>
      </c>
      <c r="C70" s="1" t="s">
        <v>91</v>
      </c>
      <c r="D70" s="1" t="s">
        <v>91</v>
      </c>
      <c r="E70" s="1" t="s">
        <v>91</v>
      </c>
      <c r="F70" s="1" t="s">
        <v>91</v>
      </c>
      <c r="G70" s="1" t="s">
        <v>91</v>
      </c>
      <c r="H70" s="1" t="s">
        <v>91</v>
      </c>
      <c r="I70" s="1" t="s">
        <v>91</v>
      </c>
      <c r="J70" s="1" t="s">
        <v>91</v>
      </c>
      <c r="K70" s="1" t="s">
        <v>91</v>
      </c>
      <c r="L70" s="1" t="s">
        <v>91</v>
      </c>
      <c r="M70" s="1" t="s">
        <v>91</v>
      </c>
      <c r="N70" s="1">
        <v>-1879000000</v>
      </c>
      <c r="O70" s="1">
        <v>-1421000000</v>
      </c>
      <c r="P70" s="1">
        <v>-1508000000</v>
      </c>
      <c r="Q70" s="1">
        <v>-1690000000</v>
      </c>
      <c r="R70" s="1">
        <v>-1093000000</v>
      </c>
      <c r="S70" s="1">
        <v>-1193000000</v>
      </c>
      <c r="T70" s="1">
        <v>-1277000000</v>
      </c>
      <c r="U70" s="1">
        <v>-1335200000</v>
      </c>
      <c r="V70" s="1">
        <v>-502000000</v>
      </c>
      <c r="W70" s="1">
        <v>-75000000</v>
      </c>
      <c r="X70" s="1">
        <v>-170000000</v>
      </c>
      <c r="Y70" s="1">
        <v>-319000000</v>
      </c>
      <c r="Z70" s="1">
        <v>-728000000</v>
      </c>
      <c r="AA70" s="1">
        <v>-841000000</v>
      </c>
      <c r="AB70" s="1">
        <v>-993000000</v>
      </c>
      <c r="AC70" s="1">
        <v>-1225000000</v>
      </c>
      <c r="AD70" s="1">
        <v>-818000000</v>
      </c>
      <c r="AE70" s="1">
        <v>-948000000</v>
      </c>
      <c r="AF70" s="1">
        <v>-1335000000</v>
      </c>
      <c r="AG70" s="1">
        <v>-1539000000</v>
      </c>
      <c r="AH70" s="1">
        <v>-1179000000</v>
      </c>
      <c r="AI70" s="1">
        <v>-942000000</v>
      </c>
      <c r="AJ70" s="1">
        <v>-1488000000</v>
      </c>
      <c r="AK70" s="1">
        <v>-1614000000</v>
      </c>
      <c r="AL70" s="1">
        <v>-1017100000</v>
      </c>
      <c r="AM70" s="1">
        <v>-917500000</v>
      </c>
    </row>
    <row r="71" spans="1:39" ht="19" x14ac:dyDescent="0.25">
      <c r="A71" s="5" t="s">
        <v>62</v>
      </c>
      <c r="B71" s="1" t="s">
        <v>91</v>
      </c>
      <c r="C71" s="1" t="s">
        <v>91</v>
      </c>
      <c r="D71" s="1" t="s">
        <v>91</v>
      </c>
      <c r="E71" s="1" t="s">
        <v>91</v>
      </c>
      <c r="F71" s="1" t="s">
        <v>91</v>
      </c>
      <c r="G71" s="1" t="s">
        <v>91</v>
      </c>
      <c r="H71" s="1" t="s">
        <v>91</v>
      </c>
      <c r="I71" s="1" t="s">
        <v>91</v>
      </c>
      <c r="J71" s="1" t="s">
        <v>91</v>
      </c>
      <c r="K71" s="1" t="s">
        <v>91</v>
      </c>
      <c r="L71" s="1" t="s">
        <v>91</v>
      </c>
      <c r="M71" s="1" t="s">
        <v>91</v>
      </c>
      <c r="N71" s="1">
        <v>2281000000</v>
      </c>
      <c r="O71" s="1">
        <v>969000000</v>
      </c>
      <c r="P71" s="1">
        <v>895000000</v>
      </c>
      <c r="Q71" s="1">
        <v>780000000</v>
      </c>
      <c r="R71" s="1">
        <v>235000000</v>
      </c>
      <c r="S71" s="1">
        <v>421000000</v>
      </c>
      <c r="T71" s="1">
        <v>505000000</v>
      </c>
      <c r="U71" s="1">
        <v>724100000</v>
      </c>
      <c r="V71" s="1">
        <v>-558800000</v>
      </c>
      <c r="W71" s="1">
        <v>-1079400000</v>
      </c>
      <c r="X71" s="1">
        <v>-2401700000</v>
      </c>
      <c r="Y71" s="1">
        <v>-2694700000</v>
      </c>
      <c r="Z71" s="1">
        <v>-804200000</v>
      </c>
      <c r="AA71" s="1">
        <v>-792400000</v>
      </c>
      <c r="AB71" s="1">
        <v>-823200000</v>
      </c>
      <c r="AC71" s="1">
        <v>-963500000</v>
      </c>
      <c r="AD71" s="1">
        <v>-1111300000</v>
      </c>
      <c r="AE71" s="1">
        <v>-1414900000</v>
      </c>
      <c r="AF71" s="1">
        <v>-1906500000</v>
      </c>
      <c r="AG71" s="1">
        <v>-2320700000</v>
      </c>
      <c r="AH71" s="1">
        <v>-2442200000</v>
      </c>
      <c r="AI71" s="1">
        <v>-3820000000</v>
      </c>
      <c r="AJ71" s="1">
        <v>-4729400000</v>
      </c>
      <c r="AK71" s="1">
        <v>-4679400000</v>
      </c>
      <c r="AL71" s="1">
        <v>-4775100000</v>
      </c>
      <c r="AM71" s="1" t="s">
        <v>91</v>
      </c>
    </row>
    <row r="72" spans="1:39" ht="19" x14ac:dyDescent="0.25">
      <c r="A72" s="6" t="s">
        <v>63</v>
      </c>
      <c r="B72" s="10" t="s">
        <v>91</v>
      </c>
      <c r="C72" s="10" t="s">
        <v>91</v>
      </c>
      <c r="D72" s="10" t="s">
        <v>91</v>
      </c>
      <c r="E72" s="10" t="s">
        <v>91</v>
      </c>
      <c r="F72" s="10" t="s">
        <v>91</v>
      </c>
      <c r="G72" s="10" t="s">
        <v>91</v>
      </c>
      <c r="H72" s="10" t="s">
        <v>91</v>
      </c>
      <c r="I72" s="10" t="s">
        <v>91</v>
      </c>
      <c r="J72" s="10" t="s">
        <v>91</v>
      </c>
      <c r="K72" s="10" t="s">
        <v>91</v>
      </c>
      <c r="L72" s="10" t="s">
        <v>91</v>
      </c>
      <c r="M72" s="10" t="s">
        <v>91</v>
      </c>
      <c r="N72" s="10">
        <v>4811000000</v>
      </c>
      <c r="O72" s="10">
        <v>3245000000</v>
      </c>
      <c r="P72" s="10">
        <v>2637000000</v>
      </c>
      <c r="Q72" s="10">
        <v>2669000000</v>
      </c>
      <c r="R72" s="10">
        <v>1600000000</v>
      </c>
      <c r="S72" s="10">
        <v>1609000000</v>
      </c>
      <c r="T72" s="10">
        <v>1587000000</v>
      </c>
      <c r="U72" s="10">
        <v>1861000000</v>
      </c>
      <c r="V72" s="10">
        <v>1649100000</v>
      </c>
      <c r="W72" s="10">
        <v>1918200000</v>
      </c>
      <c r="X72" s="10">
        <v>1742800000</v>
      </c>
      <c r="Y72" s="10">
        <v>1688800000</v>
      </c>
      <c r="Z72" s="10">
        <v>1316400000</v>
      </c>
      <c r="AA72" s="10">
        <v>1460400000</v>
      </c>
      <c r="AB72" s="10">
        <v>1748000000</v>
      </c>
      <c r="AC72" s="10">
        <v>1851700000</v>
      </c>
      <c r="AD72" s="10">
        <v>2585500000</v>
      </c>
      <c r="AE72" s="10">
        <v>2658100000</v>
      </c>
      <c r="AF72" s="10">
        <v>2256800000</v>
      </c>
      <c r="AG72" s="10">
        <v>1990100000</v>
      </c>
      <c r="AH72" s="10">
        <v>2663600000</v>
      </c>
      <c r="AI72" s="10">
        <v>1617500000</v>
      </c>
      <c r="AJ72" s="10">
        <v>404200000</v>
      </c>
      <c r="AK72" s="10">
        <v>1027800000</v>
      </c>
      <c r="AL72" s="10">
        <v>2389600000</v>
      </c>
      <c r="AM72" s="10">
        <v>2725600000</v>
      </c>
    </row>
    <row r="73" spans="1:39" ht="20" thickBot="1" x14ac:dyDescent="0.3">
      <c r="A73" s="7" t="s">
        <v>64</v>
      </c>
      <c r="B73" s="11" t="s">
        <v>91</v>
      </c>
      <c r="C73" s="11" t="s">
        <v>91</v>
      </c>
      <c r="D73" s="11" t="s">
        <v>91</v>
      </c>
      <c r="E73" s="11" t="s">
        <v>91</v>
      </c>
      <c r="F73" s="11" t="s">
        <v>91</v>
      </c>
      <c r="G73" s="11" t="s">
        <v>91</v>
      </c>
      <c r="H73" s="11" t="s">
        <v>91</v>
      </c>
      <c r="I73" s="11" t="s">
        <v>91</v>
      </c>
      <c r="J73" s="11" t="s">
        <v>91</v>
      </c>
      <c r="K73" s="11" t="s">
        <v>91</v>
      </c>
      <c r="L73" s="11" t="s">
        <v>91</v>
      </c>
      <c r="M73" s="11" t="s">
        <v>91</v>
      </c>
      <c r="N73" s="11">
        <v>7971000000</v>
      </c>
      <c r="O73" s="11">
        <v>7170000000</v>
      </c>
      <c r="P73" s="11">
        <v>6704000000</v>
      </c>
      <c r="Q73" s="11">
        <v>6390000000</v>
      </c>
      <c r="R73" s="11">
        <v>4074000000</v>
      </c>
      <c r="S73" s="11">
        <v>4024000000</v>
      </c>
      <c r="T73" s="11">
        <v>3986000000</v>
      </c>
      <c r="U73" s="11">
        <v>4201200000</v>
      </c>
      <c r="V73" s="11">
        <v>4525100000</v>
      </c>
      <c r="W73" s="11">
        <v>4735400000</v>
      </c>
      <c r="X73" s="11">
        <v>4545800000</v>
      </c>
      <c r="Y73" s="11">
        <v>4593600000</v>
      </c>
      <c r="Z73" s="11">
        <v>4305700000</v>
      </c>
      <c r="AA73" s="11">
        <v>4748300000</v>
      </c>
      <c r="AB73" s="11">
        <v>5284900000</v>
      </c>
      <c r="AC73" s="11">
        <v>5636500000</v>
      </c>
      <c r="AD73" s="11">
        <v>5844600000</v>
      </c>
      <c r="AE73" s="11">
        <v>6229500000</v>
      </c>
      <c r="AF73" s="11">
        <v>6404700000</v>
      </c>
      <c r="AG73" s="11">
        <v>7101200000</v>
      </c>
      <c r="AH73" s="11">
        <v>7161700000</v>
      </c>
      <c r="AI73" s="11">
        <v>6262000000</v>
      </c>
      <c r="AJ73" s="11">
        <v>6113000000</v>
      </c>
      <c r="AK73" s="11">
        <v>6945700000</v>
      </c>
      <c r="AL73" s="11">
        <v>10397100000</v>
      </c>
      <c r="AM73" s="11">
        <v>10467600000</v>
      </c>
    </row>
    <row r="74" spans="1:39"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c r="AM74" s="13" t="s">
        <v>92</v>
      </c>
    </row>
    <row r="75" spans="1:39"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c r="AM75" s="9" t="s">
        <v>90</v>
      </c>
    </row>
    <row r="76" spans="1:39" ht="19" x14ac:dyDescent="0.25">
      <c r="A76" s="5" t="s">
        <v>66</v>
      </c>
      <c r="B76" s="1" t="s">
        <v>91</v>
      </c>
      <c r="C76" s="1" t="s">
        <v>91</v>
      </c>
      <c r="D76" s="1" t="s">
        <v>91</v>
      </c>
      <c r="E76" s="1" t="s">
        <v>91</v>
      </c>
      <c r="F76" s="1">
        <v>734900000</v>
      </c>
      <c r="G76" s="1">
        <v>624300000</v>
      </c>
      <c r="H76" s="1">
        <v>600500000</v>
      </c>
      <c r="I76" s="1">
        <v>-1036000000</v>
      </c>
      <c r="J76" s="1">
        <v>561900000</v>
      </c>
      <c r="K76" s="1">
        <v>634100000</v>
      </c>
      <c r="L76" s="1">
        <v>742000000</v>
      </c>
      <c r="M76" s="1">
        <v>726000000</v>
      </c>
      <c r="N76" s="1">
        <v>644000000</v>
      </c>
      <c r="O76" s="1">
        <v>-427000000</v>
      </c>
      <c r="P76" s="1">
        <v>562000000</v>
      </c>
      <c r="Q76" s="1">
        <v>636000000</v>
      </c>
      <c r="R76" s="1">
        <v>305000000</v>
      </c>
      <c r="S76" s="1">
        <v>121000000</v>
      </c>
      <c r="T76" s="1">
        <v>286000000</v>
      </c>
      <c r="U76" s="1">
        <v>414900000</v>
      </c>
      <c r="V76" s="1">
        <v>540000000</v>
      </c>
      <c r="W76" s="1">
        <v>607000000</v>
      </c>
      <c r="X76" s="1">
        <v>1487800000</v>
      </c>
      <c r="Y76" s="1">
        <v>577600000</v>
      </c>
      <c r="Z76" s="1">
        <v>220700000</v>
      </c>
      <c r="AA76" s="1">
        <v>464300000</v>
      </c>
      <c r="AB76" s="1">
        <v>697800000</v>
      </c>
      <c r="AC76" s="1">
        <v>737000000</v>
      </c>
      <c r="AD76" s="1">
        <v>756300000</v>
      </c>
      <c r="AE76" s="1">
        <v>826800000</v>
      </c>
      <c r="AF76" s="1">
        <v>827600000</v>
      </c>
      <c r="AG76" s="1">
        <v>729700000</v>
      </c>
      <c r="AH76" s="1">
        <v>825700000</v>
      </c>
      <c r="AI76" s="1">
        <v>535500000</v>
      </c>
      <c r="AJ76" s="1">
        <v>695800000</v>
      </c>
      <c r="AK76" s="1">
        <v>1023400000</v>
      </c>
      <c r="AL76" s="1">
        <v>1358100000</v>
      </c>
      <c r="AM76" s="1">
        <v>919100000</v>
      </c>
    </row>
    <row r="77" spans="1:39" ht="19" x14ac:dyDescent="0.25">
      <c r="A77" s="5" t="s">
        <v>13</v>
      </c>
      <c r="B77" s="1" t="s">
        <v>91</v>
      </c>
      <c r="C77" s="1" t="s">
        <v>91</v>
      </c>
      <c r="D77" s="1" t="s">
        <v>91</v>
      </c>
      <c r="E77" s="1" t="s">
        <v>91</v>
      </c>
      <c r="F77" s="1">
        <v>614600000</v>
      </c>
      <c r="G77" s="1">
        <v>620000000</v>
      </c>
      <c r="H77" s="1">
        <v>601400000</v>
      </c>
      <c r="I77" s="1">
        <v>558100000</v>
      </c>
      <c r="J77" s="1">
        <v>490900000</v>
      </c>
      <c r="K77" s="1">
        <v>493900000</v>
      </c>
      <c r="L77" s="1">
        <v>571000000</v>
      </c>
      <c r="M77" s="1">
        <v>542000000</v>
      </c>
      <c r="N77" s="1">
        <v>484000000</v>
      </c>
      <c r="O77" s="1">
        <v>306000000</v>
      </c>
      <c r="P77" s="1">
        <v>337000000</v>
      </c>
      <c r="Q77" s="1">
        <v>369000000</v>
      </c>
      <c r="R77" s="1">
        <v>272000000</v>
      </c>
      <c r="S77" s="1">
        <v>206000000</v>
      </c>
      <c r="T77" s="1">
        <v>198000000</v>
      </c>
      <c r="U77" s="1">
        <v>186700000</v>
      </c>
      <c r="V77" s="1">
        <v>171200000</v>
      </c>
      <c r="W77" s="1">
        <v>153600000</v>
      </c>
      <c r="X77" s="1">
        <v>117900000</v>
      </c>
      <c r="Y77" s="1">
        <v>136500000</v>
      </c>
      <c r="Z77" s="1">
        <v>134100000</v>
      </c>
      <c r="AA77" s="1">
        <v>127300000</v>
      </c>
      <c r="AB77" s="1">
        <v>131300000</v>
      </c>
      <c r="AC77" s="1">
        <v>138600000</v>
      </c>
      <c r="AD77" s="1">
        <v>145200000</v>
      </c>
      <c r="AE77" s="1">
        <v>152500000</v>
      </c>
      <c r="AF77" s="1">
        <v>162500000</v>
      </c>
      <c r="AG77" s="1">
        <v>172200000</v>
      </c>
      <c r="AH77" s="1">
        <v>168900000</v>
      </c>
      <c r="AI77" s="1">
        <v>164600000</v>
      </c>
      <c r="AJ77" s="1">
        <v>152200000</v>
      </c>
      <c r="AK77" s="1">
        <v>172700000</v>
      </c>
      <c r="AL77" s="1">
        <v>189800000</v>
      </c>
      <c r="AM77" s="1">
        <v>238900000</v>
      </c>
    </row>
    <row r="78" spans="1:39" ht="19" x14ac:dyDescent="0.25">
      <c r="A78" s="5" t="s">
        <v>67</v>
      </c>
      <c r="B78" s="1" t="s">
        <v>91</v>
      </c>
      <c r="C78" s="1" t="s">
        <v>91</v>
      </c>
      <c r="D78" s="1" t="s">
        <v>91</v>
      </c>
      <c r="E78" s="1" t="s">
        <v>91</v>
      </c>
      <c r="F78" s="1">
        <v>-53800000</v>
      </c>
      <c r="G78" s="1">
        <v>32800000</v>
      </c>
      <c r="H78" s="1">
        <v>-85800000</v>
      </c>
      <c r="I78" s="1">
        <v>-10700000</v>
      </c>
      <c r="J78" s="1">
        <v>-1200000</v>
      </c>
      <c r="K78" s="1">
        <v>43600000</v>
      </c>
      <c r="L78" s="1">
        <v>78000000</v>
      </c>
      <c r="M78" s="1">
        <v>-124000000</v>
      </c>
      <c r="N78" s="1">
        <v>-6000000</v>
      </c>
      <c r="O78" s="1">
        <v>-44000000</v>
      </c>
      <c r="P78" s="1">
        <v>12000000</v>
      </c>
      <c r="Q78" s="1">
        <v>166000000</v>
      </c>
      <c r="R78" s="1">
        <v>2000000</v>
      </c>
      <c r="S78" s="1">
        <v>-14000000</v>
      </c>
      <c r="T78" s="1">
        <v>27000000</v>
      </c>
      <c r="U78" s="1">
        <v>63600000</v>
      </c>
      <c r="V78" s="1">
        <v>115800000</v>
      </c>
      <c r="W78" s="1">
        <v>-16100000</v>
      </c>
      <c r="X78" s="1">
        <v>-43700000</v>
      </c>
      <c r="Y78" s="1">
        <v>-16100000</v>
      </c>
      <c r="Z78" s="1">
        <v>14700000</v>
      </c>
      <c r="AA78" s="1">
        <v>57500000</v>
      </c>
      <c r="AB78" s="1">
        <v>49600000</v>
      </c>
      <c r="AC78" s="1">
        <v>82900000</v>
      </c>
      <c r="AD78" s="1">
        <v>-4400000</v>
      </c>
      <c r="AE78" s="1">
        <v>-7100000</v>
      </c>
      <c r="AF78" s="1">
        <v>-29300000</v>
      </c>
      <c r="AG78" s="1">
        <v>-70500000</v>
      </c>
      <c r="AH78" s="1">
        <v>33800000</v>
      </c>
      <c r="AI78" s="1">
        <v>170500000</v>
      </c>
      <c r="AJ78" s="1">
        <v>-29000000</v>
      </c>
      <c r="AK78" s="1">
        <v>-65700000</v>
      </c>
      <c r="AL78" s="1">
        <v>-184100000</v>
      </c>
      <c r="AM78" s="1">
        <v>-33600000</v>
      </c>
    </row>
    <row r="79" spans="1:39"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t="s">
        <v>91</v>
      </c>
      <c r="W79" s="1" t="s">
        <v>91</v>
      </c>
      <c r="X79" s="1" t="s">
        <v>91</v>
      </c>
      <c r="Y79" s="1" t="s">
        <v>91</v>
      </c>
      <c r="Z79" s="1">
        <v>27800000</v>
      </c>
      <c r="AA79" s="1">
        <v>36300000</v>
      </c>
      <c r="AB79" s="1">
        <v>39500000</v>
      </c>
      <c r="AC79" s="1">
        <v>43500000</v>
      </c>
      <c r="AD79" s="1">
        <v>41100000</v>
      </c>
      <c r="AE79" s="1">
        <v>42500000</v>
      </c>
      <c r="AF79" s="1">
        <v>41500000</v>
      </c>
      <c r="AG79" s="1">
        <v>40500000</v>
      </c>
      <c r="AH79" s="1">
        <v>38500000</v>
      </c>
      <c r="AI79" s="1">
        <v>38500000</v>
      </c>
      <c r="AJ79" s="1">
        <v>43100000</v>
      </c>
      <c r="AK79" s="1">
        <v>46100000</v>
      </c>
      <c r="AL79" s="1">
        <v>51700000</v>
      </c>
      <c r="AM79" s="1">
        <v>68100000</v>
      </c>
    </row>
    <row r="80" spans="1:39" ht="19" x14ac:dyDescent="0.25">
      <c r="A80" s="14" t="s">
        <v>103</v>
      </c>
      <c r="B80" s="15" t="e">
        <f t="shared" ref="B80:AM80" si="26">B79/B3</f>
        <v>#VALUE!</v>
      </c>
      <c r="C80" s="15" t="e">
        <f t="shared" si="26"/>
        <v>#VALUE!</v>
      </c>
      <c r="D80" s="15" t="e">
        <f t="shared" si="26"/>
        <v>#VALUE!</v>
      </c>
      <c r="E80" s="15" t="e">
        <f t="shared" si="26"/>
        <v>#VALUE!</v>
      </c>
      <c r="F80" s="15" t="e">
        <f t="shared" si="26"/>
        <v>#VALUE!</v>
      </c>
      <c r="G80" s="15" t="e">
        <f t="shared" si="26"/>
        <v>#VALUE!</v>
      </c>
      <c r="H80" s="15" t="e">
        <f t="shared" si="26"/>
        <v>#VALUE!</v>
      </c>
      <c r="I80" s="15" t="e">
        <f t="shared" si="26"/>
        <v>#VALUE!</v>
      </c>
      <c r="J80" s="15" t="e">
        <f t="shared" si="26"/>
        <v>#VALUE!</v>
      </c>
      <c r="K80" s="15" t="e">
        <f t="shared" si="26"/>
        <v>#VALUE!</v>
      </c>
      <c r="L80" s="15" t="e">
        <f t="shared" si="26"/>
        <v>#VALUE!</v>
      </c>
      <c r="M80" s="15" t="e">
        <f t="shared" si="26"/>
        <v>#VALUE!</v>
      </c>
      <c r="N80" s="15" t="e">
        <f t="shared" si="26"/>
        <v>#VALUE!</v>
      </c>
      <c r="O80" s="15" t="e">
        <f t="shared" si="26"/>
        <v>#VALUE!</v>
      </c>
      <c r="P80" s="15" t="e">
        <f t="shared" si="26"/>
        <v>#VALUE!</v>
      </c>
      <c r="Q80" s="15" t="e">
        <f t="shared" si="26"/>
        <v>#VALUE!</v>
      </c>
      <c r="R80" s="15" t="e">
        <f t="shared" si="26"/>
        <v>#VALUE!</v>
      </c>
      <c r="S80" s="15" t="e">
        <f t="shared" si="26"/>
        <v>#VALUE!</v>
      </c>
      <c r="T80" s="15" t="e">
        <f t="shared" si="26"/>
        <v>#VALUE!</v>
      </c>
      <c r="U80" s="15" t="e">
        <f t="shared" si="26"/>
        <v>#VALUE!</v>
      </c>
      <c r="V80" s="15" t="e">
        <f t="shared" si="26"/>
        <v>#VALUE!</v>
      </c>
      <c r="W80" s="15" t="e">
        <f t="shared" si="26"/>
        <v>#VALUE!</v>
      </c>
      <c r="X80" s="15" t="e">
        <f t="shared" si="26"/>
        <v>#VALUE!</v>
      </c>
      <c r="Y80" s="15" t="e">
        <f t="shared" si="26"/>
        <v>#VALUE!</v>
      </c>
      <c r="Z80" s="15">
        <f t="shared" si="26"/>
        <v>6.416618580496249E-3</v>
      </c>
      <c r="AA80" s="15">
        <f t="shared" si="26"/>
        <v>7.473749227918468E-3</v>
      </c>
      <c r="AB80" s="15">
        <f t="shared" si="26"/>
        <v>6.5828944737017529E-3</v>
      </c>
      <c r="AC80" s="15">
        <f t="shared" si="26"/>
        <v>6.9495478799884974E-3</v>
      </c>
      <c r="AD80" s="15">
        <f t="shared" si="26"/>
        <v>6.4705048883011386E-3</v>
      </c>
      <c r="AE80" s="15">
        <f t="shared" si="26"/>
        <v>6.4165471427493018E-3</v>
      </c>
      <c r="AF80" s="15">
        <f t="shared" si="26"/>
        <v>6.5790516653719934E-3</v>
      </c>
      <c r="AG80" s="15">
        <f t="shared" si="26"/>
        <v>6.8883408453099754E-3</v>
      </c>
      <c r="AH80" s="15">
        <f t="shared" si="26"/>
        <v>6.1001695371793452E-3</v>
      </c>
      <c r="AI80" s="15">
        <f t="shared" si="26"/>
        <v>5.7755775577557752E-3</v>
      </c>
      <c r="AJ80" s="15">
        <f t="shared" si="26"/>
        <v>6.4378323474935774E-3</v>
      </c>
      <c r="AK80" s="15">
        <f t="shared" si="26"/>
        <v>7.2830105216594521E-3</v>
      </c>
      <c r="AL80" s="15">
        <f t="shared" si="26"/>
        <v>7.3884585703261211E-3</v>
      </c>
      <c r="AM80" s="15">
        <f t="shared" si="26"/>
        <v>8.7753208597494969E-3</v>
      </c>
    </row>
    <row r="81" spans="1:47" ht="19" x14ac:dyDescent="0.25">
      <c r="A81" s="5" t="s">
        <v>69</v>
      </c>
      <c r="B81" s="1" t="s">
        <v>91</v>
      </c>
      <c r="C81" s="1" t="s">
        <v>91</v>
      </c>
      <c r="D81" s="1" t="s">
        <v>91</v>
      </c>
      <c r="E81" s="1" t="s">
        <v>91</v>
      </c>
      <c r="F81" s="1">
        <v>-1092400000</v>
      </c>
      <c r="G81" s="1">
        <v>-145400000</v>
      </c>
      <c r="H81" s="1">
        <v>-270500000</v>
      </c>
      <c r="I81" s="1">
        <v>-147400000</v>
      </c>
      <c r="J81" s="1">
        <v>-500000</v>
      </c>
      <c r="K81" s="1">
        <v>-127900000</v>
      </c>
      <c r="L81" s="1">
        <v>-182000000</v>
      </c>
      <c r="M81" s="1">
        <v>-139000000</v>
      </c>
      <c r="N81" s="1">
        <v>-266000000</v>
      </c>
      <c r="O81" s="1">
        <v>-163000000</v>
      </c>
      <c r="P81" s="1">
        <v>37000000</v>
      </c>
      <c r="Q81" s="1">
        <v>-208000000</v>
      </c>
      <c r="R81" s="1">
        <v>-163000000</v>
      </c>
      <c r="S81" s="1">
        <v>85000000</v>
      </c>
      <c r="T81" s="1">
        <v>-40000000</v>
      </c>
      <c r="U81" s="1">
        <v>39400000</v>
      </c>
      <c r="V81" s="1">
        <v>-129100000</v>
      </c>
      <c r="W81" s="1">
        <v>46400000</v>
      </c>
      <c r="X81" s="1">
        <v>-206600000</v>
      </c>
      <c r="Y81" s="1">
        <v>-129100000</v>
      </c>
      <c r="Z81" s="1">
        <v>110100000</v>
      </c>
      <c r="AA81" s="1">
        <v>-65400000</v>
      </c>
      <c r="AB81" s="1">
        <v>-151000000</v>
      </c>
      <c r="AC81" s="1">
        <v>-30600000</v>
      </c>
      <c r="AD81" s="1">
        <v>-21100000</v>
      </c>
      <c r="AE81" s="1">
        <v>-42900000</v>
      </c>
      <c r="AF81" s="1">
        <v>97600000</v>
      </c>
      <c r="AG81" s="1">
        <v>-35800000</v>
      </c>
      <c r="AH81" s="1">
        <v>106700000</v>
      </c>
      <c r="AI81" s="1">
        <v>414700000</v>
      </c>
      <c r="AJ81" s="1">
        <v>-66600000</v>
      </c>
      <c r="AK81" s="1">
        <v>-200000</v>
      </c>
      <c r="AL81" s="1">
        <v>164900000</v>
      </c>
      <c r="AM81" s="1">
        <v>-529700000</v>
      </c>
    </row>
    <row r="82" spans="1:47"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t="s">
        <v>91</v>
      </c>
      <c r="Z82" s="1" t="s">
        <v>91</v>
      </c>
      <c r="AA82" s="1" t="s">
        <v>91</v>
      </c>
      <c r="AB82" s="1" t="s">
        <v>91</v>
      </c>
      <c r="AC82" s="1" t="s">
        <v>91</v>
      </c>
      <c r="AD82" s="1" t="s">
        <v>91</v>
      </c>
      <c r="AE82" s="1" t="s">
        <v>91</v>
      </c>
      <c r="AF82" s="1" t="s">
        <v>91</v>
      </c>
      <c r="AG82" s="1" t="s">
        <v>91</v>
      </c>
      <c r="AH82" s="1" t="s">
        <v>91</v>
      </c>
      <c r="AI82" s="1" t="s">
        <v>91</v>
      </c>
      <c r="AJ82" s="1" t="s">
        <v>91</v>
      </c>
      <c r="AK82" s="1" t="s">
        <v>91</v>
      </c>
      <c r="AL82" s="1" t="s">
        <v>91</v>
      </c>
      <c r="AM82" s="1" t="s">
        <v>91</v>
      </c>
    </row>
    <row r="83" spans="1:47" ht="21" x14ac:dyDescent="0.25">
      <c r="A83" s="5" t="s">
        <v>34</v>
      </c>
      <c r="B83" s="1" t="s">
        <v>91</v>
      </c>
      <c r="C83" s="1" t="s">
        <v>91</v>
      </c>
      <c r="D83" s="1" t="s">
        <v>91</v>
      </c>
      <c r="E83" s="1" t="s">
        <v>91</v>
      </c>
      <c r="F83" s="1">
        <v>-71800000</v>
      </c>
      <c r="G83" s="1">
        <v>-100000</v>
      </c>
      <c r="H83" s="1">
        <v>105600000</v>
      </c>
      <c r="I83" s="1">
        <v>-24400000</v>
      </c>
      <c r="J83" s="1">
        <v>12400000</v>
      </c>
      <c r="K83" s="1">
        <v>-88300000</v>
      </c>
      <c r="L83" s="1">
        <v>-191000000</v>
      </c>
      <c r="M83" s="1">
        <v>-201000000</v>
      </c>
      <c r="N83" s="1">
        <v>-81000000</v>
      </c>
      <c r="O83" s="1">
        <v>-40000000</v>
      </c>
      <c r="P83" s="1">
        <v>-29000000</v>
      </c>
      <c r="Q83" s="1">
        <v>-69000000</v>
      </c>
      <c r="R83" s="1">
        <v>-3000000</v>
      </c>
      <c r="S83" s="1">
        <v>53000000</v>
      </c>
      <c r="T83" s="1">
        <v>26000000</v>
      </c>
      <c r="U83" s="1">
        <v>-28500000</v>
      </c>
      <c r="V83" s="1">
        <v>9000000</v>
      </c>
      <c r="W83" s="1">
        <v>-27500000</v>
      </c>
      <c r="X83" s="1">
        <v>-67700000</v>
      </c>
      <c r="Y83" s="1">
        <v>-76200000</v>
      </c>
      <c r="Z83" s="1">
        <v>127500000</v>
      </c>
      <c r="AA83" s="1">
        <v>-166400000</v>
      </c>
      <c r="AB83" s="1">
        <v>-41900000</v>
      </c>
      <c r="AC83" s="1">
        <v>21400000</v>
      </c>
      <c r="AD83" s="1">
        <v>800000</v>
      </c>
      <c r="AE83" s="1">
        <v>12900000</v>
      </c>
      <c r="AF83" s="1">
        <v>-2500000</v>
      </c>
      <c r="AG83" s="1">
        <v>4600000</v>
      </c>
      <c r="AH83" s="1">
        <v>-30400000</v>
      </c>
      <c r="AI83" s="1">
        <v>-37400000</v>
      </c>
      <c r="AJ83" s="1">
        <v>-4900000</v>
      </c>
      <c r="AK83" s="1">
        <v>30400000</v>
      </c>
      <c r="AL83" s="1">
        <v>-202800000</v>
      </c>
      <c r="AM83" s="1">
        <v>-292800000</v>
      </c>
      <c r="AT83" s="69" t="s">
        <v>133</v>
      </c>
      <c r="AU83" s="70"/>
    </row>
    <row r="84" spans="1:47"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t="s">
        <v>91</v>
      </c>
      <c r="Z84" s="1">
        <v>-101100000</v>
      </c>
      <c r="AA84" s="1">
        <v>117200000</v>
      </c>
      <c r="AB84" s="1">
        <v>15000000</v>
      </c>
      <c r="AC84" s="1">
        <v>90200000</v>
      </c>
      <c r="AD84" s="1">
        <v>3300000</v>
      </c>
      <c r="AE84" s="1">
        <v>-20700000</v>
      </c>
      <c r="AF84" s="1">
        <v>17300000</v>
      </c>
      <c r="AG84" s="1">
        <v>32300000</v>
      </c>
      <c r="AH84" s="1">
        <v>81100000</v>
      </c>
      <c r="AI84" s="1">
        <v>67200000</v>
      </c>
      <c r="AJ84" s="1">
        <v>14500000</v>
      </c>
      <c r="AK84" s="1">
        <v>-5000000</v>
      </c>
      <c r="AL84" s="1">
        <v>184800000</v>
      </c>
      <c r="AM84" s="1">
        <v>172000000</v>
      </c>
      <c r="AT84" s="71" t="s">
        <v>134</v>
      </c>
      <c r="AU84" s="72"/>
    </row>
    <row r="85" spans="1:47" ht="20" x14ac:dyDescent="0.25">
      <c r="A85" s="5" t="s">
        <v>71</v>
      </c>
      <c r="B85" s="1" t="s">
        <v>91</v>
      </c>
      <c r="C85" s="1" t="s">
        <v>91</v>
      </c>
      <c r="D85" s="1" t="s">
        <v>91</v>
      </c>
      <c r="E85" s="1" t="s">
        <v>91</v>
      </c>
      <c r="F85" s="1" t="s">
        <v>91</v>
      </c>
      <c r="G85" s="1" t="s">
        <v>91</v>
      </c>
      <c r="H85" s="1" t="s">
        <v>91</v>
      </c>
      <c r="I85" s="1" t="s">
        <v>91</v>
      </c>
      <c r="J85" s="1" t="s">
        <v>91</v>
      </c>
      <c r="K85" s="1" t="s">
        <v>91</v>
      </c>
      <c r="L85" s="1" t="s">
        <v>91</v>
      </c>
      <c r="M85" s="1" t="s">
        <v>91</v>
      </c>
      <c r="N85" s="1">
        <v>1714000000</v>
      </c>
      <c r="O85" s="1">
        <v>2113000000</v>
      </c>
      <c r="P85" s="1">
        <v>20000000</v>
      </c>
      <c r="Q85" s="1">
        <v>-96000000</v>
      </c>
      <c r="R85" s="1">
        <v>830000000</v>
      </c>
      <c r="S85" s="1">
        <v>4000000</v>
      </c>
      <c r="T85" s="1">
        <v>916000000</v>
      </c>
      <c r="U85" s="1">
        <v>1162500000</v>
      </c>
      <c r="V85" s="1">
        <v>-68300000</v>
      </c>
      <c r="W85" s="1">
        <v>-6800000</v>
      </c>
      <c r="X85" s="1">
        <v>48800000</v>
      </c>
      <c r="Y85" s="1">
        <v>14200000</v>
      </c>
      <c r="Z85" s="1">
        <v>-32300000</v>
      </c>
      <c r="AA85" s="1">
        <v>-5700000</v>
      </c>
      <c r="AB85" s="1">
        <v>17000000</v>
      </c>
      <c r="AC85" s="1">
        <v>-6500000</v>
      </c>
      <c r="AD85" s="1">
        <v>-12900000</v>
      </c>
      <c r="AE85" s="1">
        <v>18600000</v>
      </c>
      <c r="AF85" s="1">
        <v>9400000</v>
      </c>
      <c r="AG85" s="1">
        <v>-53800000</v>
      </c>
      <c r="AH85" s="1">
        <v>109000000</v>
      </c>
      <c r="AI85" s="1">
        <v>476600000</v>
      </c>
      <c r="AJ85" s="1">
        <v>-65800000</v>
      </c>
      <c r="AK85" s="1">
        <v>-16600000</v>
      </c>
      <c r="AL85" s="1">
        <v>321000000</v>
      </c>
      <c r="AM85" s="1">
        <v>6700000</v>
      </c>
      <c r="AT85" s="23" t="s">
        <v>135</v>
      </c>
      <c r="AU85" s="24">
        <f>AM17</f>
        <v>123200000</v>
      </c>
    </row>
    <row r="86" spans="1:47" ht="20" x14ac:dyDescent="0.25">
      <c r="A86" s="5" t="s">
        <v>72</v>
      </c>
      <c r="B86" s="1" t="s">
        <v>91</v>
      </c>
      <c r="C86" s="1" t="s">
        <v>91</v>
      </c>
      <c r="D86" s="1" t="s">
        <v>91</v>
      </c>
      <c r="E86" s="1" t="s">
        <v>91</v>
      </c>
      <c r="F86" s="1">
        <v>-258300000</v>
      </c>
      <c r="G86" s="1">
        <v>-75100000</v>
      </c>
      <c r="H86" s="1">
        <v>-103000000</v>
      </c>
      <c r="I86" s="1">
        <v>1337900000</v>
      </c>
      <c r="J86" s="1">
        <v>-120900000</v>
      </c>
      <c r="K86" s="1">
        <v>-123100000</v>
      </c>
      <c r="L86" s="1">
        <v>-88000000</v>
      </c>
      <c r="M86" s="1">
        <v>191000000</v>
      </c>
      <c r="N86" s="1">
        <v>-189000000</v>
      </c>
      <c r="O86" s="1">
        <v>879000000</v>
      </c>
      <c r="P86" s="1">
        <v>-75000000</v>
      </c>
      <c r="Q86" s="1">
        <v>-37000000</v>
      </c>
      <c r="R86" s="1">
        <v>-81000000</v>
      </c>
      <c r="S86" s="1">
        <v>42000000</v>
      </c>
      <c r="T86" s="1">
        <v>-35000000</v>
      </c>
      <c r="U86" s="1">
        <v>-107700000</v>
      </c>
      <c r="V86" s="1">
        <v>-31600000</v>
      </c>
      <c r="W86" s="1">
        <v>-364700000</v>
      </c>
      <c r="X86" s="1">
        <v>-896600000</v>
      </c>
      <c r="Y86" s="1">
        <v>21900000</v>
      </c>
      <c r="Z86" s="1">
        <v>18500000</v>
      </c>
      <c r="AA86" s="1">
        <v>-126800000</v>
      </c>
      <c r="AB86" s="1">
        <v>-123500000</v>
      </c>
      <c r="AC86" s="1">
        <v>-252700000</v>
      </c>
      <c r="AD86" s="1">
        <v>97700000</v>
      </c>
      <c r="AE86" s="1">
        <v>61500000</v>
      </c>
      <c r="AF86" s="1">
        <v>87800000</v>
      </c>
      <c r="AG86" s="1">
        <v>111200000</v>
      </c>
      <c r="AH86" s="1">
        <v>-139600000</v>
      </c>
      <c r="AI86" s="1">
        <v>-23800000</v>
      </c>
      <c r="AJ86" s="1">
        <v>386500000</v>
      </c>
      <c r="AK86" s="1">
        <v>-55800000</v>
      </c>
      <c r="AL86" s="1">
        <v>-319400000</v>
      </c>
      <c r="AM86" s="1">
        <v>160300000</v>
      </c>
      <c r="AT86" s="23" t="s">
        <v>136</v>
      </c>
      <c r="AU86" s="24">
        <f>AM56</f>
        <v>1051700000</v>
      </c>
    </row>
    <row r="87" spans="1:47" ht="20" x14ac:dyDescent="0.25">
      <c r="A87" s="6" t="s">
        <v>73</v>
      </c>
      <c r="B87" s="10" t="s">
        <v>91</v>
      </c>
      <c r="C87" s="10" t="s">
        <v>91</v>
      </c>
      <c r="D87" s="10" t="s">
        <v>91</v>
      </c>
      <c r="E87" s="10" t="s">
        <v>91</v>
      </c>
      <c r="F87" s="10">
        <v>-55000000</v>
      </c>
      <c r="G87" s="10">
        <v>1056600000</v>
      </c>
      <c r="H87" s="10">
        <v>742600000</v>
      </c>
      <c r="I87" s="10">
        <v>701900000</v>
      </c>
      <c r="J87" s="10">
        <v>930200000</v>
      </c>
      <c r="K87" s="10">
        <v>920600000</v>
      </c>
      <c r="L87" s="10">
        <v>1121000000</v>
      </c>
      <c r="M87" s="10">
        <v>1196000000</v>
      </c>
      <c r="N87" s="10">
        <v>667000000</v>
      </c>
      <c r="O87" s="10">
        <v>551000000</v>
      </c>
      <c r="P87" s="10">
        <v>873000000</v>
      </c>
      <c r="Q87" s="10">
        <v>926000000</v>
      </c>
      <c r="R87" s="10">
        <v>335000000</v>
      </c>
      <c r="S87" s="10">
        <v>440000000</v>
      </c>
      <c r="T87" s="10">
        <v>436000000</v>
      </c>
      <c r="U87" s="10">
        <v>596900000</v>
      </c>
      <c r="V87" s="10">
        <v>666300000</v>
      </c>
      <c r="W87" s="10">
        <v>426200000</v>
      </c>
      <c r="X87" s="10">
        <v>458800000</v>
      </c>
      <c r="Y87" s="10">
        <v>590800000</v>
      </c>
      <c r="Z87" s="10">
        <v>525900000</v>
      </c>
      <c r="AA87" s="10">
        <v>493200000</v>
      </c>
      <c r="AB87" s="10">
        <v>643700000</v>
      </c>
      <c r="AC87" s="10">
        <v>718700000</v>
      </c>
      <c r="AD87" s="10">
        <v>1014800000</v>
      </c>
      <c r="AE87" s="10">
        <v>1033300000</v>
      </c>
      <c r="AF87" s="10">
        <v>1187700000</v>
      </c>
      <c r="AG87" s="10">
        <v>947300000</v>
      </c>
      <c r="AH87" s="10">
        <v>1034000000</v>
      </c>
      <c r="AI87" s="10">
        <v>1300000000</v>
      </c>
      <c r="AJ87" s="10">
        <v>1182000000</v>
      </c>
      <c r="AK87" s="10">
        <v>1120500000</v>
      </c>
      <c r="AL87" s="10">
        <v>1261000000</v>
      </c>
      <c r="AM87" s="10">
        <v>823100000</v>
      </c>
      <c r="AT87" s="23" t="s">
        <v>137</v>
      </c>
      <c r="AU87" s="24">
        <f>AM61</f>
        <v>3131300000</v>
      </c>
    </row>
    <row r="88" spans="1:47" ht="20" x14ac:dyDescent="0.25">
      <c r="A88" s="5" t="s">
        <v>74</v>
      </c>
      <c r="B88" s="1" t="s">
        <v>91</v>
      </c>
      <c r="C88" s="1" t="s">
        <v>91</v>
      </c>
      <c r="D88" s="1" t="s">
        <v>91</v>
      </c>
      <c r="E88" s="1" t="s">
        <v>91</v>
      </c>
      <c r="F88" s="1">
        <v>-608600000</v>
      </c>
      <c r="G88" s="1">
        <v>-575700000</v>
      </c>
      <c r="H88" s="1">
        <v>-501300000</v>
      </c>
      <c r="I88" s="1">
        <v>-409500000</v>
      </c>
      <c r="J88" s="1">
        <v>-550900000</v>
      </c>
      <c r="K88" s="1">
        <v>-587400000</v>
      </c>
      <c r="L88" s="1">
        <v>-1872000000</v>
      </c>
      <c r="M88" s="1">
        <v>-866000000</v>
      </c>
      <c r="N88" s="1">
        <v>-683000000</v>
      </c>
      <c r="O88" s="1">
        <v>-566000000</v>
      </c>
      <c r="P88" s="1">
        <v>-618000000</v>
      </c>
      <c r="Q88" s="1">
        <v>-315000000</v>
      </c>
      <c r="R88" s="1">
        <v>-157000000</v>
      </c>
      <c r="S88" s="1">
        <v>-104000000</v>
      </c>
      <c r="T88" s="1">
        <v>-109000000</v>
      </c>
      <c r="U88" s="1">
        <v>-98000000</v>
      </c>
      <c r="V88" s="1">
        <v>-124100000</v>
      </c>
      <c r="W88" s="1">
        <v>-150100000</v>
      </c>
      <c r="X88" s="1">
        <v>-131000000</v>
      </c>
      <c r="Y88" s="1">
        <v>-151000000</v>
      </c>
      <c r="Z88" s="1">
        <v>-97800000</v>
      </c>
      <c r="AA88" s="1">
        <v>-93100000</v>
      </c>
      <c r="AB88" s="1">
        <v>-114900000</v>
      </c>
      <c r="AC88" s="1">
        <v>-137200000</v>
      </c>
      <c r="AD88" s="1">
        <v>-149600000</v>
      </c>
      <c r="AE88" s="1">
        <v>-143500000</v>
      </c>
      <c r="AF88" s="1">
        <v>-122900000</v>
      </c>
      <c r="AG88" s="1">
        <v>-116900000</v>
      </c>
      <c r="AH88" s="1">
        <v>-141700000</v>
      </c>
      <c r="AI88" s="1">
        <v>-125500000</v>
      </c>
      <c r="AJ88" s="1">
        <v>-132800000</v>
      </c>
      <c r="AK88" s="1">
        <v>-113900000</v>
      </c>
      <c r="AL88" s="1">
        <v>-120300000</v>
      </c>
      <c r="AM88" s="1">
        <v>-141100000</v>
      </c>
      <c r="AT88" s="44" t="s">
        <v>138</v>
      </c>
      <c r="AU88" s="45">
        <f>AU85/(AU86+AU87)</f>
        <v>2.9452546019603155E-2</v>
      </c>
    </row>
    <row r="89" spans="1:47" ht="20" customHeight="1" x14ac:dyDescent="0.25">
      <c r="A89" s="14" t="s">
        <v>104</v>
      </c>
      <c r="B89" s="15" t="e">
        <f t="shared" ref="B89:AF89" si="27">(-1*B88)/B3</f>
        <v>#VALUE!</v>
      </c>
      <c r="C89" s="15" t="e">
        <f t="shared" si="27"/>
        <v>#VALUE!</v>
      </c>
      <c r="D89" s="15" t="e">
        <f t="shared" si="27"/>
        <v>#VALUE!</v>
      </c>
      <c r="E89" s="15" t="e">
        <f t="shared" si="27"/>
        <v>#VALUE!</v>
      </c>
      <c r="F89" s="15">
        <f t="shared" si="27"/>
        <v>4.8617601712719984E-2</v>
      </c>
      <c r="G89" s="15">
        <f t="shared" si="27"/>
        <v>4.6507306906217939E-2</v>
      </c>
      <c r="H89" s="15">
        <f t="shared" si="27"/>
        <v>4.2029277126616027E-2</v>
      </c>
      <c r="I89" s="15">
        <f t="shared" si="27"/>
        <v>3.7535404273261408E-2</v>
      </c>
      <c r="J89" s="15">
        <f t="shared" si="27"/>
        <v>5.0821033210332101E-2</v>
      </c>
      <c r="K89" s="15">
        <f t="shared" si="27"/>
        <v>5.242442903424456E-2</v>
      </c>
      <c r="L89" s="15">
        <f t="shared" si="27"/>
        <v>0.14291167264676694</v>
      </c>
      <c r="M89" s="15">
        <f t="shared" si="27"/>
        <v>8.3485973199652952E-2</v>
      </c>
      <c r="N89" s="15">
        <f t="shared" si="27"/>
        <v>8.7992785364596759E-2</v>
      </c>
      <c r="O89" s="15">
        <f t="shared" si="27"/>
        <v>8.3827014218009477E-2</v>
      </c>
      <c r="P89" s="15">
        <f t="shared" si="27"/>
        <v>8.7746698849921909E-2</v>
      </c>
      <c r="Q89" s="15">
        <f t="shared" si="27"/>
        <v>4.4049783247098309E-2</v>
      </c>
      <c r="R89" s="15">
        <f t="shared" si="27"/>
        <v>3.6317372195234787E-2</v>
      </c>
      <c r="S89" s="15">
        <f t="shared" si="27"/>
        <v>2.6605269889997441E-2</v>
      </c>
      <c r="T89" s="15">
        <f t="shared" si="27"/>
        <v>2.6559454191033137E-2</v>
      </c>
      <c r="U89" s="15">
        <f t="shared" si="27"/>
        <v>2.2216680646550746E-2</v>
      </c>
      <c r="V89" s="15">
        <f t="shared" si="27"/>
        <v>2.4804125359769748E-2</v>
      </c>
      <c r="W89" s="15">
        <f t="shared" si="27"/>
        <v>2.6989606933505952E-2</v>
      </c>
      <c r="X89" s="15">
        <f t="shared" si="27"/>
        <v>2.6179579927656429E-2</v>
      </c>
      <c r="Y89" s="15">
        <f t="shared" si="27"/>
        <v>2.6501456702586964E-2</v>
      </c>
      <c r="Z89" s="15">
        <f t="shared" si="27"/>
        <v>2.2573571840738604E-2</v>
      </c>
      <c r="AA89" s="15">
        <f t="shared" si="27"/>
        <v>1.9168210829730286E-2</v>
      </c>
      <c r="AB89" s="15">
        <f t="shared" si="27"/>
        <v>1.9148723418438769E-2</v>
      </c>
      <c r="AC89" s="15">
        <f t="shared" si="27"/>
        <v>2.1919033773205098E-2</v>
      </c>
      <c r="AD89" s="15">
        <f t="shared" si="27"/>
        <v>2.35520080605803E-2</v>
      </c>
      <c r="AE89" s="15">
        <f t="shared" si="27"/>
        <v>2.1665282705518232E-2</v>
      </c>
      <c r="AF89" s="15">
        <f t="shared" si="27"/>
        <v>1.9483504811426942E-2</v>
      </c>
      <c r="AG89" s="15">
        <f>(-1*AG88)/AG3</f>
        <v>1.9882643081894719E-2</v>
      </c>
      <c r="AH89" s="15">
        <f t="shared" ref="AH89:AM89" si="28">(-1*AH88)/AH3</f>
        <v>2.2451792816060082E-2</v>
      </c>
      <c r="AI89" s="15">
        <f t="shared" si="28"/>
        <v>1.8826882688268827E-2</v>
      </c>
      <c r="AJ89" s="15">
        <f t="shared" si="28"/>
        <v>1.983629085260202E-2</v>
      </c>
      <c r="AK89" s="15">
        <f t="shared" si="28"/>
        <v>1.7994249423362509E-2</v>
      </c>
      <c r="AL89" s="15">
        <f t="shared" si="28"/>
        <v>1.7192099922828479E-2</v>
      </c>
      <c r="AM89" s="15">
        <f t="shared" si="28"/>
        <v>1.8182052471522086E-2</v>
      </c>
      <c r="AT89" s="23" t="s">
        <v>105</v>
      </c>
      <c r="AU89" s="24">
        <f>AM27</f>
        <v>154500000</v>
      </c>
    </row>
    <row r="90" spans="1:47"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t="s">
        <v>91</v>
      </c>
      <c r="P90" s="1" t="s">
        <v>91</v>
      </c>
      <c r="Q90" s="1" t="s">
        <v>91</v>
      </c>
      <c r="R90" s="1" t="s">
        <v>91</v>
      </c>
      <c r="S90" s="1" t="s">
        <v>91</v>
      </c>
      <c r="T90" s="1" t="s">
        <v>91</v>
      </c>
      <c r="U90" s="1" t="s">
        <v>91</v>
      </c>
      <c r="V90" s="1" t="s">
        <v>91</v>
      </c>
      <c r="W90" s="1">
        <v>-40000000</v>
      </c>
      <c r="X90" s="1">
        <v>-250000000</v>
      </c>
      <c r="Y90" s="1">
        <v>-111000000</v>
      </c>
      <c r="Z90" s="1">
        <v>-31000000</v>
      </c>
      <c r="AA90" s="1" t="s">
        <v>91</v>
      </c>
      <c r="AB90" s="1">
        <v>-46000000</v>
      </c>
      <c r="AC90" s="1">
        <v>-16000000</v>
      </c>
      <c r="AD90" s="1">
        <v>-85000000</v>
      </c>
      <c r="AE90" s="1">
        <v>-82000000</v>
      </c>
      <c r="AF90" s="1">
        <v>-21000000</v>
      </c>
      <c r="AG90" s="1">
        <v>-139000000</v>
      </c>
      <c r="AH90" s="1">
        <v>93000000</v>
      </c>
      <c r="AI90" s="1">
        <v>-10000000</v>
      </c>
      <c r="AJ90" s="1">
        <v>-21000000</v>
      </c>
      <c r="AK90" s="1" t="s">
        <v>91</v>
      </c>
      <c r="AL90" s="1">
        <v>-2488500000</v>
      </c>
      <c r="AM90" s="1">
        <v>-16600000</v>
      </c>
      <c r="AT90" s="23" t="s">
        <v>19</v>
      </c>
      <c r="AU90" s="24">
        <f>AM25</f>
        <v>1073600000</v>
      </c>
    </row>
    <row r="91" spans="1:47" ht="20" x14ac:dyDescent="0.25">
      <c r="A91" s="5" t="s">
        <v>76</v>
      </c>
      <c r="B91" s="1" t="s">
        <v>91</v>
      </c>
      <c r="C91" s="1" t="s">
        <v>91</v>
      </c>
      <c r="D91" s="1" t="s">
        <v>91</v>
      </c>
      <c r="E91" s="1" t="s">
        <v>91</v>
      </c>
      <c r="F91" s="1" t="s">
        <v>91</v>
      </c>
      <c r="G91" s="1" t="s">
        <v>91</v>
      </c>
      <c r="H91" s="1" t="s">
        <v>91</v>
      </c>
      <c r="I91" s="1" t="s">
        <v>91</v>
      </c>
      <c r="J91" s="1" t="s">
        <v>91</v>
      </c>
      <c r="K91" s="1" t="s">
        <v>91</v>
      </c>
      <c r="L91" s="1" t="s">
        <v>91</v>
      </c>
      <c r="M91" s="1" t="s">
        <v>91</v>
      </c>
      <c r="N91" s="1" t="s">
        <v>91</v>
      </c>
      <c r="O91" s="1" t="s">
        <v>91</v>
      </c>
      <c r="P91" s="1" t="s">
        <v>91</v>
      </c>
      <c r="Q91" s="1" t="s">
        <v>91</v>
      </c>
      <c r="R91" s="1" t="s">
        <v>91</v>
      </c>
      <c r="S91" s="1" t="s">
        <v>91</v>
      </c>
      <c r="T91" s="1" t="s">
        <v>91</v>
      </c>
      <c r="U91" s="1" t="s">
        <v>91</v>
      </c>
      <c r="V91" s="1" t="s">
        <v>91</v>
      </c>
      <c r="W91" s="1" t="s">
        <v>91</v>
      </c>
      <c r="X91" s="1" t="s">
        <v>91</v>
      </c>
      <c r="Y91" s="1" t="s">
        <v>91</v>
      </c>
      <c r="Z91" s="1">
        <v>-8400000</v>
      </c>
      <c r="AA91" s="1" t="s">
        <v>91</v>
      </c>
      <c r="AB91" s="1" t="s">
        <v>91</v>
      </c>
      <c r="AC91" s="1">
        <v>-487500000</v>
      </c>
      <c r="AD91" s="1">
        <v>-372200000</v>
      </c>
      <c r="AE91" s="1">
        <v>-705700000</v>
      </c>
      <c r="AF91" s="1">
        <v>-867600000</v>
      </c>
      <c r="AG91" s="1">
        <v>-1070700000</v>
      </c>
      <c r="AH91" s="1">
        <v>-1444200000</v>
      </c>
      <c r="AI91" s="1">
        <v>-1296900000</v>
      </c>
      <c r="AJ91" s="1">
        <v>-5100000</v>
      </c>
      <c r="AK91" s="1">
        <v>-10700000</v>
      </c>
      <c r="AL91" s="1">
        <v>-13600000</v>
      </c>
      <c r="AM91" s="1">
        <v>-59800000</v>
      </c>
      <c r="AT91" s="44" t="s">
        <v>139</v>
      </c>
      <c r="AU91" s="45">
        <f>AU89/AU90</f>
        <v>0.14390834575260805</v>
      </c>
    </row>
    <row r="92" spans="1:47" ht="20" x14ac:dyDescent="0.25">
      <c r="A92" s="5" t="s">
        <v>77</v>
      </c>
      <c r="B92" s="1" t="s">
        <v>91</v>
      </c>
      <c r="C92" s="1" t="s">
        <v>91</v>
      </c>
      <c r="D92" s="1" t="s">
        <v>91</v>
      </c>
      <c r="E92" s="1" t="s">
        <v>91</v>
      </c>
      <c r="F92" s="1" t="s">
        <v>91</v>
      </c>
      <c r="G92" s="1" t="s">
        <v>91</v>
      </c>
      <c r="H92" s="1" t="s">
        <v>91</v>
      </c>
      <c r="I92" s="1" t="s">
        <v>91</v>
      </c>
      <c r="J92" s="1" t="s">
        <v>91</v>
      </c>
      <c r="K92" s="1" t="s">
        <v>91</v>
      </c>
      <c r="L92" s="1" t="s">
        <v>91</v>
      </c>
      <c r="M92" s="1" t="s">
        <v>91</v>
      </c>
      <c r="N92" s="1" t="s">
        <v>91</v>
      </c>
      <c r="O92" s="1" t="s">
        <v>91</v>
      </c>
      <c r="P92" s="1" t="s">
        <v>91</v>
      </c>
      <c r="Q92" s="1" t="s">
        <v>91</v>
      </c>
      <c r="R92" s="1" t="s">
        <v>91</v>
      </c>
      <c r="S92" s="1" t="s">
        <v>91</v>
      </c>
      <c r="T92" s="1" t="s">
        <v>91</v>
      </c>
      <c r="U92" s="1" t="s">
        <v>91</v>
      </c>
      <c r="V92" s="1" t="s">
        <v>91</v>
      </c>
      <c r="W92" s="1">
        <v>24100000</v>
      </c>
      <c r="X92" s="1">
        <v>34700000</v>
      </c>
      <c r="Y92" s="1">
        <v>36300000</v>
      </c>
      <c r="Z92" s="1">
        <v>4800000</v>
      </c>
      <c r="AA92" s="1">
        <v>4100000</v>
      </c>
      <c r="AB92" s="1" t="s">
        <v>91</v>
      </c>
      <c r="AC92" s="1">
        <v>137500000</v>
      </c>
      <c r="AD92" s="1">
        <v>350000000</v>
      </c>
      <c r="AE92" s="1">
        <v>447800000</v>
      </c>
      <c r="AF92" s="1">
        <v>762700000</v>
      </c>
      <c r="AG92" s="1">
        <v>886300000</v>
      </c>
      <c r="AH92" s="1">
        <v>975200000</v>
      </c>
      <c r="AI92" s="1">
        <v>1261400000</v>
      </c>
      <c r="AJ92" s="1">
        <v>379100000</v>
      </c>
      <c r="AK92" s="1">
        <v>43900000</v>
      </c>
      <c r="AL92" s="1">
        <v>600000</v>
      </c>
      <c r="AM92" s="1">
        <v>210200000</v>
      </c>
      <c r="AT92" s="46" t="s">
        <v>140</v>
      </c>
      <c r="AU92" s="47">
        <f>AU88*(1-AU91)</f>
        <v>2.5214078843719505E-2</v>
      </c>
    </row>
    <row r="93" spans="1:47" ht="19" x14ac:dyDescent="0.25">
      <c r="A93" s="5" t="s">
        <v>78</v>
      </c>
      <c r="B93" s="1" t="s">
        <v>91</v>
      </c>
      <c r="C93" s="1" t="s">
        <v>91</v>
      </c>
      <c r="D93" s="1" t="s">
        <v>91</v>
      </c>
      <c r="E93" s="1" t="s">
        <v>91</v>
      </c>
      <c r="F93" s="1">
        <v>299400000</v>
      </c>
      <c r="G93" s="1">
        <v>73400000</v>
      </c>
      <c r="H93" s="1">
        <v>702000000</v>
      </c>
      <c r="I93" s="1">
        <v>95100000</v>
      </c>
      <c r="J93" s="1">
        <v>29800000</v>
      </c>
      <c r="K93" s="1">
        <v>103500000</v>
      </c>
      <c r="L93" s="1">
        <v>38000000</v>
      </c>
      <c r="M93" s="1">
        <v>-243000000</v>
      </c>
      <c r="N93" s="1">
        <v>938000000</v>
      </c>
      <c r="O93" s="1">
        <v>101000000</v>
      </c>
      <c r="P93" s="1">
        <v>198000000</v>
      </c>
      <c r="Q93" s="1">
        <v>-134000000</v>
      </c>
      <c r="R93" s="1">
        <v>310000000</v>
      </c>
      <c r="S93" s="1">
        <v>-71000000</v>
      </c>
      <c r="T93" s="1">
        <v>-24000000</v>
      </c>
      <c r="U93" s="1">
        <v>32800000</v>
      </c>
      <c r="V93" s="1">
        <v>1300000</v>
      </c>
      <c r="W93" s="1">
        <v>248500000</v>
      </c>
      <c r="X93" s="1">
        <v>1745200000</v>
      </c>
      <c r="Y93" s="1">
        <v>5000000</v>
      </c>
      <c r="Z93" s="1">
        <v>-97800000</v>
      </c>
      <c r="AA93" s="1">
        <v>-93100000</v>
      </c>
      <c r="AB93" s="1">
        <v>-114900000</v>
      </c>
      <c r="AC93" s="1">
        <v>-137200000</v>
      </c>
      <c r="AD93" s="1">
        <v>-149600000</v>
      </c>
      <c r="AE93" s="1">
        <v>-143500000</v>
      </c>
      <c r="AF93" s="1">
        <v>-121000000</v>
      </c>
      <c r="AG93" s="1">
        <v>-116600000</v>
      </c>
      <c r="AH93" s="1">
        <v>-140700000</v>
      </c>
      <c r="AI93" s="1">
        <v>-124900000</v>
      </c>
      <c r="AJ93" s="1">
        <v>-128000000</v>
      </c>
      <c r="AK93" s="1">
        <v>-651200000</v>
      </c>
      <c r="AL93" s="1">
        <v>-125100000</v>
      </c>
      <c r="AM93" s="1">
        <v>-141600000</v>
      </c>
      <c r="AT93" s="71" t="s">
        <v>141</v>
      </c>
      <c r="AU93" s="72"/>
    </row>
    <row r="94" spans="1:47" ht="20" x14ac:dyDescent="0.25">
      <c r="A94" s="6" t="s">
        <v>79</v>
      </c>
      <c r="B94" s="10" t="s">
        <v>91</v>
      </c>
      <c r="C94" s="10" t="s">
        <v>91</v>
      </c>
      <c r="D94" s="10" t="s">
        <v>91</v>
      </c>
      <c r="E94" s="10" t="s">
        <v>91</v>
      </c>
      <c r="F94" s="10">
        <v>-309200000</v>
      </c>
      <c r="G94" s="10">
        <v>-502300000</v>
      </c>
      <c r="H94" s="10">
        <v>200700000</v>
      </c>
      <c r="I94" s="10">
        <v>-314400000</v>
      </c>
      <c r="J94" s="10">
        <v>-521100000</v>
      </c>
      <c r="K94" s="10">
        <v>-483900000</v>
      </c>
      <c r="L94" s="10">
        <v>-1834000000</v>
      </c>
      <c r="M94" s="10">
        <v>-1109000000</v>
      </c>
      <c r="N94" s="10">
        <v>255000000</v>
      </c>
      <c r="O94" s="10">
        <v>-465000000</v>
      </c>
      <c r="P94" s="10">
        <v>-420000000</v>
      </c>
      <c r="Q94" s="10">
        <v>-449000000</v>
      </c>
      <c r="R94" s="10">
        <v>153000000</v>
      </c>
      <c r="S94" s="10">
        <v>-175000000</v>
      </c>
      <c r="T94" s="10">
        <v>-133000000</v>
      </c>
      <c r="U94" s="10">
        <v>-65200000</v>
      </c>
      <c r="V94" s="10">
        <v>-122800000</v>
      </c>
      <c r="W94" s="10">
        <v>82500000</v>
      </c>
      <c r="X94" s="10">
        <v>1398900000</v>
      </c>
      <c r="Y94" s="10">
        <v>-220700000</v>
      </c>
      <c r="Z94" s="10">
        <v>-132400000</v>
      </c>
      <c r="AA94" s="10">
        <v>-89000000</v>
      </c>
      <c r="AB94" s="10">
        <v>-160900000</v>
      </c>
      <c r="AC94" s="10">
        <v>-503200000</v>
      </c>
      <c r="AD94" s="10">
        <v>-256800000</v>
      </c>
      <c r="AE94" s="10">
        <v>-483400000</v>
      </c>
      <c r="AF94" s="10">
        <v>-246900000</v>
      </c>
      <c r="AG94" s="10">
        <v>-440000000</v>
      </c>
      <c r="AH94" s="10">
        <v>-516700000</v>
      </c>
      <c r="AI94" s="10">
        <v>-170400000</v>
      </c>
      <c r="AJ94" s="10">
        <v>225000000</v>
      </c>
      <c r="AK94" s="10">
        <v>-618000000</v>
      </c>
      <c r="AL94" s="10">
        <v>-2626600000</v>
      </c>
      <c r="AM94" s="10">
        <v>-7800000</v>
      </c>
      <c r="AT94" s="23" t="s">
        <v>142</v>
      </c>
      <c r="AU94" s="48">
        <f>[1]Treasuries!$C$8</f>
        <v>3.7450000000000004E-2</v>
      </c>
    </row>
    <row r="95" spans="1:47"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t="s">
        <v>91</v>
      </c>
      <c r="X95" s="1" t="s">
        <v>91</v>
      </c>
      <c r="Y95" s="1" t="s">
        <v>91</v>
      </c>
      <c r="Z95" s="1">
        <v>-100000000</v>
      </c>
      <c r="AA95" s="1" t="s">
        <v>91</v>
      </c>
      <c r="AB95" s="1" t="s">
        <v>91</v>
      </c>
      <c r="AC95" s="1" t="s">
        <v>91</v>
      </c>
      <c r="AD95" s="1" t="s">
        <v>91</v>
      </c>
      <c r="AE95" s="1" t="s">
        <v>91</v>
      </c>
      <c r="AF95" s="1" t="s">
        <v>91</v>
      </c>
      <c r="AG95" s="1" t="s">
        <v>91</v>
      </c>
      <c r="AH95" s="1" t="s">
        <v>91</v>
      </c>
      <c r="AI95" s="1">
        <v>-250000000</v>
      </c>
      <c r="AJ95" s="1" t="s">
        <v>91</v>
      </c>
      <c r="AK95" s="1">
        <v>-700700000</v>
      </c>
      <c r="AL95" s="1">
        <v>-2500000</v>
      </c>
      <c r="AM95" s="1">
        <v>-210000000</v>
      </c>
      <c r="AT95" s="49" t="s">
        <v>143</v>
      </c>
      <c r="AU95" s="50" cm="1">
        <f t="array" ref="AU95">_FV(A1,"Beta")</f>
        <v>1.4286000000000001</v>
      </c>
    </row>
    <row r="96" spans="1:47" ht="20" x14ac:dyDescent="0.25">
      <c r="A96" s="5" t="s">
        <v>81</v>
      </c>
      <c r="B96" s="1" t="s">
        <v>91</v>
      </c>
      <c r="C96" s="1" t="s">
        <v>91</v>
      </c>
      <c r="D96" s="1" t="s">
        <v>91</v>
      </c>
      <c r="E96" s="1" t="s">
        <v>91</v>
      </c>
      <c r="F96" s="1">
        <v>10800000</v>
      </c>
      <c r="G96" s="1">
        <v>26700000</v>
      </c>
      <c r="H96" s="1">
        <v>31500000</v>
      </c>
      <c r="I96" s="1">
        <v>18900000</v>
      </c>
      <c r="J96" s="1">
        <v>63200000</v>
      </c>
      <c r="K96" s="1">
        <v>38000000</v>
      </c>
      <c r="L96" s="1">
        <v>50000000</v>
      </c>
      <c r="M96" s="1">
        <v>42000000</v>
      </c>
      <c r="N96" s="1">
        <v>56000000</v>
      </c>
      <c r="O96" s="1">
        <v>75000000</v>
      </c>
      <c r="P96" s="1">
        <v>125000000</v>
      </c>
      <c r="Q96" s="1">
        <v>20000000</v>
      </c>
      <c r="R96" s="1">
        <v>44000000</v>
      </c>
      <c r="S96" s="1">
        <v>25000000</v>
      </c>
      <c r="T96" s="1">
        <v>70000000</v>
      </c>
      <c r="U96" s="1">
        <v>78500000</v>
      </c>
      <c r="V96" s="1">
        <v>91600000</v>
      </c>
      <c r="W96" s="1">
        <v>60100000</v>
      </c>
      <c r="X96" s="1">
        <v>64900000</v>
      </c>
      <c r="Y96" s="1">
        <v>13200000</v>
      </c>
      <c r="Z96" s="1" t="s">
        <v>91</v>
      </c>
      <c r="AA96" s="1" t="s">
        <v>91</v>
      </c>
      <c r="AB96" s="1" t="s">
        <v>91</v>
      </c>
      <c r="AC96" s="1" t="s">
        <v>91</v>
      </c>
      <c r="AD96" s="1" t="s">
        <v>91</v>
      </c>
      <c r="AE96" s="1" t="s">
        <v>91</v>
      </c>
      <c r="AF96" s="1" t="s">
        <v>91</v>
      </c>
      <c r="AG96" s="1" t="s">
        <v>91</v>
      </c>
      <c r="AH96" s="1" t="s">
        <v>91</v>
      </c>
      <c r="AI96" s="1" t="s">
        <v>91</v>
      </c>
      <c r="AJ96" s="1" t="s">
        <v>91</v>
      </c>
      <c r="AK96" s="1" t="s">
        <v>91</v>
      </c>
      <c r="AL96" s="1" t="s">
        <v>91</v>
      </c>
      <c r="AM96" s="1" t="s">
        <v>91</v>
      </c>
      <c r="AT96" s="23" t="s">
        <v>144</v>
      </c>
      <c r="AU96" s="48">
        <v>8.4000000000000005E-2</v>
      </c>
    </row>
    <row r="97" spans="1:47" ht="20" x14ac:dyDescent="0.25">
      <c r="A97" s="5" t="s">
        <v>82</v>
      </c>
      <c r="B97" s="1" t="s">
        <v>91</v>
      </c>
      <c r="C97" s="1" t="s">
        <v>91</v>
      </c>
      <c r="D97" s="1" t="s">
        <v>91</v>
      </c>
      <c r="E97" s="1" t="s">
        <v>91</v>
      </c>
      <c r="F97" s="1">
        <v>-278000000</v>
      </c>
      <c r="G97" s="1">
        <v>-302900000</v>
      </c>
      <c r="H97" s="1">
        <v>-338200000</v>
      </c>
      <c r="I97" s="1">
        <v>-230400000</v>
      </c>
      <c r="J97" s="1">
        <v>-64900000</v>
      </c>
      <c r="K97" s="1">
        <v>-154900000</v>
      </c>
      <c r="L97" s="1">
        <v>-137000000</v>
      </c>
      <c r="M97" s="1">
        <v>-48000000</v>
      </c>
      <c r="N97" s="1">
        <v>-856000000</v>
      </c>
      <c r="O97" s="1">
        <v>-980000000</v>
      </c>
      <c r="P97" s="1">
        <v>-172000000</v>
      </c>
      <c r="Q97" s="1">
        <v>-325000000</v>
      </c>
      <c r="R97" s="1">
        <v>-63000000</v>
      </c>
      <c r="S97" s="1" t="s">
        <v>91</v>
      </c>
      <c r="T97" s="1">
        <v>-128000000</v>
      </c>
      <c r="U97" s="1">
        <v>-258400000</v>
      </c>
      <c r="V97" s="1">
        <v>-499200000</v>
      </c>
      <c r="W97" s="1">
        <v>-722500000</v>
      </c>
      <c r="X97" s="1">
        <v>-1519300000</v>
      </c>
      <c r="Y97" s="1">
        <v>-359100000</v>
      </c>
      <c r="Z97" s="1">
        <v>-53500000</v>
      </c>
      <c r="AA97" s="1">
        <v>-118800000</v>
      </c>
      <c r="AB97" s="1">
        <v>-298700000</v>
      </c>
      <c r="AC97" s="1">
        <v>-259400000</v>
      </c>
      <c r="AD97" s="1">
        <v>-402700000</v>
      </c>
      <c r="AE97" s="1">
        <v>-485700000</v>
      </c>
      <c r="AF97" s="1">
        <v>-598400000</v>
      </c>
      <c r="AG97" s="1">
        <v>-507600000</v>
      </c>
      <c r="AH97" s="1">
        <v>-342600000</v>
      </c>
      <c r="AI97" s="1">
        <v>-1482300000</v>
      </c>
      <c r="AJ97" s="1">
        <v>-1009000000</v>
      </c>
      <c r="AK97" s="1">
        <v>-264200000</v>
      </c>
      <c r="AL97" s="1">
        <v>-299700000</v>
      </c>
      <c r="AM97" s="1">
        <v>-301300000</v>
      </c>
      <c r="AT97" s="46" t="s">
        <v>145</v>
      </c>
      <c r="AU97" s="47">
        <f>(AU94)+((AU95)*(AU96-AU94))</f>
        <v>0.10395133000000001</v>
      </c>
    </row>
    <row r="98" spans="1:47" ht="19" x14ac:dyDescent="0.25">
      <c r="A98" s="5" t="s">
        <v>83</v>
      </c>
      <c r="B98" s="1" t="s">
        <v>91</v>
      </c>
      <c r="C98" s="1" t="s">
        <v>91</v>
      </c>
      <c r="D98" s="1" t="s">
        <v>91</v>
      </c>
      <c r="E98" s="1" t="s">
        <v>91</v>
      </c>
      <c r="F98" s="1">
        <v>-192200000</v>
      </c>
      <c r="G98" s="1">
        <v>-195800000</v>
      </c>
      <c r="H98" s="1">
        <v>-201500000</v>
      </c>
      <c r="I98" s="1">
        <v>-206100000</v>
      </c>
      <c r="J98" s="1">
        <v>-211400000</v>
      </c>
      <c r="K98" s="1">
        <v>-225200000</v>
      </c>
      <c r="L98" s="1">
        <v>-235000000</v>
      </c>
      <c r="M98" s="1">
        <v>-253000000</v>
      </c>
      <c r="N98" s="1">
        <v>-248000000</v>
      </c>
      <c r="O98" s="1">
        <v>-202000000</v>
      </c>
      <c r="P98" s="1">
        <v>-194000000</v>
      </c>
      <c r="Q98" s="1">
        <v>-192000000</v>
      </c>
      <c r="R98" s="1">
        <v>-170000000</v>
      </c>
      <c r="S98" s="1">
        <v>-122000000</v>
      </c>
      <c r="T98" s="1">
        <v>-122000000</v>
      </c>
      <c r="U98" s="1">
        <v>-122500000</v>
      </c>
      <c r="V98" s="1">
        <v>-142700000</v>
      </c>
      <c r="W98" s="1">
        <v>-159300000</v>
      </c>
      <c r="X98" s="1">
        <v>-184700000</v>
      </c>
      <c r="Y98" s="1">
        <v>-170200000</v>
      </c>
      <c r="Z98" s="1">
        <v>-164500000</v>
      </c>
      <c r="AA98" s="1">
        <v>-173600000</v>
      </c>
      <c r="AB98" s="1">
        <v>-211000000</v>
      </c>
      <c r="AC98" s="1">
        <v>-247400000</v>
      </c>
      <c r="AD98" s="1">
        <v>-276300000</v>
      </c>
      <c r="AE98" s="1">
        <v>-320500000</v>
      </c>
      <c r="AF98" s="1">
        <v>-350100000</v>
      </c>
      <c r="AG98" s="1">
        <v>-378200000</v>
      </c>
      <c r="AH98" s="1">
        <v>-390700000</v>
      </c>
      <c r="AI98" s="1">
        <v>-440800000</v>
      </c>
      <c r="AJ98" s="1">
        <v>-459800000</v>
      </c>
      <c r="AK98" s="1">
        <v>-472800000</v>
      </c>
      <c r="AL98" s="1">
        <v>-497100000</v>
      </c>
      <c r="AM98" s="1">
        <v>-519400000</v>
      </c>
      <c r="AT98" s="71" t="s">
        <v>146</v>
      </c>
      <c r="AU98" s="72"/>
    </row>
    <row r="99" spans="1:47" ht="20" x14ac:dyDescent="0.25">
      <c r="A99" s="5" t="s">
        <v>84</v>
      </c>
      <c r="B99" s="1" t="s">
        <v>91</v>
      </c>
      <c r="C99" s="1" t="s">
        <v>91</v>
      </c>
      <c r="D99" s="1" t="s">
        <v>91</v>
      </c>
      <c r="E99" s="1" t="s">
        <v>91</v>
      </c>
      <c r="F99" s="1">
        <v>255900000</v>
      </c>
      <c r="G99" s="1">
        <v>-3500000</v>
      </c>
      <c r="H99" s="1">
        <v>-342500000</v>
      </c>
      <c r="I99" s="1">
        <v>128900000</v>
      </c>
      <c r="J99" s="1">
        <v>-25800000</v>
      </c>
      <c r="K99" s="1">
        <v>-239100000</v>
      </c>
      <c r="L99" s="1">
        <v>1072000000</v>
      </c>
      <c r="M99" s="1">
        <v>201000000</v>
      </c>
      <c r="N99" s="1">
        <v>-254000000</v>
      </c>
      <c r="O99" s="1">
        <v>855000000</v>
      </c>
      <c r="P99" s="1">
        <v>21000000</v>
      </c>
      <c r="Q99" s="1">
        <v>-173000000</v>
      </c>
      <c r="R99" s="1">
        <v>-357000000</v>
      </c>
      <c r="S99" s="1" t="s">
        <v>91</v>
      </c>
      <c r="T99" s="1">
        <v>-155000000</v>
      </c>
      <c r="U99" s="1">
        <v>-9600000</v>
      </c>
      <c r="V99" s="1">
        <v>-300000</v>
      </c>
      <c r="W99" s="1">
        <v>265300000</v>
      </c>
      <c r="X99" s="1">
        <v>-34800000</v>
      </c>
      <c r="Y99" s="1">
        <v>73300000</v>
      </c>
      <c r="Z99" s="1">
        <v>10600000</v>
      </c>
      <c r="AA99" s="1">
        <v>51000000</v>
      </c>
      <c r="AB99" s="1">
        <v>211800000</v>
      </c>
      <c r="AC99" s="1">
        <v>224100000</v>
      </c>
      <c r="AD99" s="1">
        <v>224400000</v>
      </c>
      <c r="AE99" s="1">
        <v>284400000</v>
      </c>
      <c r="AF99" s="1">
        <v>340400000</v>
      </c>
      <c r="AG99" s="1">
        <v>488100000</v>
      </c>
      <c r="AH99" s="1">
        <v>83700000</v>
      </c>
      <c r="AI99" s="1">
        <v>284200000</v>
      </c>
      <c r="AJ99" s="1">
        <v>482900000</v>
      </c>
      <c r="AK99" s="1">
        <v>638800000</v>
      </c>
      <c r="AL99" s="1">
        <v>2097100000</v>
      </c>
      <c r="AM99" s="1">
        <v>96500000</v>
      </c>
      <c r="AT99" s="23" t="s">
        <v>147</v>
      </c>
      <c r="AU99" s="24">
        <f>AU86+AU87</f>
        <v>4183000000</v>
      </c>
    </row>
    <row r="100" spans="1:47" ht="20" x14ac:dyDescent="0.25">
      <c r="A100" s="6" t="s">
        <v>85</v>
      </c>
      <c r="B100" s="10" t="s">
        <v>91</v>
      </c>
      <c r="C100" s="10" t="s">
        <v>91</v>
      </c>
      <c r="D100" s="10" t="s">
        <v>91</v>
      </c>
      <c r="E100" s="10" t="s">
        <v>91</v>
      </c>
      <c r="F100" s="10">
        <v>-203500000</v>
      </c>
      <c r="G100" s="10">
        <v>-475500000</v>
      </c>
      <c r="H100" s="10">
        <v>-850700000</v>
      </c>
      <c r="I100" s="10">
        <v>-288700000</v>
      </c>
      <c r="J100" s="10">
        <v>-238900000</v>
      </c>
      <c r="K100" s="10">
        <v>-581200000</v>
      </c>
      <c r="L100" s="10">
        <v>750000000</v>
      </c>
      <c r="M100" s="10">
        <v>-58000000</v>
      </c>
      <c r="N100" s="10">
        <v>-1302000000</v>
      </c>
      <c r="O100" s="10">
        <v>-252000000</v>
      </c>
      <c r="P100" s="10">
        <v>-220000000</v>
      </c>
      <c r="Q100" s="10">
        <v>-670000000</v>
      </c>
      <c r="R100" s="10">
        <v>-546000000</v>
      </c>
      <c r="S100" s="10">
        <v>-97000000</v>
      </c>
      <c r="T100" s="10">
        <v>-335000000</v>
      </c>
      <c r="U100" s="10">
        <v>-312000000</v>
      </c>
      <c r="V100" s="10">
        <v>-550600000</v>
      </c>
      <c r="W100" s="10">
        <v>-556400000</v>
      </c>
      <c r="X100" s="10">
        <v>-1673900000</v>
      </c>
      <c r="Y100" s="10">
        <v>-442800000</v>
      </c>
      <c r="Z100" s="10">
        <v>-307400000</v>
      </c>
      <c r="AA100" s="10">
        <v>-241400000</v>
      </c>
      <c r="AB100" s="10">
        <v>-297900000</v>
      </c>
      <c r="AC100" s="10">
        <v>-282700000</v>
      </c>
      <c r="AD100" s="10">
        <v>-454600000</v>
      </c>
      <c r="AE100" s="10">
        <v>-521800000</v>
      </c>
      <c r="AF100" s="10">
        <v>-608100000</v>
      </c>
      <c r="AG100" s="10">
        <v>-397700000</v>
      </c>
      <c r="AH100" s="10">
        <v>-649600000</v>
      </c>
      <c r="AI100" s="10">
        <v>-1888900000</v>
      </c>
      <c r="AJ100" s="10">
        <v>-985900000</v>
      </c>
      <c r="AK100" s="10">
        <v>-798900000</v>
      </c>
      <c r="AL100" s="10">
        <v>1297800000</v>
      </c>
      <c r="AM100" s="10">
        <v>-934200000</v>
      </c>
      <c r="AT100" s="44" t="s">
        <v>148</v>
      </c>
      <c r="AU100" s="45">
        <f>AU99/AU103</f>
        <v>0.1051822422387777</v>
      </c>
    </row>
    <row r="101" spans="1:47"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t="s">
        <v>91</v>
      </c>
      <c r="N101" s="1" t="s">
        <v>91</v>
      </c>
      <c r="O101" s="1" t="s">
        <v>91</v>
      </c>
      <c r="P101" s="1" t="s">
        <v>91</v>
      </c>
      <c r="Q101" s="1">
        <v>27000000</v>
      </c>
      <c r="R101" s="1">
        <v>9000000</v>
      </c>
      <c r="S101" s="1" t="s">
        <v>91</v>
      </c>
      <c r="T101" s="1">
        <v>-31000000</v>
      </c>
      <c r="U101" s="1">
        <v>1800000</v>
      </c>
      <c r="V101" s="1">
        <v>-3100000</v>
      </c>
      <c r="W101" s="1">
        <v>-1200000</v>
      </c>
      <c r="X101" s="1">
        <v>38800000</v>
      </c>
      <c r="Y101" s="1">
        <v>30700000</v>
      </c>
      <c r="Z101" s="1">
        <v>-24500000</v>
      </c>
      <c r="AA101" s="1">
        <v>6800000</v>
      </c>
      <c r="AB101" s="1">
        <v>-5800000</v>
      </c>
      <c r="AC101" s="1">
        <v>-16800000</v>
      </c>
      <c r="AD101" s="1">
        <v>600000</v>
      </c>
      <c r="AE101" s="1">
        <v>-37700000</v>
      </c>
      <c r="AF101" s="1">
        <v>-96700000</v>
      </c>
      <c r="AG101" s="1">
        <v>-10500000</v>
      </c>
      <c r="AH101" s="1">
        <v>16800000</v>
      </c>
      <c r="AI101" s="1">
        <v>-32800000</v>
      </c>
      <c r="AJ101" s="1">
        <v>-21500000</v>
      </c>
      <c r="AK101" s="1">
        <v>8400000</v>
      </c>
      <c r="AL101" s="1">
        <v>16800000</v>
      </c>
      <c r="AM101" s="1">
        <v>-52600000</v>
      </c>
      <c r="AT101" s="49" t="s">
        <v>149</v>
      </c>
      <c r="AU101" s="51" cm="1">
        <f t="array" ref="AU101">_FV(A1,"Market cap",TRUE)</f>
        <v>35586070434</v>
      </c>
    </row>
    <row r="102" spans="1:47" ht="20" x14ac:dyDescent="0.25">
      <c r="A102" s="6" t="s">
        <v>87</v>
      </c>
      <c r="B102" s="10" t="s">
        <v>91</v>
      </c>
      <c r="C102" s="10" t="s">
        <v>91</v>
      </c>
      <c r="D102" s="10" t="s">
        <v>91</v>
      </c>
      <c r="E102" s="10" t="s">
        <v>91</v>
      </c>
      <c r="F102" s="10">
        <v>-203500000</v>
      </c>
      <c r="G102" s="10">
        <v>-475500000</v>
      </c>
      <c r="H102" s="10">
        <v>-850700000</v>
      </c>
      <c r="I102" s="10">
        <v>-288700000</v>
      </c>
      <c r="J102" s="10">
        <v>-238900000</v>
      </c>
      <c r="K102" s="10">
        <v>-581200000</v>
      </c>
      <c r="L102" s="10">
        <v>750000000</v>
      </c>
      <c r="M102" s="10">
        <v>-58000000</v>
      </c>
      <c r="N102" s="10" t="s">
        <v>91</v>
      </c>
      <c r="O102" s="10" t="s">
        <v>91</v>
      </c>
      <c r="P102" s="10">
        <v>233000000</v>
      </c>
      <c r="Q102" s="10">
        <v>-166000000</v>
      </c>
      <c r="R102" s="10">
        <v>-49000000</v>
      </c>
      <c r="S102" s="10">
        <v>168000000</v>
      </c>
      <c r="T102" s="10">
        <v>-63000000</v>
      </c>
      <c r="U102" s="10">
        <v>221500000</v>
      </c>
      <c r="V102" s="10">
        <v>-10200000</v>
      </c>
      <c r="W102" s="10">
        <v>-48900000</v>
      </c>
      <c r="X102" s="10">
        <v>216100000</v>
      </c>
      <c r="Y102" s="10">
        <v>-42000000</v>
      </c>
      <c r="Z102" s="10">
        <v>61600000</v>
      </c>
      <c r="AA102" s="10">
        <v>169600000</v>
      </c>
      <c r="AB102" s="10">
        <v>175500000</v>
      </c>
      <c r="AC102" s="10">
        <v>-85000000</v>
      </c>
      <c r="AD102" s="10">
        <v>297000000</v>
      </c>
      <c r="AE102" s="10">
        <v>-9600000</v>
      </c>
      <c r="AF102" s="10">
        <v>236000000</v>
      </c>
      <c r="AG102" s="10">
        <v>99100000</v>
      </c>
      <c r="AH102" s="10">
        <v>-115500000</v>
      </c>
      <c r="AI102" s="10">
        <v>-792100000</v>
      </c>
      <c r="AJ102" s="10">
        <v>399600000</v>
      </c>
      <c r="AK102" s="10">
        <v>-288000000</v>
      </c>
      <c r="AL102" s="10">
        <v>-51000000</v>
      </c>
      <c r="AM102" s="10">
        <v>-171500000</v>
      </c>
      <c r="AT102" s="44" t="s">
        <v>150</v>
      </c>
      <c r="AU102" s="45">
        <f>AU101/AU103</f>
        <v>0.8948177577612223</v>
      </c>
    </row>
    <row r="103" spans="1:47" ht="20" x14ac:dyDescent="0.25">
      <c r="A103" s="5" t="s">
        <v>88</v>
      </c>
      <c r="B103" s="1" t="s">
        <v>91</v>
      </c>
      <c r="C103" s="1" t="s">
        <v>91</v>
      </c>
      <c r="D103" s="1" t="s">
        <v>91</v>
      </c>
      <c r="E103" s="1" t="s">
        <v>91</v>
      </c>
      <c r="F103" s="1">
        <v>900100000</v>
      </c>
      <c r="G103" s="1">
        <v>332400000</v>
      </c>
      <c r="H103" s="1">
        <v>411200000</v>
      </c>
      <c r="I103" s="1">
        <v>503800000</v>
      </c>
      <c r="J103" s="1">
        <v>602600000</v>
      </c>
      <c r="K103" s="1">
        <v>772800000</v>
      </c>
      <c r="L103" s="1">
        <v>628000000</v>
      </c>
      <c r="M103" s="1">
        <v>686000000</v>
      </c>
      <c r="N103" s="1">
        <v>663000000</v>
      </c>
      <c r="O103" s="1">
        <v>269000000</v>
      </c>
      <c r="P103" s="1">
        <v>123000000</v>
      </c>
      <c r="Q103" s="1">
        <v>356000000</v>
      </c>
      <c r="R103" s="1">
        <v>170000000</v>
      </c>
      <c r="S103" s="1">
        <v>121000000</v>
      </c>
      <c r="T103" s="1">
        <v>289000000</v>
      </c>
      <c r="U103" s="1">
        <v>252300000</v>
      </c>
      <c r="V103" s="1">
        <v>473800000</v>
      </c>
      <c r="W103" s="1">
        <v>463600000</v>
      </c>
      <c r="X103" s="1">
        <v>408100000</v>
      </c>
      <c r="Y103" s="1">
        <v>624200000</v>
      </c>
      <c r="Z103" s="1">
        <v>582200000</v>
      </c>
      <c r="AA103" s="1">
        <v>643800000</v>
      </c>
      <c r="AB103" s="1">
        <v>813400000</v>
      </c>
      <c r="AC103" s="1">
        <v>988900000</v>
      </c>
      <c r="AD103" s="1">
        <v>903900000</v>
      </c>
      <c r="AE103" s="1">
        <v>1200900000</v>
      </c>
      <c r="AF103" s="1">
        <v>1191300000</v>
      </c>
      <c r="AG103" s="1">
        <v>1427300000</v>
      </c>
      <c r="AH103" s="1">
        <v>1526400000</v>
      </c>
      <c r="AI103" s="1">
        <v>1410900000</v>
      </c>
      <c r="AJ103" s="1">
        <v>618800000</v>
      </c>
      <c r="AK103" s="1">
        <v>1018400000</v>
      </c>
      <c r="AL103" s="1">
        <v>730400000</v>
      </c>
      <c r="AM103" s="1">
        <v>679400000</v>
      </c>
      <c r="AT103" s="46" t="s">
        <v>151</v>
      </c>
      <c r="AU103" s="52">
        <f>AU99+AU101</f>
        <v>39769070434</v>
      </c>
    </row>
    <row r="104" spans="1:47" ht="20" thickBot="1" x14ac:dyDescent="0.3">
      <c r="A104" s="7" t="s">
        <v>89</v>
      </c>
      <c r="B104" s="11" t="s">
        <v>91</v>
      </c>
      <c r="C104" s="11" t="s">
        <v>91</v>
      </c>
      <c r="D104" s="11" t="s">
        <v>91</v>
      </c>
      <c r="E104" s="11" t="s">
        <v>91</v>
      </c>
      <c r="F104" s="11" t="s">
        <v>91</v>
      </c>
      <c r="G104" s="11" t="s">
        <v>91</v>
      </c>
      <c r="H104" s="11" t="s">
        <v>91</v>
      </c>
      <c r="I104" s="11" t="s">
        <v>91</v>
      </c>
      <c r="J104" s="11" t="s">
        <v>91</v>
      </c>
      <c r="K104" s="11" t="s">
        <v>91</v>
      </c>
      <c r="L104" s="11" t="s">
        <v>91</v>
      </c>
      <c r="M104" s="11" t="s">
        <v>91</v>
      </c>
      <c r="N104" s="11" t="s">
        <v>91</v>
      </c>
      <c r="O104" s="11" t="s">
        <v>91</v>
      </c>
      <c r="P104" s="11">
        <v>356000000</v>
      </c>
      <c r="Q104" s="11">
        <v>190000000</v>
      </c>
      <c r="R104" s="11">
        <v>121000000</v>
      </c>
      <c r="S104" s="11">
        <v>289000000</v>
      </c>
      <c r="T104" s="11">
        <v>226000000</v>
      </c>
      <c r="U104" s="11">
        <v>473800000</v>
      </c>
      <c r="V104" s="11">
        <v>463600000</v>
      </c>
      <c r="W104" s="11">
        <v>414700000</v>
      </c>
      <c r="X104" s="11">
        <v>624200000</v>
      </c>
      <c r="Y104" s="11">
        <v>582200000</v>
      </c>
      <c r="Z104" s="11">
        <v>643800000</v>
      </c>
      <c r="AA104" s="11">
        <v>813400000</v>
      </c>
      <c r="AB104" s="11">
        <v>988900000</v>
      </c>
      <c r="AC104" s="11">
        <v>903900000</v>
      </c>
      <c r="AD104" s="11">
        <v>1200900000</v>
      </c>
      <c r="AE104" s="11">
        <v>1191300000</v>
      </c>
      <c r="AF104" s="11">
        <v>1427300000</v>
      </c>
      <c r="AG104" s="11">
        <v>1526400000</v>
      </c>
      <c r="AH104" s="11">
        <v>1410900000</v>
      </c>
      <c r="AI104" s="11">
        <v>618800000</v>
      </c>
      <c r="AJ104" s="11">
        <v>1018400000</v>
      </c>
      <c r="AK104" s="11">
        <v>730400000</v>
      </c>
      <c r="AL104" s="11">
        <v>679400000</v>
      </c>
      <c r="AM104" s="11">
        <v>507900000</v>
      </c>
      <c r="AT104" s="71" t="s">
        <v>152</v>
      </c>
      <c r="AU104" s="72"/>
    </row>
    <row r="105" spans="1:47" ht="21" thickTop="1" x14ac:dyDescent="0.25">
      <c r="A105" s="14" t="s">
        <v>110</v>
      </c>
      <c r="C105" s="1" t="e">
        <f t="shared" ref="C105:AL105" si="29">((C22*(1-$AU$91))+C77+C88+C81)</f>
        <v>#VALUE!</v>
      </c>
      <c r="D105" s="1" t="e">
        <f t="shared" si="29"/>
        <v>#VALUE!</v>
      </c>
      <c r="E105" s="1" t="e">
        <f t="shared" si="29"/>
        <v>#VALUE!</v>
      </c>
      <c r="F105" s="1">
        <f t="shared" si="29"/>
        <v>-179713328.98658705</v>
      </c>
      <c r="G105" s="1">
        <f t="shared" si="29"/>
        <v>851301965.35022354</v>
      </c>
      <c r="H105" s="1">
        <f t="shared" si="29"/>
        <v>684236298.43517137</v>
      </c>
      <c r="I105" s="1">
        <f t="shared" si="29"/>
        <v>659020827.12369585</v>
      </c>
      <c r="J105" s="1">
        <f t="shared" si="29"/>
        <v>733353790.98360658</v>
      </c>
      <c r="K105" s="1">
        <f t="shared" si="29"/>
        <v>735624860.28315949</v>
      </c>
      <c r="L105" s="1">
        <f t="shared" si="29"/>
        <v>-287896050.67064071</v>
      </c>
      <c r="M105" s="1">
        <f t="shared" si="29"/>
        <v>291216747.39195228</v>
      </c>
      <c r="N105" s="1">
        <f t="shared" si="29"/>
        <v>245556073.02533531</v>
      </c>
      <c r="O105" s="1">
        <f t="shared" si="29"/>
        <v>83806259.314455986</v>
      </c>
      <c r="P105" s="1">
        <f t="shared" si="29"/>
        <v>497375372.57824135</v>
      </c>
      <c r="Q105" s="1">
        <f t="shared" si="29"/>
        <v>656718796.57228017</v>
      </c>
      <c r="R105" s="1">
        <f t="shared" si="29"/>
        <v>166879005.21609539</v>
      </c>
      <c r="S105" s="1">
        <f t="shared" si="29"/>
        <v>428417846.49776453</v>
      </c>
      <c r="T105" s="1">
        <f t="shared" si="29"/>
        <v>344351620.71535021</v>
      </c>
      <c r="U105" s="1">
        <f t="shared" si="29"/>
        <v>559741412.07153511</v>
      </c>
      <c r="V105" s="1">
        <f t="shared" si="29"/>
        <v>580015676.22950816</v>
      </c>
      <c r="W105" s="1">
        <f t="shared" si="29"/>
        <v>836733839.41877794</v>
      </c>
      <c r="X105" s="1">
        <f t="shared" si="29"/>
        <v>481182237.33233976</v>
      </c>
      <c r="Y105" s="1">
        <f t="shared" si="29"/>
        <v>591440294.33681071</v>
      </c>
      <c r="Z105" s="1">
        <f t="shared" si="29"/>
        <v>438755299.92548436</v>
      </c>
      <c r="AA105" s="1">
        <f t="shared" si="29"/>
        <v>493669793.21907604</v>
      </c>
      <c r="AB105" s="1">
        <f t="shared" si="29"/>
        <v>659082572.65275705</v>
      </c>
      <c r="AC105" s="1">
        <f t="shared" si="29"/>
        <v>853430495.52906108</v>
      </c>
      <c r="AD105" s="1">
        <f t="shared" si="29"/>
        <v>861496562.9657228</v>
      </c>
      <c r="AE105" s="1">
        <f t="shared" si="29"/>
        <v>979541300.29806256</v>
      </c>
      <c r="AF105" s="1">
        <f t="shared" si="29"/>
        <v>1161684882.6378541</v>
      </c>
      <c r="AG105" s="1">
        <f t="shared" si="29"/>
        <v>882525996.64679587</v>
      </c>
      <c r="AH105" s="1">
        <f t="shared" si="29"/>
        <v>1017985851.3412817</v>
      </c>
      <c r="AI105" s="1">
        <f t="shared" si="29"/>
        <v>1543775894.1877794</v>
      </c>
      <c r="AJ105" s="1">
        <f t="shared" si="29"/>
        <v>1118454396.423249</v>
      </c>
      <c r="AK105" s="1">
        <f t="shared" si="29"/>
        <v>1013484631.147541</v>
      </c>
      <c r="AL105" s="1">
        <f t="shared" si="29"/>
        <v>1276862807.3770492</v>
      </c>
      <c r="AM105" s="1">
        <f>((AM22*(1-$AU$91))+AM77+AM88+AM81)</f>
        <v>711239185.91654253</v>
      </c>
      <c r="AN105" s="30">
        <f>AM105*(1+$AU$106)</f>
        <v>755827788.98200619</v>
      </c>
      <c r="AO105" s="30">
        <f t="shared" ref="AO105:AR105" si="30">AN105*(1+$AU$106)</f>
        <v>803211715.42488956</v>
      </c>
      <c r="AP105" s="30">
        <f t="shared" si="30"/>
        <v>853566208.07064915</v>
      </c>
      <c r="AQ105" s="30">
        <f t="shared" si="30"/>
        <v>907077495.96841848</v>
      </c>
      <c r="AR105" s="30">
        <f t="shared" si="30"/>
        <v>963943483.13310277</v>
      </c>
      <c r="AS105" s="27" t="s">
        <v>111</v>
      </c>
      <c r="AT105" s="31" t="s">
        <v>112</v>
      </c>
      <c r="AU105" s="32">
        <f>(AU100*AU92)+(AU102*AU97)</f>
        <v>9.5669569375664634E-2</v>
      </c>
    </row>
    <row r="106" spans="1:47" ht="20" customHeight="1" x14ac:dyDescent="0.25">
      <c r="A106" s="14" t="s">
        <v>107</v>
      </c>
      <c r="B106" s="1"/>
      <c r="C106" s="15" t="e">
        <f t="shared" ref="C106:AG106" si="31">(C107/B107)-1</f>
        <v>#VALUE!</v>
      </c>
      <c r="D106" s="15" t="e">
        <f t="shared" si="31"/>
        <v>#VALUE!</v>
      </c>
      <c r="E106" s="15" t="e">
        <f t="shared" si="31"/>
        <v>#VALUE!</v>
      </c>
      <c r="F106" s="15" t="e">
        <f t="shared" si="31"/>
        <v>#VALUE!</v>
      </c>
      <c r="G106" s="15">
        <f t="shared" si="31"/>
        <v>-1.7246835443037973</v>
      </c>
      <c r="H106" s="15">
        <f t="shared" si="31"/>
        <v>-0.49823248076523186</v>
      </c>
      <c r="I106" s="15">
        <f t="shared" si="31"/>
        <v>0.21176958143389979</v>
      </c>
      <c r="J106" s="15">
        <f t="shared" si="31"/>
        <v>0.29719562243502051</v>
      </c>
      <c r="K106" s="15">
        <f t="shared" si="31"/>
        <v>-0.12153967835486423</v>
      </c>
      <c r="L106" s="15">
        <f t="shared" si="31"/>
        <v>-3.2539015606242496</v>
      </c>
      <c r="M106" s="15">
        <f t="shared" si="31"/>
        <v>-1.4394141145139814</v>
      </c>
      <c r="N106" s="15">
        <f t="shared" si="31"/>
        <v>-1.0484848484848486</v>
      </c>
      <c r="O106" s="15">
        <f t="shared" si="31"/>
        <v>-6.25E-2</v>
      </c>
      <c r="P106" s="15">
        <f t="shared" si="31"/>
        <v>-18</v>
      </c>
      <c r="Q106" s="15">
        <f t="shared" si="31"/>
        <v>1.3960784313725489</v>
      </c>
      <c r="R106" s="15">
        <f t="shared" si="31"/>
        <v>-0.70867430441898527</v>
      </c>
      <c r="S106" s="15">
        <f t="shared" si="31"/>
        <v>0.88764044943820219</v>
      </c>
      <c r="T106" s="15">
        <f t="shared" si="31"/>
        <v>-2.6785714285714302E-2</v>
      </c>
      <c r="U106" s="15">
        <f t="shared" si="31"/>
        <v>0.5256880733944953</v>
      </c>
      <c r="V106" s="15">
        <f t="shared" si="31"/>
        <v>8.6790940068149913E-2</v>
      </c>
      <c r="W106" s="15">
        <f t="shared" si="31"/>
        <v>-0.49077831058649946</v>
      </c>
      <c r="X106" s="15">
        <f t="shared" si="31"/>
        <v>0.18725099601593631</v>
      </c>
      <c r="Y106" s="15">
        <f t="shared" si="31"/>
        <v>0.34167175106772429</v>
      </c>
      <c r="Z106" s="15">
        <f t="shared" si="31"/>
        <v>-2.7057753524329264E-2</v>
      </c>
      <c r="AA106" s="15">
        <f t="shared" si="31"/>
        <v>-7.9691516709511578E-2</v>
      </c>
      <c r="AB106" s="15">
        <f t="shared" si="31"/>
        <v>0.32960893854748607</v>
      </c>
      <c r="AC106" s="15">
        <f t="shared" si="31"/>
        <v>0.10599694423223838</v>
      </c>
      <c r="AD106" s="15">
        <f t="shared" si="31"/>
        <v>0.49991365912623031</v>
      </c>
      <c r="AE106" s="15">
        <f t="shared" si="31"/>
        <v>2.7285286668201625E-2</v>
      </c>
      <c r="AF106" s="15">
        <f t="shared" si="31"/>
        <v>0.19332063207441452</v>
      </c>
      <c r="AG106" s="15">
        <f t="shared" si="31"/>
        <v>-0.22013523666416224</v>
      </c>
      <c r="AH106" s="15">
        <f t="shared" ref="AH106" si="32">(AH107/AG107)-1</f>
        <v>7.4542389210019211E-2</v>
      </c>
      <c r="AI106" s="15">
        <f t="shared" ref="AI106" si="33">(AI107/AH107)-1</f>
        <v>0.31626134708057818</v>
      </c>
      <c r="AJ106" s="15">
        <f t="shared" ref="AJ106" si="34">(AJ107/AI107)-1</f>
        <v>-0.10668369518944232</v>
      </c>
      <c r="AK106" s="15">
        <f t="shared" ref="AK106" si="35">(AK107/AJ107)-1</f>
        <v>-4.0602363705680489E-2</v>
      </c>
      <c r="AL106" s="15">
        <f t="shared" ref="AL106" si="36">(AL107/AK107)-1</f>
        <v>0.13322074309556919</v>
      </c>
      <c r="AM106" s="15">
        <f t="shared" ref="AM106" si="37">(AM107/AL107)-1</f>
        <v>-0.40212150433944072</v>
      </c>
      <c r="AN106" s="26">
        <v>1458000000</v>
      </c>
      <c r="AO106" s="26">
        <v>1597000000</v>
      </c>
      <c r="AP106" s="26">
        <v>1695000000</v>
      </c>
      <c r="AQ106" s="26">
        <v>1951000000</v>
      </c>
      <c r="AR106" s="26">
        <v>2156000000</v>
      </c>
      <c r="AS106" s="27" t="s">
        <v>108</v>
      </c>
      <c r="AT106" s="28" t="s">
        <v>109</v>
      </c>
      <c r="AU106" s="29">
        <f>(SUM(AN4:AR4)/5)</f>
        <v>6.2691432008212963E-2</v>
      </c>
    </row>
    <row r="107" spans="1:47" ht="19" x14ac:dyDescent="0.25">
      <c r="A107" s="25" t="s">
        <v>106</v>
      </c>
      <c r="B107" s="1" t="s">
        <v>91</v>
      </c>
      <c r="C107" s="1" t="s">
        <v>91</v>
      </c>
      <c r="D107" s="1" t="s">
        <v>91</v>
      </c>
      <c r="E107" s="1" t="s">
        <v>91</v>
      </c>
      <c r="F107" s="1">
        <v>-663600000</v>
      </c>
      <c r="G107" s="1">
        <v>480900000</v>
      </c>
      <c r="H107" s="1">
        <v>241300000</v>
      </c>
      <c r="I107" s="1">
        <v>292400000</v>
      </c>
      <c r="J107" s="1">
        <v>379300000</v>
      </c>
      <c r="K107" s="1">
        <v>333200000</v>
      </c>
      <c r="L107" s="1">
        <v>-751000000</v>
      </c>
      <c r="M107" s="1">
        <v>330000000</v>
      </c>
      <c r="N107" s="1">
        <v>-16000000</v>
      </c>
      <c r="O107" s="1">
        <v>-15000000</v>
      </c>
      <c r="P107" s="1">
        <v>255000000</v>
      </c>
      <c r="Q107" s="1">
        <v>611000000</v>
      </c>
      <c r="R107" s="1">
        <v>178000000</v>
      </c>
      <c r="S107" s="1">
        <v>336000000</v>
      </c>
      <c r="T107" s="1">
        <v>327000000</v>
      </c>
      <c r="U107" s="1">
        <v>498900000</v>
      </c>
      <c r="V107" s="1">
        <v>542200000</v>
      </c>
      <c r="W107" s="1">
        <v>276100000</v>
      </c>
      <c r="X107" s="1">
        <v>327800000</v>
      </c>
      <c r="Y107" s="1">
        <v>439800000</v>
      </c>
      <c r="Z107" s="1">
        <v>427900000</v>
      </c>
      <c r="AA107" s="1">
        <v>393800000</v>
      </c>
      <c r="AB107" s="1">
        <v>523600000</v>
      </c>
      <c r="AC107" s="1">
        <v>579100000</v>
      </c>
      <c r="AD107" s="1">
        <v>868600000</v>
      </c>
      <c r="AE107" s="1">
        <v>892300000</v>
      </c>
      <c r="AF107" s="1">
        <v>1064800000</v>
      </c>
      <c r="AG107" s="1">
        <v>830400000</v>
      </c>
      <c r="AH107" s="1">
        <v>892300000</v>
      </c>
      <c r="AI107" s="1">
        <v>1174500000</v>
      </c>
      <c r="AJ107" s="1">
        <v>1049200000</v>
      </c>
      <c r="AK107" s="1">
        <v>1006600000</v>
      </c>
      <c r="AL107" s="1">
        <v>1140700000</v>
      </c>
      <c r="AM107" s="1">
        <v>682000000</v>
      </c>
      <c r="AN107" s="27"/>
      <c r="AO107" s="27"/>
      <c r="AP107" s="27"/>
      <c r="AQ107" s="27"/>
      <c r="AR107" s="53">
        <f>AR106*(1+AU107)/(AU108-AU107)</f>
        <v>31270885326.223434</v>
      </c>
      <c r="AS107" s="54" t="s">
        <v>153</v>
      </c>
      <c r="AT107" s="55" t="s">
        <v>154</v>
      </c>
      <c r="AU107" s="56">
        <v>2.5000000000000001E-2</v>
      </c>
    </row>
    <row r="108" spans="1:47" ht="19" x14ac:dyDescent="0.25">
      <c r="A108" s="5"/>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53">
        <f t="shared" ref="AN108:AQ108" si="38">AN107+AN106</f>
        <v>1458000000</v>
      </c>
      <c r="AO108" s="53">
        <f t="shared" si="38"/>
        <v>1597000000</v>
      </c>
      <c r="AP108" s="53">
        <f t="shared" si="38"/>
        <v>1695000000</v>
      </c>
      <c r="AQ108" s="53">
        <f t="shared" si="38"/>
        <v>1951000000</v>
      </c>
      <c r="AR108" s="53">
        <f>AR107+AR106</f>
        <v>33426885326.223434</v>
      </c>
      <c r="AS108" s="54" t="s">
        <v>151</v>
      </c>
      <c r="AT108" s="57" t="s">
        <v>155</v>
      </c>
      <c r="AU108" s="58">
        <f>AU105</f>
        <v>9.5669569375664634E-2</v>
      </c>
    </row>
    <row r="109" spans="1:47" ht="19" x14ac:dyDescent="0.25">
      <c r="AN109" s="67" t="s">
        <v>156</v>
      </c>
      <c r="AO109" s="68"/>
    </row>
    <row r="110" spans="1:47" ht="20" x14ac:dyDescent="0.25">
      <c r="AN110" s="59" t="s">
        <v>157</v>
      </c>
      <c r="AO110" s="51">
        <f>NPV(AU108,AN108,AO108,AP108,AQ108,AR108)</f>
        <v>26472251947.648083</v>
      </c>
    </row>
    <row r="111" spans="1:47" ht="20" x14ac:dyDescent="0.25">
      <c r="AN111" s="59" t="s">
        <v>158</v>
      </c>
      <c r="AO111" s="51">
        <f>AM40</f>
        <v>490700000</v>
      </c>
    </row>
    <row r="112" spans="1:47" ht="20" x14ac:dyDescent="0.25">
      <c r="AN112" s="59" t="s">
        <v>147</v>
      </c>
      <c r="AO112" s="51">
        <f>AU99</f>
        <v>4183000000</v>
      </c>
    </row>
    <row r="113" spans="40:41" ht="20" x14ac:dyDescent="0.25">
      <c r="AN113" s="59" t="s">
        <v>159</v>
      </c>
      <c r="AO113" s="51">
        <f>AO110+AO111-AO112</f>
        <v>22779951947.648083</v>
      </c>
    </row>
    <row r="114" spans="40:41" ht="20" x14ac:dyDescent="0.25">
      <c r="AN114" s="59" t="s">
        <v>164</v>
      </c>
      <c r="AO114" s="60">
        <f>AM34*(1+(AS16*5))</f>
        <v>104476363.01133393</v>
      </c>
    </row>
    <row r="115" spans="40:41" ht="20" x14ac:dyDescent="0.25">
      <c r="AN115" s="61" t="s">
        <v>160</v>
      </c>
      <c r="AO115" s="62">
        <f>AO113/AO114</f>
        <v>218.03928937664915</v>
      </c>
    </row>
    <row r="116" spans="40:41" ht="20" x14ac:dyDescent="0.25">
      <c r="AN116" s="59" t="s">
        <v>161</v>
      </c>
      <c r="AO116" s="63" cm="1">
        <f t="array" ref="AO116">_FV(A1,"Price")</f>
        <v>309.77999999999997</v>
      </c>
    </row>
    <row r="117" spans="40:41" ht="20" x14ac:dyDescent="0.25">
      <c r="AN117" s="64" t="s">
        <v>162</v>
      </c>
      <c r="AO117" s="65">
        <f>AO115/AO116-1</f>
        <v>-0.29614794571421921</v>
      </c>
    </row>
    <row r="118" spans="40:41" ht="20" x14ac:dyDescent="0.25">
      <c r="AN118" s="64" t="s">
        <v>163</v>
      </c>
      <c r="AO118" s="66" t="str">
        <f>IF(AO115&gt;AO116,"BUY","SELL")</f>
        <v>SELL</v>
      </c>
    </row>
  </sheetData>
  <mergeCells count="6">
    <mergeCell ref="AN109:AO109"/>
    <mergeCell ref="AT83:AU83"/>
    <mergeCell ref="AT84:AU84"/>
    <mergeCell ref="AT93:AU93"/>
    <mergeCell ref="AT98:AU98"/>
    <mergeCell ref="AT104:AU104"/>
  </mergeCells>
  <hyperlinks>
    <hyperlink ref="A1" r:id="rId1" tooltip="https://roic.ai/company/ROK" display="ROIC.AI | ROK"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sec.gov" xr:uid="{00000000-0004-0000-0000-00002E000000}"/>
    <hyperlink ref="Q74" r:id="rId33" tooltip="https://sec.gov" xr:uid="{00000000-0004-0000-0000-00002F000000}"/>
    <hyperlink ref="R36" r:id="rId34" tooltip="https://sec.gov" xr:uid="{00000000-0004-0000-0000-000031000000}"/>
    <hyperlink ref="R74" r:id="rId35" tooltip="https://sec.gov" xr:uid="{00000000-0004-0000-0000-000032000000}"/>
    <hyperlink ref="S36" r:id="rId36" tooltip="https://www.sec.gov/Archives/edgar/data/1024478/000095012302011324/y65666e10vk.htm" xr:uid="{00000000-0004-0000-0000-000034000000}"/>
    <hyperlink ref="S74" r:id="rId37" tooltip="https://www.sec.gov/Archives/edgar/data/1024478/000095012302011324/y65666e10vk.htm" xr:uid="{00000000-0004-0000-0000-000035000000}"/>
    <hyperlink ref="T36" r:id="rId38" tooltip="https://www.sec.gov/Archives/edgar/data/1024478/000095012303013398/y92046ke10vk.htm" xr:uid="{00000000-0004-0000-0000-000037000000}"/>
    <hyperlink ref="T74" r:id="rId39" tooltip="https://www.sec.gov/Archives/edgar/data/1024478/000095012303013398/y92046ke10vk.htm" xr:uid="{00000000-0004-0000-0000-000038000000}"/>
    <hyperlink ref="U36" r:id="rId40" tooltip="https://www.sec.gov/Archives/edgar/data/1024478/000095012304013937/y68901e10vk.htm" xr:uid="{00000000-0004-0000-0000-00003A000000}"/>
    <hyperlink ref="U74" r:id="rId41" tooltip="https://www.sec.gov/Archives/edgar/data/1024478/000095012304013937/y68901e10vk.htm" xr:uid="{00000000-0004-0000-0000-00003B000000}"/>
    <hyperlink ref="V36" r:id="rId42" tooltip="https://www.sec.gov/Archives/edgar/data/1024478/000095012305013478/e14450e10vk.htm" xr:uid="{00000000-0004-0000-0000-00003D000000}"/>
    <hyperlink ref="V74" r:id="rId43" tooltip="https://www.sec.gov/Archives/edgar/data/1024478/000095012305013478/e14450e10vk.htm" xr:uid="{00000000-0004-0000-0000-00003E000000}"/>
    <hyperlink ref="W36" r:id="rId44" tooltip="https://www.sec.gov/Archives/edgar/data/1024478/000095012306013812/y26663e10vk.htm" xr:uid="{00000000-0004-0000-0000-000040000000}"/>
    <hyperlink ref="W74" r:id="rId45" tooltip="https://www.sec.gov/Archives/edgar/data/1024478/000095012306013812/y26663e10vk.htm" xr:uid="{00000000-0004-0000-0000-000041000000}"/>
    <hyperlink ref="X36" r:id="rId46" tooltip="https://www.sec.gov/Archives/edgar/data/1024478/000119312507250273/0001193125-07-250273-index.html" xr:uid="{00000000-0004-0000-0000-000043000000}"/>
    <hyperlink ref="X74" r:id="rId47" tooltip="https://www.sec.gov/Archives/edgar/data/1024478/000119312507250273/0001193125-07-250273-index.html" xr:uid="{00000000-0004-0000-0000-000044000000}"/>
    <hyperlink ref="Y36" r:id="rId48" tooltip="https://www.sec.gov/Archives/edgar/data/1024478/000119312508241034/0001193125-08-241034-index.html" xr:uid="{00000000-0004-0000-0000-000046000000}"/>
    <hyperlink ref="Y74" r:id="rId49" tooltip="https://www.sec.gov/Archives/edgar/data/1024478/000119312508241034/0001193125-08-241034-index.html" xr:uid="{00000000-0004-0000-0000-000047000000}"/>
    <hyperlink ref="Z36" r:id="rId50" tooltip="https://www.sec.gov/Archives/edgar/data/1024478/000095012309063897/0000950123-09-063897-index.html" xr:uid="{00000000-0004-0000-0000-000049000000}"/>
    <hyperlink ref="Z74" r:id="rId51" tooltip="https://www.sec.gov/Archives/edgar/data/1024478/000095012309063897/0000950123-09-063897-index.html" xr:uid="{00000000-0004-0000-0000-00004A000000}"/>
    <hyperlink ref="AA36" r:id="rId52" tooltip="https://www.sec.gov/Archives/edgar/data/1024478/000095012310106922/0000950123-10-106922-index.html" xr:uid="{00000000-0004-0000-0000-00004C000000}"/>
    <hyperlink ref="AA74" r:id="rId53" tooltip="https://www.sec.gov/Archives/edgar/data/1024478/000095012310106922/0000950123-10-106922-index.html" xr:uid="{00000000-0004-0000-0000-00004D000000}"/>
    <hyperlink ref="AB36" r:id="rId54" tooltip="https://www.sec.gov/Archives/edgar/data/1024478/000095012311098301/0000950123-11-098301-index.html" xr:uid="{00000000-0004-0000-0000-00004F000000}"/>
    <hyperlink ref="AB74" r:id="rId55" tooltip="https://www.sec.gov/Archives/edgar/data/1024478/000095012311098301/0000950123-11-098301-index.html" xr:uid="{00000000-0004-0000-0000-000050000000}"/>
    <hyperlink ref="AC36" r:id="rId56" tooltip="https://www.sec.gov/Archives/edgar/data/1024478/000102447812000024/0001024478-12-000024-index.html" xr:uid="{00000000-0004-0000-0000-000052000000}"/>
    <hyperlink ref="AC74" r:id="rId57" tooltip="https://www.sec.gov/Archives/edgar/data/1024478/000102447812000024/0001024478-12-000024-index.html" xr:uid="{00000000-0004-0000-0000-000053000000}"/>
    <hyperlink ref="AD36" r:id="rId58" tooltip="https://www.sec.gov/Archives/edgar/data/1024478/000102447813000035/0001024478-13-000035-index.html" xr:uid="{00000000-0004-0000-0000-000055000000}"/>
    <hyperlink ref="AD74" r:id="rId59" tooltip="https://www.sec.gov/Archives/edgar/data/1024478/000102447813000035/0001024478-13-000035-index.html" xr:uid="{00000000-0004-0000-0000-000056000000}"/>
    <hyperlink ref="AE36" r:id="rId60" tooltip="https://www.sec.gov/Archives/edgar/data/1024478/000102447814000031/0001024478-14-000031-index.html" xr:uid="{00000000-0004-0000-0000-000058000000}"/>
    <hyperlink ref="AE74" r:id="rId61" tooltip="https://www.sec.gov/Archives/edgar/data/1024478/000102447814000031/0001024478-14-000031-index.html" xr:uid="{00000000-0004-0000-0000-000059000000}"/>
    <hyperlink ref="AF36" r:id="rId62" tooltip="https://www.sec.gov/Archives/edgar/data/1024478/000102447815000028/0001024478-15-000028-index.html" xr:uid="{00000000-0004-0000-0000-00005B000000}"/>
    <hyperlink ref="AF74" r:id="rId63" tooltip="https://www.sec.gov/Archives/edgar/data/1024478/000102447815000028/0001024478-15-000028-index.html" xr:uid="{00000000-0004-0000-0000-00005C000000}"/>
    <hyperlink ref="AG36" r:id="rId64" tooltip="https://www.sec.gov/Archives/edgar/data/1024478/000102447816000071/0001024478-16-000071-index.html" xr:uid="{00000000-0004-0000-0000-00005E000000}"/>
    <hyperlink ref="AG74" r:id="rId65" tooltip="https://www.sec.gov/Archives/edgar/data/1024478/000102447816000071/0001024478-16-000071-index.html" xr:uid="{00000000-0004-0000-0000-00005F000000}"/>
    <hyperlink ref="AH36" r:id="rId66" tooltip="https://www.sec.gov/Archives/edgar/data/1024478/000102447817000034/0001024478-17-000034-index.html" xr:uid="{00000000-0004-0000-0000-000061000000}"/>
    <hyperlink ref="AH74" r:id="rId67" tooltip="https://www.sec.gov/Archives/edgar/data/1024478/000102447817000034/0001024478-17-000034-index.html" xr:uid="{00000000-0004-0000-0000-000062000000}"/>
    <hyperlink ref="AI36" r:id="rId68" tooltip="https://www.sec.gov/Archives/edgar/data/1024478/000102447818000032/0001024478-18-000032-index.html" xr:uid="{00000000-0004-0000-0000-000064000000}"/>
    <hyperlink ref="AI74" r:id="rId69" tooltip="https://www.sec.gov/Archives/edgar/data/1024478/000102447818000032/0001024478-18-000032-index.html" xr:uid="{00000000-0004-0000-0000-000065000000}"/>
    <hyperlink ref="AJ36" r:id="rId70" tooltip="https://www.sec.gov/Archives/edgar/data/1024478/000102447819000044/0001024478-19-000044-index.html" xr:uid="{00000000-0004-0000-0000-000067000000}"/>
    <hyperlink ref="AJ74" r:id="rId71" tooltip="https://www.sec.gov/Archives/edgar/data/1024478/000102447819000044/0001024478-19-000044-index.html" xr:uid="{00000000-0004-0000-0000-000068000000}"/>
    <hyperlink ref="AK36" r:id="rId72" tooltip="https://www.sec.gov/Archives/edgar/data/1024478/000102447820000038/0001024478-20-000038-index.htm" xr:uid="{00000000-0004-0000-0000-00006A000000}"/>
    <hyperlink ref="AK74" r:id="rId73" tooltip="https://www.sec.gov/Archives/edgar/data/1024478/000102447820000038/0001024478-20-000038-index.htm" xr:uid="{00000000-0004-0000-0000-00006B000000}"/>
    <hyperlink ref="AL36" r:id="rId74" tooltip="https://www.sec.gov/Archives/edgar/data/1024478/000102447821000083/0001024478-21-000083-index.htm" xr:uid="{00000000-0004-0000-0000-00006D000000}"/>
    <hyperlink ref="AL74" r:id="rId75" tooltip="https://www.sec.gov/Archives/edgar/data/1024478/000102447821000083/0001024478-21-000083-index.htm" xr:uid="{00000000-0004-0000-0000-00006E000000}"/>
    <hyperlink ref="AM36" r:id="rId76" tooltip="https://www.sec.gov/Archives/edgar/data/1024478/000102447822000093/0001024478-22-000093-index.htm" xr:uid="{00000000-0004-0000-0000-000070000000}"/>
    <hyperlink ref="AM74" r:id="rId77" tooltip="https://www.sec.gov/Archives/edgar/data/1024478/000102447822000093/0001024478-22-000093-index.htm" xr:uid="{00000000-0004-0000-0000-000071000000}"/>
    <hyperlink ref="AN1" r:id="rId78" display="https://finbox.com/NYSE:ROK/explorer/revenue_proj" xr:uid="{DB5905A0-E110-064C-ACFC-4F318E807EE4}"/>
    <hyperlink ref="AS106" r:id="rId79" xr:uid="{3A3C61D5-B39E-784B-9A62-E554636A8E63}"/>
  </hyperlinks>
  <pageMargins left="0.7" right="0.7" top="0.75" bottom="0.75" header="0.3" footer="0.3"/>
  <drawing r:id="rId8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2023-03-13T08:09:07Z</dcterms:created>
  <dcterms:modified xsi:type="dcterms:W3CDTF">2023-06-13T07:10:44Z</dcterms:modified>
</cp:coreProperties>
</file>