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Negative FCF/"/>
    </mc:Choice>
  </mc:AlternateContent>
  <xr:revisionPtr revIDLastSave="0" documentId="13_ncr:1_{98F0FCF2-E085-BE4A-A17A-17265DA0BC9A}" xr6:coauthVersionLast="47" xr6:coauthVersionMax="47" xr10:uidLastSave="{00000000-0000-0000-0000-000000000000}"/>
  <bookViews>
    <workbookView xWindow="22680" yWindow="500" windowWidth="285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E7" i="1"/>
  <c r="K7" i="1" s="1"/>
  <c r="K16" i="1"/>
  <c r="K19" i="1"/>
  <c r="N16" i="1"/>
  <c r="M16" i="1"/>
  <c r="N13" i="1"/>
  <c r="M13" i="1"/>
  <c r="L13" i="1"/>
  <c r="K13" i="1"/>
  <c r="N10" i="1"/>
  <c r="M10" i="1"/>
  <c r="L10" i="1"/>
  <c r="K10" i="1"/>
  <c r="N7" i="1"/>
  <c r="M7" i="1"/>
  <c r="L7" i="1"/>
  <c r="N4" i="1"/>
  <c r="M4" i="1"/>
  <c r="L4" i="1"/>
  <c r="K4" i="1"/>
  <c r="J4" i="1"/>
  <c r="I4" i="1"/>
  <c r="H4" i="1"/>
  <c r="G4" i="1"/>
  <c r="F4" i="1"/>
  <c r="C105" i="1"/>
  <c r="E89" i="1"/>
  <c r="D89" i="1"/>
  <c r="C89" i="1"/>
  <c r="B89" i="1"/>
  <c r="E80" i="1"/>
  <c r="D80" i="1"/>
  <c r="C80" i="1"/>
  <c r="B80" i="1"/>
  <c r="E35" i="1"/>
  <c r="D35" i="1"/>
  <c r="C35" i="1"/>
  <c r="E29" i="1"/>
  <c r="D29" i="1"/>
  <c r="C29" i="1"/>
  <c r="E20" i="1"/>
  <c r="D20" i="1"/>
  <c r="C20" i="1"/>
  <c r="D13" i="1"/>
  <c r="C13" i="1"/>
  <c r="B13" i="1"/>
  <c r="E9" i="1"/>
  <c r="D9" i="1"/>
  <c r="C9" i="1"/>
  <c r="B9" i="1"/>
  <c r="E4" i="1"/>
  <c r="D4" i="1"/>
  <c r="C4" i="1"/>
  <c r="D106" i="1" l="1"/>
  <c r="D105" i="1" s="1"/>
  <c r="E106" i="1"/>
  <c r="E48" i="1"/>
  <c r="E40" i="1"/>
  <c r="E32" i="1"/>
  <c r="E31" i="1"/>
  <c r="E30" i="1"/>
  <c r="E26" i="1"/>
  <c r="E23" i="1"/>
  <c r="E21" i="1"/>
  <c r="E15" i="1"/>
  <c r="E16" i="1" s="1"/>
  <c r="E12" i="1"/>
  <c r="E13" i="1" s="1"/>
  <c r="E6" i="1"/>
  <c r="E105" i="1" l="1"/>
</calcChain>
</file>

<file path=xl/sharedStrings.xml><?xml version="1.0" encoding="utf-8"?>
<sst xmlns="http://schemas.openxmlformats.org/spreadsheetml/2006/main" count="227" uniqueCount="125">
  <si>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</si>
  <si>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</si>
  <si>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</si>
  <si>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</si>
  <si>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</si>
  <si>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</si>
  <si>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</si>
  <si>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</si>
  <si>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</si>
  <si>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</si>
  <si>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</si>
  <si>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</si>
  <si>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</si>
  <si>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</si>
  <si>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</si>
  <si>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</si>
  <si>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</si>
  <si>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</si>
  <si>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</si>
  <si>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</si>
  <si>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</si>
  <si>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</si>
  <si>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</si>
  <si>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</si>
  <si>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</si>
  <si>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</si>
  <si>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</si>
  <si>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</si>
  <si>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</si>
  <si>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</si>
  <si>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</si>
  <si>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</si>
  <si>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</si>
  <si>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</si>
  <si>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</si>
  <si>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</si>
  <si>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</si>
  <si>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</si>
  <si>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</si>
  <si>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</si>
  <si>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</si>
  <si>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</si>
  <si>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</si>
  <si>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</si>
  <si>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</si>
  <si>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</si>
  <si>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</si>
  <si>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</si>
  <si>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</si>
  <si>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</si>
  <si>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</si>
  <si>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</si>
  <si>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</si>
  <si>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</si>
  <si>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</si>
  <si>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</si>
  <si>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</si>
  <si>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</si>
  <si>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</si>
  <si>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</si>
  <si>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</si>
  <si>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</si>
  <si>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</si>
  <si>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</si>
  <si>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</si>
  <si>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</si>
  <si>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</si>
  <si>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</si>
  <si>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</si>
  <si>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</si>
  <si>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</si>
  <si>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</si>
  <si>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</si>
  <si>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</si>
  <si>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</si>
  <si>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</si>
  <si>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</si>
  <si>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</si>
  <si>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</si>
  <si>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</si>
  <si>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</si>
  <si>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</si>
  <si>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</si>
  <si>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</si>
  <si>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</si>
  <si>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</si>
  <si>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</si>
  <si>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</si>
  <si>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</si>
  <si>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</si>
  <si>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</si>
  <si>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</si>
  <si>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</si>
  <si>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</si>
  <si>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GitLab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</si>
  <si>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</si>
  <si>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</si>
  <si>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</si>
  <si>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</si>
  <si>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</si>
  <si>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</si>
  <si>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</si>
  <si>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</si>
  <si>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R&amp;D % of Rev</t>
  </si>
  <si>
    <t>SG&amp;A % of Rev</t>
  </si>
  <si>
    <t>SBC % of Revenue</t>
  </si>
  <si>
    <t>CAPEX % of Rev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</si>
  <si>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</si>
  <si>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</si>
  <si>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</si>
  <si>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</si>
  <si>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</si>
  <si>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</si>
  <si>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</si>
  <si>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</si>
  <si>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</si>
  <si>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Revenue Growth YoY</t>
  </si>
  <si>
    <t>R&amp;D as % of Revenue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</si>
  <si>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</si>
  <si>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</si>
  <si>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</si>
  <si>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</si>
  <si>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</si>
  <si>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</si>
  <si>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FCF Growth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</si>
</sst>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,;\(#,###,,\);\ \-\ \-"/>
    <numFmt numFmtId="165" formatCode="#.00%;\ \-#.00%;\ \-\ \-"/>
    <numFmt numFmtId="166" formatCode="#,##0.00_);\(#,##0.00\);\-\ \-"/>
  </numFmts>
  <fonts count="13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4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8" fillId="0" borderId="4" xfId="0" applyFont="1" applyBorder="1"/>
    <xf numFmtId="164" fontId="9" fillId="0" borderId="0" xfId="0" applyNumberFormat="1" applyFont="1"/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9" fontId="9" fillId="0" borderId="0" xfId="0" applyNumberFormat="1" applyFont="1"/>
    <xf numFmtId="9" fontId="11" fillId="0" borderId="7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9" fontId="1" fillId="0" borderId="0" xfId="0" applyNumberFormat="1" applyFont="1"/>
    <xf numFmtId="2" fontId="11" fillId="0" borderId="8" xfId="0" applyNumberFormat="1" applyFont="1" applyBorder="1" applyAlignment="1">
      <alignment horizontal="center"/>
    </xf>
    <xf numFmtId="9" fontId="11" fillId="0" borderId="9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2" fillId="0" borderId="0" xfId="0" applyFont="1" applyAlignment="1">
      <alignment indent="1"/>
    </xf>
    <xf numFmtId="9" fontId="11" fillId="0" borderId="0" xfId="0" applyNumberFormat="1" applyFont="1" applyAlignment="1">
      <alignment horizontal="center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53482/000162828023007704/gitlab-ex99120230131fy23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653482/000162828022008836/0001628280-22-008836-index.htm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GTLB" TargetMode="External"/><Relationship Id="rId6" Type="http://schemas.openxmlformats.org/officeDocument/2006/relationships/hyperlink" Target="https://www.sec.gov/Archives/edgar/data/1653482/000162828022008836/0001628280-22-008836-index.htm" TargetMode="Externa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finbox.com/NASDAQGS:GTLB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653482/000162828022008836/0001628280-22-00883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7"/>
  <sheetViews>
    <sheetView tabSelected="1" zoomScaleNormal="100" workbookViewId="0">
      <pane xSplit="1" ySplit="1" topLeftCell="E75" activePane="bottomRight" state="frozen"/>
      <selection pane="topRight"/>
      <selection pane="bottomLeft"/>
      <selection pane="bottomRight" activeCell="I101" sqref="I101"/>
    </sheetView>
  </sheetViews>
  <sheetFormatPr baseColWidth="10" defaultRowHeight="16" x14ac:dyDescent="0.2"/>
  <cols>
    <col min="1" max="1" width="50" customWidth="1"/>
    <col min="2" max="4" width="15" customWidth="1"/>
    <col min="5" max="5" width="15.1640625" customWidth="1"/>
    <col min="6" max="14" width="21" customWidth="1"/>
  </cols>
  <sheetData>
    <row r="1" spans="1:38" ht="22" thickBot="1" x14ac:dyDescent="0.3">
      <c r="A1" s="3" t="s">
        <v>94</v>
      </c>
      <c r="B1" s="8">
        <v>2020</v>
      </c>
      <c r="C1" s="8">
        <v>2021</v>
      </c>
      <c r="D1" s="8">
        <v>2022</v>
      </c>
      <c r="E1" s="8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/>
      <c r="J2" s="9"/>
      <c r="K2" s="9"/>
      <c r="L2" s="9"/>
      <c r="M2" s="9"/>
      <c r="N2" s="9"/>
    </row>
    <row r="3" spans="1:38" ht="40" x14ac:dyDescent="0.25">
      <c r="A3" s="5" t="s">
        <v>1</v>
      </c>
      <c r="B3" s="1">
        <v>81227000</v>
      </c>
      <c r="C3" s="1">
        <v>152176000</v>
      </c>
      <c r="D3" s="1">
        <v>252653000</v>
      </c>
      <c r="E3" s="1">
        <v>424300000</v>
      </c>
      <c r="F3" s="15">
        <v>530000000</v>
      </c>
      <c r="G3" s="15">
        <v>640000000</v>
      </c>
      <c r="H3" s="15">
        <v>750000000</v>
      </c>
      <c r="I3" s="15">
        <v>860000000</v>
      </c>
      <c r="J3" s="15">
        <v>970000000</v>
      </c>
      <c r="K3" s="16" t="s">
        <v>95</v>
      </c>
      <c r="L3" s="17" t="s">
        <v>96</v>
      </c>
      <c r="M3" s="17" t="s">
        <v>97</v>
      </c>
      <c r="N3" s="17" t="s">
        <v>98</v>
      </c>
    </row>
    <row r="4" spans="1:38" ht="19" x14ac:dyDescent="0.25">
      <c r="A4" s="27" t="s">
        <v>116</v>
      </c>
      <c r="B4" s="1"/>
      <c r="C4" s="21">
        <f>(C3/B3)-1</f>
        <v>0.87346571952675833</v>
      </c>
      <c r="D4" s="21">
        <f>(D3/C3)-1</f>
        <v>0.66026837346230671</v>
      </c>
      <c r="E4" s="21">
        <f>(E3/D3)-1</f>
        <v>0.67937843603677761</v>
      </c>
      <c r="F4" s="18">
        <f t="shared" ref="F4:J4" si="0">(F3/E3)-1</f>
        <v>0.24911619137402785</v>
      </c>
      <c r="G4" s="18">
        <f t="shared" si="0"/>
        <v>0.20754716981132071</v>
      </c>
      <c r="H4" s="18">
        <f t="shared" si="0"/>
        <v>0.171875</v>
      </c>
      <c r="I4" s="18">
        <f t="shared" si="0"/>
        <v>0.14666666666666672</v>
      </c>
      <c r="J4" s="18">
        <f t="shared" si="0"/>
        <v>0.12790697674418605</v>
      </c>
      <c r="K4" s="19">
        <f>(E4+D4+C4)/3</f>
        <v>0.73770417634194752</v>
      </c>
      <c r="L4" s="19">
        <f>(E20+D20+C20)/3</f>
        <v>0.21485338135671725</v>
      </c>
      <c r="M4" s="19">
        <f>(E29+D29+C29)/3</f>
        <v>0.11129244421654354</v>
      </c>
      <c r="N4" s="19">
        <f>(E105+D105+C105)/3</f>
        <v>0.17302779161668388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I4" s="28"/>
      <c r="AJ4" s="28"/>
      <c r="AK4" s="28"/>
      <c r="AL4" s="28"/>
    </row>
    <row r="5" spans="1:38" ht="19" x14ac:dyDescent="0.25">
      <c r="A5" s="5" t="s">
        <v>2</v>
      </c>
      <c r="B5" s="1">
        <v>9376000</v>
      </c>
      <c r="C5" s="1">
        <v>18463000</v>
      </c>
      <c r="D5" s="1">
        <v>29985000</v>
      </c>
      <c r="E5" s="1">
        <v>51680000</v>
      </c>
    </row>
    <row r="6" spans="1:38" ht="20" x14ac:dyDescent="0.25">
      <c r="A6" s="6" t="s">
        <v>3</v>
      </c>
      <c r="B6" s="10">
        <v>71851000</v>
      </c>
      <c r="C6" s="10">
        <v>133713000</v>
      </c>
      <c r="D6" s="10">
        <v>222668000</v>
      </c>
      <c r="E6" s="10">
        <f>E3-E5</f>
        <v>372620000</v>
      </c>
      <c r="K6" s="16" t="s">
        <v>99</v>
      </c>
      <c r="L6" s="17" t="s">
        <v>100</v>
      </c>
      <c r="M6" s="17" t="s">
        <v>101</v>
      </c>
      <c r="N6" s="17" t="s">
        <v>102</v>
      </c>
    </row>
    <row r="7" spans="1:38" ht="19" x14ac:dyDescent="0.25">
      <c r="A7" s="5" t="s">
        <v>4</v>
      </c>
      <c r="B7" s="2">
        <v>0.88460000000000005</v>
      </c>
      <c r="C7" s="2">
        <v>0.87870000000000004</v>
      </c>
      <c r="D7" s="2">
        <v>0.88129999999999997</v>
      </c>
      <c r="E7" s="2">
        <f>E6/E3</f>
        <v>0.87819938722601931</v>
      </c>
      <c r="K7" s="19">
        <f>E7</f>
        <v>0.87819938722601931</v>
      </c>
      <c r="L7" s="20">
        <f>E21</f>
        <v>-0.49825830780108415</v>
      </c>
      <c r="M7" s="20">
        <f>E30</f>
        <v>-0.38634456752297902</v>
      </c>
      <c r="N7" s="20">
        <f>E106/E3</f>
        <v>-0.19674287061041715</v>
      </c>
    </row>
    <row r="8" spans="1:38" ht="19" x14ac:dyDescent="0.25">
      <c r="A8" s="5" t="s">
        <v>5</v>
      </c>
      <c r="B8" s="1">
        <v>59364000</v>
      </c>
      <c r="C8" s="1">
        <v>106643000</v>
      </c>
      <c r="D8" s="1">
        <v>97217000</v>
      </c>
      <c r="E8" s="1">
        <v>156143000</v>
      </c>
    </row>
    <row r="9" spans="1:38" ht="19" customHeight="1" x14ac:dyDescent="0.25">
      <c r="A9" s="27" t="s">
        <v>117</v>
      </c>
      <c r="B9" s="21">
        <f>B8/B3</f>
        <v>0.73084073029903851</v>
      </c>
      <c r="C9" s="21">
        <f t="shared" ref="C9:F9" si="1">C8/C3</f>
        <v>0.70078724634633582</v>
      </c>
      <c r="D9" s="21">
        <f t="shared" si="1"/>
        <v>0.38478466513360221</v>
      </c>
      <c r="E9" s="21">
        <f t="shared" si="1"/>
        <v>0.36800141409380155</v>
      </c>
      <c r="F9" s="21"/>
      <c r="G9" s="21"/>
      <c r="K9" s="16" t="s">
        <v>103</v>
      </c>
      <c r="L9" s="17" t="s">
        <v>104</v>
      </c>
      <c r="M9" s="17" t="s">
        <v>105</v>
      </c>
      <c r="N9" s="17" t="s">
        <v>106</v>
      </c>
    </row>
    <row r="10" spans="1:38" ht="19" x14ac:dyDescent="0.25">
      <c r="A10" s="5" t="s">
        <v>6</v>
      </c>
      <c r="B10" s="1">
        <v>41629000</v>
      </c>
      <c r="C10" s="1">
        <v>86868000</v>
      </c>
      <c r="D10" s="1">
        <v>63654000</v>
      </c>
      <c r="E10" s="1">
        <v>117932000</v>
      </c>
      <c r="K10" s="19">
        <f>E9</f>
        <v>0.36800141409380155</v>
      </c>
      <c r="L10" s="20">
        <f>E13</f>
        <v>1.0085411265613953</v>
      </c>
      <c r="M10" s="20">
        <f>E80</f>
        <v>0.2888687249587556</v>
      </c>
      <c r="N10" s="20">
        <f>E89</f>
        <v>1.4305915625736507E-2</v>
      </c>
    </row>
    <row r="11" spans="1:38" ht="19" x14ac:dyDescent="0.25">
      <c r="A11" s="5" t="s">
        <v>7</v>
      </c>
      <c r="B11" s="1">
        <v>99225000</v>
      </c>
      <c r="C11" s="1">
        <v>154086000</v>
      </c>
      <c r="D11" s="1">
        <v>190754000</v>
      </c>
      <c r="E11" s="1">
        <v>309992000</v>
      </c>
    </row>
    <row r="12" spans="1:38" ht="20" x14ac:dyDescent="0.25">
      <c r="A12" s="5" t="s">
        <v>8</v>
      </c>
      <c r="B12" s="1">
        <v>140854000</v>
      </c>
      <c r="C12" s="1">
        <v>240954000</v>
      </c>
      <c r="D12" s="1">
        <v>254408000</v>
      </c>
      <c r="E12" s="1">
        <f>E10+E11</f>
        <v>427924000</v>
      </c>
      <c r="K12" s="16" t="s">
        <v>107</v>
      </c>
      <c r="L12" s="17" t="s">
        <v>108</v>
      </c>
      <c r="M12" s="17" t="s">
        <v>109</v>
      </c>
      <c r="N12" s="17" t="s">
        <v>110</v>
      </c>
    </row>
    <row r="13" spans="1:38" ht="19" x14ac:dyDescent="0.25">
      <c r="A13" s="27" t="s">
        <v>118</v>
      </c>
      <c r="B13" s="21">
        <f>B12/B3</f>
        <v>1.7340785699336427</v>
      </c>
      <c r="C13" s="21">
        <f t="shared" ref="C13:F13" si="2">C12/C3</f>
        <v>1.5833902849332353</v>
      </c>
      <c r="D13" s="21">
        <f t="shared" si="2"/>
        <v>1.0069462860128318</v>
      </c>
      <c r="E13" s="21">
        <f t="shared" si="2"/>
        <v>1.0085411265613953</v>
      </c>
      <c r="F13" s="21"/>
      <c r="G13" s="21"/>
      <c r="K13" s="19">
        <f>E28/E72</f>
        <v>-0.19876443663039195</v>
      </c>
      <c r="L13" s="20">
        <f>E28/E54</f>
        <v>-0.14020355798836812</v>
      </c>
      <c r="M13" s="20">
        <f>E22/(E72+E56+E61)</f>
        <v>-0.25634120464397225</v>
      </c>
      <c r="N13" s="22">
        <f>E67/E72</f>
        <v>0.41768468277304555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</row>
    <row r="15" spans="1:38" ht="20" x14ac:dyDescent="0.25">
      <c r="A15" s="5" t="s">
        <v>10</v>
      </c>
      <c r="B15" s="1">
        <v>200218000</v>
      </c>
      <c r="C15" s="1">
        <v>347597000</v>
      </c>
      <c r="D15" s="1">
        <v>351625000</v>
      </c>
      <c r="E15" s="1">
        <f>E8+E10+E11</f>
        <v>584067000</v>
      </c>
      <c r="K15" s="16" t="s">
        <v>111</v>
      </c>
      <c r="L15" s="17" t="s">
        <v>112</v>
      </c>
      <c r="M15" s="17" t="s">
        <v>113</v>
      </c>
      <c r="N15" s="17" t="s">
        <v>114</v>
      </c>
    </row>
    <row r="16" spans="1:38" ht="19" x14ac:dyDescent="0.25">
      <c r="A16" s="5" t="s">
        <v>11</v>
      </c>
      <c r="B16" s="1">
        <v>209594000</v>
      </c>
      <c r="C16" s="1">
        <v>366060000</v>
      </c>
      <c r="D16" s="1">
        <v>381610000</v>
      </c>
      <c r="E16" s="1">
        <f>E15+E5</f>
        <v>635747000</v>
      </c>
      <c r="K16" s="23">
        <f>(E35+D35+C35+B35)/4</f>
        <v>3.5630976026606309E-2</v>
      </c>
      <c r="L16" s="24">
        <f>M102/E3</f>
        <v>10.464294131510723</v>
      </c>
      <c r="M16" s="24">
        <f>M102/E28</f>
        <v>-27.085392189158522</v>
      </c>
      <c r="N16" s="25">
        <f>M102/E106</f>
        <v>-53.187666211456914</v>
      </c>
    </row>
    <row r="17" spans="1:11" ht="19" x14ac:dyDescent="0.25">
      <c r="A17" s="5" t="s">
        <v>12</v>
      </c>
      <c r="B17" s="1" t="s">
        <v>92</v>
      </c>
      <c r="C17" s="1" t="s">
        <v>92</v>
      </c>
      <c r="D17" s="1">
        <v>736000</v>
      </c>
      <c r="E17" s="1">
        <v>14496000</v>
      </c>
    </row>
    <row r="18" spans="1:11" ht="20" x14ac:dyDescent="0.25">
      <c r="A18" s="5" t="s">
        <v>13</v>
      </c>
      <c r="B18" s="1" t="s">
        <v>92</v>
      </c>
      <c r="C18" s="1">
        <v>222000</v>
      </c>
      <c r="D18" s="1">
        <v>1208000</v>
      </c>
      <c r="E18" s="1">
        <v>1208000</v>
      </c>
      <c r="K18" s="16" t="s">
        <v>115</v>
      </c>
    </row>
    <row r="19" spans="1:11" ht="19" x14ac:dyDescent="0.25">
      <c r="A19" s="6" t="s">
        <v>14</v>
      </c>
      <c r="B19" s="10">
        <v>-129541000</v>
      </c>
      <c r="C19" s="10">
        <v>-189140000</v>
      </c>
      <c r="D19" s="10">
        <v>-154705000</v>
      </c>
      <c r="E19" s="10">
        <v>-211411000</v>
      </c>
      <c r="K19" s="26">
        <f>E40-E56-E61</f>
        <v>936651000</v>
      </c>
    </row>
    <row r="20" spans="1:11" ht="19" customHeight="1" x14ac:dyDescent="0.25">
      <c r="A20" s="27" t="s">
        <v>119</v>
      </c>
      <c r="B20" s="1"/>
      <c r="C20" s="21">
        <f>(C19/B19)-1</f>
        <v>0.46007827637581933</v>
      </c>
      <c r="D20" s="21">
        <f>(D19/C19)-1</f>
        <v>-0.18206090726446023</v>
      </c>
      <c r="E20" s="21">
        <f>(E19/D19)-1</f>
        <v>0.36654277495879262</v>
      </c>
    </row>
    <row r="21" spans="1:11" ht="19" x14ac:dyDescent="0.25">
      <c r="A21" s="5" t="s">
        <v>15</v>
      </c>
      <c r="B21" s="2">
        <v>-1.5948</v>
      </c>
      <c r="C21" s="2">
        <v>-1.2428999999999999</v>
      </c>
      <c r="D21" s="2">
        <v>-0.61229999999999996</v>
      </c>
      <c r="E21" s="2">
        <f>E19/E3</f>
        <v>-0.49825830780108415</v>
      </c>
    </row>
    <row r="22" spans="1:11" ht="19" x14ac:dyDescent="0.25">
      <c r="A22" s="6" t="s">
        <v>16</v>
      </c>
      <c r="B22" s="10">
        <v>-128367000</v>
      </c>
      <c r="C22" s="10">
        <v>-213884000</v>
      </c>
      <c r="D22" s="10">
        <v>-128957000</v>
      </c>
      <c r="E22" s="10">
        <v>-211411000</v>
      </c>
    </row>
    <row r="23" spans="1:11" ht="19" x14ac:dyDescent="0.25">
      <c r="A23" s="5" t="s">
        <v>17</v>
      </c>
      <c r="B23" s="2">
        <v>-1.5803</v>
      </c>
      <c r="C23" s="2">
        <v>-1.4055</v>
      </c>
      <c r="D23" s="2">
        <v>-0.51039999999999996</v>
      </c>
      <c r="E23" s="2">
        <f>E22/E3</f>
        <v>-0.49825830780108415</v>
      </c>
    </row>
    <row r="24" spans="1:11" ht="19" x14ac:dyDescent="0.25">
      <c r="A24" s="5" t="s">
        <v>18</v>
      </c>
      <c r="B24" s="1">
        <v>-1174000</v>
      </c>
      <c r="C24" s="1">
        <v>24522000</v>
      </c>
      <c r="D24" s="1">
        <v>-30114000</v>
      </c>
      <c r="E24" s="1">
        <v>36081000</v>
      </c>
    </row>
    <row r="25" spans="1:11" ht="19" x14ac:dyDescent="0.25">
      <c r="A25" s="6" t="s">
        <v>19</v>
      </c>
      <c r="B25" s="10">
        <v>-129541000</v>
      </c>
      <c r="C25" s="10">
        <v>-189362000</v>
      </c>
      <c r="D25" s="10">
        <v>-159071000</v>
      </c>
      <c r="E25" s="10">
        <v>-177798000</v>
      </c>
    </row>
    <row r="26" spans="1:11" ht="19" x14ac:dyDescent="0.25">
      <c r="A26" s="5" t="s">
        <v>20</v>
      </c>
      <c r="B26" s="2">
        <v>-1.5948</v>
      </c>
      <c r="C26" s="2">
        <v>-1.2444</v>
      </c>
      <c r="D26" s="2">
        <v>-0.62960000000000005</v>
      </c>
      <c r="E26" s="2">
        <f>E25/E3</f>
        <v>-0.41903841621494226</v>
      </c>
    </row>
    <row r="27" spans="1:11" ht="19" x14ac:dyDescent="0.25">
      <c r="A27" s="5" t="s">
        <v>21</v>
      </c>
      <c r="B27" s="1">
        <v>1200000</v>
      </c>
      <c r="C27" s="1">
        <v>2832000</v>
      </c>
      <c r="D27" s="1">
        <v>-1511000</v>
      </c>
      <c r="E27" s="1">
        <v>2898000</v>
      </c>
    </row>
    <row r="28" spans="1:11" ht="20" thickBot="1" x14ac:dyDescent="0.3">
      <c r="A28" s="7" t="s">
        <v>22</v>
      </c>
      <c r="B28" s="11">
        <v>-130741000</v>
      </c>
      <c r="C28" s="11">
        <v>-192194000</v>
      </c>
      <c r="D28" s="11">
        <v>-155138000</v>
      </c>
      <c r="E28" s="11">
        <v>-163926000</v>
      </c>
    </row>
    <row r="29" spans="1:11" ht="20" customHeight="1" thickTop="1" x14ac:dyDescent="0.25">
      <c r="A29" s="27" t="s">
        <v>120</v>
      </c>
      <c r="B29" s="1"/>
      <c r="C29" s="21">
        <f>(C28/B28)-1</f>
        <v>0.47003617839851319</v>
      </c>
      <c r="D29" s="21">
        <f>(D28/C28)-1</f>
        <v>-0.19280518642621514</v>
      </c>
      <c r="E29" s="21">
        <f>(E28/D28)-1</f>
        <v>5.6646340677332541E-2</v>
      </c>
    </row>
    <row r="30" spans="1:11" ht="19" x14ac:dyDescent="0.25">
      <c r="A30" s="5" t="s">
        <v>23</v>
      </c>
      <c r="B30" s="2">
        <v>-1.6095999999999999</v>
      </c>
      <c r="C30" s="2">
        <v>-1.2629999999999999</v>
      </c>
      <c r="D30" s="2">
        <v>-0.61399999999999999</v>
      </c>
      <c r="E30" s="2">
        <f>E28/E3</f>
        <v>-0.38634456752297902</v>
      </c>
    </row>
    <row r="31" spans="1:11" ht="19" x14ac:dyDescent="0.25">
      <c r="A31" s="5" t="s">
        <v>24</v>
      </c>
      <c r="B31" s="12">
        <v>-1.01</v>
      </c>
      <c r="C31" s="12">
        <v>-1.48</v>
      </c>
      <c r="D31" s="12">
        <v>-1.21</v>
      </c>
      <c r="E31" s="12">
        <f>E28/E33</f>
        <v>-1.104570539125513</v>
      </c>
    </row>
    <row r="32" spans="1:11" ht="19" x14ac:dyDescent="0.25">
      <c r="A32" s="5" t="s">
        <v>25</v>
      </c>
      <c r="B32" s="12">
        <v>-1.01</v>
      </c>
      <c r="C32" s="12">
        <v>-1.48</v>
      </c>
      <c r="D32" s="12">
        <v>-1.21</v>
      </c>
      <c r="E32" s="12">
        <f>E28/E34</f>
        <v>-1.104570539125513</v>
      </c>
    </row>
    <row r="33" spans="1:5" ht="19" x14ac:dyDescent="0.25">
      <c r="A33" s="5" t="s">
        <v>26</v>
      </c>
      <c r="B33" s="1">
        <v>129894000</v>
      </c>
      <c r="C33" s="1">
        <v>129894000</v>
      </c>
      <c r="D33" s="1">
        <v>129894000</v>
      </c>
      <c r="E33" s="1">
        <v>148407000</v>
      </c>
    </row>
    <row r="34" spans="1:5" ht="19" x14ac:dyDescent="0.25">
      <c r="A34" s="5" t="s">
        <v>27</v>
      </c>
      <c r="B34" s="1">
        <v>129894000</v>
      </c>
      <c r="C34" s="1">
        <v>129894000</v>
      </c>
      <c r="D34" s="1">
        <v>129894000</v>
      </c>
      <c r="E34" s="1">
        <v>148407000</v>
      </c>
    </row>
    <row r="35" spans="1:5" ht="20" customHeight="1" x14ac:dyDescent="0.25">
      <c r="A35" s="27" t="s">
        <v>121</v>
      </c>
      <c r="B35" s="1">
        <v>0</v>
      </c>
      <c r="C35" s="29">
        <f>(C34-B34)/B34</f>
        <v>0</v>
      </c>
      <c r="D35" s="29">
        <f t="shared" ref="D35:F35" si="3">(D34-C34)/C34</f>
        <v>0</v>
      </c>
      <c r="E35" s="29">
        <f t="shared" si="3"/>
        <v>0.14252390410642524</v>
      </c>
    </row>
    <row r="36" spans="1:5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</row>
    <row r="37" spans="1:5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</row>
    <row r="38" spans="1:5" ht="19" x14ac:dyDescent="0.25">
      <c r="A38" s="5" t="s">
        <v>30</v>
      </c>
      <c r="B38" s="1">
        <v>343327000</v>
      </c>
      <c r="C38" s="1">
        <v>282850000</v>
      </c>
      <c r="D38" s="1">
        <v>884672000</v>
      </c>
      <c r="E38" s="1">
        <v>295402000</v>
      </c>
    </row>
    <row r="39" spans="1:5" ht="19" x14ac:dyDescent="0.25">
      <c r="A39" s="5" t="s">
        <v>31</v>
      </c>
      <c r="B39" s="1" t="s">
        <v>92</v>
      </c>
      <c r="C39" s="1" t="s">
        <v>92</v>
      </c>
      <c r="D39" s="1">
        <v>50031000</v>
      </c>
      <c r="E39" s="1">
        <v>641249000</v>
      </c>
    </row>
    <row r="40" spans="1:5" ht="19" x14ac:dyDescent="0.25">
      <c r="A40" s="5" t="s">
        <v>32</v>
      </c>
      <c r="B40" s="1">
        <v>343327000</v>
      </c>
      <c r="C40" s="1">
        <v>282850000</v>
      </c>
      <c r="D40" s="1">
        <v>934703000</v>
      </c>
      <c r="E40" s="1">
        <f>+E38+E39</f>
        <v>936651000</v>
      </c>
    </row>
    <row r="41" spans="1:5" ht="19" x14ac:dyDescent="0.25">
      <c r="A41" s="5" t="s">
        <v>33</v>
      </c>
      <c r="B41" s="1">
        <v>25303000</v>
      </c>
      <c r="C41" s="1">
        <v>39672000</v>
      </c>
      <c r="D41" s="1">
        <v>77233000</v>
      </c>
      <c r="E41" s="1">
        <v>130479000</v>
      </c>
    </row>
    <row r="42" spans="1:5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</row>
    <row r="43" spans="1:5" ht="19" x14ac:dyDescent="0.25">
      <c r="A43" s="5" t="s">
        <v>35</v>
      </c>
      <c r="B43" s="1">
        <v>15845000</v>
      </c>
      <c r="C43" s="1">
        <v>25971000</v>
      </c>
      <c r="D43" s="1">
        <v>39907000</v>
      </c>
      <c r="E43" s="1">
        <v>50832000</v>
      </c>
    </row>
    <row r="44" spans="1:5" ht="19" x14ac:dyDescent="0.25">
      <c r="A44" s="6" t="s">
        <v>36</v>
      </c>
      <c r="B44" s="10">
        <v>384475000</v>
      </c>
      <c r="C44" s="10">
        <v>348493000</v>
      </c>
      <c r="D44" s="10">
        <v>1051843000</v>
      </c>
      <c r="E44" s="10">
        <v>1117962000</v>
      </c>
    </row>
    <row r="45" spans="1:5" ht="19" x14ac:dyDescent="0.25">
      <c r="A45" s="5" t="s">
        <v>37</v>
      </c>
      <c r="B45" s="1" t="s">
        <v>92</v>
      </c>
      <c r="C45" s="1" t="s">
        <v>92</v>
      </c>
      <c r="D45" s="1">
        <v>3271000</v>
      </c>
      <c r="E45" s="1">
        <v>5797000</v>
      </c>
    </row>
    <row r="46" spans="1:5" ht="19" x14ac:dyDescent="0.25">
      <c r="A46" s="5" t="s">
        <v>38</v>
      </c>
      <c r="B46" s="1" t="s">
        <v>92</v>
      </c>
      <c r="C46" s="1" t="s">
        <v>92</v>
      </c>
      <c r="D46" s="1">
        <v>8145000</v>
      </c>
      <c r="E46" s="1">
        <v>8145000</v>
      </c>
    </row>
    <row r="47" spans="1:5" ht="19" x14ac:dyDescent="0.25">
      <c r="A47" s="5" t="s">
        <v>39</v>
      </c>
      <c r="B47" s="1" t="s">
        <v>92</v>
      </c>
      <c r="C47" s="1" t="s">
        <v>92</v>
      </c>
      <c r="D47" s="1">
        <v>6285000</v>
      </c>
      <c r="E47" s="1">
        <v>3901000</v>
      </c>
    </row>
    <row r="48" spans="1:5" ht="19" x14ac:dyDescent="0.25">
      <c r="A48" s="5" t="s">
        <v>40</v>
      </c>
      <c r="B48" s="1" t="s">
        <v>92</v>
      </c>
      <c r="C48" s="1" t="s">
        <v>92</v>
      </c>
      <c r="D48" s="1">
        <v>14430000</v>
      </c>
      <c r="E48" s="1">
        <f>E46+E47</f>
        <v>12046000</v>
      </c>
    </row>
    <row r="49" spans="1:5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</row>
    <row r="50" spans="1:5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</row>
    <row r="51" spans="1:5" ht="19" x14ac:dyDescent="0.25">
      <c r="A51" s="5" t="s">
        <v>43</v>
      </c>
      <c r="B51" s="1">
        <v>7373000</v>
      </c>
      <c r="C51" s="1">
        <v>14073000</v>
      </c>
      <c r="D51" s="1">
        <v>21894000</v>
      </c>
      <c r="E51" s="1">
        <v>19715000</v>
      </c>
    </row>
    <row r="52" spans="1:5" ht="19" x14ac:dyDescent="0.25">
      <c r="A52" s="5" t="s">
        <v>44</v>
      </c>
      <c r="B52" s="1">
        <v>7373000</v>
      </c>
      <c r="C52" s="1">
        <v>14073000</v>
      </c>
      <c r="D52" s="1">
        <v>39595000</v>
      </c>
      <c r="E52" s="1">
        <v>50240000</v>
      </c>
    </row>
    <row r="53" spans="1:5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</row>
    <row r="54" spans="1:5" ht="20" thickBot="1" x14ac:dyDescent="0.3">
      <c r="A54" s="7" t="s">
        <v>46</v>
      </c>
      <c r="B54" s="11">
        <v>391848000</v>
      </c>
      <c r="C54" s="11">
        <v>362566000</v>
      </c>
      <c r="D54" s="11">
        <v>1091438000</v>
      </c>
      <c r="E54" s="11">
        <v>1169200000</v>
      </c>
    </row>
    <row r="55" spans="1:5" ht="20" thickTop="1" x14ac:dyDescent="0.25">
      <c r="A55" s="5" t="s">
        <v>47</v>
      </c>
      <c r="B55" s="1">
        <v>1673000</v>
      </c>
      <c r="C55" s="1">
        <v>3111000</v>
      </c>
      <c r="D55" s="1">
        <v>4984000</v>
      </c>
      <c r="E55" s="1">
        <v>5184000</v>
      </c>
    </row>
    <row r="56" spans="1:5" ht="19" x14ac:dyDescent="0.25">
      <c r="A56" s="5" t="s">
        <v>48</v>
      </c>
      <c r="B56" s="1" t="s">
        <v>92</v>
      </c>
      <c r="C56" s="1" t="s">
        <v>92</v>
      </c>
      <c r="D56" s="1">
        <v>0</v>
      </c>
      <c r="E56" s="1">
        <v>0</v>
      </c>
    </row>
    <row r="57" spans="1:5" ht="19" x14ac:dyDescent="0.25">
      <c r="A57" s="5" t="s">
        <v>49</v>
      </c>
      <c r="B57" s="1">
        <v>1573000</v>
      </c>
      <c r="C57" s="1">
        <v>2113000</v>
      </c>
      <c r="D57" s="1">
        <v>4363000</v>
      </c>
      <c r="E57" s="1">
        <v>4363000</v>
      </c>
    </row>
    <row r="58" spans="1:5" ht="19" x14ac:dyDescent="0.25">
      <c r="A58" s="5" t="s">
        <v>50</v>
      </c>
      <c r="B58" s="1">
        <v>61518000</v>
      </c>
      <c r="C58" s="1">
        <v>103543000</v>
      </c>
      <c r="D58" s="1">
        <v>179224000</v>
      </c>
      <c r="E58" s="1">
        <v>254382000</v>
      </c>
    </row>
    <row r="59" spans="1:5" ht="19" x14ac:dyDescent="0.25">
      <c r="A59" s="5" t="s">
        <v>51</v>
      </c>
      <c r="B59" s="1">
        <v>13023000</v>
      </c>
      <c r="C59" s="1">
        <v>18414000</v>
      </c>
      <c r="D59" s="1">
        <v>53028000</v>
      </c>
      <c r="E59" s="1">
        <v>46730000</v>
      </c>
    </row>
    <row r="60" spans="1:5" ht="19" x14ac:dyDescent="0.25">
      <c r="A60" s="6" t="s">
        <v>52</v>
      </c>
      <c r="B60" s="10">
        <v>77787000</v>
      </c>
      <c r="C60" s="10">
        <v>127181000</v>
      </c>
      <c r="D60" s="10">
        <v>241599000</v>
      </c>
      <c r="E60" s="10">
        <v>306296000</v>
      </c>
    </row>
    <row r="61" spans="1:5" ht="19" x14ac:dyDescent="0.25">
      <c r="A61" s="5" t="s">
        <v>53</v>
      </c>
      <c r="B61" s="1" t="s">
        <v>92</v>
      </c>
      <c r="C61" s="1" t="s">
        <v>92</v>
      </c>
      <c r="D61" s="1">
        <v>0</v>
      </c>
      <c r="E61" s="1">
        <v>0</v>
      </c>
    </row>
    <row r="62" spans="1:5" ht="19" x14ac:dyDescent="0.25">
      <c r="A62" s="5" t="s">
        <v>50</v>
      </c>
      <c r="B62" s="1">
        <v>18743000</v>
      </c>
      <c r="C62" s="1">
        <v>30625000</v>
      </c>
      <c r="D62" s="1">
        <v>32568000</v>
      </c>
      <c r="E62" s="1">
        <v>28355000</v>
      </c>
    </row>
    <row r="63" spans="1:5" ht="19" x14ac:dyDescent="0.25">
      <c r="A63" s="5" t="s">
        <v>54</v>
      </c>
      <c r="B63" s="1" t="s">
        <v>92</v>
      </c>
      <c r="C63" s="1" t="s">
        <v>92</v>
      </c>
      <c r="D63" s="1">
        <v>379000</v>
      </c>
      <c r="E63" s="1">
        <v>379000</v>
      </c>
    </row>
    <row r="64" spans="1:5" ht="19" x14ac:dyDescent="0.25">
      <c r="A64" s="5" t="s">
        <v>55</v>
      </c>
      <c r="B64" s="1">
        <v>430065000</v>
      </c>
      <c r="C64" s="1">
        <v>435982000</v>
      </c>
      <c r="D64" s="1">
        <v>17623000</v>
      </c>
      <c r="E64" s="1">
        <v>9824000</v>
      </c>
    </row>
    <row r="65" spans="1:5" ht="19" x14ac:dyDescent="0.25">
      <c r="A65" s="5" t="s">
        <v>56</v>
      </c>
      <c r="B65" s="1">
        <v>448808000</v>
      </c>
      <c r="C65" s="1">
        <v>466607000</v>
      </c>
      <c r="D65" s="1">
        <v>50570000</v>
      </c>
      <c r="E65" s="1">
        <v>38179000</v>
      </c>
    </row>
    <row r="66" spans="1:5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</row>
    <row r="67" spans="1:5" ht="19" x14ac:dyDescent="0.25">
      <c r="A67" s="6" t="s">
        <v>58</v>
      </c>
      <c r="B67" s="10">
        <v>526595000</v>
      </c>
      <c r="C67" s="10">
        <v>593788000</v>
      </c>
      <c r="D67" s="10">
        <v>292169000</v>
      </c>
      <c r="E67" s="10">
        <v>344475000</v>
      </c>
    </row>
    <row r="68" spans="1:5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</row>
    <row r="69" spans="1:5" ht="19" x14ac:dyDescent="0.25">
      <c r="A69" s="5" t="s">
        <v>60</v>
      </c>
      <c r="B69" s="1">
        <v>-206005000</v>
      </c>
      <c r="C69" s="1">
        <v>-398199000</v>
      </c>
      <c r="D69" s="1">
        <v>-553337000</v>
      </c>
      <c r="E69" s="1">
        <v>-725648000</v>
      </c>
    </row>
    <row r="70" spans="1:5" ht="19" x14ac:dyDescent="0.25">
      <c r="A70" s="5" t="s">
        <v>61</v>
      </c>
      <c r="B70" s="1">
        <v>4090000</v>
      </c>
      <c r="C70" s="1">
        <v>-19915000</v>
      </c>
      <c r="D70" s="1">
        <v>7724000</v>
      </c>
      <c r="E70" s="1">
        <v>-705000</v>
      </c>
    </row>
    <row r="71" spans="1:5" ht="19" x14ac:dyDescent="0.25">
      <c r="A71" s="5" t="s">
        <v>62</v>
      </c>
      <c r="B71" s="1">
        <v>67168000</v>
      </c>
      <c r="C71" s="1">
        <v>186892000</v>
      </c>
      <c r="D71" s="1">
        <v>1320479000</v>
      </c>
      <c r="E71" s="1">
        <v>1320479000</v>
      </c>
    </row>
    <row r="72" spans="1:5" ht="19" x14ac:dyDescent="0.25">
      <c r="A72" s="6" t="s">
        <v>63</v>
      </c>
      <c r="B72" s="10">
        <v>-134747000</v>
      </c>
      <c r="C72" s="10">
        <v>-231222000</v>
      </c>
      <c r="D72" s="10">
        <v>774866000</v>
      </c>
      <c r="E72" s="10">
        <v>824725000</v>
      </c>
    </row>
    <row r="73" spans="1:5" ht="20" thickBot="1" x14ac:dyDescent="0.3">
      <c r="A73" s="7" t="s">
        <v>64</v>
      </c>
      <c r="B73" s="11">
        <v>391848000</v>
      </c>
      <c r="C73" s="11">
        <v>362566000</v>
      </c>
      <c r="D73" s="11">
        <v>1067035000</v>
      </c>
      <c r="E73" s="11">
        <v>1197555000</v>
      </c>
    </row>
    <row r="74" spans="1:5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</row>
    <row r="75" spans="1:5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</row>
    <row r="76" spans="1:5" ht="19" x14ac:dyDescent="0.25">
      <c r="A76" s="5" t="s">
        <v>66</v>
      </c>
      <c r="B76" s="1">
        <v>-130741000</v>
      </c>
      <c r="C76" s="1">
        <v>-192194000</v>
      </c>
      <c r="D76" s="1">
        <v>-155138000</v>
      </c>
      <c r="E76" s="1">
        <v>-180696000</v>
      </c>
    </row>
    <row r="77" spans="1:5" ht="19" x14ac:dyDescent="0.25">
      <c r="A77" s="5" t="s">
        <v>13</v>
      </c>
      <c r="B77" s="1" t="s">
        <v>92</v>
      </c>
      <c r="C77" s="1">
        <v>222000</v>
      </c>
      <c r="D77" s="1">
        <v>1208000</v>
      </c>
      <c r="E77" s="1">
        <v>50551000</v>
      </c>
    </row>
    <row r="78" spans="1:5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-2898000</v>
      </c>
    </row>
    <row r="79" spans="1:5" ht="19" x14ac:dyDescent="0.25">
      <c r="A79" s="5" t="s">
        <v>68</v>
      </c>
      <c r="B79" s="1">
        <v>40872000</v>
      </c>
      <c r="C79" s="1">
        <v>111846000</v>
      </c>
      <c r="D79" s="1">
        <v>30009000</v>
      </c>
      <c r="E79" s="1">
        <v>122567000</v>
      </c>
    </row>
    <row r="80" spans="1:5" ht="19" x14ac:dyDescent="0.25">
      <c r="A80" s="27" t="s">
        <v>122</v>
      </c>
      <c r="B80" s="21">
        <f t="shared" ref="B80:F80" si="4">B79/B3</f>
        <v>0.50318243933667373</v>
      </c>
      <c r="C80" s="21">
        <f t="shared" si="4"/>
        <v>0.73497792030280729</v>
      </c>
      <c r="D80" s="21">
        <f t="shared" si="4"/>
        <v>0.1187755538228321</v>
      </c>
      <c r="E80" s="21">
        <f t="shared" si="4"/>
        <v>0.2888687249587556</v>
      </c>
    </row>
    <row r="81" spans="1:5" ht="19" x14ac:dyDescent="0.25">
      <c r="A81" s="5" t="s">
        <v>69</v>
      </c>
      <c r="B81" s="1">
        <v>17364000</v>
      </c>
      <c r="C81" s="1">
        <v>11941000</v>
      </c>
      <c r="D81" s="1">
        <v>22575000</v>
      </c>
      <c r="E81" s="1"/>
    </row>
    <row r="82" spans="1:5" ht="19" x14ac:dyDescent="0.25">
      <c r="A82" s="5" t="s">
        <v>70</v>
      </c>
      <c r="B82" s="1">
        <v>-13457000</v>
      </c>
      <c r="C82" s="1">
        <v>-14745000</v>
      </c>
      <c r="D82" s="1">
        <v>-38223000</v>
      </c>
      <c r="E82" s="1">
        <v>-130479000</v>
      </c>
    </row>
    <row r="83" spans="1:5" ht="19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</row>
    <row r="84" spans="1:5" ht="19" x14ac:dyDescent="0.25">
      <c r="A84" s="5" t="s">
        <v>47</v>
      </c>
      <c r="B84" s="1">
        <v>914000</v>
      </c>
      <c r="C84" s="1">
        <v>1474000</v>
      </c>
      <c r="D84" s="1">
        <v>1877000</v>
      </c>
      <c r="E84" s="1">
        <v>5184000</v>
      </c>
    </row>
    <row r="85" spans="1:5" ht="19" x14ac:dyDescent="0.25">
      <c r="A85" s="5" t="s">
        <v>71</v>
      </c>
      <c r="B85" s="1">
        <v>32518000</v>
      </c>
      <c r="C85" s="1">
        <v>22891000</v>
      </c>
      <c r="D85" s="1">
        <v>56254000</v>
      </c>
      <c r="E85" s="1"/>
    </row>
    <row r="86" spans="1:5" ht="19" x14ac:dyDescent="0.25">
      <c r="A86" s="5" t="s">
        <v>72</v>
      </c>
      <c r="B86" s="1">
        <v>12339000</v>
      </c>
      <c r="C86" s="1">
        <v>-5395000</v>
      </c>
      <c r="D86" s="1">
        <v>51532000</v>
      </c>
      <c r="E86" s="1">
        <v>-594000</v>
      </c>
    </row>
    <row r="87" spans="1:5" ht="19" x14ac:dyDescent="0.25">
      <c r="A87" s="6" t="s">
        <v>73</v>
      </c>
      <c r="B87" s="10">
        <v>-60166000</v>
      </c>
      <c r="C87" s="10">
        <v>-73580000</v>
      </c>
      <c r="D87" s="10">
        <v>-49814000</v>
      </c>
      <c r="E87" s="10">
        <v>-77408000</v>
      </c>
    </row>
    <row r="88" spans="1:5" ht="19" x14ac:dyDescent="0.25">
      <c r="A88" s="5" t="s">
        <v>74</v>
      </c>
      <c r="B88" s="1" t="s">
        <v>92</v>
      </c>
      <c r="C88" s="1" t="s">
        <v>92</v>
      </c>
      <c r="D88" s="1">
        <v>-3541000</v>
      </c>
      <c r="E88" s="1">
        <v>-6070000</v>
      </c>
    </row>
    <row r="89" spans="1:5" ht="20" customHeight="1" x14ac:dyDescent="0.25">
      <c r="A89" s="27" t="s">
        <v>123</v>
      </c>
      <c r="B89" s="21" t="e">
        <f t="shared" ref="B89:F89" si="5">(-1*B88)/B3</f>
        <v>#VALUE!</v>
      </c>
      <c r="C89" s="21" t="e">
        <f t="shared" si="5"/>
        <v>#VALUE!</v>
      </c>
      <c r="D89" s="21">
        <f t="shared" si="5"/>
        <v>1.4015269955235046E-2</v>
      </c>
      <c r="E89" s="21">
        <f t="shared" si="5"/>
        <v>1.4305915625736507E-2</v>
      </c>
    </row>
    <row r="90" spans="1:5" ht="19" x14ac:dyDescent="0.25">
      <c r="A90" s="5" t="s">
        <v>75</v>
      </c>
      <c r="B90" s="1" t="s">
        <v>92</v>
      </c>
      <c r="C90" s="1" t="s">
        <v>92</v>
      </c>
      <c r="D90" s="1">
        <v>-323000</v>
      </c>
      <c r="E90" s="1">
        <v>0</v>
      </c>
    </row>
    <row r="91" spans="1:5" ht="19" x14ac:dyDescent="0.25">
      <c r="A91" s="5" t="s">
        <v>76</v>
      </c>
      <c r="B91" s="1" t="s">
        <v>92</v>
      </c>
      <c r="C91" s="1" t="s">
        <v>92</v>
      </c>
      <c r="D91" s="1">
        <v>-100031000</v>
      </c>
      <c r="E91" s="1">
        <v>-821622000</v>
      </c>
    </row>
    <row r="92" spans="1:5" ht="19" x14ac:dyDescent="0.25">
      <c r="A92" s="5" t="s">
        <v>77</v>
      </c>
      <c r="B92" s="1" t="s">
        <v>92</v>
      </c>
      <c r="C92" s="1" t="s">
        <v>92</v>
      </c>
      <c r="D92" s="1">
        <v>50000000</v>
      </c>
      <c r="E92" s="1">
        <v>231626000</v>
      </c>
    </row>
    <row r="93" spans="1:5" ht="19" x14ac:dyDescent="0.25">
      <c r="A93" s="5" t="s">
        <v>78</v>
      </c>
      <c r="B93" s="1" t="s">
        <v>92</v>
      </c>
      <c r="C93" s="1">
        <v>-842000</v>
      </c>
      <c r="D93" s="1" t="s">
        <v>92</v>
      </c>
      <c r="E93" s="1">
        <v>-9620000</v>
      </c>
    </row>
    <row r="94" spans="1:5" ht="19" x14ac:dyDescent="0.25">
      <c r="A94" s="6" t="s">
        <v>79</v>
      </c>
      <c r="B94" s="10" t="s">
        <v>92</v>
      </c>
      <c r="C94" s="10">
        <v>-842000</v>
      </c>
      <c r="D94" s="10">
        <v>-53895000</v>
      </c>
      <c r="E94" s="10">
        <v>-605686000</v>
      </c>
    </row>
    <row r="95" spans="1:5" ht="19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</row>
    <row r="96" spans="1:5" ht="19" x14ac:dyDescent="0.25">
      <c r="A96" s="5" t="s">
        <v>81</v>
      </c>
      <c r="B96" s="1" t="s">
        <v>92</v>
      </c>
      <c r="C96" s="1" t="s">
        <v>92</v>
      </c>
      <c r="D96" s="1">
        <v>654552000</v>
      </c>
      <c r="E96" s="1">
        <v>38983000</v>
      </c>
    </row>
    <row r="97" spans="1:13" ht="19" x14ac:dyDescent="0.25">
      <c r="A97" s="5" t="s">
        <v>82</v>
      </c>
      <c r="B97" s="1" t="s">
        <v>92</v>
      </c>
      <c r="C97" s="1">
        <v>-820000</v>
      </c>
      <c r="D97" s="1">
        <v>-590000</v>
      </c>
      <c r="E97" s="1">
        <v>0</v>
      </c>
    </row>
    <row r="98" spans="1:13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</row>
    <row r="99" spans="1:13" ht="19" x14ac:dyDescent="0.25">
      <c r="A99" s="5" t="s">
        <v>84</v>
      </c>
      <c r="B99" s="1">
        <v>271265000</v>
      </c>
      <c r="C99" s="1">
        <v>13765000</v>
      </c>
      <c r="D99" s="1">
        <v>47223000</v>
      </c>
      <c r="E99" s="1">
        <v>64863000</v>
      </c>
    </row>
    <row r="100" spans="1:13" ht="19" x14ac:dyDescent="0.25">
      <c r="A100" s="6" t="s">
        <v>85</v>
      </c>
      <c r="B100" s="10">
        <v>271265000</v>
      </c>
      <c r="C100" s="10">
        <v>12945000</v>
      </c>
      <c r="D100" s="10">
        <v>701185000</v>
      </c>
      <c r="E100" s="10">
        <v>97482000</v>
      </c>
    </row>
    <row r="101" spans="1:13" ht="19" x14ac:dyDescent="0.25">
      <c r="A101" s="5" t="s">
        <v>86</v>
      </c>
      <c r="B101" s="1">
        <v>-226000</v>
      </c>
      <c r="C101" s="1">
        <v>1000000</v>
      </c>
      <c r="D101" s="1">
        <v>6846000</v>
      </c>
      <c r="E101" s="1">
        <v>-3658000</v>
      </c>
    </row>
    <row r="102" spans="1:13" ht="19" x14ac:dyDescent="0.25">
      <c r="A102" s="6" t="s">
        <v>87</v>
      </c>
      <c r="B102" s="10">
        <v>210873000</v>
      </c>
      <c r="C102" s="10">
        <v>-60477000</v>
      </c>
      <c r="D102" s="10">
        <v>604322000</v>
      </c>
      <c r="E102" s="10">
        <v>-589270000</v>
      </c>
      <c r="M102" s="1">
        <v>4440000000</v>
      </c>
    </row>
    <row r="103" spans="1:13" ht="19" x14ac:dyDescent="0.25">
      <c r="A103" s="5" t="s">
        <v>88</v>
      </c>
      <c r="B103" s="1">
        <v>132454000</v>
      </c>
      <c r="C103" s="1">
        <v>343327000</v>
      </c>
      <c r="D103" s="1">
        <v>282850000</v>
      </c>
      <c r="E103" s="1">
        <v>887172000</v>
      </c>
    </row>
    <row r="104" spans="1:13" ht="20" thickBot="1" x14ac:dyDescent="0.3">
      <c r="A104" s="7" t="s">
        <v>89</v>
      </c>
      <c r="B104" s="11">
        <v>343327000</v>
      </c>
      <c r="C104" s="11">
        <v>282850000</v>
      </c>
      <c r="D104" s="11">
        <v>887172000</v>
      </c>
      <c r="E104" s="11">
        <v>297902000</v>
      </c>
    </row>
    <row r="105" spans="1:13" ht="20" thickTop="1" x14ac:dyDescent="0.25">
      <c r="A105" s="27" t="s">
        <v>124</v>
      </c>
      <c r="B105" s="1"/>
      <c r="C105" s="21">
        <f>(C106/B106)-1</f>
        <v>0.2384569358109232</v>
      </c>
      <c r="D105" s="21">
        <f>(D106/C106)-1</f>
        <v>-0.28395045159904986</v>
      </c>
      <c r="E105" s="21">
        <f>(E106/D106)-1</f>
        <v>0.56457689063817829</v>
      </c>
    </row>
    <row r="106" spans="1:13" ht="19" x14ac:dyDescent="0.25">
      <c r="A106" s="5" t="s">
        <v>90</v>
      </c>
      <c r="B106" s="1">
        <v>-60166000</v>
      </c>
      <c r="C106" s="1">
        <v>-74513000</v>
      </c>
      <c r="D106" s="1">
        <f>+D87+D88</f>
        <v>-53355000</v>
      </c>
      <c r="E106" s="1">
        <f>+E87+E88</f>
        <v>-83478000</v>
      </c>
    </row>
    <row r="107" spans="1:13" ht="19" x14ac:dyDescent="0.25">
      <c r="A107" s="5"/>
      <c r="B107" s="13"/>
      <c r="C107" s="13"/>
      <c r="D107" s="13"/>
    </row>
  </sheetData>
  <hyperlinks>
    <hyperlink ref="A1" r:id="rId1" tooltip="https://roic.ai/company/GTLB" display="ROIC.AI | GTLB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653482/000162828022008836/0001628280-22-008836-index.htm" xr:uid="{00000000-0004-0000-0000-000007000000}"/>
    <hyperlink ref="D74" r:id="rId7" tooltip="https://www.sec.gov/Archives/edgar/data/1653482/000162828022008836/0001628280-22-008836-index.htm" xr:uid="{00000000-0004-0000-0000-000008000000}"/>
    <hyperlink ref="E36" r:id="rId8" tooltip="https://www.sec.gov/Archives/edgar/data/1653482/000162828022008836/0001628280-22-008836-index.htm" xr:uid="{77B2AA91-8827-AC4D-AB5E-B49059783610}"/>
    <hyperlink ref="E74" r:id="rId9" tooltip="https://www.sec.gov/Archives/edgar/data/1653482/000162828022008836/0001628280-22-008836-index.htm" xr:uid="{D293EFDC-4382-7444-9697-0AC75A07AEA2}"/>
    <hyperlink ref="F1" r:id="rId10" display="https://finbox.com/NASDAQGS:GTLB/explorer/revenue_proj" xr:uid="{F61AC281-E4D5-F942-A40A-39B98A4347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2023-01-13T19:35:32Z</dcterms:created>
  <dcterms:modified xsi:type="dcterms:W3CDTF">2023-03-13T23:32:05Z</dcterms:modified>
</cp:coreProperties>
</file>