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Negative FCF/"/>
    </mc:Choice>
  </mc:AlternateContent>
  <xr:revisionPtr revIDLastSave="0" documentId="13_ncr:1_{6CD32121-85F4-3D4E-A046-612D14CFC129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N4" i="1"/>
  <c r="M4" i="1"/>
  <c r="L4" i="1"/>
  <c r="K4" i="1"/>
  <c r="H4" i="1"/>
  <c r="I4" i="1"/>
  <c r="J4" i="1"/>
  <c r="F5" i="1"/>
  <c r="E7" i="1"/>
  <c r="K7" i="1" s="1"/>
  <c r="K19" i="1"/>
  <c r="N16" i="1"/>
  <c r="M16" i="1"/>
  <c r="L16" i="1"/>
  <c r="N13" i="1"/>
  <c r="M13" i="1"/>
  <c r="L13" i="1"/>
  <c r="K13" i="1"/>
  <c r="N10" i="1"/>
  <c r="M10" i="1"/>
  <c r="L10" i="1"/>
  <c r="K10" i="1"/>
  <c r="N7" i="1"/>
  <c r="M7" i="1"/>
  <c r="L7" i="1"/>
  <c r="G4" i="1"/>
  <c r="F4" i="1"/>
  <c r="E105" i="1"/>
  <c r="D105" i="1"/>
  <c r="C105" i="1"/>
  <c r="E89" i="1"/>
  <c r="D89" i="1"/>
  <c r="C89" i="1"/>
  <c r="B89" i="1"/>
  <c r="E80" i="1"/>
  <c r="D80" i="1"/>
  <c r="C80" i="1"/>
  <c r="B80" i="1"/>
  <c r="E35" i="1"/>
  <c r="D35" i="1"/>
  <c r="C35" i="1"/>
  <c r="E29" i="1"/>
  <c r="D29" i="1"/>
  <c r="C29" i="1"/>
  <c r="E20" i="1"/>
  <c r="D20" i="1"/>
  <c r="C20" i="1"/>
  <c r="D13" i="1"/>
  <c r="C13" i="1"/>
  <c r="B13" i="1"/>
  <c r="E9" i="1"/>
  <c r="D9" i="1"/>
  <c r="C9" i="1"/>
  <c r="B9" i="1"/>
  <c r="E4" i="1"/>
  <c r="D4" i="1"/>
  <c r="C4" i="1"/>
  <c r="E18" i="1" l="1"/>
  <c r="E40" i="1"/>
  <c r="E30" i="1"/>
  <c r="E26" i="1"/>
  <c r="E23" i="1"/>
  <c r="E21" i="1"/>
  <c r="E16" i="1"/>
  <c r="E12" i="1"/>
  <c r="E13" i="1" s="1"/>
</calcChain>
</file>

<file path=xl/sharedStrings.xml><?xml version="1.0" encoding="utf-8"?>
<sst xmlns="http://schemas.openxmlformats.org/spreadsheetml/2006/main" count="284" uniqueCount="125">
  <si>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</si>
  <si>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</si>
  <si>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</si>
  <si>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</si>
  <si>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</si>
  <si>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</si>
  <si>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</si>
  <si>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</si>
  <si>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</si>
  <si>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</si>
  <si>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</si>
  <si>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</si>
  <si>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</si>
  <si>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</si>
  <si>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</si>
  <si>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</si>
  <si>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</si>
  <si>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</si>
  <si>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</si>
  <si>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</si>
  <si>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</si>
  <si>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</si>
  <si>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</si>
  <si>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</si>
  <si>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</si>
  <si>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</si>
  <si>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</si>
  <si>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</si>
  <si>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</si>
  <si>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</si>
  <si>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</si>
  <si>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</si>
  <si>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</si>
  <si>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</si>
  <si>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</si>
  <si>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</si>
  <si>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</si>
  <si>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</si>
  <si>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</si>
  <si>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</si>
  <si>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</si>
  <si>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</si>
  <si>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</si>
  <si>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</si>
  <si>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</si>
  <si>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</si>
  <si>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</si>
  <si>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</si>
  <si>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</si>
  <si>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</si>
  <si>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</si>
  <si>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</si>
  <si>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</si>
  <si>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</si>
  <si>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</si>
  <si>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</si>
  <si>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</si>
  <si>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</si>
  <si>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</si>
  <si>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</si>
  <si>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</si>
  <si>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</si>
  <si>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</si>
  <si>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</si>
  <si>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</si>
  <si>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</si>
  <si>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</si>
  <si>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</si>
  <si>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</si>
  <si>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</si>
  <si>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</si>
  <si>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</si>
  <si>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</si>
  <si>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</si>
  <si>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</si>
  <si>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</si>
  <si>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</si>
  <si>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</si>
  <si>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</si>
  <si>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</si>
  <si>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</si>
  <si>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</si>
  <si>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</si>
  <si>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</si>
  <si>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</si>
  <si>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</si>
  <si>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</si>
  <si>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</si>
  <si>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</si>
  <si>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</si>
  <si>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</si>
  <si>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</si>
  <si>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</si>
  <si>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</si>
  <si>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SentinelOne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</si>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</sst>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,;\(#,###,,\);\ \-\ \-"/>
    <numFmt numFmtId="165" formatCode="#.00%;\ \-#.00%;\ \-\ \-"/>
    <numFmt numFmtId="166" formatCode="#,##0.00_);\(#,##0.00\);\-\ \-"/>
  </numFmts>
  <fonts count="13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8" fillId="0" borderId="0" xfId="0" applyFont="1" applyAlignment="1">
      <alignment indent="1"/>
    </xf>
    <xf numFmtId="9" fontId="1" fillId="0" borderId="0" xfId="0" applyNumberFormat="1" applyFont="1"/>
    <xf numFmtId="9" fontId="9" fillId="0" borderId="0" xfId="0" applyNumberFormat="1" applyFont="1"/>
    <xf numFmtId="9" fontId="10" fillId="0" borderId="5" xfId="0" applyNumberFormat="1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9" fontId="10" fillId="0" borderId="8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2" fillId="0" borderId="4" xfId="0" applyFont="1" applyBorder="1"/>
    <xf numFmtId="164" fontId="9" fillId="0" borderId="0" xfId="0" applyNumberFormat="1" applyFont="1"/>
    <xf numFmtId="9" fontId="10" fillId="0" borderId="9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83708/000158370822000016/0001583708-22-000016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583708/000158370822000016/0001583708-22-000016-index.htm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S" TargetMode="External"/><Relationship Id="rId6" Type="http://schemas.openxmlformats.org/officeDocument/2006/relationships/hyperlink" Target="https://www.sec.gov/Archives/edgar/data/1583708/000158370822000016/0001583708-22-000016-index.htm" TargetMode="Externa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finbox.com/NYSE:S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83708/000158370822000016/0001583708-22-00001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7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G10" sqref="G10"/>
    </sheetView>
  </sheetViews>
  <sheetFormatPr baseColWidth="10" defaultRowHeight="16" x14ac:dyDescent="0.2"/>
  <cols>
    <col min="1" max="1" width="50" customWidth="1"/>
    <col min="2" max="5" width="15" customWidth="1"/>
    <col min="6" max="14" width="21" customWidth="1"/>
  </cols>
  <sheetData>
    <row r="1" spans="1:38" ht="22" thickBot="1" x14ac:dyDescent="0.3">
      <c r="A1" s="3" t="s">
        <v>94</v>
      </c>
      <c r="B1" s="8">
        <v>2020</v>
      </c>
      <c r="C1" s="8">
        <v>2021</v>
      </c>
      <c r="D1" s="8">
        <v>2022</v>
      </c>
      <c r="E1" s="8">
        <v>2023</v>
      </c>
      <c r="F1" s="24">
        <v>2024</v>
      </c>
      <c r="G1" s="24">
        <v>2025</v>
      </c>
      <c r="H1" s="24">
        <v>2026</v>
      </c>
      <c r="I1" s="24">
        <v>2027</v>
      </c>
      <c r="J1" s="24">
        <v>2028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/>
      <c r="J2" s="9"/>
      <c r="K2" s="9"/>
      <c r="L2" s="9"/>
      <c r="M2" s="9"/>
      <c r="N2" s="9"/>
    </row>
    <row r="3" spans="1:38" ht="40" x14ac:dyDescent="0.25">
      <c r="A3" s="5" t="s">
        <v>1</v>
      </c>
      <c r="B3" s="1" t="s">
        <v>92</v>
      </c>
      <c r="C3" s="1">
        <v>93056000</v>
      </c>
      <c r="D3" s="1">
        <v>204799000</v>
      </c>
      <c r="E3" s="1">
        <v>422179000</v>
      </c>
      <c r="F3" s="25">
        <v>635000000</v>
      </c>
      <c r="G3" s="25">
        <v>900000000</v>
      </c>
      <c r="H3" s="25">
        <v>1200000000</v>
      </c>
      <c r="I3" s="25">
        <v>1500000000</v>
      </c>
      <c r="J3" s="25">
        <v>1750000000</v>
      </c>
      <c r="K3" s="19" t="s">
        <v>108</v>
      </c>
      <c r="L3" s="20" t="s">
        <v>109</v>
      </c>
      <c r="M3" s="20" t="s">
        <v>110</v>
      </c>
      <c r="N3" s="20" t="s">
        <v>111</v>
      </c>
    </row>
    <row r="4" spans="1:38" ht="19" x14ac:dyDescent="0.25">
      <c r="A4" s="14" t="s">
        <v>95</v>
      </c>
      <c r="B4" s="1"/>
      <c r="C4" s="15" t="e">
        <f>(C3/B3)-1</f>
        <v>#VALUE!</v>
      </c>
      <c r="D4" s="15">
        <f>(D3/C3)-1</f>
        <v>1.2008145632737275</v>
      </c>
      <c r="E4" s="15">
        <f>(E3/D3)-1</f>
        <v>1.061430964018379</v>
      </c>
      <c r="F4" s="16">
        <f t="shared" ref="F4:J4" si="0">(F3/E3)-1</f>
        <v>0.5041013409004238</v>
      </c>
      <c r="G4" s="16">
        <f t="shared" si="0"/>
        <v>0.41732283464566922</v>
      </c>
      <c r="H4" s="16">
        <f t="shared" ref="H4" si="1">(H3/G3)-1</f>
        <v>0.33333333333333326</v>
      </c>
      <c r="I4" s="16">
        <f t="shared" ref="I4" si="2">(I3/H3)-1</f>
        <v>0.25</v>
      </c>
      <c r="J4" s="16">
        <f t="shared" ref="J4" si="3">(J3/I3)-1</f>
        <v>0.16666666666666674</v>
      </c>
      <c r="K4" s="17">
        <f>(F4+E4+D4)/3</f>
        <v>0.92211562273084346</v>
      </c>
      <c r="L4" s="17">
        <f>(F20+E20+D20)/3</f>
        <v>0.59529635657244151</v>
      </c>
      <c r="M4" s="17">
        <f>(F29+E29+D29)/3</f>
        <v>0.56718147949294995</v>
      </c>
      <c r="N4" s="17">
        <f>(F105+E105+D105)/3</f>
        <v>0.47282894379719304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 t="s">
        <v>92</v>
      </c>
      <c r="C5" s="1">
        <v>39332000</v>
      </c>
      <c r="D5" s="1">
        <v>81677000</v>
      </c>
      <c r="E5" s="1">
        <v>144177000</v>
      </c>
      <c r="F5" s="25">
        <f>F3-F6</f>
        <v>206375000</v>
      </c>
    </row>
    <row r="6" spans="1:38" ht="20" x14ac:dyDescent="0.25">
      <c r="A6" s="6" t="s">
        <v>3</v>
      </c>
      <c r="B6" s="10" t="s">
        <v>92</v>
      </c>
      <c r="C6" s="10">
        <v>53724000</v>
      </c>
      <c r="D6" s="10">
        <v>123122000</v>
      </c>
      <c r="E6" s="10">
        <v>278002000</v>
      </c>
      <c r="F6" s="30">
        <v>428625000</v>
      </c>
      <c r="K6" s="19" t="s">
        <v>112</v>
      </c>
      <c r="L6" s="20" t="s">
        <v>113</v>
      </c>
      <c r="M6" s="20" t="s">
        <v>114</v>
      </c>
      <c r="N6" s="20" t="s">
        <v>115</v>
      </c>
    </row>
    <row r="7" spans="1:38" ht="19" x14ac:dyDescent="0.25">
      <c r="A7" s="5" t="s">
        <v>4</v>
      </c>
      <c r="B7" s="2" t="s">
        <v>92</v>
      </c>
      <c r="C7" s="2">
        <v>0.57730000000000004</v>
      </c>
      <c r="D7" s="2">
        <v>0.60119999999999996</v>
      </c>
      <c r="E7" s="2">
        <f>E6/E3</f>
        <v>0.6584931983826765</v>
      </c>
      <c r="F7" s="2">
        <v>0.67500000000000004</v>
      </c>
      <c r="K7" s="17">
        <f>E7</f>
        <v>0.6584931983826765</v>
      </c>
      <c r="L7" s="21">
        <f>E21</f>
        <v>-0.91020870294353817</v>
      </c>
      <c r="M7" s="21">
        <f>E30</f>
        <v>-0.89626674941197926</v>
      </c>
      <c r="N7" s="21">
        <f>E106/E3</f>
        <v>-0.49276017992368165</v>
      </c>
    </row>
    <row r="8" spans="1:38" ht="19" x14ac:dyDescent="0.25">
      <c r="A8" s="5" t="s">
        <v>5</v>
      </c>
      <c r="B8" s="1" t="s">
        <v>92</v>
      </c>
      <c r="C8" s="1">
        <v>62444000</v>
      </c>
      <c r="D8" s="1">
        <v>136274000</v>
      </c>
      <c r="E8" s="1">
        <v>208008000</v>
      </c>
    </row>
    <row r="9" spans="1:38" ht="19" customHeight="1" x14ac:dyDescent="0.25">
      <c r="A9" s="14" t="s">
        <v>96</v>
      </c>
      <c r="B9" s="15" t="e">
        <f>B8/B3</f>
        <v>#VALUE!</v>
      </c>
      <c r="C9" s="15">
        <f t="shared" ref="C9:F9" si="4">C8/C3</f>
        <v>0.67103679504814306</v>
      </c>
      <c r="D9" s="15">
        <f t="shared" si="4"/>
        <v>0.6654036396662093</v>
      </c>
      <c r="E9" s="15">
        <f t="shared" si="4"/>
        <v>0.49270096333545721</v>
      </c>
      <c r="F9" s="15"/>
      <c r="G9" s="15"/>
      <c r="K9" s="19" t="s">
        <v>97</v>
      </c>
      <c r="L9" s="20" t="s">
        <v>98</v>
      </c>
      <c r="M9" s="20" t="s">
        <v>99</v>
      </c>
      <c r="N9" s="20" t="s">
        <v>100</v>
      </c>
    </row>
    <row r="10" spans="1:38" ht="19" x14ac:dyDescent="0.25">
      <c r="A10" s="5" t="s">
        <v>6</v>
      </c>
      <c r="B10" s="1" t="s">
        <v>92</v>
      </c>
      <c r="C10" s="1">
        <v>29059000</v>
      </c>
      <c r="D10" s="1">
        <v>93504000</v>
      </c>
      <c r="E10" s="1">
        <v>162722000</v>
      </c>
      <c r="K10" s="17">
        <f>E9</f>
        <v>0.49270096333545721</v>
      </c>
      <c r="L10" s="21">
        <f>E13</f>
        <v>1.1217279874176593</v>
      </c>
      <c r="M10" s="21">
        <f>E80</f>
        <v>0.38956461595673875</v>
      </c>
      <c r="N10" s="21">
        <f>E89</f>
        <v>4.4559298307116177E-2</v>
      </c>
    </row>
    <row r="11" spans="1:38" ht="19" x14ac:dyDescent="0.25">
      <c r="A11" s="5" t="s">
        <v>7</v>
      </c>
      <c r="B11" s="1" t="s">
        <v>92</v>
      </c>
      <c r="C11" s="1">
        <v>77740000</v>
      </c>
      <c r="D11" s="1">
        <v>160576000</v>
      </c>
      <c r="E11" s="1">
        <v>310848000</v>
      </c>
    </row>
    <row r="12" spans="1:38" ht="20" x14ac:dyDescent="0.25">
      <c r="A12" s="5" t="s">
        <v>8</v>
      </c>
      <c r="B12" s="1" t="s">
        <v>92</v>
      </c>
      <c r="C12" s="1">
        <v>106799000</v>
      </c>
      <c r="D12" s="1">
        <v>254080000</v>
      </c>
      <c r="E12" s="1">
        <f>E11+E10</f>
        <v>473570000</v>
      </c>
      <c r="K12" s="19" t="s">
        <v>116</v>
      </c>
      <c r="L12" s="20" t="s">
        <v>117</v>
      </c>
      <c r="M12" s="20" t="s">
        <v>118</v>
      </c>
      <c r="N12" s="20" t="s">
        <v>119</v>
      </c>
    </row>
    <row r="13" spans="1:38" ht="19" x14ac:dyDescent="0.25">
      <c r="A13" s="14" t="s">
        <v>101</v>
      </c>
      <c r="B13" s="15" t="e">
        <f>B12/B3</f>
        <v>#VALUE!</v>
      </c>
      <c r="C13" s="15">
        <f t="shared" ref="C13:F13" si="5">C12/C3</f>
        <v>1.147685264786795</v>
      </c>
      <c r="D13" s="15">
        <f t="shared" si="5"/>
        <v>1.2406310577688369</v>
      </c>
      <c r="E13" s="15">
        <f t="shared" si="5"/>
        <v>1.1217279874176593</v>
      </c>
      <c r="F13" s="15"/>
      <c r="G13" s="15"/>
      <c r="K13" s="17">
        <f>E28/E72</f>
        <v>-0.22839612363094214</v>
      </c>
      <c r="L13" s="21">
        <f>E28/E54</f>
        <v>-0.16750755783865956</v>
      </c>
      <c r="M13" s="21">
        <f>E22/(E72+E56+E61)</f>
        <v>-0.24299799904026365</v>
      </c>
      <c r="N13" s="22">
        <f>E67/E72</f>
        <v>0.42751727072713608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</row>
    <row r="15" spans="1:38" ht="20" x14ac:dyDescent="0.25">
      <c r="A15" s="5" t="s">
        <v>10</v>
      </c>
      <c r="B15" s="1" t="s">
        <v>92</v>
      </c>
      <c r="C15" s="1">
        <v>169243000</v>
      </c>
      <c r="D15" s="1">
        <v>390354000</v>
      </c>
      <c r="E15" s="1">
        <v>680578000</v>
      </c>
      <c r="K15" s="19" t="s">
        <v>120</v>
      </c>
      <c r="L15" s="20" t="s">
        <v>121</v>
      </c>
      <c r="M15" s="20" t="s">
        <v>122</v>
      </c>
      <c r="N15" s="20" t="s">
        <v>123</v>
      </c>
    </row>
    <row r="16" spans="1:38" ht="19" x14ac:dyDescent="0.25">
      <c r="A16" s="5" t="s">
        <v>11</v>
      </c>
      <c r="B16" s="1" t="s">
        <v>92</v>
      </c>
      <c r="C16" s="1">
        <v>208575000</v>
      </c>
      <c r="D16" s="1">
        <v>472031000</v>
      </c>
      <c r="E16" s="1">
        <f>E15+E5</f>
        <v>824755000</v>
      </c>
      <c r="K16" s="26">
        <f>(E35+D35)/2</f>
        <v>0.17944553344566033</v>
      </c>
      <c r="L16" s="27">
        <f>M101/E3</f>
        <v>9.3562209394593285</v>
      </c>
      <c r="M16" s="27">
        <f>M101/E28</f>
        <v>-10.439103029982689</v>
      </c>
      <c r="N16" s="28">
        <f>M101/E106</f>
        <v>-18.987372195757406</v>
      </c>
    </row>
    <row r="17" spans="1:11" ht="19" x14ac:dyDescent="0.25">
      <c r="A17" s="5" t="s">
        <v>12</v>
      </c>
      <c r="B17" s="1" t="s">
        <v>92</v>
      </c>
      <c r="C17" s="1">
        <v>1401000</v>
      </c>
      <c r="D17" s="1">
        <v>787000</v>
      </c>
      <c r="E17" s="1">
        <v>-1830000</v>
      </c>
    </row>
    <row r="18" spans="1:11" ht="20" x14ac:dyDescent="0.25">
      <c r="A18" s="5" t="s">
        <v>13</v>
      </c>
      <c r="B18" s="1" t="s">
        <v>92</v>
      </c>
      <c r="C18" s="1">
        <v>2837000</v>
      </c>
      <c r="D18" s="1">
        <v>7909000</v>
      </c>
      <c r="E18" s="1">
        <f>E77</f>
        <v>29721000</v>
      </c>
      <c r="K18" s="19" t="s">
        <v>124</v>
      </c>
    </row>
    <row r="19" spans="1:11" ht="19" x14ac:dyDescent="0.25">
      <c r="A19" s="6" t="s">
        <v>14</v>
      </c>
      <c r="B19" s="10" t="s">
        <v>92</v>
      </c>
      <c r="C19" s="10">
        <v>-112875000</v>
      </c>
      <c r="D19" s="10">
        <v>-261401000</v>
      </c>
      <c r="E19" s="10">
        <v>-384271000</v>
      </c>
      <c r="K19" s="29">
        <f>E40-E56-E61</f>
        <v>623525000</v>
      </c>
    </row>
    <row r="20" spans="1:11" ht="19" customHeight="1" x14ac:dyDescent="0.25">
      <c r="A20" s="14" t="s">
        <v>102</v>
      </c>
      <c r="B20" s="1"/>
      <c r="C20" s="15" t="e">
        <f>(C19/B19)-1</f>
        <v>#VALUE!</v>
      </c>
      <c r="D20" s="15">
        <f>(D19/C19)-1</f>
        <v>1.3158449612403103</v>
      </c>
      <c r="E20" s="15">
        <f>(E19/D19)-1</f>
        <v>0.47004410847701417</v>
      </c>
      <c r="F20" s="15"/>
    </row>
    <row r="21" spans="1:11" ht="19" x14ac:dyDescent="0.25">
      <c r="A21" s="5" t="s">
        <v>15</v>
      </c>
      <c r="B21" s="2" t="s">
        <v>92</v>
      </c>
      <c r="C21" s="2">
        <v>-1.2130000000000001</v>
      </c>
      <c r="D21" s="2">
        <v>-1.2764</v>
      </c>
      <c r="E21" s="2">
        <f>E19/E3</f>
        <v>-0.91020870294353817</v>
      </c>
    </row>
    <row r="22" spans="1:11" ht="19" x14ac:dyDescent="0.25">
      <c r="A22" s="6" t="s">
        <v>16</v>
      </c>
      <c r="B22" s="10" t="s">
        <v>92</v>
      </c>
      <c r="C22" s="10">
        <v>-115519000</v>
      </c>
      <c r="D22" s="10">
        <v>-267232000</v>
      </c>
      <c r="E22" s="10">
        <v>-402576000</v>
      </c>
    </row>
    <row r="23" spans="1:11" ht="19" x14ac:dyDescent="0.25">
      <c r="A23" s="5" t="s">
        <v>17</v>
      </c>
      <c r="B23" s="2" t="s">
        <v>92</v>
      </c>
      <c r="C23" s="2">
        <v>-1.2414000000000001</v>
      </c>
      <c r="D23" s="2">
        <v>-1.3048999999999999</v>
      </c>
      <c r="E23" s="2">
        <f>E22/E3</f>
        <v>-0.95356708884146302</v>
      </c>
    </row>
    <row r="24" spans="1:11" ht="19" x14ac:dyDescent="0.25">
      <c r="A24" s="5" t="s">
        <v>18</v>
      </c>
      <c r="B24" s="1" t="s">
        <v>92</v>
      </c>
      <c r="C24" s="1">
        <v>-1594000</v>
      </c>
      <c r="D24" s="1">
        <v>-2865000</v>
      </c>
      <c r="E24" s="1">
        <v>-1293000</v>
      </c>
    </row>
    <row r="25" spans="1:11" ht="19" x14ac:dyDescent="0.25">
      <c r="A25" s="6" t="s">
        <v>19</v>
      </c>
      <c r="B25" s="10" t="s">
        <v>92</v>
      </c>
      <c r="C25" s="10">
        <v>-117113000</v>
      </c>
      <c r="D25" s="10">
        <v>-270097000</v>
      </c>
      <c r="E25" s="10">
        <v>-383998000</v>
      </c>
    </row>
    <row r="26" spans="1:11" ht="19" x14ac:dyDescent="0.25">
      <c r="A26" s="5" t="s">
        <v>20</v>
      </c>
      <c r="B26" s="2" t="s">
        <v>92</v>
      </c>
      <c r="C26" s="2">
        <v>-1.2585</v>
      </c>
      <c r="D26" s="2">
        <v>-1.3188</v>
      </c>
      <c r="E26" s="2">
        <f>E25/E3</f>
        <v>-0.90956205780012744</v>
      </c>
    </row>
    <row r="27" spans="1:11" ht="19" x14ac:dyDescent="0.25">
      <c r="A27" s="5" t="s">
        <v>21</v>
      </c>
      <c r="B27" s="1" t="s">
        <v>92</v>
      </c>
      <c r="C27" s="1">
        <v>460000</v>
      </c>
      <c r="D27" s="1">
        <v>1004000</v>
      </c>
      <c r="E27" s="1">
        <v>-5613000</v>
      </c>
    </row>
    <row r="28" spans="1:11" ht="20" thickBot="1" x14ac:dyDescent="0.3">
      <c r="A28" s="7" t="s">
        <v>22</v>
      </c>
      <c r="B28" s="11" t="s">
        <v>92</v>
      </c>
      <c r="C28" s="11">
        <v>-117573000</v>
      </c>
      <c r="D28" s="11">
        <v>-271101000</v>
      </c>
      <c r="E28" s="11">
        <v>-378385000</v>
      </c>
    </row>
    <row r="29" spans="1:11" ht="20" customHeight="1" thickTop="1" x14ac:dyDescent="0.25">
      <c r="A29" s="14" t="s">
        <v>103</v>
      </c>
      <c r="B29" s="1"/>
      <c r="C29" s="15" t="e">
        <f>(C28/B28)-1</f>
        <v>#VALUE!</v>
      </c>
      <c r="D29" s="15">
        <f>(D28/C28)-1</f>
        <v>1.3058100073996579</v>
      </c>
      <c r="E29" s="15">
        <f>(E28/D28)-1</f>
        <v>0.39573443107919193</v>
      </c>
      <c r="F29" s="15"/>
    </row>
    <row r="30" spans="1:11" ht="19" x14ac:dyDescent="0.25">
      <c r="A30" s="5" t="s">
        <v>23</v>
      </c>
      <c r="B30" s="2" t="s">
        <v>92</v>
      </c>
      <c r="C30" s="2">
        <v>-1.2635000000000001</v>
      </c>
      <c r="D30" s="2">
        <v>-1.3237000000000001</v>
      </c>
      <c r="E30" s="2">
        <f>E28/E3</f>
        <v>-0.89626674941197926</v>
      </c>
    </row>
    <row r="31" spans="1:11" ht="19" x14ac:dyDescent="0.25">
      <c r="A31" s="5" t="s">
        <v>24</v>
      </c>
      <c r="B31" s="12" t="s">
        <v>92</v>
      </c>
      <c r="C31" s="12">
        <v>-0.57999999999999996</v>
      </c>
      <c r="D31" s="12">
        <v>-1.03</v>
      </c>
      <c r="E31" s="12">
        <v>-1.36</v>
      </c>
    </row>
    <row r="32" spans="1:11" ht="19" x14ac:dyDescent="0.25">
      <c r="A32" s="5" t="s">
        <v>25</v>
      </c>
      <c r="B32" s="12" t="s">
        <v>92</v>
      </c>
      <c r="C32" s="12">
        <v>-0.57999999999999996</v>
      </c>
      <c r="D32" s="12">
        <v>-1.03</v>
      </c>
      <c r="E32" s="12">
        <v>-1.36</v>
      </c>
    </row>
    <row r="33" spans="1:6" ht="19" x14ac:dyDescent="0.25">
      <c r="A33" s="5" t="s">
        <v>26</v>
      </c>
      <c r="B33" s="1" t="s">
        <v>92</v>
      </c>
      <c r="C33" s="1">
        <v>204433503</v>
      </c>
      <c r="D33" s="1">
        <v>204433503</v>
      </c>
      <c r="E33" s="1">
        <v>277802861</v>
      </c>
    </row>
    <row r="34" spans="1:6" ht="19" x14ac:dyDescent="0.25">
      <c r="A34" s="5" t="s">
        <v>27</v>
      </c>
      <c r="B34" s="1" t="s">
        <v>92</v>
      </c>
      <c r="C34" s="1">
        <v>204433503</v>
      </c>
      <c r="D34" s="1">
        <v>204433503</v>
      </c>
      <c r="E34" s="1">
        <v>277802861</v>
      </c>
    </row>
    <row r="35" spans="1:6" ht="20" customHeight="1" x14ac:dyDescent="0.25">
      <c r="A35" s="14" t="s">
        <v>104</v>
      </c>
      <c r="B35" s="1"/>
      <c r="C35" s="23" t="e">
        <f>(C34-B34)/B34</f>
        <v>#VALUE!</v>
      </c>
      <c r="D35" s="23">
        <f t="shared" ref="D35:F35" si="6">(D34-C34)/C34</f>
        <v>0</v>
      </c>
      <c r="E35" s="23">
        <f t="shared" si="6"/>
        <v>0.35889106689132066</v>
      </c>
      <c r="F35" s="23"/>
    </row>
    <row r="36" spans="1:6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</row>
    <row r="37" spans="1: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</row>
    <row r="38" spans="1:6" ht="19" x14ac:dyDescent="0.25">
      <c r="A38" s="5" t="s">
        <v>30</v>
      </c>
      <c r="B38" s="1" t="s">
        <v>92</v>
      </c>
      <c r="C38" s="1">
        <v>395472000</v>
      </c>
      <c r="D38" s="1">
        <v>1669304000</v>
      </c>
      <c r="E38" s="1">
        <v>137941000</v>
      </c>
    </row>
    <row r="39" spans="1:6" ht="19" x14ac:dyDescent="0.25">
      <c r="A39" s="5" t="s">
        <v>31</v>
      </c>
      <c r="B39" s="1" t="s">
        <v>92</v>
      </c>
      <c r="C39" s="1">
        <v>364000</v>
      </c>
      <c r="D39" s="1">
        <v>374000</v>
      </c>
      <c r="E39" s="1">
        <v>485584000</v>
      </c>
    </row>
    <row r="40" spans="1:6" ht="19" x14ac:dyDescent="0.25">
      <c r="A40" s="5" t="s">
        <v>32</v>
      </c>
      <c r="B40" s="1" t="s">
        <v>92</v>
      </c>
      <c r="C40" s="1">
        <v>395836000</v>
      </c>
      <c r="D40" s="1">
        <v>1669678000</v>
      </c>
      <c r="E40" s="1">
        <f>E38+E39</f>
        <v>623525000</v>
      </c>
    </row>
    <row r="41" spans="1:6" ht="19" x14ac:dyDescent="0.25">
      <c r="A41" s="5" t="s">
        <v>33</v>
      </c>
      <c r="B41" s="1" t="s">
        <v>92</v>
      </c>
      <c r="C41" s="1">
        <v>39315000</v>
      </c>
      <c r="D41" s="1">
        <v>101491000</v>
      </c>
      <c r="E41" s="1">
        <v>151492000</v>
      </c>
    </row>
    <row r="42" spans="1:6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</row>
    <row r="43" spans="1:6" ht="19" x14ac:dyDescent="0.25">
      <c r="A43" s="5" t="s">
        <v>35</v>
      </c>
      <c r="B43" s="1" t="s">
        <v>92</v>
      </c>
      <c r="C43" s="1">
        <v>28906000</v>
      </c>
      <c r="D43" s="1">
        <v>46485000</v>
      </c>
      <c r="E43" s="1">
        <v>139716000</v>
      </c>
    </row>
    <row r="44" spans="1:6" ht="19" x14ac:dyDescent="0.25">
      <c r="A44" s="6" t="s">
        <v>36</v>
      </c>
      <c r="B44" s="10" t="s">
        <v>92</v>
      </c>
      <c r="C44" s="10">
        <v>464057000</v>
      </c>
      <c r="D44" s="10">
        <v>1817654000</v>
      </c>
      <c r="E44" s="10">
        <v>914733000</v>
      </c>
    </row>
    <row r="45" spans="1:6" ht="19" x14ac:dyDescent="0.25">
      <c r="A45" s="5" t="s">
        <v>37</v>
      </c>
      <c r="B45" s="1" t="s">
        <v>92</v>
      </c>
      <c r="C45" s="1">
        <v>31399000</v>
      </c>
      <c r="D45" s="1">
        <v>48802000</v>
      </c>
      <c r="E45" s="1">
        <v>38741000</v>
      </c>
    </row>
    <row r="46" spans="1:6" ht="19" x14ac:dyDescent="0.25">
      <c r="A46" s="5" t="s">
        <v>38</v>
      </c>
      <c r="B46" s="1" t="s">
        <v>92</v>
      </c>
      <c r="C46" s="1" t="s">
        <v>92</v>
      </c>
      <c r="D46" s="1">
        <v>108193000</v>
      </c>
      <c r="E46" s="1">
        <v>540308000</v>
      </c>
    </row>
    <row r="47" spans="1:6" ht="19" x14ac:dyDescent="0.25">
      <c r="A47" s="5" t="s">
        <v>39</v>
      </c>
      <c r="B47" s="1" t="s">
        <v>92</v>
      </c>
      <c r="C47" s="1">
        <v>470000</v>
      </c>
      <c r="D47" s="1">
        <v>15807000</v>
      </c>
      <c r="E47" s="1">
        <v>145093000</v>
      </c>
    </row>
    <row r="48" spans="1:6" ht="19" x14ac:dyDescent="0.25">
      <c r="A48" s="5" t="s">
        <v>40</v>
      </c>
      <c r="B48" s="1" t="s">
        <v>92</v>
      </c>
      <c r="C48" s="1">
        <v>470000</v>
      </c>
      <c r="D48" s="1">
        <v>124000000</v>
      </c>
      <c r="E48" s="1">
        <v>685401000</v>
      </c>
    </row>
    <row r="49" spans="1:5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</row>
    <row r="50" spans="1:5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</row>
    <row r="51" spans="1:5" ht="19" x14ac:dyDescent="0.25">
      <c r="A51" s="5" t="s">
        <v>43</v>
      </c>
      <c r="B51" s="1" t="s">
        <v>92</v>
      </c>
      <c r="C51" s="1">
        <v>24634000</v>
      </c>
      <c r="D51" s="1">
        <v>51725000</v>
      </c>
      <c r="E51" s="1">
        <v>5516000</v>
      </c>
    </row>
    <row r="52" spans="1:5" ht="19" x14ac:dyDescent="0.25">
      <c r="A52" s="5" t="s">
        <v>44</v>
      </c>
      <c r="B52" s="1" t="s">
        <v>92</v>
      </c>
      <c r="C52" s="1">
        <v>56503000</v>
      </c>
      <c r="D52" s="1">
        <v>224527000</v>
      </c>
      <c r="E52" s="1">
        <v>1265232000</v>
      </c>
    </row>
    <row r="53" spans="1:5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</row>
    <row r="54" spans="1:5" ht="20" thickBot="1" x14ac:dyDescent="0.3">
      <c r="A54" s="7" t="s">
        <v>46</v>
      </c>
      <c r="B54" s="11" t="s">
        <v>92</v>
      </c>
      <c r="C54" s="11">
        <v>520560000</v>
      </c>
      <c r="D54" s="11">
        <v>2042181000</v>
      </c>
      <c r="E54" s="11">
        <v>2258913000</v>
      </c>
    </row>
    <row r="55" spans="1:5" ht="20" thickTop="1" x14ac:dyDescent="0.25">
      <c r="A55" s="5" t="s">
        <v>47</v>
      </c>
      <c r="B55" s="1" t="s">
        <v>92</v>
      </c>
      <c r="C55" s="1">
        <v>11822000</v>
      </c>
      <c r="D55" s="1">
        <v>9944000</v>
      </c>
      <c r="E55" s="1">
        <v>11214000</v>
      </c>
    </row>
    <row r="56" spans="1:5" ht="19" x14ac:dyDescent="0.25">
      <c r="A56" s="5" t="s">
        <v>48</v>
      </c>
      <c r="B56" s="1" t="s">
        <v>92</v>
      </c>
      <c r="C56" s="1">
        <v>3634000</v>
      </c>
      <c r="D56" s="1">
        <v>4613000</v>
      </c>
      <c r="E56" s="1"/>
    </row>
    <row r="57" spans="1:5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</row>
    <row r="58" spans="1:5" ht="19" x14ac:dyDescent="0.25">
      <c r="A58" s="5" t="s">
        <v>50</v>
      </c>
      <c r="B58" s="1" t="s">
        <v>92</v>
      </c>
      <c r="C58" s="1">
        <v>89645000</v>
      </c>
      <c r="D58" s="1">
        <v>182957000</v>
      </c>
      <c r="E58" s="1">
        <v>406262000</v>
      </c>
    </row>
    <row r="59" spans="1:5" ht="19" x14ac:dyDescent="0.25">
      <c r="A59" s="5" t="s">
        <v>51</v>
      </c>
      <c r="B59" s="1" t="s">
        <v>92</v>
      </c>
      <c r="C59" s="1">
        <v>23805000</v>
      </c>
      <c r="D59" s="1">
        <v>83807000</v>
      </c>
      <c r="E59" s="1">
        <v>158865000</v>
      </c>
    </row>
    <row r="60" spans="1:5" ht="19" x14ac:dyDescent="0.25">
      <c r="A60" s="6" t="s">
        <v>52</v>
      </c>
      <c r="B60" s="10" t="s">
        <v>92</v>
      </c>
      <c r="C60" s="10">
        <v>128906000</v>
      </c>
      <c r="D60" s="10">
        <v>281321000</v>
      </c>
      <c r="E60" s="10">
        <v>576341000</v>
      </c>
    </row>
    <row r="61" spans="1:5" ht="19" x14ac:dyDescent="0.25">
      <c r="A61" s="5" t="s">
        <v>53</v>
      </c>
      <c r="B61" s="1" t="s">
        <v>92</v>
      </c>
      <c r="C61" s="1">
        <v>38460000</v>
      </c>
      <c r="D61" s="1">
        <v>24467000</v>
      </c>
      <c r="E61" s="1"/>
    </row>
    <row r="62" spans="1:5" ht="19" x14ac:dyDescent="0.25">
      <c r="A62" s="5" t="s">
        <v>50</v>
      </c>
      <c r="B62" s="1" t="s">
        <v>92</v>
      </c>
      <c r="C62" s="1">
        <v>52190000</v>
      </c>
      <c r="D62" s="1">
        <v>79062000</v>
      </c>
      <c r="E62" s="1">
        <v>103062000</v>
      </c>
    </row>
    <row r="63" spans="1:5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</row>
    <row r="64" spans="1:5" ht="19" x14ac:dyDescent="0.25">
      <c r="A64" s="5" t="s">
        <v>55</v>
      </c>
      <c r="B64" s="1" t="s">
        <v>92</v>
      </c>
      <c r="C64" s="1">
        <v>621540000</v>
      </c>
      <c r="D64" s="1">
        <v>6543000</v>
      </c>
      <c r="E64" s="1">
        <v>25867000</v>
      </c>
    </row>
    <row r="65" spans="1:6" ht="19" x14ac:dyDescent="0.25">
      <c r="A65" s="5" t="s">
        <v>56</v>
      </c>
      <c r="B65" s="1" t="s">
        <v>92</v>
      </c>
      <c r="C65" s="1">
        <v>712190000</v>
      </c>
      <c r="D65" s="1">
        <v>110072000</v>
      </c>
      <c r="E65" s="1">
        <v>131929000</v>
      </c>
    </row>
    <row r="66" spans="1:6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</row>
    <row r="67" spans="1:6" ht="19" x14ac:dyDescent="0.25">
      <c r="A67" s="6" t="s">
        <v>58</v>
      </c>
      <c r="B67" s="10" t="s">
        <v>92</v>
      </c>
      <c r="C67" s="10">
        <v>841096000</v>
      </c>
      <c r="D67" s="10">
        <v>391393000</v>
      </c>
      <c r="E67" s="10">
        <v>708270000</v>
      </c>
    </row>
    <row r="68" spans="1:6" ht="19" x14ac:dyDescent="0.25">
      <c r="A68" s="5" t="s">
        <v>59</v>
      </c>
      <c r="B68" s="1" t="s">
        <v>92</v>
      </c>
      <c r="C68" s="1">
        <v>2000</v>
      </c>
      <c r="D68" s="1">
        <v>27000</v>
      </c>
      <c r="E68" s="1">
        <v>27000</v>
      </c>
    </row>
    <row r="69" spans="1:6" ht="19" x14ac:dyDescent="0.25">
      <c r="A69" s="5" t="s">
        <v>60</v>
      </c>
      <c r="B69" s="1" t="s">
        <v>92</v>
      </c>
      <c r="C69" s="1">
        <v>-350572000</v>
      </c>
      <c r="D69" s="1">
        <v>-621673000</v>
      </c>
      <c r="E69" s="1">
        <v>-1000351000</v>
      </c>
    </row>
    <row r="70" spans="1:6" ht="19" x14ac:dyDescent="0.25">
      <c r="A70" s="5" t="s">
        <v>61</v>
      </c>
      <c r="B70" s="1" t="s">
        <v>92</v>
      </c>
      <c r="C70" s="1">
        <v>165000</v>
      </c>
      <c r="D70" s="1">
        <v>454000</v>
      </c>
      <c r="E70" s="1">
        <v>454000</v>
      </c>
    </row>
    <row r="71" spans="1:6" ht="19" x14ac:dyDescent="0.25">
      <c r="A71" s="5" t="s">
        <v>62</v>
      </c>
      <c r="B71" s="1" t="s">
        <v>92</v>
      </c>
      <c r="C71" s="1">
        <v>29869000</v>
      </c>
      <c r="D71" s="1">
        <v>2271980000</v>
      </c>
      <c r="E71" s="1">
        <v>2662394000</v>
      </c>
    </row>
    <row r="72" spans="1:6" ht="19" x14ac:dyDescent="0.25">
      <c r="A72" s="6" t="s">
        <v>63</v>
      </c>
      <c r="B72" s="10" t="s">
        <v>92</v>
      </c>
      <c r="C72" s="10">
        <v>-320536000</v>
      </c>
      <c r="D72" s="10">
        <v>1650788000</v>
      </c>
      <c r="E72" s="10">
        <v>1656705000</v>
      </c>
    </row>
    <row r="73" spans="1:6" ht="20" thickBot="1" x14ac:dyDescent="0.3">
      <c r="A73" s="7" t="s">
        <v>64</v>
      </c>
      <c r="B73" s="11" t="s">
        <v>92</v>
      </c>
      <c r="C73" s="11">
        <v>520560000</v>
      </c>
      <c r="D73" s="11">
        <v>2042181000</v>
      </c>
      <c r="E73" s="11">
        <v>2258913000</v>
      </c>
    </row>
    <row r="74" spans="1:6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</row>
    <row r="75" spans="1: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</row>
    <row r="76" spans="1:6" ht="19" x14ac:dyDescent="0.25">
      <c r="A76" s="5" t="s">
        <v>66</v>
      </c>
      <c r="B76" s="1" t="s">
        <v>92</v>
      </c>
      <c r="C76" s="1">
        <v>-117573000</v>
      </c>
      <c r="D76" s="1">
        <v>-271101000</v>
      </c>
      <c r="E76" s="1">
        <v>-378678000</v>
      </c>
    </row>
    <row r="77" spans="1:6" ht="19" x14ac:dyDescent="0.25">
      <c r="A77" s="5" t="s">
        <v>13</v>
      </c>
      <c r="B77" s="1" t="s">
        <v>92</v>
      </c>
      <c r="C77" s="1">
        <v>2837000</v>
      </c>
      <c r="D77" s="1">
        <v>7909000</v>
      </c>
      <c r="E77" s="1">
        <v>29721000</v>
      </c>
    </row>
    <row r="78" spans="1:6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</row>
    <row r="79" spans="1:6" ht="19" x14ac:dyDescent="0.25">
      <c r="A79" s="5" t="s">
        <v>68</v>
      </c>
      <c r="B79" s="1" t="s">
        <v>92</v>
      </c>
      <c r="C79" s="1">
        <v>15912000</v>
      </c>
      <c r="D79" s="1">
        <v>87889000</v>
      </c>
      <c r="E79" s="1">
        <v>164466000</v>
      </c>
    </row>
    <row r="80" spans="1:6" ht="19" x14ac:dyDescent="0.25">
      <c r="A80" s="14" t="s">
        <v>105</v>
      </c>
      <c r="B80" s="15" t="e">
        <f t="shared" ref="B80:F80" si="7">B79/B3</f>
        <v>#VALUE!</v>
      </c>
      <c r="C80" s="15">
        <f t="shared" si="7"/>
        <v>0.17099381017881707</v>
      </c>
      <c r="D80" s="15">
        <f t="shared" si="7"/>
        <v>0.42914760325978152</v>
      </c>
      <c r="E80" s="15">
        <f t="shared" si="7"/>
        <v>0.38956461595673875</v>
      </c>
      <c r="F80" s="15"/>
    </row>
    <row r="81" spans="1:6" ht="19" x14ac:dyDescent="0.25">
      <c r="A81" s="5" t="s">
        <v>69</v>
      </c>
      <c r="B81" s="1" t="s">
        <v>92</v>
      </c>
      <c r="C81" s="1">
        <v>17673000</v>
      </c>
      <c r="D81" s="1">
        <v>55639000</v>
      </c>
      <c r="E81" s="1"/>
    </row>
    <row r="82" spans="1:6" ht="19" x14ac:dyDescent="0.25">
      <c r="A82" s="5" t="s">
        <v>70</v>
      </c>
      <c r="B82" s="1" t="s">
        <v>92</v>
      </c>
      <c r="C82" s="1">
        <v>-8320000</v>
      </c>
      <c r="D82" s="1">
        <v>-59082000</v>
      </c>
      <c r="E82" s="1">
        <v>-44442000</v>
      </c>
    </row>
    <row r="83" spans="1:6" ht="19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</row>
    <row r="84" spans="1:6" ht="19" x14ac:dyDescent="0.25">
      <c r="A84" s="5" t="s">
        <v>47</v>
      </c>
      <c r="B84" s="1" t="s">
        <v>92</v>
      </c>
      <c r="C84" s="1">
        <v>7429000</v>
      </c>
      <c r="D84" s="1">
        <v>-2076000</v>
      </c>
      <c r="E84" s="1">
        <v>3670000</v>
      </c>
    </row>
    <row r="85" spans="1:6" ht="19" x14ac:dyDescent="0.25">
      <c r="A85" s="5" t="s">
        <v>71</v>
      </c>
      <c r="B85" s="1" t="s">
        <v>92</v>
      </c>
      <c r="C85" s="1">
        <v>22131000</v>
      </c>
      <c r="D85" s="1">
        <v>61577000</v>
      </c>
      <c r="E85" s="1"/>
    </row>
    <row r="86" spans="1:6" ht="19" x14ac:dyDescent="0.25">
      <c r="A86" s="5" t="s">
        <v>72</v>
      </c>
      <c r="B86" s="1" t="s">
        <v>92</v>
      </c>
      <c r="C86" s="1">
        <v>14581000</v>
      </c>
      <c r="D86" s="1">
        <v>24076000</v>
      </c>
      <c r="E86" s="1">
        <v>-12217000</v>
      </c>
    </row>
    <row r="87" spans="1:6" ht="19" x14ac:dyDescent="0.25">
      <c r="A87" s="6" t="s">
        <v>73</v>
      </c>
      <c r="B87" s="10" t="s">
        <v>92</v>
      </c>
      <c r="C87" s="10">
        <v>-66570000</v>
      </c>
      <c r="D87" s="10">
        <v>-95588000</v>
      </c>
      <c r="E87" s="10">
        <v>-193287000</v>
      </c>
    </row>
    <row r="88" spans="1:6" ht="19" x14ac:dyDescent="0.25">
      <c r="A88" s="5" t="s">
        <v>74</v>
      </c>
      <c r="B88" s="1" t="s">
        <v>92</v>
      </c>
      <c r="C88" s="1">
        <v>-3283000</v>
      </c>
      <c r="D88" s="1">
        <v>-3653000</v>
      </c>
      <c r="E88" s="1">
        <v>-18812000</v>
      </c>
    </row>
    <row r="89" spans="1:6" ht="20" customHeight="1" x14ac:dyDescent="0.25">
      <c r="A89" s="14" t="s">
        <v>106</v>
      </c>
      <c r="B89" s="15" t="e">
        <f t="shared" ref="B89:F89" si="8">(-1*B88)/B3</f>
        <v>#VALUE!</v>
      </c>
      <c r="C89" s="15">
        <f t="shared" si="8"/>
        <v>3.5279831499312242E-2</v>
      </c>
      <c r="D89" s="15">
        <f t="shared" si="8"/>
        <v>1.7837001157232212E-2</v>
      </c>
      <c r="E89" s="15">
        <f t="shared" si="8"/>
        <v>4.4559298307116177E-2</v>
      </c>
      <c r="F89" s="15"/>
    </row>
    <row r="90" spans="1:6" ht="19" x14ac:dyDescent="0.25">
      <c r="A90" s="5" t="s">
        <v>75</v>
      </c>
      <c r="B90" s="1" t="s">
        <v>92</v>
      </c>
      <c r="C90" s="1" t="s">
        <v>92</v>
      </c>
      <c r="D90" s="1">
        <v>-3449000</v>
      </c>
      <c r="E90" s="1">
        <v>-281032000</v>
      </c>
    </row>
    <row r="91" spans="1:6" ht="19" x14ac:dyDescent="0.25">
      <c r="A91" s="5" t="s">
        <v>76</v>
      </c>
      <c r="B91" s="1" t="s">
        <v>92</v>
      </c>
      <c r="C91" s="1" t="s">
        <v>92</v>
      </c>
      <c r="D91" s="1">
        <v>-6000000</v>
      </c>
      <c r="E91" s="1">
        <v>925185000</v>
      </c>
    </row>
    <row r="92" spans="1:6" ht="19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</row>
    <row r="93" spans="1:6" ht="19" x14ac:dyDescent="0.25">
      <c r="A93" s="5" t="s">
        <v>78</v>
      </c>
      <c r="B93" s="1" t="s">
        <v>92</v>
      </c>
      <c r="C93" s="1">
        <v>-2982000</v>
      </c>
      <c r="D93" s="1">
        <v>-6641000</v>
      </c>
      <c r="E93" s="1"/>
    </row>
    <row r="94" spans="1:6" ht="19" x14ac:dyDescent="0.25">
      <c r="A94" s="6" t="s">
        <v>79</v>
      </c>
      <c r="B94" s="10" t="s">
        <v>92</v>
      </c>
      <c r="C94" s="10">
        <v>-6265000</v>
      </c>
      <c r="D94" s="10">
        <v>-19743000</v>
      </c>
      <c r="E94" s="10">
        <v>-1312666000</v>
      </c>
    </row>
    <row r="95" spans="1:6" ht="19" x14ac:dyDescent="0.25">
      <c r="A95" s="5" t="s">
        <v>80</v>
      </c>
      <c r="B95" s="1" t="s">
        <v>92</v>
      </c>
      <c r="C95" s="1">
        <v>-20000000</v>
      </c>
      <c r="D95" s="1">
        <v>-20000000</v>
      </c>
      <c r="E95" s="1">
        <v>0</v>
      </c>
    </row>
    <row r="96" spans="1:6" ht="19" x14ac:dyDescent="0.25">
      <c r="A96" s="5" t="s">
        <v>81</v>
      </c>
      <c r="B96" s="1" t="s">
        <v>92</v>
      </c>
      <c r="C96" s="1" t="s">
        <v>92</v>
      </c>
      <c r="D96" s="1">
        <v>1388562000</v>
      </c>
      <c r="E96" s="1">
        <v>36494000</v>
      </c>
    </row>
    <row r="97" spans="1:13" ht="19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</row>
    <row r="98" spans="1:13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</row>
    <row r="99" spans="1:13" ht="19" x14ac:dyDescent="0.25">
      <c r="A99" s="5" t="s">
        <v>84</v>
      </c>
      <c r="B99" s="1" t="s">
        <v>92</v>
      </c>
      <c r="C99" s="1">
        <v>443978000</v>
      </c>
      <c r="D99" s="1">
        <v>18562000</v>
      </c>
      <c r="E99" s="1">
        <v>-186000</v>
      </c>
    </row>
    <row r="100" spans="1:13" ht="19" x14ac:dyDescent="0.25">
      <c r="A100" s="6" t="s">
        <v>85</v>
      </c>
      <c r="B100" s="10" t="s">
        <v>92</v>
      </c>
      <c r="C100" s="10">
        <v>423978000</v>
      </c>
      <c r="D100" s="10">
        <v>1387124000</v>
      </c>
      <c r="E100" s="10">
        <v>36308000</v>
      </c>
    </row>
    <row r="101" spans="1:13" ht="19" x14ac:dyDescent="0.25">
      <c r="A101" s="5" t="s">
        <v>86</v>
      </c>
      <c r="B101" s="1" t="s">
        <v>92</v>
      </c>
      <c r="C101" s="1">
        <v>289000</v>
      </c>
      <c r="D101" s="1">
        <v>1146000</v>
      </c>
      <c r="E101" s="1">
        <v>0</v>
      </c>
      <c r="M101" s="1">
        <v>3950000000</v>
      </c>
    </row>
    <row r="102" spans="1:13" ht="19" x14ac:dyDescent="0.25">
      <c r="A102" s="6" t="s">
        <v>87</v>
      </c>
      <c r="B102" s="10" t="s">
        <v>92</v>
      </c>
      <c r="C102" s="10">
        <v>351432000</v>
      </c>
      <c r="D102" s="10">
        <v>1272939000</v>
      </c>
      <c r="E102" s="10">
        <v>1469645000</v>
      </c>
    </row>
    <row r="103" spans="1:13" ht="19" x14ac:dyDescent="0.25">
      <c r="A103" s="5" t="s">
        <v>88</v>
      </c>
      <c r="B103" s="1" t="s">
        <v>92</v>
      </c>
      <c r="C103" s="1">
        <v>47680000</v>
      </c>
      <c r="D103" s="1">
        <v>399112000</v>
      </c>
      <c r="E103" s="1">
        <v>1672051</v>
      </c>
    </row>
    <row r="104" spans="1:13" ht="20" thickBot="1" x14ac:dyDescent="0.3">
      <c r="A104" s="7" t="s">
        <v>89</v>
      </c>
      <c r="B104" s="11" t="s">
        <v>92</v>
      </c>
      <c r="C104" s="11">
        <v>399112000</v>
      </c>
      <c r="D104" s="11">
        <v>1672051000</v>
      </c>
      <c r="E104" s="11">
        <v>202406000</v>
      </c>
    </row>
    <row r="105" spans="1:13" ht="20" thickTop="1" x14ac:dyDescent="0.25">
      <c r="A105" s="14" t="s">
        <v>107</v>
      </c>
      <c r="B105" s="1"/>
      <c r="C105" s="15" t="e">
        <f>(C106/B106)-1</f>
        <v>#VALUE!</v>
      </c>
      <c r="D105" s="15">
        <f>(D106/C106)-1</f>
        <v>0.45372417107160024</v>
      </c>
      <c r="E105" s="15">
        <f>(E106/D106)-1</f>
        <v>0.96476266031997882</v>
      </c>
      <c r="F105" s="15"/>
      <c r="G105" s="15"/>
      <c r="H105" s="15"/>
      <c r="I105" s="15"/>
      <c r="J105" s="15"/>
    </row>
    <row r="106" spans="1:13" ht="19" x14ac:dyDescent="0.25">
      <c r="A106" s="5" t="s">
        <v>90</v>
      </c>
      <c r="B106" s="1" t="s">
        <v>92</v>
      </c>
      <c r="C106" s="1">
        <v>-72835000</v>
      </c>
      <c r="D106" s="1">
        <v>-105882000</v>
      </c>
      <c r="E106" s="1">
        <v>-208033000</v>
      </c>
    </row>
    <row r="107" spans="1:13" ht="19" x14ac:dyDescent="0.25">
      <c r="A107" s="5"/>
      <c r="B107" s="13"/>
      <c r="C107" s="13"/>
      <c r="D107" s="13"/>
    </row>
  </sheetData>
  <hyperlinks>
    <hyperlink ref="A1" r:id="rId1" tooltip="https://roic.ai/company/S" display="ROIC.AI | S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74" r:id="rId6" tooltip="https://www.sec.gov/Archives/edgar/data/1583708/000158370822000016/0001583708-22-000016-index.htm" xr:uid="{00000000-0004-0000-0000-000008000000}"/>
    <hyperlink ref="D36" r:id="rId7" tooltip="https://www.sec.gov/Archives/edgar/data/1583708/000158370822000016/0001583708-22-000016-index.htm" xr:uid="{00000000-0004-0000-0000-000007000000}"/>
    <hyperlink ref="E74" r:id="rId8" tooltip="https://www.sec.gov/Archives/edgar/data/1583708/000158370822000016/0001583708-22-000016-index.htm" xr:uid="{1D22E1A5-AED1-B946-BE91-8DEF993AEF75}"/>
    <hyperlink ref="E36" r:id="rId9" tooltip="https://www.sec.gov/Archives/edgar/data/1583708/000158370822000016/0001583708-22-000016-index.htm" xr:uid="{D1B1AF4A-1754-5C40-89FA-4EB09B3A792F}"/>
    <hyperlink ref="F1" r:id="rId10" display="https://finbox.com/NYSE:S/explorer/revenue_proj" xr:uid="{A5E4CC53-B047-AF46-AC55-7997D2499D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2023-01-11T14:57:11Z</dcterms:created>
  <dcterms:modified xsi:type="dcterms:W3CDTF">2023-03-14T22:32:56Z</dcterms:modified>
</cp:coreProperties>
</file>