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13_ncr:1_{0E040C85-2BB8-984C-A9B8-37EBEA9D5788}" xr6:coauthVersionLast="47" xr6:coauthVersionMax="47" xr10:uidLastSave="{00000000-0000-0000-0000-000000000000}"/>
  <bookViews>
    <workbookView xWindow="23860" yWindow="460" windowWidth="2712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05" i="1" l="1"/>
  <c r="AM104" i="1"/>
  <c r="AM103" i="1"/>
  <c r="AM106" i="1" s="1"/>
  <c r="AM108" i="1" s="1"/>
  <c r="AP100" i="1"/>
  <c r="AM99" i="1"/>
  <c r="AM101" i="1" s="1"/>
  <c r="AQ35" i="1"/>
  <c r="AQ47" i="1"/>
  <c r="AQ40" i="1"/>
  <c r="AQ39" i="1"/>
  <c r="AQ38" i="1"/>
  <c r="AQ36" i="1"/>
  <c r="AQ50" i="1" s="1"/>
  <c r="AQ34" i="1"/>
  <c r="AQ37" i="1" s="1"/>
  <c r="AQ41" i="1" s="1"/>
  <c r="AP29" i="1"/>
  <c r="AP26" i="1"/>
  <c r="AP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M112" i="1" l="1"/>
  <c r="AM111" i="1"/>
  <c r="AN99" i="1"/>
  <c r="AN101" i="1" s="1"/>
  <c r="AQ52" i="1"/>
  <c r="AR51" i="1" s="1"/>
  <c r="AO99" i="1" l="1"/>
  <c r="AO101" i="1" s="1"/>
  <c r="AR50" i="1"/>
  <c r="AQ55" i="1" s="1"/>
</calcChain>
</file>

<file path=xl/sharedStrings.xml><?xml version="1.0" encoding="utf-8"?>
<sst xmlns="http://schemas.openxmlformats.org/spreadsheetml/2006/main" count="1136" uniqueCount="136">
  <si>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</si>
  <si>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</si>
  <si>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</si>
  <si>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</si>
  <si>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</si>
  <si>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</si>
  <si>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</si>
  <si>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</si>
  <si>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</si>
  <si>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</si>
  <si>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</si>
  <si>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</si>
  <si>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</si>
  <si>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</si>
  <si>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</si>
  <si>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</si>
  <si>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</si>
  <si>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</si>
  <si>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</si>
  <si>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</si>
  <si>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</si>
  <si>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</si>
  <si>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</si>
  <si>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</si>
  <si>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</si>
  <si>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</si>
  <si>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</si>
  <si>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</si>
  <si>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</si>
  <si>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</si>
  <si>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</si>
  <si>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</si>
  <si>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</si>
  <si>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</si>
  <si>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</si>
  <si>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</si>
  <si>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</si>
  <si>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</si>
  <si>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</si>
  <si>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</si>
  <si>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</si>
  <si>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</si>
  <si>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</si>
  <si>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</si>
  <si>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</si>
  <si>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</si>
  <si>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</si>
  <si>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</si>
  <si>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</si>
  <si>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</si>
  <si>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</si>
  <si>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</si>
  <si>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</si>
  <si>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</si>
  <si>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</si>
  <si>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</si>
  <si>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</si>
  <si>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</si>
  <si>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</si>
  <si>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</si>
  <si>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</si>
  <si>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</si>
  <si>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</si>
  <si>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</si>
  <si>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</si>
  <si>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</si>
  <si>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</si>
  <si>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</si>
  <si>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</si>
  <si>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</si>
  <si>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</si>
  <si>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</si>
  <si>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</si>
  <si>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</si>
  <si>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</si>
  <si>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</si>
  <si>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</si>
  <si>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</si>
  <si>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</si>
  <si>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</si>
  <si>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</si>
  <si>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</si>
  <si>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</si>
  <si>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</si>
  <si>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</si>
  <si>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</si>
  <si>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</si>
  <si>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</si>
  <si>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</si>
  <si>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</si>
  <si>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</si>
  <si>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</si>
  <si>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</si>
  <si>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</si>
  <si>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AMD</t>
  </si>
  <si>
    <t>Revenue Growth YoY %</t>
  </si>
  <si>
    <t>Net Income Growth YoY %</t>
  </si>
  <si>
    <t>FCF Growth YoY %</t>
  </si>
  <si>
    <t>Terminal Value</t>
  </si>
  <si>
    <t>10 Year Revenue CAGR</t>
  </si>
  <si>
    <t>10 Year Net Income CAGR</t>
  </si>
  <si>
    <t>Price to Earnings Ratio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</si>
  <si>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</si>
  <si>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</si>
  <si>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</si>
  <si>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</si>
  <si>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</si>
  <si>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</si>
  <si>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</si>
  <si>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</si>
  <si>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</si>
  <si>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</si>
  <si>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</si>
  <si>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</si>
  <si>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</si>
  <si>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</si>
  <si>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</si>
  <si>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</si>
  <si>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</si>
  <si>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</si>
  <si>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Market Cap (10/26)</t>
  </si>
  <si>
    <t>Weight of Equity</t>
  </si>
  <si>
    <t>Total</t>
  </si>
  <si>
    <t xml:space="preserve">WACC Calculation </t>
  </si>
  <si>
    <t>WACC</t>
  </si>
  <si>
    <t>10 Year FCF CAGR</t>
  </si>
  <si>
    <t>Sum of FCFs</t>
  </si>
  <si>
    <t>Debt</t>
  </si>
  <si>
    <t>Cash</t>
  </si>
  <si>
    <t>Equity Value</t>
  </si>
  <si>
    <t>Shares Outstanding</t>
  </si>
  <si>
    <t>Fair Value Per Share</t>
  </si>
  <si>
    <t>Current Price</t>
  </si>
  <si>
    <t>Recommendation</t>
  </si>
  <si>
    <t>Upside / Downside</t>
  </si>
  <si>
    <t>Present Value of Future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</si>
</sst>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4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167" fontId="9" fillId="0" borderId="0" xfId="1" applyNumberFormat="1" applyFont="1" applyAlignment="1">
      <alignment horizontal="center" wrapText="1"/>
    </xf>
    <xf numFmtId="0" fontId="10" fillId="0" borderId="0" xfId="0" applyFont="1"/>
    <xf numFmtId="9" fontId="9" fillId="3" borderId="0" xfId="1" applyFont="1" applyFill="1" applyBorder="1"/>
    <xf numFmtId="167" fontId="9" fillId="3" borderId="0" xfId="1" applyNumberFormat="1" applyFont="1" applyFill="1" applyBorder="1"/>
    <xf numFmtId="0" fontId="9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0" fontId="11" fillId="0" borderId="0" xfId="0" applyFont="1" applyAlignment="1">
      <alignment wrapText="1"/>
    </xf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15" fillId="0" borderId="0" xfId="0" applyFont="1" applyAlignment="1">
      <alignment horizontal="right"/>
    </xf>
    <xf numFmtId="164" fontId="1" fillId="3" borderId="0" xfId="0" applyNumberFormat="1" applyFont="1" applyFill="1"/>
    <xf numFmtId="0" fontId="1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15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  <xf numFmtId="0" fontId="1" fillId="0" borderId="0" xfId="0" applyFont="1" applyAlignment="1">
      <alignment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2488/000095013195000530/0000950131-95-000530-index.html" TargetMode="External"/><Relationship Id="rId42" Type="http://schemas.openxmlformats.org/officeDocument/2006/relationships/hyperlink" Target="https://www.sec.gov/Archives/edgar/data/2488/000119312506040130/d10k.htm" TargetMode="External"/><Relationship Id="rId47" Type="http://schemas.openxmlformats.org/officeDocument/2006/relationships/hyperlink" Target="https://www.sec.gov/Archives/edgar/data/2488/000119312508038588/d10k.htm" TargetMode="External"/><Relationship Id="rId63" Type="http://schemas.openxmlformats.org/officeDocument/2006/relationships/hyperlink" Target="https://www.sec.gov/Archives/edgar/data/2488/000000248816000111/0000002488-16-000111-index.html" TargetMode="External"/><Relationship Id="rId68" Type="http://schemas.openxmlformats.org/officeDocument/2006/relationships/hyperlink" Target="https://www.sec.gov/Archives/edgar/data/2488/000000248819000011/0000002488-19-000011-index.html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2488/000101287099000892/0001012870-99-000892-index.html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2488/000101287097000533/0001012870-97-000533-index.html" TargetMode="External"/><Relationship Id="rId32" Type="http://schemas.openxmlformats.org/officeDocument/2006/relationships/hyperlink" Target="https://sec.gov/" TargetMode="External"/><Relationship Id="rId37" Type="http://schemas.openxmlformats.org/officeDocument/2006/relationships/hyperlink" Target="https://www.sec.gov/Archives/edgar/data/2488/000101287003001181/d10k.htm" TargetMode="External"/><Relationship Id="rId40" Type="http://schemas.openxmlformats.org/officeDocument/2006/relationships/hyperlink" Target="https://www.sec.gov/Archives/edgar/data/2488/000119312505039876/d10k.htm" TargetMode="External"/><Relationship Id="rId45" Type="http://schemas.openxmlformats.org/officeDocument/2006/relationships/hyperlink" Target="https://www.sec.gov/Archives/edgar/data/2488/000119312507044191/d10k.htm" TargetMode="External"/><Relationship Id="rId53" Type="http://schemas.openxmlformats.org/officeDocument/2006/relationships/hyperlink" Target="https://www.sec.gov/Archives/edgar/data/2488/000119312511040392/d10k.htm" TargetMode="External"/><Relationship Id="rId58" Type="http://schemas.openxmlformats.org/officeDocument/2006/relationships/hyperlink" Target="https://sec.gov/" TargetMode="External"/><Relationship Id="rId66" Type="http://schemas.openxmlformats.org/officeDocument/2006/relationships/hyperlink" Target="https://www.sec.gov/Archives/edgar/data/2488/000000248818000042/0000002488-18-000042-index.html" TargetMode="External"/><Relationship Id="rId74" Type="http://schemas.openxmlformats.org/officeDocument/2006/relationships/hyperlink" Target="https://www.sec.gov/Archives/edgar/data/2488/000000248822000016/0000002488-22-000016-index.htm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2488/000119312515054362/d871455d10k.htm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2488/0000898430-96-003467-index.html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www.sec.gov/Archives/edgar/data/2488/000101287002001071/0001012870-02-001071-index.html" TargetMode="External"/><Relationship Id="rId43" Type="http://schemas.openxmlformats.org/officeDocument/2006/relationships/hyperlink" Target="https://www.sec.gov/Archives/edgar/data/2488/000119312506040130/d10k.htm" TargetMode="External"/><Relationship Id="rId48" Type="http://schemas.openxmlformats.org/officeDocument/2006/relationships/hyperlink" Target="https://www.sec.gov/Archives/edgar/data/2488/000119312509036235/0001193125-09-036235-index.html" TargetMode="External"/><Relationship Id="rId56" Type="http://schemas.openxmlformats.org/officeDocument/2006/relationships/hyperlink" Target="https://www.sec.gov/Archives/edgar/data/2488/000119312513069422/0001193125-13-069422-index.html" TargetMode="External"/><Relationship Id="rId64" Type="http://schemas.openxmlformats.org/officeDocument/2006/relationships/hyperlink" Target="https://www.sec.gov/Archives/edgar/data/2488/000000248817000043/0000002488-17-000043-index.html" TargetMode="External"/><Relationship Id="rId69" Type="http://schemas.openxmlformats.org/officeDocument/2006/relationships/hyperlink" Target="https://www.sec.gov/Archives/edgar/data/2488/000000248819000011/0000002488-19-000011-index.html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2488/000119312510035218/0001193125-10-035218-index.html" TargetMode="External"/><Relationship Id="rId72" Type="http://schemas.openxmlformats.org/officeDocument/2006/relationships/hyperlink" Target="https://www.sec.gov/Archives/edgar/data/2488/000162828021001185/0001628280-21-001185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2488/000101287097000533/0001012870-97-000533-index.html" TargetMode="External"/><Relationship Id="rId33" Type="http://schemas.openxmlformats.org/officeDocument/2006/relationships/hyperlink" Target="https://sec.gov/" TargetMode="External"/><Relationship Id="rId38" Type="http://schemas.openxmlformats.org/officeDocument/2006/relationships/hyperlink" Target="https://www.sec.gov/Archives/edgar/data/2488/000119312504037179/d10k.htm" TargetMode="External"/><Relationship Id="rId46" Type="http://schemas.openxmlformats.org/officeDocument/2006/relationships/hyperlink" Target="https://www.sec.gov/Archives/edgar/data/2488/000119312508038588/d10k.htm" TargetMode="External"/><Relationship Id="rId59" Type="http://schemas.openxmlformats.org/officeDocument/2006/relationships/hyperlink" Target="https://sec.gov/" TargetMode="External"/><Relationship Id="rId67" Type="http://schemas.openxmlformats.org/officeDocument/2006/relationships/hyperlink" Target="https://www.sec.gov/Archives/edgar/data/2488/000000248818000042/0000002488-18-000042-index.html" TargetMode="External"/><Relationship Id="rId20" Type="http://schemas.openxmlformats.org/officeDocument/2006/relationships/hyperlink" Target="https://www.sec.gov/Archives/edgar/data/2488/000095013195000530/0000950131-95-000530-index.html" TargetMode="External"/><Relationship Id="rId41" Type="http://schemas.openxmlformats.org/officeDocument/2006/relationships/hyperlink" Target="https://www.sec.gov/Archives/edgar/data/2488/000119312505039876/d10k.htm" TargetMode="External"/><Relationship Id="rId54" Type="http://schemas.openxmlformats.org/officeDocument/2006/relationships/hyperlink" Target="https://www.sec.gov/Archives/edgar/data/2488/000119312512075837/0001193125-12-075837-index.html" TargetMode="External"/><Relationship Id="rId62" Type="http://schemas.openxmlformats.org/officeDocument/2006/relationships/hyperlink" Target="https://www.sec.gov/Archives/edgar/data/2488/000000248816000111/0000002488-16-000111-index.html" TargetMode="External"/><Relationship Id="rId70" Type="http://schemas.openxmlformats.org/officeDocument/2006/relationships/hyperlink" Target="https://www.sec.gov/Archives/edgar/data/2488/000000248820000008/0000002488-20-000008-index.html" TargetMode="External"/><Relationship Id="rId75" Type="http://schemas.openxmlformats.org/officeDocument/2006/relationships/hyperlink" Target="https://www.sec.gov/Archives/edgar/data/2488/000000248822000016/0000002488-22-000016-index.htm" TargetMode="External"/><Relationship Id="rId1" Type="http://schemas.openxmlformats.org/officeDocument/2006/relationships/hyperlink" Target="https://roic.ai/company/AMD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2488/0000898430-96-003467-index.html" TargetMode="External"/><Relationship Id="rId28" Type="http://schemas.openxmlformats.org/officeDocument/2006/relationships/hyperlink" Target="https://www.sec.gov/Archives/edgar/data/2488/000101287099000892/0001012870-99-000892-index.html" TargetMode="External"/><Relationship Id="rId36" Type="http://schemas.openxmlformats.org/officeDocument/2006/relationships/hyperlink" Target="https://www.sec.gov/Archives/edgar/data/2488/000101287003001181/d10k.htm" TargetMode="External"/><Relationship Id="rId49" Type="http://schemas.openxmlformats.org/officeDocument/2006/relationships/hyperlink" Target="https://www.sec.gov/Archives/edgar/data/2488/000119312509036235/0001193125-09-036235-index.html" TargetMode="External"/><Relationship Id="rId57" Type="http://schemas.openxmlformats.org/officeDocument/2006/relationships/hyperlink" Target="https://www.sec.gov/Archives/edgar/data/2488/000119312513069422/0001193125-13-069422-index.html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2488/000119312507044191/d10k.htm" TargetMode="External"/><Relationship Id="rId52" Type="http://schemas.openxmlformats.org/officeDocument/2006/relationships/hyperlink" Target="https://www.sec.gov/Archives/edgar/data/2488/000119312511040392/d10k.htm" TargetMode="External"/><Relationship Id="rId60" Type="http://schemas.openxmlformats.org/officeDocument/2006/relationships/hyperlink" Target="https://www.sec.gov/Archives/edgar/data/2488/000119312515054362/d871455d10k.htm" TargetMode="External"/><Relationship Id="rId65" Type="http://schemas.openxmlformats.org/officeDocument/2006/relationships/hyperlink" Target="https://www.sec.gov/Archives/edgar/data/2488/000000248817000043/0000002488-17-000043-index.html" TargetMode="External"/><Relationship Id="rId73" Type="http://schemas.openxmlformats.org/officeDocument/2006/relationships/hyperlink" Target="https://www.sec.gov/Archives/edgar/data/2488/000162828021001185/0001628280-21-001185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2488/000119312504037179/d10k.htm" TargetMode="External"/><Relationship Id="rId34" Type="http://schemas.openxmlformats.org/officeDocument/2006/relationships/hyperlink" Target="https://www.sec.gov/Archives/edgar/data/2488/000101287002001071/0001012870-02-001071-index.html" TargetMode="External"/><Relationship Id="rId50" Type="http://schemas.openxmlformats.org/officeDocument/2006/relationships/hyperlink" Target="https://www.sec.gov/Archives/edgar/data/2488/000119312510035218/0001193125-10-035218-index.html" TargetMode="External"/><Relationship Id="rId55" Type="http://schemas.openxmlformats.org/officeDocument/2006/relationships/hyperlink" Target="https://www.sec.gov/Archives/edgar/data/2488/000119312512075837/0001193125-12-075837-index.html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2488/000000248820000008/0000002488-20-000008-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2"/>
  <sheetViews>
    <sheetView tabSelected="1" zoomScaleNormal="100" workbookViewId="0">
      <pane xSplit="1" ySplit="1" topLeftCell="AH68" activePane="bottomRight" state="frozen"/>
      <selection pane="topRight"/>
      <selection pane="bottomLeft"/>
      <selection pane="bottomRight" activeCell="A101" sqref="A101"/>
    </sheetView>
  </sheetViews>
  <sheetFormatPr baseColWidth="10" defaultRowHeight="16" x14ac:dyDescent="0.2"/>
  <cols>
    <col min="1" max="1" width="50" customWidth="1"/>
    <col min="2" max="37" width="15" customWidth="1"/>
    <col min="38" max="38" width="20.33203125" customWidth="1"/>
    <col min="39" max="39" width="21.6640625" customWidth="1"/>
    <col min="40" max="40" width="21.83203125" customWidth="1"/>
    <col min="41" max="41" width="21" customWidth="1"/>
    <col min="42" max="42" width="26" customWidth="1"/>
    <col min="43" max="43" width="11.6640625" bestFit="1" customWidth="1"/>
  </cols>
  <sheetData>
    <row r="1" spans="1:42" ht="21" x14ac:dyDescent="0.25">
      <c r="A1" s="3" t="s">
        <v>94</v>
      </c>
      <c r="B1" s="8">
        <v>1985</v>
      </c>
      <c r="C1" s="8">
        <v>1986</v>
      </c>
      <c r="D1" s="8">
        <v>1987</v>
      </c>
      <c r="E1" s="8">
        <v>1988</v>
      </c>
      <c r="F1" s="8">
        <v>1989</v>
      </c>
      <c r="G1" s="8">
        <v>1990</v>
      </c>
      <c r="H1" s="8">
        <v>1991</v>
      </c>
      <c r="I1" s="8">
        <v>1992</v>
      </c>
      <c r="J1" s="8">
        <v>1993</v>
      </c>
      <c r="K1" s="8">
        <v>1994</v>
      </c>
      <c r="L1" s="8">
        <v>1995</v>
      </c>
      <c r="M1" s="8">
        <v>1996</v>
      </c>
      <c r="N1" s="8">
        <v>1997</v>
      </c>
      <c r="O1" s="8">
        <v>1998</v>
      </c>
      <c r="P1" s="8">
        <v>1999</v>
      </c>
      <c r="Q1" s="8">
        <v>2000</v>
      </c>
      <c r="R1" s="8">
        <v>2001</v>
      </c>
      <c r="S1" s="8">
        <v>2002</v>
      </c>
      <c r="T1" s="8">
        <v>2003</v>
      </c>
      <c r="U1" s="8">
        <v>2004</v>
      </c>
      <c r="V1" s="8">
        <v>2005</v>
      </c>
      <c r="W1" s="8">
        <v>2006</v>
      </c>
      <c r="X1" s="8">
        <v>2007</v>
      </c>
      <c r="Y1" s="8">
        <v>2008</v>
      </c>
      <c r="Z1" s="8">
        <v>2009</v>
      </c>
      <c r="AA1" s="8">
        <v>2010</v>
      </c>
      <c r="AB1" s="8">
        <v>2011</v>
      </c>
      <c r="AC1" s="8">
        <v>2012</v>
      </c>
      <c r="AD1" s="8">
        <v>2013</v>
      </c>
      <c r="AE1" s="8">
        <v>2014</v>
      </c>
      <c r="AF1" s="8">
        <v>2015</v>
      </c>
      <c r="AG1" s="8">
        <v>2016</v>
      </c>
      <c r="AH1" s="8">
        <v>2017</v>
      </c>
      <c r="AI1" s="8">
        <v>2018</v>
      </c>
      <c r="AJ1" s="8">
        <v>2019</v>
      </c>
      <c r="AK1" s="8">
        <v>2020</v>
      </c>
      <c r="AL1" s="8">
        <v>2021</v>
      </c>
      <c r="AM1" s="23">
        <v>2023</v>
      </c>
      <c r="AN1" s="23">
        <v>2024</v>
      </c>
      <c r="AO1" s="24" t="s">
        <v>98</v>
      </c>
    </row>
    <row r="2" spans="1:4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</row>
    <row r="3" spans="1:42" ht="20" customHeight="1" x14ac:dyDescent="0.25">
      <c r="A3" s="5" t="s">
        <v>1</v>
      </c>
      <c r="B3" s="1" t="s">
        <v>92</v>
      </c>
      <c r="C3" s="1">
        <v>576100000</v>
      </c>
      <c r="D3" s="1">
        <v>997100000</v>
      </c>
      <c r="E3" s="1">
        <v>1125900000</v>
      </c>
      <c r="F3" s="1">
        <v>1104600000</v>
      </c>
      <c r="G3" s="1">
        <v>1059200000</v>
      </c>
      <c r="H3" s="1">
        <v>1226600000</v>
      </c>
      <c r="I3" s="1">
        <v>1514500000</v>
      </c>
      <c r="J3" s="1">
        <v>1648280000</v>
      </c>
      <c r="K3" s="1">
        <v>2134700000</v>
      </c>
      <c r="L3" s="1">
        <v>2429724000</v>
      </c>
      <c r="M3" s="1">
        <v>1953000000</v>
      </c>
      <c r="N3" s="1">
        <v>2356400000</v>
      </c>
      <c r="O3" s="1">
        <v>2542100000</v>
      </c>
      <c r="P3" s="1">
        <v>2857600000</v>
      </c>
      <c r="Q3" s="1">
        <v>4644187000</v>
      </c>
      <c r="R3" s="1">
        <v>3891800000</v>
      </c>
      <c r="S3" s="1">
        <v>2697000000</v>
      </c>
      <c r="T3" s="1">
        <v>3519200000</v>
      </c>
      <c r="U3" s="1">
        <v>5001400000</v>
      </c>
      <c r="V3" s="1">
        <v>5847600000</v>
      </c>
      <c r="W3" s="1">
        <v>5649000000</v>
      </c>
      <c r="X3" s="1">
        <v>6013000000</v>
      </c>
      <c r="Y3" s="1">
        <v>5808000000</v>
      </c>
      <c r="Z3" s="1">
        <v>5403000000</v>
      </c>
      <c r="AA3" s="1">
        <v>6494000000</v>
      </c>
      <c r="AB3" s="1">
        <v>6568000000</v>
      </c>
      <c r="AC3" s="1">
        <v>5422000000</v>
      </c>
      <c r="AD3" s="1">
        <v>5299000000</v>
      </c>
      <c r="AE3" s="1">
        <v>5506000000</v>
      </c>
      <c r="AF3" s="1">
        <v>3991000000</v>
      </c>
      <c r="AG3" s="1">
        <v>4272000000</v>
      </c>
      <c r="AH3" s="1">
        <v>5253000000</v>
      </c>
      <c r="AI3" s="1">
        <v>6475000000</v>
      </c>
      <c r="AJ3" s="1">
        <v>6731000000</v>
      </c>
      <c r="AK3" s="1">
        <v>9763000000</v>
      </c>
      <c r="AL3" s="1">
        <v>16434000000</v>
      </c>
      <c r="AP3" s="25" t="s">
        <v>99</v>
      </c>
    </row>
    <row r="4" spans="1:42" s="19" customFormat="1" ht="19" x14ac:dyDescent="0.25">
      <c r="A4" s="14" t="s">
        <v>95</v>
      </c>
      <c r="B4" s="15" t="e">
        <f>(B3/A3)-1</f>
        <v>#VALUE!</v>
      </c>
      <c r="C4" s="15" t="e">
        <f t="shared" ref="C4:M4" si="0">(C3/B3)-1</f>
        <v>#VALUE!</v>
      </c>
      <c r="D4" s="15">
        <f t="shared" si="0"/>
        <v>0.73077590696059702</v>
      </c>
      <c r="E4" s="15">
        <f t="shared" si="0"/>
        <v>0.12917460635843958</v>
      </c>
      <c r="F4" s="15">
        <f t="shared" si="0"/>
        <v>-1.8918198774313888E-2</v>
      </c>
      <c r="G4" s="15">
        <f t="shared" si="0"/>
        <v>-4.1100850986782511E-2</v>
      </c>
      <c r="H4" s="15">
        <f t="shared" si="0"/>
        <v>0.15804380664652573</v>
      </c>
      <c r="I4" s="15">
        <f t="shared" si="0"/>
        <v>0.23471384314364907</v>
      </c>
      <c r="J4" s="16">
        <f t="shared" si="0"/>
        <v>8.8332783096731537E-2</v>
      </c>
      <c r="K4" s="16">
        <f t="shared" si="0"/>
        <v>0.29510762734486851</v>
      </c>
      <c r="L4" s="16">
        <f t="shared" si="0"/>
        <v>0.13820396308614802</v>
      </c>
      <c r="M4" s="16">
        <f t="shared" si="0"/>
        <v>-0.19620500106184902</v>
      </c>
      <c r="N4" s="17">
        <f>(N3/M3)-1</f>
        <v>0.20655401945724527</v>
      </c>
      <c r="O4" s="17">
        <f t="shared" ref="O4" si="1">(O3/N3)-1</f>
        <v>7.8806654218299022E-2</v>
      </c>
      <c r="P4" s="17">
        <f t="shared" ref="P4" si="2">(P3/O3)-1</f>
        <v>0.12410998780535776</v>
      </c>
      <c r="Q4" s="17">
        <f t="shared" ref="Q4" si="3">(Q3/P3)-1</f>
        <v>0.62520541713325861</v>
      </c>
      <c r="R4" s="17">
        <f t="shared" ref="R4" si="4">(R3/Q3)-1</f>
        <v>-0.16200618106032338</v>
      </c>
      <c r="S4" s="17">
        <f t="shared" ref="S4" si="5">(S3/R3)-1</f>
        <v>-0.30700447093889716</v>
      </c>
      <c r="T4" s="17">
        <f t="shared" ref="T4" si="6">(T3/S3)-1</f>
        <v>0.30485724879495746</v>
      </c>
      <c r="U4" s="17">
        <f t="shared" ref="U4" si="7">(U3/T3)-1</f>
        <v>0.4211752671061606</v>
      </c>
      <c r="V4" s="17">
        <f t="shared" ref="V4" si="8">(V3/U3)-1</f>
        <v>0.16919262606470187</v>
      </c>
      <c r="W4" s="17">
        <f t="shared" ref="W4" si="9">(W3/V3)-1</f>
        <v>-3.3962651344141226E-2</v>
      </c>
      <c r="X4" s="17">
        <f t="shared" ref="X4" si="10">(X3/W3)-1</f>
        <v>6.4436183395291113E-2</v>
      </c>
      <c r="Y4" s="17">
        <f t="shared" ref="Y4" si="11">(Y3/X3)-1</f>
        <v>-3.4092798935639435E-2</v>
      </c>
      <c r="Z4" s="17">
        <f t="shared" ref="Z4" si="12">(Z3/Y3)-1</f>
        <v>-6.973140495867769E-2</v>
      </c>
      <c r="AA4" s="17">
        <f t="shared" ref="AA4" si="13">(AA3/Z3)-1</f>
        <v>0.20192485656116976</v>
      </c>
      <c r="AB4" s="17">
        <f t="shared" ref="AB4" si="14">(AB3/AA3)-1</f>
        <v>1.1395133969818394E-2</v>
      </c>
      <c r="AC4" s="17">
        <f t="shared" ref="AC4" si="15">(AC3/AB3)-1</f>
        <v>-0.17448233861144946</v>
      </c>
      <c r="AD4" s="17">
        <f t="shared" ref="AD4" si="16">(AD3/AC3)-1</f>
        <v>-2.2685355957211328E-2</v>
      </c>
      <c r="AE4" s="17">
        <f t="shared" ref="AE4" si="17">(AE3/AD3)-1</f>
        <v>3.9063974334780038E-2</v>
      </c>
      <c r="AF4" s="17">
        <f t="shared" ref="AF4" si="18">(AF3/AE3)-1</f>
        <v>-0.27515437704322554</v>
      </c>
      <c r="AG4" s="17">
        <f t="shared" ref="AG4" si="19">(AG3/AF3)-1</f>
        <v>7.0408418942620843E-2</v>
      </c>
      <c r="AH4" s="17">
        <f t="shared" ref="AH4" si="20">(AH3/AG3)-1</f>
        <v>0.2296348314606742</v>
      </c>
      <c r="AI4" s="17">
        <f t="shared" ref="AI4" si="21">(AI3/AH3)-1</f>
        <v>0.23262897391966497</v>
      </c>
      <c r="AJ4" s="17">
        <f t="shared" ref="AJ4" si="22">(AJ3/AI3)-1</f>
        <v>3.9536679536679609E-2</v>
      </c>
      <c r="AK4" s="17">
        <f t="shared" ref="AK4" si="23">(AK3/AJ3)-1</f>
        <v>0.45045312732134901</v>
      </c>
      <c r="AL4" s="17">
        <f t="shared" ref="AL4" si="24">(AL3/AK3)-1</f>
        <v>0.68329406944586712</v>
      </c>
      <c r="AM4" s="17"/>
      <c r="AN4" s="17"/>
      <c r="AO4" s="17"/>
      <c r="AP4" s="18">
        <f>(AL4+AK4+AJ4+AI4+AH4+AG4+AF4+AE4+AD4+AC4)/10</f>
        <v>0.12726980033497495</v>
      </c>
    </row>
    <row r="5" spans="1:42" ht="19" x14ac:dyDescent="0.25">
      <c r="A5" s="5" t="s">
        <v>2</v>
      </c>
      <c r="B5" s="1" t="s">
        <v>92</v>
      </c>
      <c r="C5" s="1">
        <v>235000000</v>
      </c>
      <c r="D5" s="1">
        <v>409600000</v>
      </c>
      <c r="E5" s="1">
        <v>508700000</v>
      </c>
      <c r="F5" s="1">
        <v>507000000</v>
      </c>
      <c r="G5" s="1">
        <v>550200000</v>
      </c>
      <c r="H5" s="1">
        <v>502900000</v>
      </c>
      <c r="I5" s="1">
        <v>594200000</v>
      </c>
      <c r="J5" s="1">
        <v>789564000</v>
      </c>
      <c r="K5" s="1">
        <v>982300000</v>
      </c>
      <c r="L5" s="1">
        <v>1298876000</v>
      </c>
      <c r="M5" s="1">
        <v>1440800000</v>
      </c>
      <c r="N5" s="1">
        <v>1578400000</v>
      </c>
      <c r="O5" s="1">
        <v>1718700000</v>
      </c>
      <c r="P5" s="1">
        <v>1964400000</v>
      </c>
      <c r="Q5" s="1">
        <v>2514637000</v>
      </c>
      <c r="R5" s="1">
        <v>2589700000</v>
      </c>
      <c r="S5" s="1">
        <v>2105700000</v>
      </c>
      <c r="T5" s="1">
        <v>2327100000</v>
      </c>
      <c r="U5" s="1">
        <v>3032600000</v>
      </c>
      <c r="V5" s="1">
        <v>3455800000</v>
      </c>
      <c r="W5" s="1">
        <v>2856000000</v>
      </c>
      <c r="X5" s="1">
        <v>3751000000</v>
      </c>
      <c r="Y5" s="1">
        <v>3488000000</v>
      </c>
      <c r="Z5" s="1">
        <v>3131000000</v>
      </c>
      <c r="AA5" s="1">
        <v>3533000000</v>
      </c>
      <c r="AB5" s="1">
        <v>3628000000</v>
      </c>
      <c r="AC5" s="1">
        <v>4187000000</v>
      </c>
      <c r="AD5" s="1">
        <v>3321000000</v>
      </c>
      <c r="AE5" s="1">
        <v>3667000000</v>
      </c>
      <c r="AF5" s="1">
        <v>2911000000</v>
      </c>
      <c r="AG5" s="1">
        <v>3274000000</v>
      </c>
      <c r="AH5" s="1">
        <v>3466000000</v>
      </c>
      <c r="AI5" s="1">
        <v>4028000000</v>
      </c>
      <c r="AJ5" s="1">
        <v>3863000000</v>
      </c>
      <c r="AK5" s="1">
        <v>5416000000</v>
      </c>
      <c r="AL5" s="1">
        <v>8505000000</v>
      </c>
    </row>
    <row r="6" spans="1:42" ht="19" x14ac:dyDescent="0.25">
      <c r="A6" s="6" t="s">
        <v>3</v>
      </c>
      <c r="B6" s="10" t="s">
        <v>92</v>
      </c>
      <c r="C6" s="10">
        <v>341100000</v>
      </c>
      <c r="D6" s="10">
        <v>587500000</v>
      </c>
      <c r="E6" s="10">
        <v>617200000</v>
      </c>
      <c r="F6" s="10">
        <v>597600000</v>
      </c>
      <c r="G6" s="10">
        <v>509000000</v>
      </c>
      <c r="H6" s="10">
        <v>723700000</v>
      </c>
      <c r="I6" s="10">
        <v>920300000</v>
      </c>
      <c r="J6" s="10">
        <v>858716000</v>
      </c>
      <c r="K6" s="10">
        <v>1152400000</v>
      </c>
      <c r="L6" s="10">
        <v>1130848000</v>
      </c>
      <c r="M6" s="10">
        <v>512200000</v>
      </c>
      <c r="N6" s="10">
        <v>778000000</v>
      </c>
      <c r="O6" s="10">
        <v>823400000</v>
      </c>
      <c r="P6" s="10">
        <v>893200000</v>
      </c>
      <c r="Q6" s="10">
        <v>2129550000</v>
      </c>
      <c r="R6" s="10">
        <v>1302100000</v>
      </c>
      <c r="S6" s="10">
        <v>591300000</v>
      </c>
      <c r="T6" s="10">
        <v>1192100000</v>
      </c>
      <c r="U6" s="10">
        <v>1968800000</v>
      </c>
      <c r="V6" s="10">
        <v>2391800000</v>
      </c>
      <c r="W6" s="10">
        <v>2793000000</v>
      </c>
      <c r="X6" s="10">
        <v>2262000000</v>
      </c>
      <c r="Y6" s="10">
        <v>2320000000</v>
      </c>
      <c r="Z6" s="10">
        <v>2272000000</v>
      </c>
      <c r="AA6" s="10">
        <v>2961000000</v>
      </c>
      <c r="AB6" s="10">
        <v>2940000000</v>
      </c>
      <c r="AC6" s="10">
        <v>1235000000</v>
      </c>
      <c r="AD6" s="10">
        <v>1978000000</v>
      </c>
      <c r="AE6" s="10">
        <v>1839000000</v>
      </c>
      <c r="AF6" s="10">
        <v>1080000000</v>
      </c>
      <c r="AG6" s="10">
        <v>998000000</v>
      </c>
      <c r="AH6" s="10">
        <v>1787000000</v>
      </c>
      <c r="AI6" s="10">
        <v>2447000000</v>
      </c>
      <c r="AJ6" s="10">
        <v>2868000000</v>
      </c>
      <c r="AK6" s="10">
        <v>4347000000</v>
      </c>
      <c r="AL6" s="10">
        <v>7929000000</v>
      </c>
    </row>
    <row r="7" spans="1:42" ht="19" x14ac:dyDescent="0.25">
      <c r="A7" s="5" t="s">
        <v>4</v>
      </c>
      <c r="B7" s="2" t="s">
        <v>92</v>
      </c>
      <c r="C7" s="2">
        <v>0.59209999999999996</v>
      </c>
      <c r="D7" s="2">
        <v>0.58919999999999995</v>
      </c>
      <c r="E7" s="2">
        <v>0.54820000000000002</v>
      </c>
      <c r="F7" s="2">
        <v>0.54100000000000004</v>
      </c>
      <c r="G7" s="2">
        <v>0.48060000000000003</v>
      </c>
      <c r="H7" s="2">
        <v>0.59</v>
      </c>
      <c r="I7" s="2">
        <v>0.60770000000000002</v>
      </c>
      <c r="J7" s="2">
        <v>0.52100000000000002</v>
      </c>
      <c r="K7" s="2">
        <v>0.53979999999999995</v>
      </c>
      <c r="L7" s="2">
        <v>0.46539999999999998</v>
      </c>
      <c r="M7" s="2">
        <v>0.26229999999999998</v>
      </c>
      <c r="N7" s="2">
        <v>0.33019999999999999</v>
      </c>
      <c r="O7" s="2">
        <v>0.32390000000000002</v>
      </c>
      <c r="P7" s="2">
        <v>0.31259999999999999</v>
      </c>
      <c r="Q7" s="2">
        <v>0.45850000000000002</v>
      </c>
      <c r="R7" s="2">
        <v>0.33460000000000001</v>
      </c>
      <c r="S7" s="2">
        <v>0.21920000000000001</v>
      </c>
      <c r="T7" s="2">
        <v>0.3387</v>
      </c>
      <c r="U7" s="2">
        <v>0.39360000000000001</v>
      </c>
      <c r="V7" s="2">
        <v>0.40899999999999997</v>
      </c>
      <c r="W7" s="2">
        <v>0.49440000000000001</v>
      </c>
      <c r="X7" s="2">
        <v>0.37619999999999998</v>
      </c>
      <c r="Y7" s="2">
        <v>0.39939999999999998</v>
      </c>
      <c r="Z7" s="2">
        <v>0.42049999999999998</v>
      </c>
      <c r="AA7" s="2">
        <v>0.45600000000000002</v>
      </c>
      <c r="AB7" s="2">
        <v>0.4476</v>
      </c>
      <c r="AC7" s="2">
        <v>0.2278</v>
      </c>
      <c r="AD7" s="2">
        <v>0.37330000000000002</v>
      </c>
      <c r="AE7" s="2">
        <v>0.33400000000000002</v>
      </c>
      <c r="AF7" s="2">
        <v>0.27060000000000001</v>
      </c>
      <c r="AG7" s="2">
        <v>0.2336</v>
      </c>
      <c r="AH7" s="2">
        <v>0.3402</v>
      </c>
      <c r="AI7" s="2">
        <v>0.37790000000000001</v>
      </c>
      <c r="AJ7" s="2">
        <v>0.42609999999999998</v>
      </c>
      <c r="AK7" s="2">
        <v>0.44529999999999997</v>
      </c>
      <c r="AL7" s="2">
        <v>0.48249999999999998</v>
      </c>
    </row>
    <row r="8" spans="1:42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>
        <v>262802000</v>
      </c>
      <c r="K8" s="1">
        <v>280000000</v>
      </c>
      <c r="L8" s="1">
        <v>397555000</v>
      </c>
      <c r="M8" s="1">
        <v>400700000</v>
      </c>
      <c r="N8" s="1">
        <v>467900000</v>
      </c>
      <c r="O8" s="1">
        <v>567400000</v>
      </c>
      <c r="P8" s="1">
        <v>635800000</v>
      </c>
      <c r="Q8" s="1">
        <v>641799000</v>
      </c>
      <c r="R8" s="1">
        <v>650900000</v>
      </c>
      <c r="S8" s="1">
        <v>816100000</v>
      </c>
      <c r="T8" s="1">
        <v>852100000</v>
      </c>
      <c r="U8" s="1">
        <v>934600000</v>
      </c>
      <c r="V8" s="1">
        <v>1144000000</v>
      </c>
      <c r="W8" s="1">
        <v>1205000000</v>
      </c>
      <c r="X8" s="1">
        <v>1847000000</v>
      </c>
      <c r="Y8" s="1">
        <v>1848000000</v>
      </c>
      <c r="Z8" s="1">
        <v>1721000000</v>
      </c>
      <c r="AA8" s="1">
        <v>1405000000</v>
      </c>
      <c r="AB8" s="1">
        <v>1453000000</v>
      </c>
      <c r="AC8" s="1">
        <v>1354000000</v>
      </c>
      <c r="AD8" s="1">
        <v>1201000000</v>
      </c>
      <c r="AE8" s="1">
        <v>1075000000</v>
      </c>
      <c r="AF8" s="1">
        <v>937000000</v>
      </c>
      <c r="AG8" s="1">
        <v>1008000000</v>
      </c>
      <c r="AH8" s="1">
        <v>1196000000</v>
      </c>
      <c r="AI8" s="1">
        <v>1434000000</v>
      </c>
      <c r="AJ8" s="1">
        <v>1547000000</v>
      </c>
      <c r="AK8" s="1">
        <v>1983000000</v>
      </c>
      <c r="AL8" s="1">
        <v>2845000000</v>
      </c>
    </row>
    <row r="9" spans="1:42" ht="19" x14ac:dyDescent="0.25">
      <c r="A9" s="5" t="s">
        <v>6</v>
      </c>
      <c r="B9" s="1" t="s">
        <v>92</v>
      </c>
      <c r="C9" s="1">
        <v>306100000</v>
      </c>
      <c r="D9" s="1" t="s">
        <v>92</v>
      </c>
      <c r="E9" s="1">
        <v>432500000</v>
      </c>
      <c r="F9" s="1">
        <v>422700000</v>
      </c>
      <c r="G9" s="1">
        <v>431900000</v>
      </c>
      <c r="H9" s="1">
        <v>458700000</v>
      </c>
      <c r="I9" s="1">
        <v>498100000</v>
      </c>
      <c r="J9" s="1">
        <v>290861000</v>
      </c>
      <c r="K9" s="1">
        <v>359200000</v>
      </c>
      <c r="L9" s="1">
        <v>385016000</v>
      </c>
      <c r="M9" s="1">
        <v>364800000</v>
      </c>
      <c r="N9" s="1">
        <v>400700000</v>
      </c>
      <c r="O9" s="1">
        <v>419700000</v>
      </c>
      <c r="P9" s="1">
        <v>540100000</v>
      </c>
      <c r="Q9" s="1">
        <v>599015000</v>
      </c>
      <c r="R9" s="1">
        <v>620000000</v>
      </c>
      <c r="S9" s="1">
        <v>670100000</v>
      </c>
      <c r="T9" s="1">
        <v>587300000</v>
      </c>
      <c r="U9" s="1">
        <v>807000000</v>
      </c>
      <c r="V9" s="1">
        <v>1016100000</v>
      </c>
      <c r="W9" s="1" t="s">
        <v>92</v>
      </c>
      <c r="X9" s="1">
        <v>1373000000</v>
      </c>
      <c r="Y9" s="1">
        <v>1304000000</v>
      </c>
      <c r="Z9" s="1">
        <v>994000000</v>
      </c>
      <c r="AA9" s="1">
        <v>934000000</v>
      </c>
      <c r="AB9" s="1" t="s">
        <v>92</v>
      </c>
      <c r="AC9" s="1">
        <v>823000000</v>
      </c>
      <c r="AD9" s="1" t="s">
        <v>92</v>
      </c>
      <c r="AE9" s="1">
        <v>607000000</v>
      </c>
      <c r="AF9" s="1">
        <v>475000000</v>
      </c>
      <c r="AG9" s="1" t="s">
        <v>92</v>
      </c>
      <c r="AH9" s="1">
        <v>516000000</v>
      </c>
      <c r="AI9" s="1">
        <v>562000000</v>
      </c>
      <c r="AJ9" s="1">
        <v>750000000</v>
      </c>
      <c r="AK9" s="1" t="s">
        <v>92</v>
      </c>
      <c r="AL9" s="1" t="s">
        <v>92</v>
      </c>
    </row>
    <row r="10" spans="1:42" ht="19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 t="s">
        <v>92</v>
      </c>
      <c r="AC10" s="1" t="s">
        <v>92</v>
      </c>
      <c r="AD10" s="1" t="s">
        <v>92</v>
      </c>
      <c r="AE10" s="1" t="s">
        <v>92</v>
      </c>
      <c r="AF10" s="1" t="s">
        <v>92</v>
      </c>
      <c r="AG10" s="1" t="s">
        <v>92</v>
      </c>
      <c r="AH10" s="1" t="s">
        <v>92</v>
      </c>
      <c r="AI10" s="1" t="s">
        <v>92</v>
      </c>
      <c r="AJ10" s="1" t="s">
        <v>92</v>
      </c>
      <c r="AK10" s="1" t="s">
        <v>92</v>
      </c>
      <c r="AL10" s="1" t="s">
        <v>92</v>
      </c>
    </row>
    <row r="11" spans="1:42" ht="19" x14ac:dyDescent="0.25">
      <c r="A11" s="5" t="s">
        <v>8</v>
      </c>
      <c r="B11" s="1" t="s">
        <v>92</v>
      </c>
      <c r="C11" s="1">
        <v>306100000</v>
      </c>
      <c r="D11" s="1">
        <v>451000000</v>
      </c>
      <c r="E11" s="1">
        <v>432500000</v>
      </c>
      <c r="F11" s="1">
        <v>422700000</v>
      </c>
      <c r="G11" s="1">
        <v>431900000</v>
      </c>
      <c r="H11" s="1">
        <v>458700000</v>
      </c>
      <c r="I11" s="1">
        <v>498100000</v>
      </c>
      <c r="J11" s="1">
        <v>290861000</v>
      </c>
      <c r="K11" s="1">
        <v>359230000</v>
      </c>
      <c r="L11" s="1">
        <v>385016000</v>
      </c>
      <c r="M11" s="1">
        <v>364798000</v>
      </c>
      <c r="N11" s="1">
        <v>400713000</v>
      </c>
      <c r="O11" s="1">
        <v>419678000</v>
      </c>
      <c r="P11" s="1">
        <v>540070000</v>
      </c>
      <c r="Q11" s="1">
        <v>599015000</v>
      </c>
      <c r="R11" s="1">
        <v>620030000</v>
      </c>
      <c r="S11" s="1">
        <v>670065000</v>
      </c>
      <c r="T11" s="1">
        <v>587307000</v>
      </c>
      <c r="U11" s="1">
        <v>807011000</v>
      </c>
      <c r="V11" s="1">
        <v>1016085000</v>
      </c>
      <c r="W11" s="1">
        <v>1140000000</v>
      </c>
      <c r="X11" s="1">
        <v>1373000000</v>
      </c>
      <c r="Y11" s="1">
        <v>1304000000</v>
      </c>
      <c r="Z11" s="1">
        <v>-248000000</v>
      </c>
      <c r="AA11" s="1">
        <v>934000000</v>
      </c>
      <c r="AB11" s="1">
        <v>992000000</v>
      </c>
      <c r="AC11" s="1">
        <v>823000000</v>
      </c>
      <c r="AD11" s="1">
        <v>674000000</v>
      </c>
      <c r="AE11" s="1">
        <v>604000000</v>
      </c>
      <c r="AF11" s="1">
        <v>482000000</v>
      </c>
      <c r="AG11" s="1">
        <v>460000000</v>
      </c>
      <c r="AH11" s="1">
        <v>511000000</v>
      </c>
      <c r="AI11" s="1">
        <v>562000000</v>
      </c>
      <c r="AJ11" s="1">
        <v>750000000</v>
      </c>
      <c r="AK11" s="1">
        <v>995000000</v>
      </c>
      <c r="AL11" s="1">
        <v>1448000000</v>
      </c>
    </row>
    <row r="12" spans="1:42" ht="19" x14ac:dyDescent="0.25">
      <c r="A12" s="5" t="s">
        <v>9</v>
      </c>
      <c r="B12" s="1" t="s">
        <v>92</v>
      </c>
      <c r="C12" s="1">
        <v>112800000</v>
      </c>
      <c r="D12" s="1">
        <v>152700000</v>
      </c>
      <c r="E12" s="1">
        <v>153200000</v>
      </c>
      <c r="F12" s="1">
        <v>136400000</v>
      </c>
      <c r="G12" s="1">
        <v>128300000</v>
      </c>
      <c r="H12" s="1">
        <v>155900000</v>
      </c>
      <c r="I12" s="1">
        <v>152300000</v>
      </c>
      <c r="J12" s="1" t="s">
        <v>92</v>
      </c>
      <c r="K12" s="1">
        <v>57970000</v>
      </c>
      <c r="L12" s="1" t="s">
        <v>92</v>
      </c>
      <c r="M12" s="1">
        <v>2000</v>
      </c>
      <c r="N12" s="1">
        <v>-13000</v>
      </c>
      <c r="O12" s="1">
        <v>11522000</v>
      </c>
      <c r="P12" s="1">
        <v>38230000</v>
      </c>
      <c r="Q12" s="1" t="s">
        <v>92</v>
      </c>
      <c r="R12" s="1">
        <v>89370000</v>
      </c>
      <c r="S12" s="1">
        <v>330535000</v>
      </c>
      <c r="T12" s="1">
        <v>-13907000</v>
      </c>
      <c r="U12" s="1">
        <v>5389000</v>
      </c>
      <c r="V12" s="1">
        <v>15000</v>
      </c>
      <c r="W12" s="1">
        <v>79000000</v>
      </c>
      <c r="X12" s="1">
        <v>1907000000</v>
      </c>
      <c r="Y12" s="1">
        <v>1123000000</v>
      </c>
      <c r="Z12" s="1">
        <v>-39000000</v>
      </c>
      <c r="AA12" s="1">
        <v>-202000000</v>
      </c>
      <c r="AB12" s="1">
        <v>29000000</v>
      </c>
      <c r="AC12" s="1">
        <v>118000000</v>
      </c>
      <c r="AD12" s="1">
        <v>18000000</v>
      </c>
      <c r="AE12" s="1">
        <v>376000000</v>
      </c>
      <c r="AF12" s="1">
        <v>142000000</v>
      </c>
      <c r="AG12" s="1">
        <v>-88000000</v>
      </c>
      <c r="AH12" s="1">
        <v>-35000000</v>
      </c>
      <c r="AI12" s="1">
        <v>12000000</v>
      </c>
      <c r="AJ12" s="1">
        <v>116000000</v>
      </c>
      <c r="AK12" s="1" t="s">
        <v>92</v>
      </c>
      <c r="AL12" s="1">
        <v>-12000000</v>
      </c>
    </row>
    <row r="13" spans="1:42" ht="19" x14ac:dyDescent="0.25">
      <c r="A13" s="5" t="s">
        <v>10</v>
      </c>
      <c r="B13" s="1" t="s">
        <v>92</v>
      </c>
      <c r="C13" s="1">
        <v>418900000</v>
      </c>
      <c r="D13" s="1">
        <v>603700000</v>
      </c>
      <c r="E13" s="1">
        <v>585700000</v>
      </c>
      <c r="F13" s="1">
        <v>559100000</v>
      </c>
      <c r="G13" s="1">
        <v>560200000</v>
      </c>
      <c r="H13" s="1">
        <v>614600000</v>
      </c>
      <c r="I13" s="1">
        <v>650400000</v>
      </c>
      <c r="J13" s="1">
        <v>553663000</v>
      </c>
      <c r="K13" s="1">
        <v>697200000</v>
      </c>
      <c r="L13" s="1">
        <v>782571000</v>
      </c>
      <c r="M13" s="1">
        <v>765500000</v>
      </c>
      <c r="N13" s="1">
        <v>868600000</v>
      </c>
      <c r="O13" s="1">
        <v>998600000</v>
      </c>
      <c r="P13" s="1">
        <v>1214100000</v>
      </c>
      <c r="Q13" s="1">
        <v>1240814000</v>
      </c>
      <c r="R13" s="1">
        <v>1360300000</v>
      </c>
      <c r="S13" s="1">
        <v>1816700000</v>
      </c>
      <c r="T13" s="1">
        <v>1425500000</v>
      </c>
      <c r="U13" s="1">
        <v>1747000000</v>
      </c>
      <c r="V13" s="1">
        <v>2160100000</v>
      </c>
      <c r="W13" s="1">
        <v>2424000000</v>
      </c>
      <c r="X13" s="1">
        <v>5127000000</v>
      </c>
      <c r="Y13" s="1">
        <v>4275000000</v>
      </c>
      <c r="Z13" s="1">
        <v>1434000000</v>
      </c>
      <c r="AA13" s="1">
        <v>2137000000</v>
      </c>
      <c r="AB13" s="1">
        <v>2474000000</v>
      </c>
      <c r="AC13" s="1">
        <v>2295000000</v>
      </c>
      <c r="AD13" s="1">
        <v>1893000000</v>
      </c>
      <c r="AE13" s="1">
        <v>2055000000</v>
      </c>
      <c r="AF13" s="1">
        <v>1561000000</v>
      </c>
      <c r="AG13" s="1">
        <v>1380000000</v>
      </c>
      <c r="AH13" s="1">
        <v>1672000000</v>
      </c>
      <c r="AI13" s="1">
        <v>2008000000</v>
      </c>
      <c r="AJ13" s="1">
        <v>2413000000</v>
      </c>
      <c r="AK13" s="1">
        <v>2978000000</v>
      </c>
      <c r="AL13" s="1">
        <v>4281000000</v>
      </c>
    </row>
    <row r="14" spans="1:42" ht="19" x14ac:dyDescent="0.25">
      <c r="A14" s="5" t="s">
        <v>11</v>
      </c>
      <c r="B14" s="1" t="s">
        <v>92</v>
      </c>
      <c r="C14" s="1">
        <v>653900000</v>
      </c>
      <c r="D14" s="1">
        <v>1013300000</v>
      </c>
      <c r="E14" s="1">
        <v>1094400000</v>
      </c>
      <c r="F14" s="1">
        <v>1066100000</v>
      </c>
      <c r="G14" s="1">
        <v>1110400000</v>
      </c>
      <c r="H14" s="1">
        <v>1117500000</v>
      </c>
      <c r="I14" s="1">
        <v>1244600000</v>
      </c>
      <c r="J14" s="1">
        <v>1343227000</v>
      </c>
      <c r="K14" s="1">
        <v>1679500000</v>
      </c>
      <c r="L14" s="1">
        <v>2081447000</v>
      </c>
      <c r="M14" s="1">
        <v>2206300000</v>
      </c>
      <c r="N14" s="1">
        <v>2447000000</v>
      </c>
      <c r="O14" s="1">
        <v>2717300000</v>
      </c>
      <c r="P14" s="1">
        <v>3178500000</v>
      </c>
      <c r="Q14" s="1">
        <v>3755451000</v>
      </c>
      <c r="R14" s="1">
        <v>3950000000</v>
      </c>
      <c r="S14" s="1">
        <v>3922400000</v>
      </c>
      <c r="T14" s="1">
        <v>3752600000</v>
      </c>
      <c r="U14" s="1">
        <v>4779600000</v>
      </c>
      <c r="V14" s="1">
        <v>5615900000</v>
      </c>
      <c r="W14" s="1">
        <v>5280000000</v>
      </c>
      <c r="X14" s="1">
        <v>8878000000</v>
      </c>
      <c r="Y14" s="1">
        <v>7763000000</v>
      </c>
      <c r="Z14" s="1">
        <v>4565000000</v>
      </c>
      <c r="AA14" s="1">
        <v>5670000000</v>
      </c>
      <c r="AB14" s="1">
        <v>6102000000</v>
      </c>
      <c r="AC14" s="1">
        <v>6482000000</v>
      </c>
      <c r="AD14" s="1">
        <v>5214000000</v>
      </c>
      <c r="AE14" s="1">
        <v>5722000000</v>
      </c>
      <c r="AF14" s="1">
        <v>4472000000</v>
      </c>
      <c r="AG14" s="1">
        <v>4654000000</v>
      </c>
      <c r="AH14" s="1">
        <v>5138000000</v>
      </c>
      <c r="AI14" s="1">
        <v>6036000000</v>
      </c>
      <c r="AJ14" s="1">
        <v>6276000000</v>
      </c>
      <c r="AK14" s="1">
        <v>8394000000</v>
      </c>
      <c r="AL14" s="1">
        <v>12786000000</v>
      </c>
    </row>
    <row r="15" spans="1:42" ht="19" x14ac:dyDescent="0.25">
      <c r="A15" s="5" t="s">
        <v>12</v>
      </c>
      <c r="B15" s="1" t="s">
        <v>92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 t="s">
        <v>92</v>
      </c>
      <c r="I15" s="1" t="s">
        <v>92</v>
      </c>
      <c r="J15" s="1" t="s">
        <v>92</v>
      </c>
      <c r="K15" s="1">
        <v>-1800000</v>
      </c>
      <c r="L15" s="1" t="s">
        <v>92</v>
      </c>
      <c r="M15" s="1">
        <v>4700000</v>
      </c>
      <c r="N15" s="1">
        <v>-16300000</v>
      </c>
      <c r="O15" s="1">
        <v>-35000000</v>
      </c>
      <c r="P15" s="1">
        <v>-42800000</v>
      </c>
      <c r="Q15" s="1" t="s">
        <v>92</v>
      </c>
      <c r="R15" s="1">
        <v>-31900000</v>
      </c>
      <c r="S15" s="1">
        <v>-40700000</v>
      </c>
      <c r="T15" s="1">
        <v>-82900000</v>
      </c>
      <c r="U15" s="1">
        <v>-92800000</v>
      </c>
      <c r="V15" s="1">
        <v>-211500000</v>
      </c>
      <c r="W15" s="1" t="s">
        <v>92</v>
      </c>
      <c r="X15" s="1">
        <v>-367000000</v>
      </c>
      <c r="Y15" s="1">
        <v>-366000000</v>
      </c>
      <c r="Z15" s="1">
        <v>-458000000</v>
      </c>
      <c r="AA15" s="1">
        <v>199000000</v>
      </c>
      <c r="AB15" s="1">
        <v>180000000</v>
      </c>
      <c r="AC15" s="1">
        <v>175000000</v>
      </c>
      <c r="AD15" s="1">
        <v>177000000</v>
      </c>
      <c r="AE15" s="1">
        <v>177000000</v>
      </c>
      <c r="AF15" s="1">
        <v>160000000</v>
      </c>
      <c r="AG15" s="1">
        <v>156000000</v>
      </c>
      <c r="AH15" s="1">
        <v>126000000</v>
      </c>
      <c r="AI15" s="1">
        <v>121000000</v>
      </c>
      <c r="AJ15" s="1">
        <v>94000000</v>
      </c>
      <c r="AK15" s="1">
        <v>47000000</v>
      </c>
      <c r="AL15" s="1">
        <v>34000000</v>
      </c>
    </row>
    <row r="16" spans="1:42" ht="19" x14ac:dyDescent="0.25">
      <c r="A16" s="5" t="s">
        <v>13</v>
      </c>
      <c r="B16" s="1" t="s">
        <v>92</v>
      </c>
      <c r="C16" s="1">
        <v>112800000</v>
      </c>
      <c r="D16" s="1">
        <v>152700000</v>
      </c>
      <c r="E16" s="1">
        <v>153200000</v>
      </c>
      <c r="F16" s="1">
        <v>136400000</v>
      </c>
      <c r="G16" s="1">
        <v>128300000</v>
      </c>
      <c r="H16" s="1">
        <v>155900000</v>
      </c>
      <c r="I16" s="1">
        <v>152300000</v>
      </c>
      <c r="J16" s="1">
        <v>175067000</v>
      </c>
      <c r="K16" s="1">
        <v>215984000</v>
      </c>
      <c r="L16" s="1">
        <v>262501000</v>
      </c>
      <c r="M16" s="1">
        <v>332640000</v>
      </c>
      <c r="N16" s="1">
        <v>394465000</v>
      </c>
      <c r="O16" s="1">
        <v>467521000</v>
      </c>
      <c r="P16" s="1">
        <v>515520000</v>
      </c>
      <c r="Q16" s="1">
        <v>579070000</v>
      </c>
      <c r="R16" s="1">
        <v>622867000</v>
      </c>
      <c r="S16" s="1">
        <v>756169000</v>
      </c>
      <c r="T16" s="1">
        <v>995663000</v>
      </c>
      <c r="U16" s="1">
        <v>1224252000</v>
      </c>
      <c r="V16" s="1">
        <v>1219344000</v>
      </c>
      <c r="W16" s="1">
        <v>837000000</v>
      </c>
      <c r="X16" s="1">
        <v>1138000000</v>
      </c>
      <c r="Y16" s="1">
        <v>1223000000</v>
      </c>
      <c r="Z16" s="1">
        <v>1128000000</v>
      </c>
      <c r="AA16" s="1">
        <v>383000000</v>
      </c>
      <c r="AB16" s="1">
        <v>317000000</v>
      </c>
      <c r="AC16" s="1">
        <v>260000000</v>
      </c>
      <c r="AD16" s="1">
        <v>236000000</v>
      </c>
      <c r="AE16" s="1">
        <v>203000000</v>
      </c>
      <c r="AF16" s="1">
        <v>167000000</v>
      </c>
      <c r="AG16" s="1">
        <v>133000000</v>
      </c>
      <c r="AH16" s="1">
        <v>144000000</v>
      </c>
      <c r="AI16" s="1">
        <v>170000000</v>
      </c>
      <c r="AJ16" s="1">
        <v>258000000</v>
      </c>
      <c r="AK16" s="1">
        <v>354000000</v>
      </c>
      <c r="AL16" s="1">
        <v>463000000</v>
      </c>
    </row>
    <row r="17" spans="1:45" ht="19" x14ac:dyDescent="0.25">
      <c r="A17" s="6" t="s">
        <v>14</v>
      </c>
      <c r="B17" s="10" t="s">
        <v>92</v>
      </c>
      <c r="C17" s="10">
        <v>28100000</v>
      </c>
      <c r="D17" s="10">
        <v>107100000</v>
      </c>
      <c r="E17" s="10">
        <v>172500000</v>
      </c>
      <c r="F17" s="10">
        <v>186300000</v>
      </c>
      <c r="G17" s="10">
        <v>74700000</v>
      </c>
      <c r="H17" s="10">
        <v>301200000</v>
      </c>
      <c r="I17" s="10">
        <v>423900000</v>
      </c>
      <c r="J17" s="10">
        <v>492819000</v>
      </c>
      <c r="K17" s="10">
        <v>673184000</v>
      </c>
      <c r="L17" s="10">
        <v>675760000</v>
      </c>
      <c r="M17" s="10">
        <v>183340000</v>
      </c>
      <c r="N17" s="10">
        <v>301865000</v>
      </c>
      <c r="O17" s="10">
        <v>236621000</v>
      </c>
      <c r="P17" s="10">
        <v>551220000</v>
      </c>
      <c r="Q17" s="10">
        <v>1818964000</v>
      </c>
      <c r="R17" s="10">
        <v>515867000</v>
      </c>
      <c r="S17" s="10">
        <v>-542945000</v>
      </c>
      <c r="T17" s="10">
        <v>641199000</v>
      </c>
      <c r="U17" s="10">
        <v>1228490000</v>
      </c>
      <c r="V17" s="10">
        <v>1166702000</v>
      </c>
      <c r="W17" s="10">
        <v>694000000</v>
      </c>
      <c r="X17" s="10">
        <v>-2585000000</v>
      </c>
      <c r="Y17" s="10">
        <v>-2173000000</v>
      </c>
      <c r="Z17" s="10">
        <v>1158000000</v>
      </c>
      <c r="AA17" s="10">
        <v>1091000000</v>
      </c>
      <c r="AB17" s="10">
        <v>984000000</v>
      </c>
      <c r="AC17" s="10">
        <v>-782000000</v>
      </c>
      <c r="AD17" s="10">
        <v>339000000</v>
      </c>
      <c r="AE17" s="10">
        <v>-18000000</v>
      </c>
      <c r="AF17" s="10">
        <v>-319000000</v>
      </c>
      <c r="AG17" s="10">
        <v>-169000000</v>
      </c>
      <c r="AH17" s="10">
        <v>256000000</v>
      </c>
      <c r="AI17" s="10">
        <v>619000000</v>
      </c>
      <c r="AJ17" s="10">
        <v>737000000</v>
      </c>
      <c r="AK17" s="10">
        <v>1681000000</v>
      </c>
      <c r="AL17" s="10">
        <v>4172000000</v>
      </c>
    </row>
    <row r="18" spans="1:45" ht="19" x14ac:dyDescent="0.25">
      <c r="A18" s="5" t="s">
        <v>15</v>
      </c>
      <c r="B18" s="2" t="s">
        <v>92</v>
      </c>
      <c r="C18" s="2">
        <v>4.8800000000000003E-2</v>
      </c>
      <c r="D18" s="2">
        <v>0.1074</v>
      </c>
      <c r="E18" s="2">
        <v>0.1532</v>
      </c>
      <c r="F18" s="2">
        <v>0.16869999999999999</v>
      </c>
      <c r="G18" s="2">
        <v>7.0499999999999993E-2</v>
      </c>
      <c r="H18" s="2">
        <v>0.24560000000000001</v>
      </c>
      <c r="I18" s="2">
        <v>0.27989999999999998</v>
      </c>
      <c r="J18" s="2">
        <v>0.29899999999999999</v>
      </c>
      <c r="K18" s="2">
        <v>0.31540000000000001</v>
      </c>
      <c r="L18" s="2">
        <v>0.27810000000000001</v>
      </c>
      <c r="M18" s="2">
        <v>9.3899999999999997E-2</v>
      </c>
      <c r="N18" s="2">
        <v>0.12809999999999999</v>
      </c>
      <c r="O18" s="2">
        <v>9.3100000000000002E-2</v>
      </c>
      <c r="P18" s="2">
        <v>0.19289999999999999</v>
      </c>
      <c r="Q18" s="2">
        <v>0.39169999999999999</v>
      </c>
      <c r="R18" s="2">
        <v>0.1326</v>
      </c>
      <c r="S18" s="2">
        <v>-0.20130000000000001</v>
      </c>
      <c r="T18" s="2">
        <v>0.1822</v>
      </c>
      <c r="U18" s="2">
        <v>0.24560000000000001</v>
      </c>
      <c r="V18" s="2">
        <v>0.19950000000000001</v>
      </c>
      <c r="W18" s="2">
        <v>0.1229</v>
      </c>
      <c r="X18" s="2">
        <v>-0.4299</v>
      </c>
      <c r="Y18" s="2">
        <v>-0.37409999999999999</v>
      </c>
      <c r="Z18" s="2">
        <v>0.21429999999999999</v>
      </c>
      <c r="AA18" s="2">
        <v>0.16800000000000001</v>
      </c>
      <c r="AB18" s="2">
        <v>0.14979999999999999</v>
      </c>
      <c r="AC18" s="2">
        <v>-0.14419999999999999</v>
      </c>
      <c r="AD18" s="2">
        <v>6.4000000000000001E-2</v>
      </c>
      <c r="AE18" s="2">
        <v>-3.3E-3</v>
      </c>
      <c r="AF18" s="2">
        <v>-7.9899999999999999E-2</v>
      </c>
      <c r="AG18" s="2">
        <v>-3.9600000000000003E-2</v>
      </c>
      <c r="AH18" s="2">
        <v>4.87E-2</v>
      </c>
      <c r="AI18" s="2">
        <v>9.5600000000000004E-2</v>
      </c>
      <c r="AJ18" s="2">
        <v>0.1095</v>
      </c>
      <c r="AK18" s="2">
        <v>0.17219999999999999</v>
      </c>
      <c r="AL18" s="2">
        <v>0.25390000000000001</v>
      </c>
    </row>
    <row r="19" spans="1:45" ht="19" x14ac:dyDescent="0.25">
      <c r="A19" s="6" t="s">
        <v>16</v>
      </c>
      <c r="B19" s="10" t="s">
        <v>92</v>
      </c>
      <c r="C19" s="10">
        <v>-77800000</v>
      </c>
      <c r="D19" s="10">
        <v>-16200000</v>
      </c>
      <c r="E19" s="10">
        <v>31500000</v>
      </c>
      <c r="F19" s="10">
        <v>38500000</v>
      </c>
      <c r="G19" s="10">
        <v>-51200000</v>
      </c>
      <c r="H19" s="10">
        <v>109100000</v>
      </c>
      <c r="I19" s="10">
        <v>269900000</v>
      </c>
      <c r="J19" s="10">
        <v>305053000</v>
      </c>
      <c r="K19" s="10">
        <v>513139000</v>
      </c>
      <c r="L19" s="10">
        <v>348277000</v>
      </c>
      <c r="M19" s="10">
        <v>-253310000</v>
      </c>
      <c r="N19" s="10">
        <v>-90653000</v>
      </c>
      <c r="O19" s="10">
        <v>-163642000</v>
      </c>
      <c r="P19" s="10">
        <v>-320916000</v>
      </c>
      <c r="Q19" s="10">
        <v>888736000</v>
      </c>
      <c r="R19" s="10">
        <v>-58258000</v>
      </c>
      <c r="S19" s="10">
        <v>-1225386000</v>
      </c>
      <c r="T19" s="10">
        <v>-233384000</v>
      </c>
      <c r="U19" s="10">
        <v>220809000</v>
      </c>
      <c r="V19" s="10">
        <v>231655000</v>
      </c>
      <c r="W19" s="10">
        <v>-47000000</v>
      </c>
      <c r="X19" s="10">
        <v>-2865000000</v>
      </c>
      <c r="Y19" s="10">
        <v>-1955000000</v>
      </c>
      <c r="Z19" s="10">
        <v>664000000</v>
      </c>
      <c r="AA19" s="10">
        <v>848000000</v>
      </c>
      <c r="AB19" s="10">
        <v>368000000</v>
      </c>
      <c r="AC19" s="10">
        <v>-1056000000</v>
      </c>
      <c r="AD19" s="10">
        <v>103000000</v>
      </c>
      <c r="AE19" s="10">
        <v>-155000000</v>
      </c>
      <c r="AF19" s="10">
        <v>-481000000</v>
      </c>
      <c r="AG19" s="10">
        <v>-372000000</v>
      </c>
      <c r="AH19" s="10">
        <v>204000000</v>
      </c>
      <c r="AI19" s="10">
        <v>451000000</v>
      </c>
      <c r="AJ19" s="10">
        <v>631000000</v>
      </c>
      <c r="AK19" s="10">
        <v>1369000000</v>
      </c>
      <c r="AL19" s="10">
        <v>3648000000</v>
      </c>
    </row>
    <row r="20" spans="1:45" ht="19" x14ac:dyDescent="0.25">
      <c r="A20" s="5" t="s">
        <v>17</v>
      </c>
      <c r="B20" s="2" t="s">
        <v>92</v>
      </c>
      <c r="C20" s="2">
        <v>-0.13500000000000001</v>
      </c>
      <c r="D20" s="2">
        <v>-1.6199999999999999E-2</v>
      </c>
      <c r="E20" s="2">
        <v>2.8000000000000001E-2</v>
      </c>
      <c r="F20" s="2">
        <v>3.49E-2</v>
      </c>
      <c r="G20" s="2">
        <v>-4.8300000000000003E-2</v>
      </c>
      <c r="H20" s="2">
        <v>8.8900000000000007E-2</v>
      </c>
      <c r="I20" s="2">
        <v>0.1782</v>
      </c>
      <c r="J20" s="2">
        <v>0.18509999999999999</v>
      </c>
      <c r="K20" s="2">
        <v>0.2404</v>
      </c>
      <c r="L20" s="2">
        <v>0.14330000000000001</v>
      </c>
      <c r="M20" s="2">
        <v>-0.12970000000000001</v>
      </c>
      <c r="N20" s="2">
        <v>-3.85E-2</v>
      </c>
      <c r="O20" s="2">
        <v>-6.4399999999999999E-2</v>
      </c>
      <c r="P20" s="2">
        <v>-0.1123</v>
      </c>
      <c r="Q20" s="2">
        <v>0.19139999999999999</v>
      </c>
      <c r="R20" s="2">
        <v>-1.4999999999999999E-2</v>
      </c>
      <c r="S20" s="2">
        <v>-0.45440000000000003</v>
      </c>
      <c r="T20" s="2">
        <v>-6.6299999999999998E-2</v>
      </c>
      <c r="U20" s="2">
        <v>4.41E-2</v>
      </c>
      <c r="V20" s="2">
        <v>3.9600000000000003E-2</v>
      </c>
      <c r="W20" s="2">
        <v>-8.3000000000000001E-3</v>
      </c>
      <c r="X20" s="2">
        <v>-0.47649999999999998</v>
      </c>
      <c r="Y20" s="2">
        <v>-0.33660000000000001</v>
      </c>
      <c r="Z20" s="2">
        <v>0.1229</v>
      </c>
      <c r="AA20" s="2">
        <v>0.13059999999999999</v>
      </c>
      <c r="AB20" s="2">
        <v>5.6000000000000001E-2</v>
      </c>
      <c r="AC20" s="2">
        <v>-0.1948</v>
      </c>
      <c r="AD20" s="2">
        <v>1.9400000000000001E-2</v>
      </c>
      <c r="AE20" s="2">
        <v>-2.8199999999999999E-2</v>
      </c>
      <c r="AF20" s="2">
        <v>-0.1205</v>
      </c>
      <c r="AG20" s="2">
        <v>-8.7099999999999997E-2</v>
      </c>
      <c r="AH20" s="2">
        <v>3.8800000000000001E-2</v>
      </c>
      <c r="AI20" s="2">
        <v>6.9699999999999998E-2</v>
      </c>
      <c r="AJ20" s="2">
        <v>9.3700000000000006E-2</v>
      </c>
      <c r="AK20" s="2">
        <v>0.14019999999999999</v>
      </c>
      <c r="AL20" s="2">
        <v>0.222</v>
      </c>
    </row>
    <row r="21" spans="1:45" ht="19" x14ac:dyDescent="0.25">
      <c r="A21" s="5" t="s">
        <v>18</v>
      </c>
      <c r="B21" s="1" t="s">
        <v>92</v>
      </c>
      <c r="C21" s="1">
        <v>-6900000</v>
      </c>
      <c r="D21" s="1">
        <v>-29400000</v>
      </c>
      <c r="E21" s="1">
        <v>4000000</v>
      </c>
      <c r="F21" s="1">
        <v>11400000</v>
      </c>
      <c r="G21" s="1">
        <v>5900000</v>
      </c>
      <c r="H21" s="1">
        <v>57000000</v>
      </c>
      <c r="I21" s="1">
        <v>1700000</v>
      </c>
      <c r="J21" s="1">
        <v>12699000</v>
      </c>
      <c r="K21" s="1">
        <v>-43539000</v>
      </c>
      <c r="L21" s="1">
        <v>30056000</v>
      </c>
      <c r="M21" s="1">
        <v>44510000</v>
      </c>
      <c r="N21" s="1">
        <v>-10147000</v>
      </c>
      <c r="O21" s="1">
        <v>-43758000</v>
      </c>
      <c r="P21" s="1">
        <v>394516000</v>
      </c>
      <c r="Q21" s="1">
        <v>363163000</v>
      </c>
      <c r="R21" s="1">
        <v>-35642000</v>
      </c>
      <c r="S21" s="1">
        <v>-39214000</v>
      </c>
      <c r="T21" s="1">
        <v>-88816000</v>
      </c>
      <c r="U21" s="1">
        <v>-142509000</v>
      </c>
      <c r="V21" s="1">
        <v>-197955000</v>
      </c>
      <c r="W21" s="1">
        <v>-166000000</v>
      </c>
      <c r="X21" s="1">
        <v>-456000000</v>
      </c>
      <c r="Y21" s="1">
        <v>-391000000</v>
      </c>
      <c r="Z21" s="1">
        <v>-256000000</v>
      </c>
      <c r="AA21" s="1">
        <v>123000000</v>
      </c>
      <c r="AB21" s="1">
        <v>-369000000</v>
      </c>
      <c r="AC21" s="1">
        <v>-161000000</v>
      </c>
      <c r="AD21" s="1">
        <v>-177000000</v>
      </c>
      <c r="AE21" s="1">
        <v>-243000000</v>
      </c>
      <c r="AF21" s="1">
        <v>-165000000</v>
      </c>
      <c r="AG21" s="1">
        <v>-76000000</v>
      </c>
      <c r="AH21" s="1">
        <v>-212000000</v>
      </c>
      <c r="AI21" s="1">
        <v>-121000000</v>
      </c>
      <c r="AJ21" s="1">
        <v>-259000000</v>
      </c>
      <c r="AK21" s="1">
        <v>-94000000</v>
      </c>
      <c r="AL21" s="1">
        <v>21000000</v>
      </c>
    </row>
    <row r="22" spans="1:45" ht="19" x14ac:dyDescent="0.25">
      <c r="A22" s="6" t="s">
        <v>19</v>
      </c>
      <c r="B22" s="10" t="s">
        <v>92</v>
      </c>
      <c r="C22" s="10">
        <v>-84700000</v>
      </c>
      <c r="D22" s="10">
        <v>-45600000</v>
      </c>
      <c r="E22" s="10" t="s">
        <v>92</v>
      </c>
      <c r="F22" s="10">
        <v>49900000</v>
      </c>
      <c r="G22" s="10" t="s">
        <v>92</v>
      </c>
      <c r="H22" s="10" t="s">
        <v>92</v>
      </c>
      <c r="I22" s="10">
        <v>271600000</v>
      </c>
      <c r="J22" s="10">
        <v>317752000</v>
      </c>
      <c r="K22" s="10">
        <v>469600000</v>
      </c>
      <c r="L22" s="10">
        <v>378333000</v>
      </c>
      <c r="M22" s="10">
        <v>-208800000</v>
      </c>
      <c r="N22" s="10">
        <v>-100800000</v>
      </c>
      <c r="O22" s="10">
        <v>-207400000</v>
      </c>
      <c r="P22" s="10">
        <v>73600000</v>
      </c>
      <c r="Q22" s="10">
        <v>1251899000</v>
      </c>
      <c r="R22" s="10">
        <v>-93900000</v>
      </c>
      <c r="S22" s="10">
        <v>-1264600000</v>
      </c>
      <c r="T22" s="10">
        <v>-322200000</v>
      </c>
      <c r="U22" s="10">
        <v>78300000</v>
      </c>
      <c r="V22" s="10">
        <v>33700000</v>
      </c>
      <c r="W22" s="10">
        <v>-213000000</v>
      </c>
      <c r="X22" s="10">
        <v>-3321000000</v>
      </c>
      <c r="Y22" s="10">
        <v>-2346000000</v>
      </c>
      <c r="Z22" s="10">
        <v>408000000</v>
      </c>
      <c r="AA22" s="10">
        <v>971000000</v>
      </c>
      <c r="AB22" s="10">
        <v>-1000000</v>
      </c>
      <c r="AC22" s="10">
        <v>-1217000000</v>
      </c>
      <c r="AD22" s="10">
        <v>-74000000</v>
      </c>
      <c r="AE22" s="10">
        <v>-398000000</v>
      </c>
      <c r="AF22" s="10">
        <v>-646000000</v>
      </c>
      <c r="AG22" s="10">
        <v>-448000000</v>
      </c>
      <c r="AH22" s="10">
        <v>-8000000</v>
      </c>
      <c r="AI22" s="10">
        <v>330000000</v>
      </c>
      <c r="AJ22" s="10">
        <v>372000000</v>
      </c>
      <c r="AK22" s="10">
        <v>1275000000</v>
      </c>
      <c r="AL22" s="10">
        <v>3669000000</v>
      </c>
    </row>
    <row r="23" spans="1:45" ht="19" x14ac:dyDescent="0.25">
      <c r="A23" s="5" t="s">
        <v>20</v>
      </c>
      <c r="B23" s="2" t="s">
        <v>92</v>
      </c>
      <c r="C23" s="2">
        <v>-0.14699999999999999</v>
      </c>
      <c r="D23" s="2">
        <v>-4.5699999999999998E-2</v>
      </c>
      <c r="E23" s="2" t="s">
        <v>92</v>
      </c>
      <c r="F23" s="2">
        <v>4.5199999999999997E-2</v>
      </c>
      <c r="G23" s="2" t="s">
        <v>92</v>
      </c>
      <c r="H23" s="2" t="s">
        <v>92</v>
      </c>
      <c r="I23" s="2">
        <v>0.17929999999999999</v>
      </c>
      <c r="J23" s="2">
        <v>0.1928</v>
      </c>
      <c r="K23" s="2">
        <v>0.22</v>
      </c>
      <c r="L23" s="2">
        <v>0.15570000000000001</v>
      </c>
      <c r="M23" s="2">
        <v>-0.1069</v>
      </c>
      <c r="N23" s="2">
        <v>-4.2799999999999998E-2</v>
      </c>
      <c r="O23" s="2">
        <v>-8.1600000000000006E-2</v>
      </c>
      <c r="P23" s="2">
        <v>2.58E-2</v>
      </c>
      <c r="Q23" s="2">
        <v>0.26960000000000001</v>
      </c>
      <c r="R23" s="2">
        <v>-2.41E-2</v>
      </c>
      <c r="S23" s="2">
        <v>-0.46889999999999998</v>
      </c>
      <c r="T23" s="2">
        <v>-9.1600000000000001E-2</v>
      </c>
      <c r="U23" s="2">
        <v>1.5699999999999999E-2</v>
      </c>
      <c r="V23" s="2">
        <v>5.7999999999999996E-3</v>
      </c>
      <c r="W23" s="2">
        <v>-3.7699999999999997E-2</v>
      </c>
      <c r="X23" s="2">
        <v>-0.55230000000000001</v>
      </c>
      <c r="Y23" s="2">
        <v>-0.40389999999999998</v>
      </c>
      <c r="Z23" s="2">
        <v>7.5499999999999998E-2</v>
      </c>
      <c r="AA23" s="2">
        <v>0.14949999999999999</v>
      </c>
      <c r="AB23" s="2">
        <v>-2.0000000000000001E-4</v>
      </c>
      <c r="AC23" s="2">
        <v>-0.22450000000000001</v>
      </c>
      <c r="AD23" s="2">
        <v>-1.4E-2</v>
      </c>
      <c r="AE23" s="2">
        <v>-7.2300000000000003E-2</v>
      </c>
      <c r="AF23" s="2">
        <v>-0.16189999999999999</v>
      </c>
      <c r="AG23" s="2">
        <v>-0.10489999999999999</v>
      </c>
      <c r="AH23" s="2">
        <v>-1.5E-3</v>
      </c>
      <c r="AI23" s="2">
        <v>5.0999999999999997E-2</v>
      </c>
      <c r="AJ23" s="2">
        <v>5.5300000000000002E-2</v>
      </c>
      <c r="AK23" s="2">
        <v>0.13059999999999999</v>
      </c>
      <c r="AL23" s="2">
        <v>0.2233</v>
      </c>
    </row>
    <row r="24" spans="1:45" ht="19" x14ac:dyDescent="0.25">
      <c r="A24" s="5" t="s">
        <v>21</v>
      </c>
      <c r="B24" s="1" t="s">
        <v>92</v>
      </c>
      <c r="C24" s="1">
        <v>-48100000</v>
      </c>
      <c r="D24" s="1">
        <v>2500000</v>
      </c>
      <c r="E24" s="1" t="s">
        <v>92</v>
      </c>
      <c r="F24" s="1">
        <v>3800000</v>
      </c>
      <c r="G24" s="1" t="s">
        <v>92</v>
      </c>
      <c r="H24" s="1" t="s">
        <v>92</v>
      </c>
      <c r="I24" s="1">
        <v>26600000</v>
      </c>
      <c r="J24" s="1">
        <v>88971000</v>
      </c>
      <c r="K24" s="1">
        <v>153700000</v>
      </c>
      <c r="L24" s="1">
        <v>112738000</v>
      </c>
      <c r="M24" s="1">
        <v>-85000000</v>
      </c>
      <c r="N24" s="1">
        <v>-55200000</v>
      </c>
      <c r="O24" s="1">
        <v>-91900000</v>
      </c>
      <c r="P24" s="1">
        <v>167400000</v>
      </c>
      <c r="Q24" s="1">
        <v>256868000</v>
      </c>
      <c r="R24" s="1">
        <v>-14500000</v>
      </c>
      <c r="S24" s="1">
        <v>44586000</v>
      </c>
      <c r="T24" s="1">
        <v>2936000</v>
      </c>
      <c r="U24" s="1">
        <v>5838000</v>
      </c>
      <c r="V24" s="1">
        <v>-6642000</v>
      </c>
      <c r="W24" s="1">
        <v>23000000</v>
      </c>
      <c r="X24" s="1">
        <v>23000000</v>
      </c>
      <c r="Y24" s="1">
        <v>68000000</v>
      </c>
      <c r="Z24" s="1">
        <v>112000000</v>
      </c>
      <c r="AA24" s="1">
        <v>38000000</v>
      </c>
      <c r="AB24" s="1">
        <v>-4000000</v>
      </c>
      <c r="AC24" s="1">
        <v>-34000000</v>
      </c>
      <c r="AD24" s="1">
        <v>9000000</v>
      </c>
      <c r="AE24" s="1">
        <v>5000000</v>
      </c>
      <c r="AF24" s="1">
        <v>14000000</v>
      </c>
      <c r="AG24" s="1">
        <v>39000000</v>
      </c>
      <c r="AH24" s="1">
        <v>19000000</v>
      </c>
      <c r="AI24" s="1">
        <v>-9000000</v>
      </c>
      <c r="AJ24" s="1">
        <v>44000000</v>
      </c>
      <c r="AK24" s="1">
        <v>-1210000000</v>
      </c>
      <c r="AL24" s="1">
        <v>513000000</v>
      </c>
    </row>
    <row r="25" spans="1:45" ht="20" customHeight="1" x14ac:dyDescent="0.25">
      <c r="A25" s="7" t="s">
        <v>22</v>
      </c>
      <c r="B25" s="11" t="s">
        <v>92</v>
      </c>
      <c r="C25" s="11">
        <v>-36600000</v>
      </c>
      <c r="D25" s="11">
        <v>-48100000</v>
      </c>
      <c r="E25" s="11">
        <v>19300000</v>
      </c>
      <c r="F25" s="11">
        <v>46100000</v>
      </c>
      <c r="G25" s="11">
        <v>-53600000</v>
      </c>
      <c r="H25" s="11">
        <v>145300000</v>
      </c>
      <c r="I25" s="11">
        <v>245000000</v>
      </c>
      <c r="J25" s="11">
        <v>228781000</v>
      </c>
      <c r="K25" s="11">
        <v>305300000</v>
      </c>
      <c r="L25" s="11">
        <v>300521000</v>
      </c>
      <c r="M25" s="11">
        <v>-69000000</v>
      </c>
      <c r="N25" s="11">
        <v>-21100000</v>
      </c>
      <c r="O25" s="11">
        <v>-104000000</v>
      </c>
      <c r="P25" s="11">
        <v>-88900000</v>
      </c>
      <c r="Q25" s="11">
        <v>983026000</v>
      </c>
      <c r="R25" s="11">
        <v>-60600000</v>
      </c>
      <c r="S25" s="11">
        <v>-1303000000</v>
      </c>
      <c r="T25" s="11">
        <v>-274500000</v>
      </c>
      <c r="U25" s="11">
        <v>91200000</v>
      </c>
      <c r="V25" s="11">
        <v>165500000</v>
      </c>
      <c r="W25" s="11">
        <v>-166000000</v>
      </c>
      <c r="X25" s="11">
        <v>-3379000000</v>
      </c>
      <c r="Y25" s="11">
        <v>-3098000000</v>
      </c>
      <c r="Z25" s="11">
        <v>376000000</v>
      </c>
      <c r="AA25" s="11">
        <v>471000000</v>
      </c>
      <c r="AB25" s="11">
        <v>491000000</v>
      </c>
      <c r="AC25" s="11">
        <v>-1183000000</v>
      </c>
      <c r="AD25" s="11">
        <v>-83000000</v>
      </c>
      <c r="AE25" s="11">
        <v>-403000000</v>
      </c>
      <c r="AF25" s="11">
        <v>-660000000</v>
      </c>
      <c r="AG25" s="11">
        <v>-497000000</v>
      </c>
      <c r="AH25" s="11">
        <v>-33000000</v>
      </c>
      <c r="AI25" s="11">
        <v>337000000</v>
      </c>
      <c r="AJ25" s="11">
        <v>341000000</v>
      </c>
      <c r="AK25" s="11">
        <v>2490000000</v>
      </c>
      <c r="AL25" s="11">
        <v>3162000000</v>
      </c>
      <c r="AP25" s="25" t="s">
        <v>100</v>
      </c>
    </row>
    <row r="26" spans="1:45" s="19" customFormat="1" ht="19" x14ac:dyDescent="0.25">
      <c r="A26" s="14" t="s">
        <v>96</v>
      </c>
      <c r="B26" s="15" t="e">
        <f>(B25/A25)-1</f>
        <v>#VALUE!</v>
      </c>
      <c r="C26" s="15" t="e">
        <f t="shared" ref="C26:M26" si="25">(C25/B25)-1</f>
        <v>#VALUE!</v>
      </c>
      <c r="D26" s="15">
        <f t="shared" si="25"/>
        <v>0.31420765027322406</v>
      </c>
      <c r="E26" s="15">
        <f t="shared" si="25"/>
        <v>-1.4012474012474012</v>
      </c>
      <c r="F26" s="15">
        <f t="shared" si="25"/>
        <v>1.3886010362694301</v>
      </c>
      <c r="G26" s="15">
        <f t="shared" si="25"/>
        <v>-2.162689804772234</v>
      </c>
      <c r="H26" s="15">
        <f t="shared" si="25"/>
        <v>-3.7108208955223883</v>
      </c>
      <c r="I26" s="15">
        <f t="shared" si="25"/>
        <v>0.68616655196145904</v>
      </c>
      <c r="J26" s="16">
        <f t="shared" si="25"/>
        <v>-6.6200000000000037E-2</v>
      </c>
      <c r="K26" s="16">
        <f t="shared" si="25"/>
        <v>0.33446396335360018</v>
      </c>
      <c r="L26" s="16">
        <f t="shared" si="25"/>
        <v>-1.5653455617425482E-2</v>
      </c>
      <c r="M26" s="16">
        <f t="shared" si="25"/>
        <v>-1.2296012591466154</v>
      </c>
      <c r="N26" s="17">
        <f>(N25/M25)-1</f>
        <v>-0.6942028985507247</v>
      </c>
      <c r="O26" s="17">
        <f t="shared" ref="O26" si="26">(O25/N25)-1</f>
        <v>3.9289099526066353</v>
      </c>
      <c r="P26" s="17">
        <f t="shared" ref="P26" si="27">(P25/O25)-1</f>
        <v>-0.14519230769230773</v>
      </c>
      <c r="Q26" s="17">
        <f t="shared" ref="Q26" si="28">(Q25/P25)-1</f>
        <v>-12.057660292463442</v>
      </c>
      <c r="R26" s="17">
        <f t="shared" ref="R26" si="29">(R25/Q25)-1</f>
        <v>-1.0616463857517502</v>
      </c>
      <c r="S26" s="17">
        <f t="shared" ref="S26" si="30">(S25/R25)-1</f>
        <v>20.501650165016503</v>
      </c>
      <c r="T26" s="17">
        <f t="shared" ref="T26" si="31">(T25/S25)-1</f>
        <v>-0.78933231005372217</v>
      </c>
      <c r="U26" s="17">
        <f t="shared" ref="U26" si="32">(U25/T25)-1</f>
        <v>-1.33224043715847</v>
      </c>
      <c r="V26" s="17">
        <f t="shared" ref="V26" si="33">(V25/U25)-1</f>
        <v>0.81469298245614041</v>
      </c>
      <c r="W26" s="17">
        <f t="shared" ref="W26" si="34">(W25/V25)-1</f>
        <v>-2.0030211480362539</v>
      </c>
      <c r="X26" s="17">
        <f t="shared" ref="X26" si="35">(X25/W25)-1</f>
        <v>19.35542168674699</v>
      </c>
      <c r="Y26" s="17">
        <f t="shared" ref="Y26" si="36">(Y25/X25)-1</f>
        <v>-8.3160698431488655E-2</v>
      </c>
      <c r="Z26" s="17">
        <f t="shared" ref="Z26" si="37">(Z25/Y25)-1</f>
        <v>-1.1213686249193029</v>
      </c>
      <c r="AA26" s="17">
        <f t="shared" ref="AA26" si="38">(AA25/Z25)-1</f>
        <v>0.25265957446808507</v>
      </c>
      <c r="AB26" s="17">
        <f t="shared" ref="AB26" si="39">(AB25/AA25)-1</f>
        <v>4.2462845010615702E-2</v>
      </c>
      <c r="AC26" s="17">
        <f t="shared" ref="AC26" si="40">(AC25/AB25)-1</f>
        <v>-3.409368635437882</v>
      </c>
      <c r="AD26" s="17">
        <f t="shared" ref="AD26" si="41">(AD25/AC25)-1</f>
        <v>-0.92983939137785288</v>
      </c>
      <c r="AE26" s="17">
        <f t="shared" ref="AE26" si="42">(AE25/AD25)-1</f>
        <v>3.8554216867469879</v>
      </c>
      <c r="AF26" s="17">
        <f t="shared" ref="AF26" si="43">(AF25/AE25)-1</f>
        <v>0.63771712158808924</v>
      </c>
      <c r="AG26" s="17">
        <f t="shared" ref="AG26" si="44">(AG25/AF25)-1</f>
        <v>-0.24696969696969695</v>
      </c>
      <c r="AH26" s="17">
        <f t="shared" ref="AH26" si="45">(AH25/AG25)-1</f>
        <v>-0.9336016096579477</v>
      </c>
      <c r="AI26" s="17">
        <f t="shared" ref="AI26" si="46">(AI25/AH25)-1</f>
        <v>-11.212121212121213</v>
      </c>
      <c r="AJ26" s="17">
        <f t="shared" ref="AJ26" si="47">(AJ25/AI25)-1</f>
        <v>1.1869436201780381E-2</v>
      </c>
      <c r="AK26" s="17">
        <f t="shared" ref="AK26" si="48">(AK25/AJ25)-1</f>
        <v>6.3020527859237534</v>
      </c>
      <c r="AL26" s="17">
        <f t="shared" ref="AL26" si="49">(AL25/AK25)-1</f>
        <v>0.26987951807228905</v>
      </c>
      <c r="AP26" s="18">
        <f>(AL26+AK26+AJ26+AI26+AH26+AG26+AF26+AE26+AD26+AC26)/10</f>
        <v>-0.56549599970316922</v>
      </c>
      <c r="AQ26" s="17"/>
      <c r="AR26" s="17"/>
      <c r="AS26" s="17"/>
    </row>
    <row r="27" spans="1:45" ht="19" x14ac:dyDescent="0.25">
      <c r="A27" s="5" t="s">
        <v>23</v>
      </c>
      <c r="B27" s="2" t="s">
        <v>92</v>
      </c>
      <c r="C27" s="2">
        <v>-6.3500000000000001E-2</v>
      </c>
      <c r="D27" s="2">
        <v>-4.82E-2</v>
      </c>
      <c r="E27" s="2">
        <v>1.7100000000000001E-2</v>
      </c>
      <c r="F27" s="2">
        <v>4.1700000000000001E-2</v>
      </c>
      <c r="G27" s="2">
        <v>-5.0599999999999999E-2</v>
      </c>
      <c r="H27" s="2">
        <v>0.11849999999999999</v>
      </c>
      <c r="I27" s="2">
        <v>0.1618</v>
      </c>
      <c r="J27" s="2">
        <v>0.13880000000000001</v>
      </c>
      <c r="K27" s="2">
        <v>0.14299999999999999</v>
      </c>
      <c r="L27" s="2">
        <v>0.1237</v>
      </c>
      <c r="M27" s="2">
        <v>-3.5299999999999998E-2</v>
      </c>
      <c r="N27" s="2">
        <v>-8.9999999999999993E-3</v>
      </c>
      <c r="O27" s="2">
        <v>-4.0899999999999999E-2</v>
      </c>
      <c r="P27" s="2">
        <v>-3.1099999999999999E-2</v>
      </c>
      <c r="Q27" s="2">
        <v>0.2117</v>
      </c>
      <c r="R27" s="2">
        <v>-1.5599999999999999E-2</v>
      </c>
      <c r="S27" s="2">
        <v>-0.48309999999999997</v>
      </c>
      <c r="T27" s="2">
        <v>-7.8E-2</v>
      </c>
      <c r="U27" s="2">
        <v>1.8200000000000001E-2</v>
      </c>
      <c r="V27" s="2">
        <v>2.8299999999999999E-2</v>
      </c>
      <c r="W27" s="2">
        <v>-2.9399999999999999E-2</v>
      </c>
      <c r="X27" s="2">
        <v>-0.56189999999999996</v>
      </c>
      <c r="Y27" s="2">
        <v>-0.53339999999999999</v>
      </c>
      <c r="Z27" s="2">
        <v>6.9599999999999995E-2</v>
      </c>
      <c r="AA27" s="2">
        <v>7.2499999999999995E-2</v>
      </c>
      <c r="AB27" s="2">
        <v>7.4800000000000005E-2</v>
      </c>
      <c r="AC27" s="2">
        <v>-0.21820000000000001</v>
      </c>
      <c r="AD27" s="2">
        <v>-1.5699999999999999E-2</v>
      </c>
      <c r="AE27" s="2">
        <v>-7.3200000000000001E-2</v>
      </c>
      <c r="AF27" s="2">
        <v>-0.16539999999999999</v>
      </c>
      <c r="AG27" s="2">
        <v>-0.1163</v>
      </c>
      <c r="AH27" s="2">
        <v>-6.3E-3</v>
      </c>
      <c r="AI27" s="2">
        <v>5.1999999999999998E-2</v>
      </c>
      <c r="AJ27" s="2">
        <v>5.0700000000000002E-2</v>
      </c>
      <c r="AK27" s="2">
        <v>0.255</v>
      </c>
      <c r="AL27" s="2">
        <v>0.19239999999999999</v>
      </c>
    </row>
    <row r="28" spans="1:45" ht="20" x14ac:dyDescent="0.25">
      <c r="A28" s="5" t="s">
        <v>24</v>
      </c>
      <c r="B28" s="12" t="s">
        <v>92</v>
      </c>
      <c r="C28" s="12">
        <v>-0.33</v>
      </c>
      <c r="D28" s="12">
        <v>-0.36</v>
      </c>
      <c r="E28" s="12">
        <v>0.06</v>
      </c>
      <c r="F28" s="12">
        <v>0.22</v>
      </c>
      <c r="G28" s="12">
        <v>-0.39</v>
      </c>
      <c r="H28" s="12">
        <v>0.77</v>
      </c>
      <c r="I28" s="12">
        <v>1.29</v>
      </c>
      <c r="J28" s="12">
        <v>0.88</v>
      </c>
      <c r="K28" s="12">
        <v>1.51</v>
      </c>
      <c r="L28" s="12">
        <v>1.43</v>
      </c>
      <c r="M28" s="12">
        <v>-0.26</v>
      </c>
      <c r="N28" s="12">
        <v>-7.0000000000000007E-2</v>
      </c>
      <c r="O28" s="12">
        <v>-0.36</v>
      </c>
      <c r="P28" s="12">
        <v>-0.3</v>
      </c>
      <c r="Q28" s="12">
        <v>3.18</v>
      </c>
      <c r="R28" s="12">
        <v>-0.18</v>
      </c>
      <c r="S28" s="12">
        <v>-3.81</v>
      </c>
      <c r="T28" s="12">
        <v>-0.79</v>
      </c>
      <c r="U28" s="12">
        <v>0.25</v>
      </c>
      <c r="V28" s="12">
        <v>0.41</v>
      </c>
      <c r="W28" s="12">
        <v>-0.34</v>
      </c>
      <c r="X28" s="12">
        <v>-6.06</v>
      </c>
      <c r="Y28" s="12">
        <v>-5.0999999999999996</v>
      </c>
      <c r="Z28" s="12">
        <v>0.46</v>
      </c>
      <c r="AA28" s="12">
        <v>0.66</v>
      </c>
      <c r="AB28" s="12">
        <v>0.68</v>
      </c>
      <c r="AC28" s="12">
        <v>-1.6</v>
      </c>
      <c r="AD28" s="12">
        <v>-0.11</v>
      </c>
      <c r="AE28" s="12">
        <v>-0.53</v>
      </c>
      <c r="AF28" s="12">
        <v>-0.84</v>
      </c>
      <c r="AG28" s="12">
        <v>-0.6</v>
      </c>
      <c r="AH28" s="12">
        <v>-0.03</v>
      </c>
      <c r="AI28" s="12">
        <v>0.34</v>
      </c>
      <c r="AJ28" s="12">
        <v>0.31</v>
      </c>
      <c r="AK28" s="12">
        <v>2.1</v>
      </c>
      <c r="AL28" s="12">
        <v>2.67</v>
      </c>
      <c r="AP28" s="25" t="s">
        <v>101</v>
      </c>
    </row>
    <row r="29" spans="1:45" ht="19" x14ac:dyDescent="0.25">
      <c r="A29" s="5" t="s">
        <v>25</v>
      </c>
      <c r="B29" s="12" t="s">
        <v>92</v>
      </c>
      <c r="C29" s="12">
        <v>-0.33</v>
      </c>
      <c r="D29" s="12">
        <v>-0.36</v>
      </c>
      <c r="E29" s="12">
        <v>0.06</v>
      </c>
      <c r="F29" s="12">
        <v>0.22</v>
      </c>
      <c r="G29" s="12">
        <v>-0.39</v>
      </c>
      <c r="H29" s="12">
        <v>0.76</v>
      </c>
      <c r="I29" s="12">
        <v>1.25</v>
      </c>
      <c r="J29" s="12">
        <v>0.82</v>
      </c>
      <c r="K29" s="12">
        <v>1.46</v>
      </c>
      <c r="L29" s="12">
        <v>1.41</v>
      </c>
      <c r="M29" s="12">
        <v>-0.26</v>
      </c>
      <c r="N29" s="12">
        <v>-7.0000000000000007E-2</v>
      </c>
      <c r="O29" s="12">
        <v>-0.36</v>
      </c>
      <c r="P29" s="12">
        <v>-0.3</v>
      </c>
      <c r="Q29" s="12">
        <v>2.89</v>
      </c>
      <c r="R29" s="12">
        <v>-0.18</v>
      </c>
      <c r="S29" s="12">
        <v>-3.81</v>
      </c>
      <c r="T29" s="12">
        <v>-0.79</v>
      </c>
      <c r="U29" s="12">
        <v>0.25</v>
      </c>
      <c r="V29" s="12">
        <v>0.4</v>
      </c>
      <c r="W29" s="12">
        <v>-0.34</v>
      </c>
      <c r="X29" s="12">
        <v>-6.06</v>
      </c>
      <c r="Y29" s="12">
        <v>-5.0999999999999996</v>
      </c>
      <c r="Z29" s="12">
        <v>0.45</v>
      </c>
      <c r="AA29" s="12">
        <v>0.64</v>
      </c>
      <c r="AB29" s="12">
        <v>0.66</v>
      </c>
      <c r="AC29" s="12">
        <v>-1.6</v>
      </c>
      <c r="AD29" s="12">
        <v>-0.11</v>
      </c>
      <c r="AE29" s="12">
        <v>-0.53</v>
      </c>
      <c r="AF29" s="12">
        <v>-0.84</v>
      </c>
      <c r="AG29" s="12">
        <v>-0.6</v>
      </c>
      <c r="AH29" s="12">
        <v>-0.03</v>
      </c>
      <c r="AI29" s="12">
        <v>0.32</v>
      </c>
      <c r="AJ29" s="12">
        <v>0.3</v>
      </c>
      <c r="AK29" s="12">
        <v>2.06</v>
      </c>
      <c r="AL29" s="12">
        <v>2.62</v>
      </c>
      <c r="AP29" s="26">
        <f>AQ51/AL25</f>
        <v>30.494307400379508</v>
      </c>
    </row>
    <row r="30" spans="1:45" ht="19" x14ac:dyDescent="0.25">
      <c r="A30" s="5" t="s">
        <v>26</v>
      </c>
      <c r="B30" s="1" t="s">
        <v>92</v>
      </c>
      <c r="C30" s="1">
        <v>110909091</v>
      </c>
      <c r="D30" s="1">
        <v>155277778</v>
      </c>
      <c r="E30" s="1">
        <v>148333333</v>
      </c>
      <c r="F30" s="1">
        <v>162272727</v>
      </c>
      <c r="G30" s="1">
        <v>164102564</v>
      </c>
      <c r="H30" s="1">
        <v>175194805</v>
      </c>
      <c r="I30" s="1">
        <v>181860465</v>
      </c>
      <c r="J30" s="1">
        <v>190216000</v>
      </c>
      <c r="K30" s="1">
        <v>195020000</v>
      </c>
      <c r="L30" s="1">
        <v>211150000</v>
      </c>
      <c r="M30" s="1">
        <v>271374000</v>
      </c>
      <c r="N30" s="1">
        <v>280906000</v>
      </c>
      <c r="O30" s="1">
        <v>287336000</v>
      </c>
      <c r="P30" s="1">
        <v>294136000</v>
      </c>
      <c r="Q30" s="1">
        <v>309331000</v>
      </c>
      <c r="R30" s="1">
        <v>332407000</v>
      </c>
      <c r="S30" s="1">
        <v>342334000</v>
      </c>
      <c r="T30" s="1">
        <v>346934000</v>
      </c>
      <c r="U30" s="1">
        <v>358886000</v>
      </c>
      <c r="V30" s="1">
        <v>400004000</v>
      </c>
      <c r="W30" s="1">
        <v>492000000</v>
      </c>
      <c r="X30" s="1">
        <v>558000000</v>
      </c>
      <c r="Y30" s="1">
        <v>607000000</v>
      </c>
      <c r="Z30" s="1">
        <v>673000000</v>
      </c>
      <c r="AA30" s="1">
        <v>711000000</v>
      </c>
      <c r="AB30" s="1">
        <v>727000000</v>
      </c>
      <c r="AC30" s="1">
        <v>741000000</v>
      </c>
      <c r="AD30" s="1">
        <v>754000000</v>
      </c>
      <c r="AE30" s="1">
        <v>768000000</v>
      </c>
      <c r="AF30" s="1">
        <v>783000000</v>
      </c>
      <c r="AG30" s="1">
        <v>835000000</v>
      </c>
      <c r="AH30" s="1">
        <v>952000000</v>
      </c>
      <c r="AI30" s="1">
        <v>982000000</v>
      </c>
      <c r="AJ30" s="1">
        <v>1091000000</v>
      </c>
      <c r="AK30" s="1">
        <v>1184000000</v>
      </c>
      <c r="AL30" s="1">
        <v>1184000000</v>
      </c>
    </row>
    <row r="31" spans="1:45" ht="19" x14ac:dyDescent="0.25">
      <c r="A31" s="5" t="s">
        <v>27</v>
      </c>
      <c r="B31" s="1" t="s">
        <v>92</v>
      </c>
      <c r="C31" s="1">
        <v>110909091</v>
      </c>
      <c r="D31" s="1">
        <v>155277778</v>
      </c>
      <c r="E31" s="1">
        <v>148333333</v>
      </c>
      <c r="F31" s="1">
        <v>162272727</v>
      </c>
      <c r="G31" s="1">
        <v>164102564</v>
      </c>
      <c r="H31" s="1">
        <v>177500000</v>
      </c>
      <c r="I31" s="1">
        <v>187680000</v>
      </c>
      <c r="J31" s="1">
        <v>204126000</v>
      </c>
      <c r="K31" s="1">
        <v>209140000</v>
      </c>
      <c r="L31" s="1">
        <v>214070000</v>
      </c>
      <c r="M31" s="1">
        <v>271374000</v>
      </c>
      <c r="N31" s="1">
        <v>280906000</v>
      </c>
      <c r="O31" s="1">
        <v>287336000</v>
      </c>
      <c r="P31" s="1">
        <v>294136000</v>
      </c>
      <c r="Q31" s="1">
        <v>350000000</v>
      </c>
      <c r="R31" s="1">
        <v>332407000</v>
      </c>
      <c r="S31" s="1">
        <v>342334000</v>
      </c>
      <c r="T31" s="1">
        <v>346934000</v>
      </c>
      <c r="U31" s="1">
        <v>371066000</v>
      </c>
      <c r="V31" s="1">
        <v>440776000</v>
      </c>
      <c r="W31" s="1">
        <v>492000000</v>
      </c>
      <c r="X31" s="1">
        <v>558000000</v>
      </c>
      <c r="Y31" s="1">
        <v>607000000</v>
      </c>
      <c r="Z31" s="1">
        <v>678000000</v>
      </c>
      <c r="AA31" s="1">
        <v>733000000</v>
      </c>
      <c r="AB31" s="1">
        <v>742000000</v>
      </c>
      <c r="AC31" s="1">
        <v>741000000</v>
      </c>
      <c r="AD31" s="1">
        <v>754000000</v>
      </c>
      <c r="AE31" s="1">
        <v>768000000</v>
      </c>
      <c r="AF31" s="1">
        <v>783000000</v>
      </c>
      <c r="AG31" s="1">
        <v>835000000</v>
      </c>
      <c r="AH31" s="1">
        <v>1039000000</v>
      </c>
      <c r="AI31" s="1">
        <v>1064000000</v>
      </c>
      <c r="AJ31" s="1">
        <v>1120000000</v>
      </c>
      <c r="AK31" s="1">
        <v>1207000000</v>
      </c>
      <c r="AL31" s="1">
        <v>1207000000</v>
      </c>
    </row>
    <row r="32" spans="1:45" ht="19" x14ac:dyDescent="0.25">
      <c r="A32" s="5" t="s">
        <v>28</v>
      </c>
      <c r="B32" s="13" t="s">
        <v>93</v>
      </c>
      <c r="C32" s="13" t="s">
        <v>93</v>
      </c>
      <c r="D32" s="13" t="s">
        <v>93</v>
      </c>
      <c r="E32" s="13" t="s">
        <v>93</v>
      </c>
      <c r="F32" s="13" t="s">
        <v>93</v>
      </c>
      <c r="G32" s="13" t="s">
        <v>93</v>
      </c>
      <c r="H32" s="13" t="s">
        <v>93</v>
      </c>
      <c r="I32" s="13" t="s">
        <v>93</v>
      </c>
      <c r="J32" s="13" t="s">
        <v>93</v>
      </c>
      <c r="K32" s="13" t="s">
        <v>93</v>
      </c>
      <c r="L32" s="13" t="s">
        <v>93</v>
      </c>
      <c r="M32" s="13" t="s">
        <v>93</v>
      </c>
      <c r="N32" s="13" t="s">
        <v>93</v>
      </c>
      <c r="O32" s="13" t="s">
        <v>93</v>
      </c>
      <c r="P32" s="13" t="s">
        <v>93</v>
      </c>
      <c r="Q32" s="13" t="s">
        <v>93</v>
      </c>
      <c r="R32" s="13" t="s">
        <v>93</v>
      </c>
      <c r="S32" s="13" t="s">
        <v>93</v>
      </c>
      <c r="T32" s="13" t="s">
        <v>93</v>
      </c>
      <c r="U32" s="13" t="s">
        <v>93</v>
      </c>
      <c r="V32" s="13" t="s">
        <v>93</v>
      </c>
      <c r="W32" s="13" t="s">
        <v>93</v>
      </c>
      <c r="X32" s="13" t="s">
        <v>93</v>
      </c>
      <c r="Y32" s="13" t="s">
        <v>93</v>
      </c>
      <c r="Z32" s="13" t="s">
        <v>93</v>
      </c>
      <c r="AA32" s="13" t="s">
        <v>93</v>
      </c>
      <c r="AB32" s="13" t="s">
        <v>93</v>
      </c>
      <c r="AC32" s="13" t="s">
        <v>93</v>
      </c>
      <c r="AD32" s="13" t="s">
        <v>93</v>
      </c>
      <c r="AE32" s="13" t="s">
        <v>93</v>
      </c>
      <c r="AF32" s="13" t="s">
        <v>93</v>
      </c>
      <c r="AG32" s="13" t="s">
        <v>93</v>
      </c>
      <c r="AH32" s="13" t="s">
        <v>93</v>
      </c>
      <c r="AI32" s="13" t="s">
        <v>93</v>
      </c>
      <c r="AJ32" s="13" t="s">
        <v>93</v>
      </c>
      <c r="AK32" s="13" t="s">
        <v>93</v>
      </c>
      <c r="AL32" s="13" t="s">
        <v>93</v>
      </c>
    </row>
    <row r="33" spans="1:44" ht="21" x14ac:dyDescent="0.25">
      <c r="A33" s="4" t="s">
        <v>29</v>
      </c>
      <c r="B33" s="9" t="s">
        <v>91</v>
      </c>
      <c r="C33" s="9" t="s">
        <v>91</v>
      </c>
      <c r="D33" s="9" t="s">
        <v>91</v>
      </c>
      <c r="E33" s="9" t="s">
        <v>91</v>
      </c>
      <c r="F33" s="9" t="s">
        <v>91</v>
      </c>
      <c r="G33" s="9" t="s">
        <v>91</v>
      </c>
      <c r="H33" s="9" t="s">
        <v>91</v>
      </c>
      <c r="I33" s="9" t="s">
        <v>91</v>
      </c>
      <c r="J33" s="9" t="s">
        <v>91</v>
      </c>
      <c r="K33" s="9" t="s">
        <v>91</v>
      </c>
      <c r="L33" s="9" t="s">
        <v>91</v>
      </c>
      <c r="M33" s="9" t="s">
        <v>91</v>
      </c>
      <c r="N33" s="9" t="s">
        <v>91</v>
      </c>
      <c r="O33" s="9" t="s">
        <v>91</v>
      </c>
      <c r="P33" s="9" t="s">
        <v>91</v>
      </c>
      <c r="Q33" s="9" t="s">
        <v>91</v>
      </c>
      <c r="R33" s="9" t="s">
        <v>91</v>
      </c>
      <c r="S33" s="9" t="s">
        <v>91</v>
      </c>
      <c r="T33" s="9" t="s">
        <v>91</v>
      </c>
      <c r="U33" s="9" t="s">
        <v>91</v>
      </c>
      <c r="V33" s="9" t="s">
        <v>91</v>
      </c>
      <c r="W33" s="9" t="s">
        <v>91</v>
      </c>
      <c r="X33" s="9" t="s">
        <v>91</v>
      </c>
      <c r="Y33" s="9" t="s">
        <v>91</v>
      </c>
      <c r="Z33" s="9" t="s">
        <v>91</v>
      </c>
      <c r="AA33" s="9" t="s">
        <v>91</v>
      </c>
      <c r="AB33" s="9" t="s">
        <v>91</v>
      </c>
      <c r="AC33" s="9" t="s">
        <v>91</v>
      </c>
      <c r="AD33" s="9" t="s">
        <v>91</v>
      </c>
      <c r="AE33" s="9" t="s">
        <v>91</v>
      </c>
      <c r="AF33" s="9" t="s">
        <v>91</v>
      </c>
      <c r="AG33" s="9" t="s">
        <v>91</v>
      </c>
      <c r="AH33" s="9" t="s">
        <v>91</v>
      </c>
      <c r="AI33" s="9" t="s">
        <v>91</v>
      </c>
      <c r="AJ33" s="9" t="s">
        <v>91</v>
      </c>
      <c r="AK33" s="9" t="s">
        <v>91</v>
      </c>
      <c r="AL33" s="9" t="s">
        <v>91</v>
      </c>
      <c r="AP33" s="27" t="s">
        <v>102</v>
      </c>
      <c r="AQ33" s="28"/>
      <c r="AR33" s="28"/>
    </row>
    <row r="34" spans="1:44" ht="20" x14ac:dyDescent="0.25">
      <c r="A34" s="5" t="s">
        <v>30</v>
      </c>
      <c r="B34" s="1" t="s">
        <v>92</v>
      </c>
      <c r="C34" s="1" t="s">
        <v>92</v>
      </c>
      <c r="D34" s="1">
        <v>15400000</v>
      </c>
      <c r="E34" s="1">
        <v>286800000</v>
      </c>
      <c r="F34" s="1">
        <v>79700000</v>
      </c>
      <c r="G34" s="1">
        <v>49100000</v>
      </c>
      <c r="H34" s="1">
        <v>153900000</v>
      </c>
      <c r="I34" s="1">
        <v>52000000</v>
      </c>
      <c r="J34" s="1">
        <v>60423000</v>
      </c>
      <c r="K34" s="1">
        <v>378000000</v>
      </c>
      <c r="L34" s="1">
        <v>113354000</v>
      </c>
      <c r="M34" s="1">
        <v>166000000</v>
      </c>
      <c r="N34" s="1">
        <v>241000000</v>
      </c>
      <c r="O34" s="1">
        <v>362000000</v>
      </c>
      <c r="P34" s="1">
        <v>294000000</v>
      </c>
      <c r="Q34" s="1">
        <v>591457000</v>
      </c>
      <c r="R34" s="1">
        <v>427000000</v>
      </c>
      <c r="S34" s="1">
        <v>429000000</v>
      </c>
      <c r="T34" s="1">
        <v>1186000000</v>
      </c>
      <c r="U34" s="1">
        <v>918000000</v>
      </c>
      <c r="V34" s="1">
        <v>633000000</v>
      </c>
      <c r="W34" s="1">
        <v>1380000000</v>
      </c>
      <c r="X34" s="1">
        <v>1432000000</v>
      </c>
      <c r="Y34" s="1">
        <v>933000000</v>
      </c>
      <c r="Z34" s="1">
        <v>1657000000</v>
      </c>
      <c r="AA34" s="1">
        <v>606000000</v>
      </c>
      <c r="AB34" s="1">
        <v>869000000</v>
      </c>
      <c r="AC34" s="1">
        <v>549000000</v>
      </c>
      <c r="AD34" s="1">
        <v>869000000</v>
      </c>
      <c r="AE34" s="1">
        <v>805000000</v>
      </c>
      <c r="AF34" s="1">
        <v>785000000</v>
      </c>
      <c r="AG34" s="1">
        <v>1264000000</v>
      </c>
      <c r="AH34" s="1">
        <v>1185000000</v>
      </c>
      <c r="AI34" s="1">
        <v>1078000000</v>
      </c>
      <c r="AJ34" s="1">
        <v>1466000000</v>
      </c>
      <c r="AK34" s="1">
        <v>1595000000</v>
      </c>
      <c r="AL34" s="1">
        <v>2535000000</v>
      </c>
      <c r="AP34" s="29" t="s">
        <v>103</v>
      </c>
      <c r="AQ34" s="30">
        <f>AL15</f>
        <v>34000000</v>
      </c>
      <c r="AR34" s="28"/>
    </row>
    <row r="35" spans="1:44" ht="20" x14ac:dyDescent="0.25">
      <c r="A35" s="5" t="s">
        <v>31</v>
      </c>
      <c r="B35" s="1" t="s">
        <v>92</v>
      </c>
      <c r="C35" s="1" t="s">
        <v>92</v>
      </c>
      <c r="D35" s="1" t="s">
        <v>92</v>
      </c>
      <c r="E35" s="1" t="s">
        <v>92</v>
      </c>
      <c r="F35" s="1" t="s">
        <v>92</v>
      </c>
      <c r="G35" s="1" t="s">
        <v>92</v>
      </c>
      <c r="H35" s="1" t="s">
        <v>92</v>
      </c>
      <c r="I35" s="1" t="s">
        <v>92</v>
      </c>
      <c r="J35" s="1" t="s">
        <v>92</v>
      </c>
      <c r="K35" s="1" t="s">
        <v>92</v>
      </c>
      <c r="L35" s="1">
        <v>377293000</v>
      </c>
      <c r="M35" s="1">
        <v>220000000</v>
      </c>
      <c r="N35" s="1">
        <v>226000000</v>
      </c>
      <c r="O35" s="1">
        <v>335000000</v>
      </c>
      <c r="P35" s="1">
        <v>302000000</v>
      </c>
      <c r="Q35" s="1">
        <v>701708000</v>
      </c>
      <c r="R35" s="1">
        <v>443000000</v>
      </c>
      <c r="S35" s="1">
        <v>609000000</v>
      </c>
      <c r="T35" s="1">
        <v>128000000</v>
      </c>
      <c r="U35" s="1">
        <v>277000000</v>
      </c>
      <c r="V35" s="1">
        <v>1162000000</v>
      </c>
      <c r="W35" s="1">
        <v>161000000</v>
      </c>
      <c r="X35" s="1">
        <v>457000000</v>
      </c>
      <c r="Y35" s="1">
        <v>163000000</v>
      </c>
      <c r="Z35" s="1">
        <v>1019000000</v>
      </c>
      <c r="AA35" s="1">
        <v>1183000000</v>
      </c>
      <c r="AB35" s="1">
        <v>896000000</v>
      </c>
      <c r="AC35" s="1">
        <v>453000000</v>
      </c>
      <c r="AD35" s="1">
        <v>228000000</v>
      </c>
      <c r="AE35" s="1">
        <v>235000000</v>
      </c>
      <c r="AF35" s="1" t="s">
        <v>92</v>
      </c>
      <c r="AG35" s="1" t="s">
        <v>92</v>
      </c>
      <c r="AH35" s="1" t="s">
        <v>92</v>
      </c>
      <c r="AI35" s="1">
        <v>78000000</v>
      </c>
      <c r="AJ35" s="1">
        <v>37000000</v>
      </c>
      <c r="AK35" s="1">
        <v>695000000</v>
      </c>
      <c r="AL35" s="1">
        <v>1073000000</v>
      </c>
      <c r="AP35" s="29" t="s">
        <v>104</v>
      </c>
      <c r="AQ35" s="30">
        <f>AL52</f>
        <v>312000000</v>
      </c>
      <c r="AR35" s="28"/>
    </row>
    <row r="36" spans="1:44" ht="20" x14ac:dyDescent="0.25">
      <c r="A36" s="5" t="s">
        <v>32</v>
      </c>
      <c r="B36" s="1" t="s">
        <v>92</v>
      </c>
      <c r="C36" s="1" t="s">
        <v>92</v>
      </c>
      <c r="D36" s="1">
        <v>15400000</v>
      </c>
      <c r="E36" s="1">
        <v>286800000</v>
      </c>
      <c r="F36" s="1">
        <v>79700000</v>
      </c>
      <c r="G36" s="1">
        <v>49100000</v>
      </c>
      <c r="H36" s="1">
        <v>153900000</v>
      </c>
      <c r="I36" s="1">
        <v>52000000</v>
      </c>
      <c r="J36" s="1">
        <v>60423000</v>
      </c>
      <c r="K36" s="1">
        <v>378000000</v>
      </c>
      <c r="L36" s="1">
        <v>490647000</v>
      </c>
      <c r="M36" s="1">
        <v>386000000</v>
      </c>
      <c r="N36" s="1">
        <v>467000000</v>
      </c>
      <c r="O36" s="1">
        <v>697000000</v>
      </c>
      <c r="P36" s="1">
        <v>596000000</v>
      </c>
      <c r="Q36" s="1">
        <v>1293165000</v>
      </c>
      <c r="R36" s="1">
        <v>870000000</v>
      </c>
      <c r="S36" s="1">
        <v>1038000000</v>
      </c>
      <c r="T36" s="1">
        <v>1314000000</v>
      </c>
      <c r="U36" s="1">
        <v>1195000000</v>
      </c>
      <c r="V36" s="1">
        <v>1795000000</v>
      </c>
      <c r="W36" s="1">
        <v>1541000000</v>
      </c>
      <c r="X36" s="1">
        <v>1889000000</v>
      </c>
      <c r="Y36" s="1">
        <v>1096000000</v>
      </c>
      <c r="Z36" s="1">
        <v>2676000000</v>
      </c>
      <c r="AA36" s="1">
        <v>1789000000</v>
      </c>
      <c r="AB36" s="1">
        <v>1765000000</v>
      </c>
      <c r="AC36" s="1">
        <v>1002000000</v>
      </c>
      <c r="AD36" s="1">
        <v>1097000000</v>
      </c>
      <c r="AE36" s="1">
        <v>1040000000</v>
      </c>
      <c r="AF36" s="1">
        <v>785000000</v>
      </c>
      <c r="AG36" s="1">
        <v>1264000000</v>
      </c>
      <c r="AH36" s="1">
        <v>1185000000</v>
      </c>
      <c r="AI36" s="1">
        <v>1156000000</v>
      </c>
      <c r="AJ36" s="1">
        <v>1503000000</v>
      </c>
      <c r="AK36" s="1">
        <v>2290000000</v>
      </c>
      <c r="AL36" s="1">
        <v>3608000000</v>
      </c>
      <c r="AP36" s="29" t="s">
        <v>105</v>
      </c>
      <c r="AQ36" s="30">
        <f>AL57</f>
        <v>349000000</v>
      </c>
      <c r="AR36" s="28"/>
    </row>
    <row r="37" spans="1:44" ht="20" x14ac:dyDescent="0.25">
      <c r="A37" s="5" t="s">
        <v>33</v>
      </c>
      <c r="B37" s="1" t="s">
        <v>92</v>
      </c>
      <c r="C37" s="1" t="s">
        <v>92</v>
      </c>
      <c r="D37" s="1">
        <v>109000000</v>
      </c>
      <c r="E37" s="1">
        <v>167400000</v>
      </c>
      <c r="F37" s="1">
        <v>183600000</v>
      </c>
      <c r="G37" s="1">
        <v>153500000</v>
      </c>
      <c r="H37" s="1">
        <v>189500000</v>
      </c>
      <c r="I37" s="1">
        <v>202100000</v>
      </c>
      <c r="J37" s="1">
        <v>263617000</v>
      </c>
      <c r="K37" s="1">
        <v>337000000</v>
      </c>
      <c r="L37" s="1">
        <v>275733000</v>
      </c>
      <c r="M37" s="1">
        <v>320000000</v>
      </c>
      <c r="N37" s="1">
        <v>329000000</v>
      </c>
      <c r="O37" s="1">
        <v>416000000</v>
      </c>
      <c r="P37" s="1">
        <v>430000000</v>
      </c>
      <c r="Q37" s="1">
        <v>547200000</v>
      </c>
      <c r="R37" s="1">
        <v>660000000</v>
      </c>
      <c r="S37" s="1">
        <v>396000000</v>
      </c>
      <c r="T37" s="1">
        <v>609000000</v>
      </c>
      <c r="U37" s="1">
        <v>720000000</v>
      </c>
      <c r="V37" s="1">
        <v>949000000</v>
      </c>
      <c r="W37" s="1">
        <v>1150000000</v>
      </c>
      <c r="X37" s="1">
        <v>640000000</v>
      </c>
      <c r="Y37" s="1">
        <v>320000000</v>
      </c>
      <c r="Z37" s="1">
        <v>745000000</v>
      </c>
      <c r="AA37" s="1">
        <v>968000000</v>
      </c>
      <c r="AB37" s="1">
        <v>919000000</v>
      </c>
      <c r="AC37" s="1">
        <v>630000000</v>
      </c>
      <c r="AD37" s="1">
        <v>832000000</v>
      </c>
      <c r="AE37" s="1">
        <v>818000000</v>
      </c>
      <c r="AF37" s="1">
        <v>533000000</v>
      </c>
      <c r="AG37" s="1">
        <v>311000000</v>
      </c>
      <c r="AH37" s="1">
        <v>454000000</v>
      </c>
      <c r="AI37" s="1">
        <v>1235000000</v>
      </c>
      <c r="AJ37" s="1">
        <v>1859000000</v>
      </c>
      <c r="AK37" s="1">
        <v>2076000000</v>
      </c>
      <c r="AL37" s="1">
        <v>2708000000</v>
      </c>
      <c r="AP37" s="31" t="s">
        <v>106</v>
      </c>
      <c r="AQ37" s="32">
        <f>AQ34/(AQ35+AQ36)</f>
        <v>5.1437216338880487E-2</v>
      </c>
      <c r="AR37" s="28"/>
    </row>
    <row r="38" spans="1:44" ht="20" x14ac:dyDescent="0.25">
      <c r="A38" s="5" t="s">
        <v>34</v>
      </c>
      <c r="B38" s="1" t="s">
        <v>92</v>
      </c>
      <c r="C38" s="1" t="s">
        <v>92</v>
      </c>
      <c r="D38" s="1">
        <v>42500000</v>
      </c>
      <c r="E38" s="1">
        <v>90500000</v>
      </c>
      <c r="F38" s="1">
        <v>90500000</v>
      </c>
      <c r="G38" s="1">
        <v>90000000</v>
      </c>
      <c r="H38" s="1">
        <v>91500000</v>
      </c>
      <c r="I38" s="1">
        <v>86000000</v>
      </c>
      <c r="J38" s="1">
        <v>104050000</v>
      </c>
      <c r="K38" s="1">
        <v>129000000</v>
      </c>
      <c r="L38" s="1">
        <v>154670000</v>
      </c>
      <c r="M38" s="1">
        <v>154000000</v>
      </c>
      <c r="N38" s="1">
        <v>169000000</v>
      </c>
      <c r="O38" s="1">
        <v>175000000</v>
      </c>
      <c r="P38" s="1">
        <v>198000000</v>
      </c>
      <c r="Q38" s="1">
        <v>343541000</v>
      </c>
      <c r="R38" s="1">
        <v>380000000</v>
      </c>
      <c r="S38" s="1">
        <v>433000000</v>
      </c>
      <c r="T38" s="1">
        <v>698000000</v>
      </c>
      <c r="U38" s="1">
        <v>875000000</v>
      </c>
      <c r="V38" s="1">
        <v>389000000</v>
      </c>
      <c r="W38" s="1">
        <v>814000000</v>
      </c>
      <c r="X38" s="1">
        <v>821000000</v>
      </c>
      <c r="Y38" s="1">
        <v>656000000</v>
      </c>
      <c r="Z38" s="1">
        <v>567000000</v>
      </c>
      <c r="AA38" s="1">
        <v>632000000</v>
      </c>
      <c r="AB38" s="1">
        <v>476000000</v>
      </c>
      <c r="AC38" s="1">
        <v>562000000</v>
      </c>
      <c r="AD38" s="1">
        <v>884000000</v>
      </c>
      <c r="AE38" s="1">
        <v>685000000</v>
      </c>
      <c r="AF38" s="1">
        <v>678000000</v>
      </c>
      <c r="AG38" s="1">
        <v>751000000</v>
      </c>
      <c r="AH38" s="1">
        <v>694000000</v>
      </c>
      <c r="AI38" s="1">
        <v>845000000</v>
      </c>
      <c r="AJ38" s="1">
        <v>982000000</v>
      </c>
      <c r="AK38" s="1">
        <v>1399000000</v>
      </c>
      <c r="AL38" s="1">
        <v>1955000000</v>
      </c>
      <c r="AP38" s="29" t="s">
        <v>107</v>
      </c>
      <c r="AQ38" s="30">
        <f>AL24</f>
        <v>513000000</v>
      </c>
      <c r="AR38" s="28"/>
    </row>
    <row r="39" spans="1:44" ht="20" x14ac:dyDescent="0.25">
      <c r="A39" s="5" t="s">
        <v>35</v>
      </c>
      <c r="B39" s="1" t="s">
        <v>92</v>
      </c>
      <c r="C39" s="1" t="s">
        <v>92</v>
      </c>
      <c r="D39" s="1">
        <v>76200000</v>
      </c>
      <c r="E39" s="1">
        <v>27600000</v>
      </c>
      <c r="F39" s="1">
        <v>239900000</v>
      </c>
      <c r="G39" s="1">
        <v>103900000</v>
      </c>
      <c r="H39" s="1">
        <v>191300000</v>
      </c>
      <c r="I39" s="1">
        <v>397600000</v>
      </c>
      <c r="J39" s="1">
        <v>536096000</v>
      </c>
      <c r="K39" s="1">
        <v>143000000</v>
      </c>
      <c r="L39" s="1">
        <v>175718000</v>
      </c>
      <c r="M39" s="1">
        <v>169000000</v>
      </c>
      <c r="N39" s="1">
        <v>210000000</v>
      </c>
      <c r="O39" s="1">
        <v>274000000</v>
      </c>
      <c r="P39" s="1">
        <v>186000000</v>
      </c>
      <c r="Q39" s="1">
        <v>473783000</v>
      </c>
      <c r="R39" s="1">
        <v>443000000</v>
      </c>
      <c r="S39" s="1">
        <v>153000000</v>
      </c>
      <c r="T39" s="1">
        <v>279000000</v>
      </c>
      <c r="U39" s="1">
        <v>438000000</v>
      </c>
      <c r="V39" s="1">
        <v>426000000</v>
      </c>
      <c r="W39" s="1">
        <v>458000000</v>
      </c>
      <c r="X39" s="1">
        <v>466000000</v>
      </c>
      <c r="Y39" s="1">
        <v>307000000</v>
      </c>
      <c r="Z39" s="1">
        <v>287000000</v>
      </c>
      <c r="AA39" s="1">
        <v>205000000</v>
      </c>
      <c r="AB39" s="1">
        <v>69000000</v>
      </c>
      <c r="AC39" s="1">
        <v>71000000</v>
      </c>
      <c r="AD39" s="1">
        <v>71000000</v>
      </c>
      <c r="AE39" s="1">
        <v>193000000</v>
      </c>
      <c r="AF39" s="1">
        <v>324000000</v>
      </c>
      <c r="AG39" s="1">
        <v>204000000</v>
      </c>
      <c r="AH39" s="1">
        <v>301000000</v>
      </c>
      <c r="AI39" s="1">
        <v>304000000</v>
      </c>
      <c r="AJ39" s="1">
        <v>253000000</v>
      </c>
      <c r="AK39" s="1">
        <v>378000000</v>
      </c>
      <c r="AL39" s="1">
        <v>312000000</v>
      </c>
      <c r="AP39" s="29" t="s">
        <v>19</v>
      </c>
      <c r="AQ39" s="30">
        <f>AL22</f>
        <v>3669000000</v>
      </c>
      <c r="AR39" s="28"/>
    </row>
    <row r="40" spans="1:44" ht="20" x14ac:dyDescent="0.25">
      <c r="A40" s="6" t="s">
        <v>36</v>
      </c>
      <c r="B40" s="10" t="s">
        <v>92</v>
      </c>
      <c r="C40" s="10" t="s">
        <v>92</v>
      </c>
      <c r="D40" s="10">
        <v>243100000</v>
      </c>
      <c r="E40" s="10">
        <v>572300000</v>
      </c>
      <c r="F40" s="10">
        <v>593700000</v>
      </c>
      <c r="G40" s="10">
        <v>396500000</v>
      </c>
      <c r="H40" s="10">
        <v>626200000</v>
      </c>
      <c r="I40" s="10">
        <v>737700000</v>
      </c>
      <c r="J40" s="10">
        <v>964186000</v>
      </c>
      <c r="K40" s="10">
        <v>987000000</v>
      </c>
      <c r="L40" s="10">
        <v>1096768000</v>
      </c>
      <c r="M40" s="10">
        <v>1029000000</v>
      </c>
      <c r="N40" s="10">
        <v>1175000000</v>
      </c>
      <c r="O40" s="10">
        <v>1562000000</v>
      </c>
      <c r="P40" s="10">
        <v>1410000000</v>
      </c>
      <c r="Q40" s="10">
        <v>2657689000</v>
      </c>
      <c r="R40" s="10">
        <v>2353000000</v>
      </c>
      <c r="S40" s="10">
        <v>2020000000</v>
      </c>
      <c r="T40" s="10">
        <v>2900000000</v>
      </c>
      <c r="U40" s="10">
        <v>3228000000</v>
      </c>
      <c r="V40" s="10">
        <v>3559000000</v>
      </c>
      <c r="W40" s="10">
        <v>3963000000</v>
      </c>
      <c r="X40" s="10">
        <v>3816000000</v>
      </c>
      <c r="Y40" s="10">
        <v>2379000000</v>
      </c>
      <c r="Z40" s="10">
        <v>4275000000</v>
      </c>
      <c r="AA40" s="10">
        <v>3594000000</v>
      </c>
      <c r="AB40" s="10">
        <v>3229000000</v>
      </c>
      <c r="AC40" s="10">
        <v>2265000000</v>
      </c>
      <c r="AD40" s="10">
        <v>2884000000</v>
      </c>
      <c r="AE40" s="10">
        <v>2736000000</v>
      </c>
      <c r="AF40" s="10">
        <v>2320000000</v>
      </c>
      <c r="AG40" s="10">
        <v>2530000000</v>
      </c>
      <c r="AH40" s="10">
        <v>2634000000</v>
      </c>
      <c r="AI40" s="10">
        <v>3540000000</v>
      </c>
      <c r="AJ40" s="10">
        <v>4597000000</v>
      </c>
      <c r="AK40" s="10">
        <v>6143000000</v>
      </c>
      <c r="AL40" s="10">
        <v>8583000000</v>
      </c>
      <c r="AP40" s="31" t="s">
        <v>108</v>
      </c>
      <c r="AQ40" s="32">
        <f>AQ38/AQ39</f>
        <v>0.13982011447260834</v>
      </c>
      <c r="AR40" s="28"/>
    </row>
    <row r="41" spans="1:44" ht="20" x14ac:dyDescent="0.25">
      <c r="A41" s="5" t="s">
        <v>37</v>
      </c>
      <c r="B41" s="1" t="s">
        <v>92</v>
      </c>
      <c r="C41" s="1" t="s">
        <v>92</v>
      </c>
      <c r="D41" s="1">
        <v>486500000</v>
      </c>
      <c r="E41" s="1">
        <v>495500000</v>
      </c>
      <c r="F41" s="1">
        <v>505900000</v>
      </c>
      <c r="G41" s="1">
        <v>647000000</v>
      </c>
      <c r="H41" s="1">
        <v>626300000</v>
      </c>
      <c r="I41" s="1">
        <v>693300000</v>
      </c>
      <c r="J41" s="1">
        <v>904326000</v>
      </c>
      <c r="K41" s="1">
        <v>1264000000</v>
      </c>
      <c r="L41" s="1">
        <v>1636092000</v>
      </c>
      <c r="M41" s="1">
        <v>1787000000</v>
      </c>
      <c r="N41" s="1">
        <v>1991000000</v>
      </c>
      <c r="O41" s="1">
        <v>2268000000</v>
      </c>
      <c r="P41" s="1">
        <v>2523000000</v>
      </c>
      <c r="Q41" s="1">
        <v>2636467000</v>
      </c>
      <c r="R41" s="1">
        <v>2739000000</v>
      </c>
      <c r="S41" s="1">
        <v>7039663000</v>
      </c>
      <c r="T41" s="1">
        <v>10072394000</v>
      </c>
      <c r="U41" s="1">
        <v>11037583000</v>
      </c>
      <c r="V41" s="1">
        <v>5487605000</v>
      </c>
      <c r="W41" s="1">
        <v>7337000000</v>
      </c>
      <c r="X41" s="1">
        <v>7888000000</v>
      </c>
      <c r="Y41" s="1">
        <v>7158000000</v>
      </c>
      <c r="Z41" s="1">
        <v>3809000000</v>
      </c>
      <c r="AA41" s="1">
        <v>700000000</v>
      </c>
      <c r="AB41" s="1">
        <v>726000000</v>
      </c>
      <c r="AC41" s="1">
        <v>658000000</v>
      </c>
      <c r="AD41" s="1">
        <v>346000000</v>
      </c>
      <c r="AE41" s="1">
        <v>302000000</v>
      </c>
      <c r="AF41" s="1">
        <v>188000000</v>
      </c>
      <c r="AG41" s="1">
        <v>164000000</v>
      </c>
      <c r="AH41" s="1">
        <v>261000000</v>
      </c>
      <c r="AI41" s="1">
        <v>348000000</v>
      </c>
      <c r="AJ41" s="1">
        <v>500000000</v>
      </c>
      <c r="AK41" s="1">
        <v>849000000</v>
      </c>
      <c r="AL41" s="1">
        <v>1069000000</v>
      </c>
      <c r="AP41" s="31" t="s">
        <v>109</v>
      </c>
      <c r="AQ41" s="32">
        <f>AQ37*(1-AQ40)</f>
        <v>4.4245258862225897E-2</v>
      </c>
      <c r="AR41" s="28"/>
    </row>
    <row r="42" spans="1:44" ht="19" x14ac:dyDescent="0.25">
      <c r="A42" s="5" t="s">
        <v>38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 t="s">
        <v>92</v>
      </c>
      <c r="S42" s="1" t="s">
        <v>92</v>
      </c>
      <c r="T42" s="1" t="s">
        <v>92</v>
      </c>
      <c r="U42" s="1" t="s">
        <v>92</v>
      </c>
      <c r="V42" s="1" t="s">
        <v>92</v>
      </c>
      <c r="W42" s="1">
        <v>3217000000</v>
      </c>
      <c r="X42" s="1">
        <v>1907000000</v>
      </c>
      <c r="Y42" s="1">
        <v>323000000</v>
      </c>
      <c r="Z42" s="1">
        <v>323000000</v>
      </c>
      <c r="AA42" s="1">
        <v>323000000</v>
      </c>
      <c r="AB42" s="1">
        <v>323000000</v>
      </c>
      <c r="AC42" s="1">
        <v>553000000</v>
      </c>
      <c r="AD42" s="1">
        <v>553000000</v>
      </c>
      <c r="AE42" s="1">
        <v>320000000</v>
      </c>
      <c r="AF42" s="1">
        <v>278000000</v>
      </c>
      <c r="AG42" s="1">
        <v>289000000</v>
      </c>
      <c r="AH42" s="1">
        <v>289000000</v>
      </c>
      <c r="AI42" s="1">
        <v>289000000</v>
      </c>
      <c r="AJ42" s="1">
        <v>289000000</v>
      </c>
      <c r="AK42" s="1">
        <v>289000000</v>
      </c>
      <c r="AL42" s="1">
        <v>289000000</v>
      </c>
      <c r="AP42" s="29"/>
      <c r="AQ42" s="28"/>
      <c r="AR42" s="28"/>
    </row>
    <row r="43" spans="1:44" ht="40" x14ac:dyDescent="0.25">
      <c r="A43" s="5" t="s">
        <v>39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 t="s">
        <v>92</v>
      </c>
      <c r="K43" s="1" t="s">
        <v>92</v>
      </c>
      <c r="L43" s="1" t="s">
        <v>92</v>
      </c>
      <c r="M43" s="1" t="s">
        <v>92</v>
      </c>
      <c r="N43" s="1" t="s">
        <v>92</v>
      </c>
      <c r="O43" s="1" t="s">
        <v>92</v>
      </c>
      <c r="P43" s="1" t="s">
        <v>92</v>
      </c>
      <c r="Q43" s="1" t="s">
        <v>92</v>
      </c>
      <c r="R43" s="1" t="s">
        <v>92</v>
      </c>
      <c r="S43" s="1" t="s">
        <v>92</v>
      </c>
      <c r="T43" s="1" t="s">
        <v>92</v>
      </c>
      <c r="U43" s="1" t="s">
        <v>92</v>
      </c>
      <c r="V43" s="1" t="s">
        <v>92</v>
      </c>
      <c r="W43" s="1">
        <v>1207000000</v>
      </c>
      <c r="X43" s="1">
        <v>587000000</v>
      </c>
      <c r="Y43" s="1">
        <v>168000000</v>
      </c>
      <c r="Z43" s="1">
        <v>98000000</v>
      </c>
      <c r="AA43" s="1">
        <v>37000000</v>
      </c>
      <c r="AB43" s="1" t="s">
        <v>92</v>
      </c>
      <c r="AC43" s="1">
        <v>96000000</v>
      </c>
      <c r="AD43" s="1">
        <v>358000000</v>
      </c>
      <c r="AE43" s="1">
        <v>65000000</v>
      </c>
      <c r="AF43" s="1">
        <v>189000000</v>
      </c>
      <c r="AG43" s="1">
        <v>232000000</v>
      </c>
      <c r="AH43" s="1">
        <v>239000000</v>
      </c>
      <c r="AI43" s="1">
        <v>226000000</v>
      </c>
      <c r="AJ43" s="1">
        <v>210000000</v>
      </c>
      <c r="AK43" s="1">
        <v>229000000</v>
      </c>
      <c r="AL43" s="1">
        <v>328000000</v>
      </c>
      <c r="AP43" s="27" t="s">
        <v>110</v>
      </c>
      <c r="AQ43" s="28"/>
      <c r="AR43" s="28"/>
    </row>
    <row r="44" spans="1:44" ht="20" x14ac:dyDescent="0.25">
      <c r="A44" s="5" t="s">
        <v>40</v>
      </c>
      <c r="B44" s="1" t="s">
        <v>92</v>
      </c>
      <c r="C44" s="1" t="s">
        <v>92</v>
      </c>
      <c r="D44" s="1" t="s">
        <v>92</v>
      </c>
      <c r="E44" s="1" t="s">
        <v>92</v>
      </c>
      <c r="F44" s="1" t="s">
        <v>92</v>
      </c>
      <c r="G44" s="1" t="s">
        <v>92</v>
      </c>
      <c r="H44" s="1" t="s">
        <v>92</v>
      </c>
      <c r="I44" s="1" t="s">
        <v>92</v>
      </c>
      <c r="J44" s="1" t="s">
        <v>92</v>
      </c>
      <c r="K44" s="1" t="s">
        <v>92</v>
      </c>
      <c r="L44" s="1" t="s">
        <v>92</v>
      </c>
      <c r="M44" s="1" t="s">
        <v>92</v>
      </c>
      <c r="N44" s="1" t="s">
        <v>92</v>
      </c>
      <c r="O44" s="1" t="s">
        <v>92</v>
      </c>
      <c r="P44" s="1" t="s">
        <v>92</v>
      </c>
      <c r="Q44" s="1" t="s">
        <v>92</v>
      </c>
      <c r="R44" s="1" t="s">
        <v>92</v>
      </c>
      <c r="S44" s="1" t="s">
        <v>92</v>
      </c>
      <c r="T44" s="1" t="s">
        <v>92</v>
      </c>
      <c r="U44" s="1" t="s">
        <v>92</v>
      </c>
      <c r="V44" s="1" t="s">
        <v>92</v>
      </c>
      <c r="W44" s="1">
        <v>4424000000</v>
      </c>
      <c r="X44" s="1">
        <v>2494000000</v>
      </c>
      <c r="Y44" s="1">
        <v>491000000</v>
      </c>
      <c r="Z44" s="1">
        <v>421000000</v>
      </c>
      <c r="AA44" s="1">
        <v>360000000</v>
      </c>
      <c r="AB44" s="1">
        <v>323000000</v>
      </c>
      <c r="AC44" s="1">
        <v>649000000</v>
      </c>
      <c r="AD44" s="1">
        <v>911000000</v>
      </c>
      <c r="AE44" s="1">
        <v>385000000</v>
      </c>
      <c r="AF44" s="1">
        <v>467000000</v>
      </c>
      <c r="AG44" s="1">
        <v>521000000</v>
      </c>
      <c r="AH44" s="1">
        <v>528000000</v>
      </c>
      <c r="AI44" s="1">
        <v>515000000</v>
      </c>
      <c r="AJ44" s="1">
        <v>499000000</v>
      </c>
      <c r="AK44" s="1">
        <v>518000000</v>
      </c>
      <c r="AL44" s="1">
        <v>617000000</v>
      </c>
      <c r="AP44" s="29" t="s">
        <v>111</v>
      </c>
      <c r="AQ44" s="33">
        <v>4.2209999999999998E-2</v>
      </c>
      <c r="AR44" s="28"/>
    </row>
    <row r="45" spans="1:44" ht="20" x14ac:dyDescent="0.25">
      <c r="A45" s="5" t="s">
        <v>41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>
        <v>125000000</v>
      </c>
      <c r="L45" s="1" t="s">
        <v>92</v>
      </c>
      <c r="M45" s="1">
        <v>197000000</v>
      </c>
      <c r="N45" s="1">
        <v>204000000</v>
      </c>
      <c r="O45" s="1">
        <v>237000000</v>
      </c>
      <c r="P45" s="1">
        <v>274000000</v>
      </c>
      <c r="Q45" s="1" t="s">
        <v>92</v>
      </c>
      <c r="R45" s="1">
        <v>364000000</v>
      </c>
      <c r="S45" s="1" t="s">
        <v>92</v>
      </c>
      <c r="T45" s="1" t="s">
        <v>92</v>
      </c>
      <c r="U45" s="1" t="s">
        <v>92</v>
      </c>
      <c r="V45" s="1" t="s">
        <v>92</v>
      </c>
      <c r="W45" s="1" t="s">
        <v>92</v>
      </c>
      <c r="X45" s="1" t="s">
        <v>92</v>
      </c>
      <c r="Y45" s="1" t="s">
        <v>92</v>
      </c>
      <c r="Z45" s="1" t="s">
        <v>92</v>
      </c>
      <c r="AA45" s="1" t="s">
        <v>92</v>
      </c>
      <c r="AB45" s="1">
        <v>427000000</v>
      </c>
      <c r="AC45" s="1">
        <v>181000000</v>
      </c>
      <c r="AD45" s="1">
        <v>90000000</v>
      </c>
      <c r="AE45" s="1" t="s">
        <v>92</v>
      </c>
      <c r="AF45" s="1" t="s">
        <v>92</v>
      </c>
      <c r="AG45" s="1">
        <v>59000000</v>
      </c>
      <c r="AH45" s="1">
        <v>58000000</v>
      </c>
      <c r="AI45" s="1">
        <v>58000000</v>
      </c>
      <c r="AJ45" s="1">
        <v>58000000</v>
      </c>
      <c r="AK45" s="1">
        <v>63000000</v>
      </c>
      <c r="AL45" s="1">
        <v>69000000</v>
      </c>
      <c r="AP45" s="29" t="s">
        <v>112</v>
      </c>
      <c r="AQ45" s="28">
        <v>2.0499999999999998</v>
      </c>
      <c r="AR45" s="28"/>
    </row>
    <row r="46" spans="1:44" ht="20" x14ac:dyDescent="0.25">
      <c r="A46" s="5" t="s">
        <v>42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>
        <v>43000000</v>
      </c>
      <c r="L46" s="1" t="s">
        <v>92</v>
      </c>
      <c r="M46" s="1">
        <v>95000000</v>
      </c>
      <c r="N46" s="1">
        <v>96000000</v>
      </c>
      <c r="O46" s="1">
        <v>35000000</v>
      </c>
      <c r="P46" s="1">
        <v>60000000</v>
      </c>
      <c r="Q46" s="1" t="s">
        <v>92</v>
      </c>
      <c r="R46" s="1">
        <v>105000000</v>
      </c>
      <c r="S46" s="1" t="s">
        <v>92</v>
      </c>
      <c r="T46" s="1">
        <v>158000000</v>
      </c>
      <c r="U46" s="1">
        <v>104000000</v>
      </c>
      <c r="V46" s="1">
        <v>93000000</v>
      </c>
      <c r="W46" s="1" t="s">
        <v>92</v>
      </c>
      <c r="X46" s="1">
        <v>6000000</v>
      </c>
      <c r="Y46" s="1">
        <v>91000000</v>
      </c>
      <c r="Z46" s="1">
        <v>197000000</v>
      </c>
      <c r="AA46" s="1" t="s">
        <v>92</v>
      </c>
      <c r="AB46" s="1" t="s">
        <v>92</v>
      </c>
      <c r="AC46" s="1" t="s">
        <v>92</v>
      </c>
      <c r="AD46" s="1" t="s">
        <v>92</v>
      </c>
      <c r="AE46" s="1" t="s">
        <v>92</v>
      </c>
      <c r="AF46" s="1" t="s">
        <v>92</v>
      </c>
      <c r="AG46" s="1" t="s">
        <v>92</v>
      </c>
      <c r="AH46" s="1" t="s">
        <v>92</v>
      </c>
      <c r="AI46" s="1" t="s">
        <v>92</v>
      </c>
      <c r="AJ46" s="1">
        <v>11000000</v>
      </c>
      <c r="AK46" s="1">
        <v>1245000000</v>
      </c>
      <c r="AL46" s="1">
        <v>931000000</v>
      </c>
      <c r="AP46" s="29" t="s">
        <v>113</v>
      </c>
      <c r="AQ46" s="33">
        <v>8.5099999999999995E-2</v>
      </c>
      <c r="AR46" s="28"/>
    </row>
    <row r="47" spans="1:44" ht="20" x14ac:dyDescent="0.25">
      <c r="A47" s="5" t="s">
        <v>43</v>
      </c>
      <c r="B47" s="1" t="s">
        <v>92</v>
      </c>
      <c r="C47" s="1" t="s">
        <v>92</v>
      </c>
      <c r="D47" s="1">
        <v>1900000</v>
      </c>
      <c r="E47" s="1">
        <v>13500000</v>
      </c>
      <c r="F47" s="1">
        <v>22800000</v>
      </c>
      <c r="G47" s="1">
        <v>68200000</v>
      </c>
      <c r="H47" s="1">
        <v>39300000</v>
      </c>
      <c r="I47" s="1">
        <v>17100000</v>
      </c>
      <c r="J47" s="1">
        <v>60719000</v>
      </c>
      <c r="K47" s="1">
        <v>27000000</v>
      </c>
      <c r="L47" s="1">
        <v>298408000</v>
      </c>
      <c r="M47" s="1">
        <v>37000000</v>
      </c>
      <c r="N47" s="1">
        <v>49000000</v>
      </c>
      <c r="O47" s="1">
        <v>151000000</v>
      </c>
      <c r="P47" s="1">
        <v>111000000</v>
      </c>
      <c r="Q47" s="1">
        <v>473579000</v>
      </c>
      <c r="R47" s="1">
        <v>86000000</v>
      </c>
      <c r="S47" s="1">
        <v>-3440663000</v>
      </c>
      <c r="T47" s="1">
        <v>-6036394000</v>
      </c>
      <c r="U47" s="1">
        <v>-6525583000</v>
      </c>
      <c r="V47" s="1">
        <v>-1851605000</v>
      </c>
      <c r="W47" s="1">
        <v>-2577000000</v>
      </c>
      <c r="X47" s="1">
        <v>-2654000000</v>
      </c>
      <c r="Y47" s="1">
        <v>-2444000000</v>
      </c>
      <c r="Z47" s="1">
        <v>376000000</v>
      </c>
      <c r="AA47" s="1">
        <v>310000000</v>
      </c>
      <c r="AB47" s="1">
        <v>249000000</v>
      </c>
      <c r="AC47" s="1">
        <v>247000000</v>
      </c>
      <c r="AD47" s="1">
        <v>106000000</v>
      </c>
      <c r="AE47" s="1">
        <v>344000000</v>
      </c>
      <c r="AF47" s="1">
        <v>109000000</v>
      </c>
      <c r="AG47" s="1">
        <v>47000000</v>
      </c>
      <c r="AH47" s="1">
        <v>71000000</v>
      </c>
      <c r="AI47" s="1">
        <v>95000000</v>
      </c>
      <c r="AJ47" s="1">
        <v>363000000</v>
      </c>
      <c r="AK47" s="1">
        <v>144000000</v>
      </c>
      <c r="AL47" s="1">
        <v>1150000000</v>
      </c>
      <c r="AP47" s="31" t="s">
        <v>114</v>
      </c>
      <c r="AQ47" s="34">
        <f>(AQ44)+((AQ45)*(AQ46-AQ44))</f>
        <v>0.13013449999999999</v>
      </c>
      <c r="AR47" s="28"/>
    </row>
    <row r="48" spans="1:44" ht="19" x14ac:dyDescent="0.25">
      <c r="A48" s="5" t="s">
        <v>44</v>
      </c>
      <c r="B48" s="1" t="s">
        <v>92</v>
      </c>
      <c r="C48" s="1" t="s">
        <v>92</v>
      </c>
      <c r="D48" s="1">
        <v>488400000</v>
      </c>
      <c r="E48" s="1">
        <v>509000000</v>
      </c>
      <c r="F48" s="1">
        <v>528700000</v>
      </c>
      <c r="G48" s="1">
        <v>715200000</v>
      </c>
      <c r="H48" s="1">
        <v>665600000</v>
      </c>
      <c r="I48" s="1">
        <v>710400000</v>
      </c>
      <c r="J48" s="1">
        <v>965045000</v>
      </c>
      <c r="K48" s="1">
        <v>1459000000</v>
      </c>
      <c r="L48" s="1">
        <v>1934500000</v>
      </c>
      <c r="M48" s="1">
        <v>2116000000</v>
      </c>
      <c r="N48" s="1">
        <v>2340000000</v>
      </c>
      <c r="O48" s="1">
        <v>2691000000</v>
      </c>
      <c r="P48" s="1">
        <v>2968000000</v>
      </c>
      <c r="Q48" s="1">
        <v>3110046000</v>
      </c>
      <c r="R48" s="1">
        <v>3294000000</v>
      </c>
      <c r="S48" s="1">
        <v>3599000000</v>
      </c>
      <c r="T48" s="1">
        <v>4194000000</v>
      </c>
      <c r="U48" s="1">
        <v>4616000000</v>
      </c>
      <c r="V48" s="1">
        <v>3729000000</v>
      </c>
      <c r="W48" s="1">
        <v>9184000000</v>
      </c>
      <c r="X48" s="1">
        <v>7734000000</v>
      </c>
      <c r="Y48" s="1">
        <v>5296000000</v>
      </c>
      <c r="Z48" s="1">
        <v>4803000000</v>
      </c>
      <c r="AA48" s="1">
        <v>1370000000</v>
      </c>
      <c r="AB48" s="1">
        <v>1725000000</v>
      </c>
      <c r="AC48" s="1">
        <v>1735000000</v>
      </c>
      <c r="AD48" s="1">
        <v>1453000000</v>
      </c>
      <c r="AE48" s="1">
        <v>1031000000</v>
      </c>
      <c r="AF48" s="1">
        <v>764000000</v>
      </c>
      <c r="AG48" s="1">
        <v>791000000</v>
      </c>
      <c r="AH48" s="1">
        <v>918000000</v>
      </c>
      <c r="AI48" s="1">
        <v>1016000000</v>
      </c>
      <c r="AJ48" s="1">
        <v>1431000000</v>
      </c>
      <c r="AK48" s="1">
        <v>2819000000</v>
      </c>
      <c r="AL48" s="1">
        <v>3836000000</v>
      </c>
      <c r="AP48" s="29"/>
      <c r="AQ48" s="28"/>
      <c r="AR48" s="28"/>
    </row>
    <row r="49" spans="1:45" ht="40" x14ac:dyDescent="0.25">
      <c r="A49" s="5" t="s">
        <v>45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 t="s">
        <v>92</v>
      </c>
      <c r="AA49" s="1" t="s">
        <v>92</v>
      </c>
      <c r="AB49" s="1" t="s">
        <v>92</v>
      </c>
      <c r="AC49" s="1" t="s">
        <v>92</v>
      </c>
      <c r="AD49" s="1" t="s">
        <v>92</v>
      </c>
      <c r="AE49" s="1" t="s">
        <v>92</v>
      </c>
      <c r="AF49" s="1" t="s">
        <v>92</v>
      </c>
      <c r="AG49" s="1" t="s">
        <v>92</v>
      </c>
      <c r="AH49" s="1" t="s">
        <v>92</v>
      </c>
      <c r="AI49" s="1" t="s">
        <v>92</v>
      </c>
      <c r="AJ49" s="1" t="s">
        <v>92</v>
      </c>
      <c r="AK49" s="1" t="s">
        <v>92</v>
      </c>
      <c r="AL49" s="1" t="s">
        <v>92</v>
      </c>
      <c r="AP49" s="35" t="s">
        <v>115</v>
      </c>
      <c r="AQ49" s="36" t="s">
        <v>116</v>
      </c>
      <c r="AR49" s="36" t="s">
        <v>117</v>
      </c>
    </row>
    <row r="50" spans="1:45" ht="20" x14ac:dyDescent="0.25">
      <c r="A50" s="7" t="s">
        <v>46</v>
      </c>
      <c r="B50" s="11" t="s">
        <v>92</v>
      </c>
      <c r="C50" s="11" t="s">
        <v>92</v>
      </c>
      <c r="D50" s="11">
        <v>731500000</v>
      </c>
      <c r="E50" s="11">
        <v>1081300000</v>
      </c>
      <c r="F50" s="11">
        <v>1122400000</v>
      </c>
      <c r="G50" s="11">
        <v>1111700000</v>
      </c>
      <c r="H50" s="11">
        <v>1291800000</v>
      </c>
      <c r="I50" s="11">
        <v>1448100000</v>
      </c>
      <c r="J50" s="11">
        <v>1929231000</v>
      </c>
      <c r="K50" s="11">
        <v>2446000000</v>
      </c>
      <c r="L50" s="11">
        <v>3031268000</v>
      </c>
      <c r="M50" s="11">
        <v>3145000000</v>
      </c>
      <c r="N50" s="11">
        <v>3515000000</v>
      </c>
      <c r="O50" s="11">
        <v>4253000000</v>
      </c>
      <c r="P50" s="11">
        <v>4378000000</v>
      </c>
      <c r="Q50" s="11">
        <v>5767735000</v>
      </c>
      <c r="R50" s="11">
        <v>5647000000</v>
      </c>
      <c r="S50" s="11">
        <v>5619000000</v>
      </c>
      <c r="T50" s="11">
        <v>7094000000</v>
      </c>
      <c r="U50" s="11">
        <v>7844000000</v>
      </c>
      <c r="V50" s="11">
        <v>7288000000</v>
      </c>
      <c r="W50" s="11">
        <v>13147000000</v>
      </c>
      <c r="X50" s="11">
        <v>11550000000</v>
      </c>
      <c r="Y50" s="11">
        <v>7675000000</v>
      </c>
      <c r="Z50" s="11">
        <v>9078000000</v>
      </c>
      <c r="AA50" s="11">
        <v>4964000000</v>
      </c>
      <c r="AB50" s="11">
        <v>4954000000</v>
      </c>
      <c r="AC50" s="11">
        <v>4000000000</v>
      </c>
      <c r="AD50" s="11">
        <v>4337000000</v>
      </c>
      <c r="AE50" s="11">
        <v>3767000000</v>
      </c>
      <c r="AF50" s="11">
        <v>3084000000</v>
      </c>
      <c r="AG50" s="11">
        <v>3321000000</v>
      </c>
      <c r="AH50" s="11">
        <v>3552000000</v>
      </c>
      <c r="AI50" s="11">
        <v>4556000000</v>
      </c>
      <c r="AJ50" s="11">
        <v>6028000000</v>
      </c>
      <c r="AK50" s="11">
        <v>8962000000</v>
      </c>
      <c r="AL50" s="11">
        <v>12419000000</v>
      </c>
      <c r="AP50" s="29" t="s">
        <v>118</v>
      </c>
      <c r="AQ50" s="30">
        <f>AQ35+AQ36</f>
        <v>661000000</v>
      </c>
      <c r="AR50" s="37">
        <f>AQ50/AQ52</f>
        <v>6.8085369370854106E-3</v>
      </c>
      <c r="AS50" s="38" t="s">
        <v>119</v>
      </c>
    </row>
    <row r="51" spans="1:45" ht="20" x14ac:dyDescent="0.25">
      <c r="A51" s="5" t="s">
        <v>47</v>
      </c>
      <c r="B51" s="1" t="s">
        <v>92</v>
      </c>
      <c r="C51" s="1" t="s">
        <v>92</v>
      </c>
      <c r="D51" s="1" t="s">
        <v>92</v>
      </c>
      <c r="E51" s="1" t="s">
        <v>92</v>
      </c>
      <c r="F51" s="1">
        <v>67700000</v>
      </c>
      <c r="G51" s="1">
        <v>84600000</v>
      </c>
      <c r="H51" s="1">
        <v>74400000</v>
      </c>
      <c r="I51" s="1">
        <v>61700000</v>
      </c>
      <c r="J51" s="1">
        <v>127151000</v>
      </c>
      <c r="K51" s="1">
        <v>149000000</v>
      </c>
      <c r="L51" s="1">
        <v>223708000</v>
      </c>
      <c r="M51" s="1">
        <v>224000000</v>
      </c>
      <c r="N51" s="1">
        <v>360000000</v>
      </c>
      <c r="O51" s="1">
        <v>334000000</v>
      </c>
      <c r="P51" s="1">
        <v>387000000</v>
      </c>
      <c r="Q51" s="1">
        <v>477369000</v>
      </c>
      <c r="R51" s="1">
        <v>305000000</v>
      </c>
      <c r="S51" s="1">
        <v>352000000</v>
      </c>
      <c r="T51" s="1">
        <v>493000000</v>
      </c>
      <c r="U51" s="1">
        <v>655000000</v>
      </c>
      <c r="V51" s="1">
        <v>856000000</v>
      </c>
      <c r="W51" s="1">
        <v>1338000000</v>
      </c>
      <c r="X51" s="1">
        <v>1009000000</v>
      </c>
      <c r="Y51" s="1">
        <v>631000000</v>
      </c>
      <c r="Z51" s="1">
        <v>647000000</v>
      </c>
      <c r="AA51" s="1">
        <v>376000000</v>
      </c>
      <c r="AB51" s="1">
        <v>540000000</v>
      </c>
      <c r="AC51" s="1">
        <v>278000000</v>
      </c>
      <c r="AD51" s="1">
        <v>519000000</v>
      </c>
      <c r="AE51" s="1">
        <v>415000000</v>
      </c>
      <c r="AF51" s="1">
        <v>279000000</v>
      </c>
      <c r="AG51" s="1">
        <v>440000000</v>
      </c>
      <c r="AH51" s="1">
        <v>384000000</v>
      </c>
      <c r="AI51" s="1">
        <v>834000000</v>
      </c>
      <c r="AJ51" s="1">
        <v>988000000</v>
      </c>
      <c r="AK51" s="1">
        <v>468000000</v>
      </c>
      <c r="AL51" s="1">
        <v>1321000000</v>
      </c>
      <c r="AP51" s="29" t="s">
        <v>120</v>
      </c>
      <c r="AQ51" s="30">
        <v>96423000000</v>
      </c>
      <c r="AR51" s="37">
        <f>AQ51/AQ52</f>
        <v>0.99319146306291461</v>
      </c>
      <c r="AS51" s="38" t="s">
        <v>121</v>
      </c>
    </row>
    <row r="52" spans="1:45" ht="20" x14ac:dyDescent="0.25">
      <c r="A52" s="5" t="s">
        <v>48</v>
      </c>
      <c r="B52" s="1" t="s">
        <v>92</v>
      </c>
      <c r="C52" s="1" t="s">
        <v>92</v>
      </c>
      <c r="D52" s="1">
        <v>10800000</v>
      </c>
      <c r="E52" s="1">
        <v>61800000</v>
      </c>
      <c r="F52" s="1">
        <v>52400000</v>
      </c>
      <c r="G52" s="1">
        <v>61000000</v>
      </c>
      <c r="H52" s="1">
        <v>168600000</v>
      </c>
      <c r="I52" s="1">
        <v>46700000</v>
      </c>
      <c r="J52" s="1">
        <v>52199000</v>
      </c>
      <c r="K52" s="1">
        <v>32000000</v>
      </c>
      <c r="L52" s="1">
        <v>56931000</v>
      </c>
      <c r="M52" s="1">
        <v>15000000</v>
      </c>
      <c r="N52" s="1">
        <v>7000000</v>
      </c>
      <c r="O52" s="1">
        <v>6000000</v>
      </c>
      <c r="P52" s="1" t="s">
        <v>92</v>
      </c>
      <c r="Q52" s="1">
        <v>129570000</v>
      </c>
      <c r="R52" s="1">
        <v>63000000</v>
      </c>
      <c r="S52" s="1">
        <v>161689000</v>
      </c>
      <c r="T52" s="1">
        <v>193266000</v>
      </c>
      <c r="U52" s="1">
        <v>230828000</v>
      </c>
      <c r="V52" s="1">
        <v>43225000</v>
      </c>
      <c r="W52" s="1">
        <v>125000000</v>
      </c>
      <c r="X52" s="1">
        <v>238000000</v>
      </c>
      <c r="Y52" s="1">
        <v>286000000</v>
      </c>
      <c r="Z52" s="1">
        <v>308000000</v>
      </c>
      <c r="AA52" s="1">
        <v>233000000</v>
      </c>
      <c r="AB52" s="1">
        <v>489000000</v>
      </c>
      <c r="AC52" s="1">
        <v>5000000</v>
      </c>
      <c r="AD52" s="1">
        <v>60000000</v>
      </c>
      <c r="AE52" s="1">
        <v>177000000</v>
      </c>
      <c r="AF52" s="1">
        <v>230000000</v>
      </c>
      <c r="AG52" s="1" t="s">
        <v>92</v>
      </c>
      <c r="AH52" s="1">
        <v>70000000</v>
      </c>
      <c r="AI52" s="1">
        <v>136000000</v>
      </c>
      <c r="AJ52" s="1">
        <v>43000000</v>
      </c>
      <c r="AK52" s="1" t="s">
        <v>92</v>
      </c>
      <c r="AL52" s="1">
        <v>312000000</v>
      </c>
      <c r="AP52" s="29" t="s">
        <v>122</v>
      </c>
      <c r="AQ52" s="30">
        <f>AQ50+AQ51</f>
        <v>97084000000</v>
      </c>
      <c r="AR52" s="28"/>
    </row>
    <row r="53" spans="1:45" ht="19" x14ac:dyDescent="0.25">
      <c r="A53" s="5" t="s">
        <v>49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  <c r="AP53" s="29"/>
      <c r="AQ53" s="28"/>
      <c r="AR53" s="28"/>
    </row>
    <row r="54" spans="1:45" ht="20" x14ac:dyDescent="0.25">
      <c r="A54" s="5" t="s">
        <v>50</v>
      </c>
      <c r="B54" s="1" t="s">
        <v>92</v>
      </c>
      <c r="C54" s="1" t="s">
        <v>92</v>
      </c>
      <c r="D54" s="1" t="s">
        <v>92</v>
      </c>
      <c r="E54" s="1" t="s">
        <v>92</v>
      </c>
      <c r="F54" s="1" t="s">
        <v>92</v>
      </c>
      <c r="G54" s="1" t="s">
        <v>92</v>
      </c>
      <c r="H54" s="1" t="s">
        <v>92</v>
      </c>
      <c r="I54" s="1" t="s">
        <v>92</v>
      </c>
      <c r="J54" s="1" t="s">
        <v>92</v>
      </c>
      <c r="K54" s="1" t="s">
        <v>92</v>
      </c>
      <c r="L54" s="1">
        <v>100057000</v>
      </c>
      <c r="M54" s="1" t="s">
        <v>92</v>
      </c>
      <c r="N54" s="1" t="s">
        <v>92</v>
      </c>
      <c r="O54" s="1" t="s">
        <v>92</v>
      </c>
      <c r="P54" s="1" t="s">
        <v>92</v>
      </c>
      <c r="Q54" s="1">
        <v>92828000</v>
      </c>
      <c r="R54" s="1" t="s">
        <v>92</v>
      </c>
      <c r="S54" s="1">
        <v>57184000</v>
      </c>
      <c r="T54" s="1">
        <v>102651000</v>
      </c>
      <c r="U54" s="1">
        <v>87836000</v>
      </c>
      <c r="V54" s="1">
        <v>92606000</v>
      </c>
      <c r="W54" s="1">
        <v>169000000</v>
      </c>
      <c r="X54" s="1">
        <v>64000000</v>
      </c>
      <c r="Y54" s="1">
        <v>28000000</v>
      </c>
      <c r="Z54" s="1">
        <v>9000000</v>
      </c>
      <c r="AA54" s="1">
        <v>143000000</v>
      </c>
      <c r="AB54" s="1">
        <v>123000000</v>
      </c>
      <c r="AC54" s="1">
        <v>108000000</v>
      </c>
      <c r="AD54" s="1">
        <v>145000000</v>
      </c>
      <c r="AE54" s="1">
        <v>72000000</v>
      </c>
      <c r="AF54" s="1">
        <v>53000000</v>
      </c>
      <c r="AG54" s="1">
        <v>63000000</v>
      </c>
      <c r="AH54" s="1">
        <v>22000000</v>
      </c>
      <c r="AI54" s="1" t="s">
        <v>92</v>
      </c>
      <c r="AJ54" s="1" t="s">
        <v>92</v>
      </c>
      <c r="AK54" s="1" t="s">
        <v>92</v>
      </c>
      <c r="AL54" s="1" t="s">
        <v>92</v>
      </c>
      <c r="AP54" s="39" t="s">
        <v>123</v>
      </c>
      <c r="AQ54" s="28"/>
      <c r="AR54" s="28"/>
    </row>
    <row r="55" spans="1:45" ht="20" x14ac:dyDescent="0.25">
      <c r="A55" s="5" t="s">
        <v>51</v>
      </c>
      <c r="B55" s="1" t="s">
        <v>92</v>
      </c>
      <c r="C55" s="1" t="s">
        <v>92</v>
      </c>
      <c r="D55" s="1">
        <v>131600000</v>
      </c>
      <c r="E55" s="1">
        <v>204400000</v>
      </c>
      <c r="F55" s="1">
        <v>155700000</v>
      </c>
      <c r="G55" s="1">
        <v>171900000</v>
      </c>
      <c r="H55" s="1">
        <v>212300000</v>
      </c>
      <c r="I55" s="1">
        <v>244100000</v>
      </c>
      <c r="J55" s="1">
        <v>275269000</v>
      </c>
      <c r="K55" s="1">
        <v>411000000</v>
      </c>
      <c r="L55" s="1">
        <v>241040000</v>
      </c>
      <c r="M55" s="1">
        <v>344000000</v>
      </c>
      <c r="N55" s="1">
        <v>360000000</v>
      </c>
      <c r="O55" s="1">
        <v>501000000</v>
      </c>
      <c r="P55" s="1">
        <v>524000000</v>
      </c>
      <c r="Q55" s="1">
        <v>524342000</v>
      </c>
      <c r="R55" s="1">
        <v>946000000</v>
      </c>
      <c r="S55" s="1">
        <v>801127000</v>
      </c>
      <c r="T55" s="1">
        <v>663083000</v>
      </c>
      <c r="U55" s="1">
        <v>872336000</v>
      </c>
      <c r="V55" s="1">
        <v>830169000</v>
      </c>
      <c r="W55" s="1">
        <v>1220000000</v>
      </c>
      <c r="X55" s="1">
        <v>1314000000</v>
      </c>
      <c r="Y55" s="1">
        <v>1281000000</v>
      </c>
      <c r="Z55" s="1">
        <v>1246000000</v>
      </c>
      <c r="AA55" s="1">
        <v>922000000</v>
      </c>
      <c r="AB55" s="1">
        <v>622000000</v>
      </c>
      <c r="AC55" s="1">
        <v>1006000000</v>
      </c>
      <c r="AD55" s="1">
        <v>894000000</v>
      </c>
      <c r="AE55" s="1">
        <v>776000000</v>
      </c>
      <c r="AF55" s="1">
        <v>841000000</v>
      </c>
      <c r="AG55" s="1">
        <v>843000000</v>
      </c>
      <c r="AH55" s="1">
        <v>1037000000</v>
      </c>
      <c r="AI55" s="1">
        <v>1014000000</v>
      </c>
      <c r="AJ55" s="1">
        <v>1328000000</v>
      </c>
      <c r="AK55" s="1">
        <v>1949000000</v>
      </c>
      <c r="AL55" s="1">
        <v>2607000000</v>
      </c>
      <c r="AP55" s="31" t="s">
        <v>124</v>
      </c>
      <c r="AQ55" s="32">
        <f>(AR50*AQ37)+(AR51*AQ47)</f>
        <v>0.12959868663734497</v>
      </c>
      <c r="AR55" s="28"/>
    </row>
    <row r="56" spans="1:45" ht="19" x14ac:dyDescent="0.25">
      <c r="A56" s="6" t="s">
        <v>52</v>
      </c>
      <c r="B56" s="10" t="s">
        <v>92</v>
      </c>
      <c r="C56" s="10" t="s">
        <v>92</v>
      </c>
      <c r="D56" s="10">
        <v>142400000</v>
      </c>
      <c r="E56" s="10">
        <v>266200000</v>
      </c>
      <c r="F56" s="10">
        <v>275800000</v>
      </c>
      <c r="G56" s="10">
        <v>317500000</v>
      </c>
      <c r="H56" s="10">
        <v>455300000</v>
      </c>
      <c r="I56" s="10">
        <v>352500000</v>
      </c>
      <c r="J56" s="10">
        <v>454619000</v>
      </c>
      <c r="K56" s="10">
        <v>592000000</v>
      </c>
      <c r="L56" s="10">
        <v>621736000</v>
      </c>
      <c r="M56" s="10">
        <v>583000000</v>
      </c>
      <c r="N56" s="10">
        <v>727000000</v>
      </c>
      <c r="O56" s="10">
        <v>841000000</v>
      </c>
      <c r="P56" s="10">
        <v>911000000</v>
      </c>
      <c r="Q56" s="10">
        <v>1224109000</v>
      </c>
      <c r="R56" s="10">
        <v>1314000000</v>
      </c>
      <c r="S56" s="10">
        <v>1372000000</v>
      </c>
      <c r="T56" s="10">
        <v>1452000000</v>
      </c>
      <c r="U56" s="10">
        <v>1846000000</v>
      </c>
      <c r="V56" s="10">
        <v>1822000000</v>
      </c>
      <c r="W56" s="10">
        <v>2852000000</v>
      </c>
      <c r="X56" s="10">
        <v>2625000000</v>
      </c>
      <c r="Y56" s="10">
        <v>2226000000</v>
      </c>
      <c r="Z56" s="10">
        <v>2210000000</v>
      </c>
      <c r="AA56" s="10">
        <v>1674000000</v>
      </c>
      <c r="AB56" s="10">
        <v>1774000000</v>
      </c>
      <c r="AC56" s="10">
        <v>1397000000</v>
      </c>
      <c r="AD56" s="10">
        <v>1618000000</v>
      </c>
      <c r="AE56" s="10">
        <v>1440000000</v>
      </c>
      <c r="AF56" s="10">
        <v>1403000000</v>
      </c>
      <c r="AG56" s="10">
        <v>1346000000</v>
      </c>
      <c r="AH56" s="10">
        <v>1513000000</v>
      </c>
      <c r="AI56" s="10">
        <v>1984000000</v>
      </c>
      <c r="AJ56" s="10">
        <v>2359000000</v>
      </c>
      <c r="AK56" s="10">
        <v>2417000000</v>
      </c>
      <c r="AL56" s="10">
        <v>4240000000</v>
      </c>
    </row>
    <row r="57" spans="1:45" ht="19" x14ac:dyDescent="0.25">
      <c r="A57" s="5" t="s">
        <v>53</v>
      </c>
      <c r="B57" s="1" t="s">
        <v>92</v>
      </c>
      <c r="C57" s="1" t="s">
        <v>92</v>
      </c>
      <c r="D57" s="1">
        <v>151600000</v>
      </c>
      <c r="E57" s="1">
        <v>130400000</v>
      </c>
      <c r="F57" s="1">
        <v>126400000</v>
      </c>
      <c r="G57" s="1">
        <v>131300000</v>
      </c>
      <c r="H57" s="1">
        <v>42000000</v>
      </c>
      <c r="I57" s="1">
        <v>19700000</v>
      </c>
      <c r="J57" s="1">
        <v>79504000</v>
      </c>
      <c r="K57" s="1">
        <v>76000000</v>
      </c>
      <c r="L57" s="1">
        <v>214965000</v>
      </c>
      <c r="M57" s="1">
        <v>445000000</v>
      </c>
      <c r="N57" s="1">
        <v>663000000</v>
      </c>
      <c r="O57" s="1">
        <v>1372000000</v>
      </c>
      <c r="P57" s="1">
        <v>1427000000</v>
      </c>
      <c r="Q57" s="1">
        <v>1167973000</v>
      </c>
      <c r="R57" s="1">
        <v>673000000</v>
      </c>
      <c r="S57" s="1">
        <v>1780000000</v>
      </c>
      <c r="T57" s="1">
        <v>1900000000</v>
      </c>
      <c r="U57" s="1">
        <v>1628000000</v>
      </c>
      <c r="V57" s="1">
        <v>1327000000</v>
      </c>
      <c r="W57" s="1">
        <v>3672000000</v>
      </c>
      <c r="X57" s="1">
        <v>5031000000</v>
      </c>
      <c r="Y57" s="1">
        <v>4702000000</v>
      </c>
      <c r="Z57" s="1">
        <v>4252000000</v>
      </c>
      <c r="AA57" s="1">
        <v>2188000000</v>
      </c>
      <c r="AB57" s="1">
        <v>1527000000</v>
      </c>
      <c r="AC57" s="1">
        <v>2037000000</v>
      </c>
      <c r="AD57" s="1">
        <v>1998000000</v>
      </c>
      <c r="AE57" s="1">
        <v>2035000000</v>
      </c>
      <c r="AF57" s="1">
        <v>2007000000</v>
      </c>
      <c r="AG57" s="1">
        <v>1435000000</v>
      </c>
      <c r="AH57" s="1">
        <v>1325000000</v>
      </c>
      <c r="AI57" s="1">
        <v>1114000000</v>
      </c>
      <c r="AJ57" s="1">
        <v>486000000</v>
      </c>
      <c r="AK57" s="1">
        <v>531000000</v>
      </c>
      <c r="AL57" s="1">
        <v>349000000</v>
      </c>
    </row>
    <row r="58" spans="1:45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  <c r="X58" s="1" t="s">
        <v>92</v>
      </c>
      <c r="Y58" s="1" t="s">
        <v>92</v>
      </c>
      <c r="Z58" s="1" t="s">
        <v>92</v>
      </c>
      <c r="AA58" s="1" t="s">
        <v>92</v>
      </c>
      <c r="AB58" s="1" t="s">
        <v>92</v>
      </c>
      <c r="AC58" s="1" t="s">
        <v>92</v>
      </c>
      <c r="AD58" s="1" t="s">
        <v>92</v>
      </c>
      <c r="AE58" s="1" t="s">
        <v>92</v>
      </c>
      <c r="AF58" s="1" t="s">
        <v>92</v>
      </c>
      <c r="AG58" s="1" t="s">
        <v>92</v>
      </c>
      <c r="AH58" s="1" t="s">
        <v>92</v>
      </c>
      <c r="AI58" s="1" t="s">
        <v>92</v>
      </c>
      <c r="AJ58" s="1" t="s">
        <v>92</v>
      </c>
      <c r="AK58" s="1" t="s">
        <v>92</v>
      </c>
      <c r="AL58" s="1" t="s">
        <v>92</v>
      </c>
    </row>
    <row r="59" spans="1:45" ht="19" x14ac:dyDescent="0.25">
      <c r="A59" s="5" t="s">
        <v>54</v>
      </c>
      <c r="B59" s="1" t="s">
        <v>92</v>
      </c>
      <c r="C59" s="1" t="s">
        <v>92</v>
      </c>
      <c r="D59" s="1">
        <v>48200000</v>
      </c>
      <c r="E59" s="1">
        <v>39900000</v>
      </c>
      <c r="F59" s="1">
        <v>29300000</v>
      </c>
      <c r="G59" s="1">
        <v>26500000</v>
      </c>
      <c r="H59" s="1">
        <v>11000000</v>
      </c>
      <c r="I59" s="1">
        <v>29100000</v>
      </c>
      <c r="J59" s="1">
        <v>42837000</v>
      </c>
      <c r="K59" s="1" t="s">
        <v>92</v>
      </c>
      <c r="L59" s="1">
        <v>94439000</v>
      </c>
      <c r="M59" s="1" t="s">
        <v>92</v>
      </c>
      <c r="N59" s="1" t="s">
        <v>92</v>
      </c>
      <c r="O59" s="1" t="s">
        <v>92</v>
      </c>
      <c r="P59" s="1" t="s">
        <v>92</v>
      </c>
      <c r="Q59" s="1">
        <v>203986000</v>
      </c>
      <c r="R59" s="1" t="s">
        <v>92</v>
      </c>
      <c r="S59" s="1" t="s">
        <v>92</v>
      </c>
      <c r="T59" s="1" t="s">
        <v>92</v>
      </c>
      <c r="U59" s="1" t="s">
        <v>92</v>
      </c>
      <c r="V59" s="1" t="s">
        <v>92</v>
      </c>
      <c r="W59" s="1">
        <v>31000000</v>
      </c>
      <c r="X59" s="1" t="s">
        <v>92</v>
      </c>
      <c r="Y59" s="1" t="s">
        <v>92</v>
      </c>
      <c r="Z59" s="1" t="s">
        <v>92</v>
      </c>
      <c r="AA59" s="1" t="s">
        <v>92</v>
      </c>
      <c r="AB59" s="1" t="s">
        <v>92</v>
      </c>
      <c r="AC59" s="1" t="s">
        <v>92</v>
      </c>
      <c r="AD59" s="1" t="s">
        <v>92</v>
      </c>
      <c r="AE59" s="1" t="s">
        <v>92</v>
      </c>
      <c r="AF59" s="1" t="s">
        <v>92</v>
      </c>
      <c r="AG59" s="1" t="s">
        <v>92</v>
      </c>
      <c r="AH59" s="1" t="s">
        <v>92</v>
      </c>
      <c r="AI59" s="1" t="s">
        <v>92</v>
      </c>
      <c r="AJ59" s="1" t="s">
        <v>92</v>
      </c>
      <c r="AK59" s="1" t="s">
        <v>92</v>
      </c>
      <c r="AL59" s="1" t="s">
        <v>92</v>
      </c>
    </row>
    <row r="60" spans="1:45" ht="19" x14ac:dyDescent="0.25">
      <c r="A60" s="5" t="s">
        <v>55</v>
      </c>
      <c r="B60" s="1" t="s">
        <v>92</v>
      </c>
      <c r="C60" s="1" t="s">
        <v>92</v>
      </c>
      <c r="D60" s="1">
        <v>100000</v>
      </c>
      <c r="E60" s="1" t="s">
        <v>92</v>
      </c>
      <c r="F60" s="1" t="s">
        <v>92</v>
      </c>
      <c r="G60" s="1">
        <v>100000</v>
      </c>
      <c r="H60" s="1">
        <v>100000</v>
      </c>
      <c r="I60" s="1">
        <v>100000</v>
      </c>
      <c r="J60" s="1" t="s">
        <v>92</v>
      </c>
      <c r="K60" s="1">
        <v>42000000</v>
      </c>
      <c r="L60" s="1" t="s">
        <v>92</v>
      </c>
      <c r="M60" s="1">
        <v>95000000</v>
      </c>
      <c r="N60" s="1">
        <v>96000000</v>
      </c>
      <c r="O60" s="1">
        <v>35000000</v>
      </c>
      <c r="P60" s="1">
        <v>60000000</v>
      </c>
      <c r="Q60" s="1" t="s">
        <v>92</v>
      </c>
      <c r="R60" s="1">
        <v>105000000</v>
      </c>
      <c r="S60" s="1" t="s">
        <v>92</v>
      </c>
      <c r="T60" s="1">
        <v>1304000000</v>
      </c>
      <c r="U60" s="1">
        <v>1360000000</v>
      </c>
      <c r="V60" s="1">
        <v>787000000</v>
      </c>
      <c r="W60" s="1">
        <v>517000000</v>
      </c>
      <c r="X60" s="1">
        <v>904000000</v>
      </c>
      <c r="Y60" s="1">
        <v>829000000</v>
      </c>
      <c r="Z60" s="1">
        <v>1968000000</v>
      </c>
      <c r="AA60" s="1">
        <v>89000000</v>
      </c>
      <c r="AB60" s="1">
        <v>63000000</v>
      </c>
      <c r="AC60" s="1">
        <v>28000000</v>
      </c>
      <c r="AD60" s="1">
        <v>177000000</v>
      </c>
      <c r="AE60" s="1">
        <v>105000000</v>
      </c>
      <c r="AF60" s="1">
        <v>86000000</v>
      </c>
      <c r="AG60" s="1">
        <v>124000000</v>
      </c>
      <c r="AH60" s="1">
        <v>118000000</v>
      </c>
      <c r="AI60" s="1">
        <v>192000000</v>
      </c>
      <c r="AJ60" s="1">
        <v>356000000</v>
      </c>
      <c r="AK60" s="1">
        <v>177000000</v>
      </c>
      <c r="AL60" s="1">
        <v>333000000</v>
      </c>
    </row>
    <row r="61" spans="1:45" ht="19" x14ac:dyDescent="0.25">
      <c r="A61" s="5" t="s">
        <v>56</v>
      </c>
      <c r="B61" s="1" t="s">
        <v>92</v>
      </c>
      <c r="C61" s="1" t="s">
        <v>92</v>
      </c>
      <c r="D61" s="1">
        <v>199900000</v>
      </c>
      <c r="E61" s="1">
        <v>170300000</v>
      </c>
      <c r="F61" s="1">
        <v>155700000</v>
      </c>
      <c r="G61" s="1">
        <v>157900000</v>
      </c>
      <c r="H61" s="1">
        <v>53100000</v>
      </c>
      <c r="I61" s="1">
        <v>48900000</v>
      </c>
      <c r="J61" s="1">
        <v>122341000</v>
      </c>
      <c r="K61" s="1">
        <v>118000000</v>
      </c>
      <c r="L61" s="1">
        <v>309404000</v>
      </c>
      <c r="M61" s="1">
        <v>540000000</v>
      </c>
      <c r="N61" s="1">
        <v>759000000</v>
      </c>
      <c r="O61" s="1">
        <v>1407000000</v>
      </c>
      <c r="P61" s="1">
        <v>1487000000</v>
      </c>
      <c r="Q61" s="1">
        <v>1371959000</v>
      </c>
      <c r="R61" s="1">
        <v>778000000</v>
      </c>
      <c r="S61" s="1">
        <v>1780000000</v>
      </c>
      <c r="T61" s="1">
        <v>3204000000</v>
      </c>
      <c r="U61" s="1">
        <v>2988000000</v>
      </c>
      <c r="V61" s="1">
        <v>2114000000</v>
      </c>
      <c r="W61" s="1">
        <v>4220000000</v>
      </c>
      <c r="X61" s="1">
        <v>5935000000</v>
      </c>
      <c r="Y61" s="1">
        <v>5531000000</v>
      </c>
      <c r="Z61" s="1">
        <v>6220000000</v>
      </c>
      <c r="AA61" s="1">
        <v>2277000000</v>
      </c>
      <c r="AB61" s="1">
        <v>1590000000</v>
      </c>
      <c r="AC61" s="1">
        <v>2065000000</v>
      </c>
      <c r="AD61" s="1">
        <v>2175000000</v>
      </c>
      <c r="AE61" s="1">
        <v>2140000000</v>
      </c>
      <c r="AF61" s="1">
        <v>2093000000</v>
      </c>
      <c r="AG61" s="1">
        <v>1559000000</v>
      </c>
      <c r="AH61" s="1">
        <v>1443000000</v>
      </c>
      <c r="AI61" s="1">
        <v>1306000000</v>
      </c>
      <c r="AJ61" s="1">
        <v>842000000</v>
      </c>
      <c r="AK61" s="1">
        <v>708000000</v>
      </c>
      <c r="AL61" s="1">
        <v>682000000</v>
      </c>
    </row>
    <row r="62" spans="1:45" ht="19" x14ac:dyDescent="0.25">
      <c r="A62" s="5" t="s">
        <v>57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  <c r="AL62" s="1" t="s">
        <v>92</v>
      </c>
    </row>
    <row r="63" spans="1:45" ht="19" x14ac:dyDescent="0.25">
      <c r="A63" s="6" t="s">
        <v>58</v>
      </c>
      <c r="B63" s="10" t="s">
        <v>92</v>
      </c>
      <c r="C63" s="10" t="s">
        <v>92</v>
      </c>
      <c r="D63" s="10">
        <v>342300000</v>
      </c>
      <c r="E63" s="10">
        <v>436500000</v>
      </c>
      <c r="F63" s="10">
        <v>431500000</v>
      </c>
      <c r="G63" s="10">
        <v>475400000</v>
      </c>
      <c r="H63" s="10">
        <v>508400000</v>
      </c>
      <c r="I63" s="10">
        <v>401400000</v>
      </c>
      <c r="J63" s="10">
        <v>576960000</v>
      </c>
      <c r="K63" s="10">
        <v>710000000</v>
      </c>
      <c r="L63" s="10">
        <v>931140000</v>
      </c>
      <c r="M63" s="10">
        <v>1123000000</v>
      </c>
      <c r="N63" s="10">
        <v>1486000000</v>
      </c>
      <c r="O63" s="10">
        <v>2248000000</v>
      </c>
      <c r="P63" s="10">
        <v>2398000000</v>
      </c>
      <c r="Q63" s="10">
        <v>2596068000</v>
      </c>
      <c r="R63" s="10">
        <v>2092000000</v>
      </c>
      <c r="S63" s="10">
        <v>3152000000</v>
      </c>
      <c r="T63" s="10">
        <v>4656000000</v>
      </c>
      <c r="U63" s="10">
        <v>4834000000</v>
      </c>
      <c r="V63" s="10">
        <v>3936000000</v>
      </c>
      <c r="W63" s="10">
        <v>7072000000</v>
      </c>
      <c r="X63" s="10">
        <v>8560000000</v>
      </c>
      <c r="Y63" s="10">
        <v>7757000000</v>
      </c>
      <c r="Z63" s="10">
        <v>8430000000</v>
      </c>
      <c r="AA63" s="10">
        <v>3951000000</v>
      </c>
      <c r="AB63" s="10">
        <v>3364000000</v>
      </c>
      <c r="AC63" s="10">
        <v>3462000000</v>
      </c>
      <c r="AD63" s="10">
        <v>3793000000</v>
      </c>
      <c r="AE63" s="10">
        <v>3580000000</v>
      </c>
      <c r="AF63" s="10">
        <v>3496000000</v>
      </c>
      <c r="AG63" s="10">
        <v>2905000000</v>
      </c>
      <c r="AH63" s="10">
        <v>2956000000</v>
      </c>
      <c r="AI63" s="10">
        <v>3290000000</v>
      </c>
      <c r="AJ63" s="10">
        <v>3201000000</v>
      </c>
      <c r="AK63" s="10">
        <v>3125000000</v>
      </c>
      <c r="AL63" s="10">
        <v>4922000000</v>
      </c>
    </row>
    <row r="64" spans="1:45" ht="19" x14ac:dyDescent="0.25">
      <c r="A64" s="5" t="s">
        <v>59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>
        <v>926000</v>
      </c>
      <c r="K64" s="1">
        <v>1000000</v>
      </c>
      <c r="L64" s="1">
        <v>1047000</v>
      </c>
      <c r="M64" s="1">
        <v>1000000</v>
      </c>
      <c r="N64" s="1">
        <v>1000000</v>
      </c>
      <c r="O64" s="1">
        <v>1000000</v>
      </c>
      <c r="P64" s="1">
        <v>1000000</v>
      </c>
      <c r="Q64" s="1">
        <v>3141000</v>
      </c>
      <c r="R64" s="1">
        <v>3000000</v>
      </c>
      <c r="S64" s="1">
        <v>3000000</v>
      </c>
      <c r="T64" s="1">
        <v>4000000</v>
      </c>
      <c r="U64" s="1">
        <v>4000000</v>
      </c>
      <c r="V64" s="1">
        <v>4000000</v>
      </c>
      <c r="W64" s="1">
        <v>5000000</v>
      </c>
      <c r="X64" s="1">
        <v>6000000</v>
      </c>
      <c r="Y64" s="1">
        <v>6000000</v>
      </c>
      <c r="Z64" s="1">
        <v>7000000</v>
      </c>
      <c r="AA64" s="1">
        <v>7000000</v>
      </c>
      <c r="AB64" s="1">
        <v>7000000</v>
      </c>
      <c r="AC64" s="1">
        <v>7000000</v>
      </c>
      <c r="AD64" s="1">
        <v>7000000</v>
      </c>
      <c r="AE64" s="1">
        <v>8000000</v>
      </c>
      <c r="AF64" s="1">
        <v>8000000</v>
      </c>
      <c r="AG64" s="1">
        <v>9000000</v>
      </c>
      <c r="AH64" s="1">
        <v>9000000</v>
      </c>
      <c r="AI64" s="1">
        <v>10000000</v>
      </c>
      <c r="AJ64" s="1">
        <v>12000000</v>
      </c>
      <c r="AK64" s="1">
        <v>12000000</v>
      </c>
      <c r="AL64" s="1">
        <v>12000000</v>
      </c>
    </row>
    <row r="65" spans="1:38" ht="19" x14ac:dyDescent="0.25">
      <c r="A65" s="5" t="s">
        <v>60</v>
      </c>
      <c r="B65" s="1" t="s">
        <v>92</v>
      </c>
      <c r="C65" s="1" t="s">
        <v>92</v>
      </c>
      <c r="D65" s="1">
        <v>269200000</v>
      </c>
      <c r="E65" s="1">
        <v>171700000</v>
      </c>
      <c r="F65" s="1">
        <v>207500000</v>
      </c>
      <c r="G65" s="1">
        <v>143500000</v>
      </c>
      <c r="H65" s="1">
        <v>278500000</v>
      </c>
      <c r="I65" s="1">
        <v>513100000</v>
      </c>
      <c r="J65" s="1">
        <v>731577000</v>
      </c>
      <c r="K65" s="1">
        <v>1036000000</v>
      </c>
      <c r="L65" s="1">
        <v>1363256000</v>
      </c>
      <c r="M65" s="1">
        <v>1087000000</v>
      </c>
      <c r="N65" s="1">
        <v>1066000000</v>
      </c>
      <c r="O65" s="1">
        <v>962000000</v>
      </c>
      <c r="P65" s="1">
        <v>873000000</v>
      </c>
      <c r="Q65" s="1">
        <v>1856261000</v>
      </c>
      <c r="R65" s="1">
        <v>1796000000</v>
      </c>
      <c r="S65" s="1">
        <v>493000000</v>
      </c>
      <c r="T65" s="1">
        <v>218000000</v>
      </c>
      <c r="U65" s="1">
        <v>308000000</v>
      </c>
      <c r="V65" s="1">
        <v>474000000</v>
      </c>
      <c r="W65" s="1">
        <v>308000000</v>
      </c>
      <c r="X65" s="1">
        <v>-3100000000</v>
      </c>
      <c r="Y65" s="1">
        <v>-6198000000</v>
      </c>
      <c r="Z65" s="1">
        <v>-5939000000</v>
      </c>
      <c r="AA65" s="1">
        <v>-5468000000</v>
      </c>
      <c r="AB65" s="1">
        <v>-4977000000</v>
      </c>
      <c r="AC65" s="1">
        <v>-6160000000</v>
      </c>
      <c r="AD65" s="1">
        <v>-6243000000</v>
      </c>
      <c r="AE65" s="1">
        <v>-6646000000</v>
      </c>
      <c r="AF65" s="1">
        <v>-7306000000</v>
      </c>
      <c r="AG65" s="1">
        <v>-7803000000</v>
      </c>
      <c r="AH65" s="1">
        <v>-7775000000</v>
      </c>
      <c r="AI65" s="1">
        <v>-7436000000</v>
      </c>
      <c r="AJ65" s="1">
        <v>-7095000000</v>
      </c>
      <c r="AK65" s="1">
        <v>-4605000000</v>
      </c>
      <c r="AL65" s="1">
        <v>-1451000000</v>
      </c>
    </row>
    <row r="66" spans="1:38" ht="19" x14ac:dyDescent="0.25">
      <c r="A66" s="5" t="s">
        <v>61</v>
      </c>
      <c r="B66" s="1" t="s">
        <v>92</v>
      </c>
      <c r="C66" s="1" t="s">
        <v>92</v>
      </c>
      <c r="D66" s="1">
        <v>-297100000</v>
      </c>
      <c r="E66" s="1">
        <v>-752300000</v>
      </c>
      <c r="F66" s="1">
        <v>-756000000</v>
      </c>
      <c r="G66" s="1">
        <v>-802300000</v>
      </c>
      <c r="H66" s="1">
        <v>-904300000</v>
      </c>
      <c r="I66" s="1">
        <v>-991100000</v>
      </c>
      <c r="J66" s="1">
        <v>-1094037000</v>
      </c>
      <c r="K66" s="1">
        <v>-1201000000</v>
      </c>
      <c r="L66" s="1">
        <v>-1294881000</v>
      </c>
      <c r="M66" s="1">
        <v>-24000000</v>
      </c>
      <c r="N66" s="1">
        <v>-57000000</v>
      </c>
      <c r="O66" s="1">
        <v>-60000000</v>
      </c>
      <c r="P66" s="1">
        <v>-34000000</v>
      </c>
      <c r="Q66" s="1">
        <v>-2825334000</v>
      </c>
      <c r="R66" s="1">
        <v>-266000000</v>
      </c>
      <c r="S66" s="1">
        <v>49905000</v>
      </c>
      <c r="T66" s="1">
        <v>258084000</v>
      </c>
      <c r="U66" s="1">
        <v>380970000</v>
      </c>
      <c r="V66" s="1">
        <v>163636000</v>
      </c>
      <c r="W66" s="1">
        <v>156000000</v>
      </c>
      <c r="X66" s="1">
        <v>163000000</v>
      </c>
      <c r="Y66" s="1">
        <v>108000000</v>
      </c>
      <c r="Z66" s="1">
        <v>154000000</v>
      </c>
      <c r="AA66" s="1">
        <v>1000000</v>
      </c>
      <c r="AB66" s="1">
        <v>-5000000</v>
      </c>
      <c r="AC66" s="1">
        <v>-3000000</v>
      </c>
      <c r="AD66" s="1">
        <v>-2000000</v>
      </c>
      <c r="AE66" s="1">
        <v>-5000000</v>
      </c>
      <c r="AF66" s="1">
        <v>-8000000</v>
      </c>
      <c r="AG66" s="1">
        <v>-5000000</v>
      </c>
      <c r="AH66" s="1">
        <v>6000000</v>
      </c>
      <c r="AI66" s="1">
        <v>-8000000</v>
      </c>
      <c r="AJ66" s="1" t="s">
        <v>92</v>
      </c>
      <c r="AK66" s="1">
        <v>17000000</v>
      </c>
      <c r="AL66" s="1">
        <v>-3000000</v>
      </c>
    </row>
    <row r="67" spans="1:38" ht="19" x14ac:dyDescent="0.25">
      <c r="A67" s="5" t="s">
        <v>62</v>
      </c>
      <c r="B67" s="1" t="s">
        <v>92</v>
      </c>
      <c r="C67" s="1" t="s">
        <v>92</v>
      </c>
      <c r="D67" s="1">
        <v>417100000</v>
      </c>
      <c r="E67" s="1">
        <v>1225400000</v>
      </c>
      <c r="F67" s="1">
        <v>1239400000</v>
      </c>
      <c r="G67" s="1">
        <v>1295100000</v>
      </c>
      <c r="H67" s="1">
        <v>1409200000</v>
      </c>
      <c r="I67" s="1">
        <v>1524700000</v>
      </c>
      <c r="J67" s="1">
        <v>1713805000</v>
      </c>
      <c r="K67" s="1">
        <v>1899000000</v>
      </c>
      <c r="L67" s="1">
        <v>2030706000</v>
      </c>
      <c r="M67" s="1">
        <v>958000000</v>
      </c>
      <c r="N67" s="1">
        <v>1020000000</v>
      </c>
      <c r="O67" s="1">
        <v>1102000000</v>
      </c>
      <c r="P67" s="1">
        <v>1139000000</v>
      </c>
      <c r="Q67" s="1">
        <v>4137599000</v>
      </c>
      <c r="R67" s="1">
        <v>2022000000</v>
      </c>
      <c r="S67" s="1">
        <v>1921360000</v>
      </c>
      <c r="T67" s="1">
        <v>1958226000</v>
      </c>
      <c r="U67" s="1">
        <v>2317083000</v>
      </c>
      <c r="V67" s="1">
        <v>2710201000</v>
      </c>
      <c r="W67" s="1">
        <v>5316000000</v>
      </c>
      <c r="X67" s="1">
        <v>5921000000</v>
      </c>
      <c r="Y67" s="1">
        <v>6002000000</v>
      </c>
      <c r="Z67" s="1">
        <v>6426000000</v>
      </c>
      <c r="AA67" s="1">
        <v>6473000000</v>
      </c>
      <c r="AB67" s="1">
        <v>6565000000</v>
      </c>
      <c r="AC67" s="1">
        <v>6694000000</v>
      </c>
      <c r="AD67" s="1">
        <v>6782000000</v>
      </c>
      <c r="AE67" s="1">
        <v>6830000000</v>
      </c>
      <c r="AF67" s="1">
        <v>6894000000</v>
      </c>
      <c r="AG67" s="1">
        <v>8215000000</v>
      </c>
      <c r="AH67" s="1">
        <v>8371000000</v>
      </c>
      <c r="AI67" s="1">
        <v>8700000000</v>
      </c>
      <c r="AJ67" s="1">
        <v>9910000000</v>
      </c>
      <c r="AK67" s="1">
        <v>10413000000</v>
      </c>
      <c r="AL67" s="1">
        <v>8939000000</v>
      </c>
    </row>
    <row r="68" spans="1:38" ht="19" x14ac:dyDescent="0.25">
      <c r="A68" s="6" t="s">
        <v>63</v>
      </c>
      <c r="B68" s="10" t="s">
        <v>92</v>
      </c>
      <c r="C68" s="10" t="s">
        <v>92</v>
      </c>
      <c r="D68" s="10">
        <v>389200000</v>
      </c>
      <c r="E68" s="10">
        <v>644800000</v>
      </c>
      <c r="F68" s="10">
        <v>690900000</v>
      </c>
      <c r="G68" s="10">
        <v>636300000</v>
      </c>
      <c r="H68" s="10">
        <v>783400000</v>
      </c>
      <c r="I68" s="10">
        <v>1046700000</v>
      </c>
      <c r="J68" s="10">
        <v>1352271000</v>
      </c>
      <c r="K68" s="10">
        <v>1735000000</v>
      </c>
      <c r="L68" s="10">
        <v>2100128000</v>
      </c>
      <c r="M68" s="10">
        <v>2022000000</v>
      </c>
      <c r="N68" s="10">
        <v>2030000000</v>
      </c>
      <c r="O68" s="10">
        <v>2005000000</v>
      </c>
      <c r="P68" s="10">
        <v>1979000000</v>
      </c>
      <c r="Q68" s="10">
        <v>3171667000</v>
      </c>
      <c r="R68" s="10">
        <v>3555000000</v>
      </c>
      <c r="S68" s="10">
        <v>2467265000</v>
      </c>
      <c r="T68" s="10">
        <v>2438310000</v>
      </c>
      <c r="U68" s="10">
        <v>3010053000</v>
      </c>
      <c r="V68" s="10">
        <v>3351837000</v>
      </c>
      <c r="W68" s="10">
        <v>5785000000</v>
      </c>
      <c r="X68" s="10">
        <v>2990000000</v>
      </c>
      <c r="Y68" s="10">
        <v>-82000000</v>
      </c>
      <c r="Z68" s="10">
        <v>648000000</v>
      </c>
      <c r="AA68" s="10">
        <v>1013000000</v>
      </c>
      <c r="AB68" s="10">
        <v>1590000000</v>
      </c>
      <c r="AC68" s="10">
        <v>538000000</v>
      </c>
      <c r="AD68" s="10">
        <v>544000000</v>
      </c>
      <c r="AE68" s="10">
        <v>187000000</v>
      </c>
      <c r="AF68" s="10">
        <v>-412000000</v>
      </c>
      <c r="AG68" s="10">
        <v>416000000</v>
      </c>
      <c r="AH68" s="10">
        <v>611000000</v>
      </c>
      <c r="AI68" s="10">
        <v>1266000000</v>
      </c>
      <c r="AJ68" s="10">
        <v>2827000000</v>
      </c>
      <c r="AK68" s="10">
        <v>5837000000</v>
      </c>
      <c r="AL68" s="10">
        <v>7497000000</v>
      </c>
    </row>
    <row r="69" spans="1:38" ht="19" x14ac:dyDescent="0.25">
      <c r="A69" s="7" t="s">
        <v>64</v>
      </c>
      <c r="B69" s="11" t="s">
        <v>92</v>
      </c>
      <c r="C69" s="11" t="s">
        <v>92</v>
      </c>
      <c r="D69" s="11">
        <v>731500000</v>
      </c>
      <c r="E69" s="11">
        <v>1081300000</v>
      </c>
      <c r="F69" s="11">
        <v>1122400000</v>
      </c>
      <c r="G69" s="11">
        <v>1111700000</v>
      </c>
      <c r="H69" s="11">
        <v>1291800000</v>
      </c>
      <c r="I69" s="11">
        <v>1448100000</v>
      </c>
      <c r="J69" s="11">
        <v>1929231000</v>
      </c>
      <c r="K69" s="11">
        <v>2445000000</v>
      </c>
      <c r="L69" s="11">
        <v>3031268000</v>
      </c>
      <c r="M69" s="11">
        <v>3145000000</v>
      </c>
      <c r="N69" s="11">
        <v>3516000000</v>
      </c>
      <c r="O69" s="11">
        <v>4253000000</v>
      </c>
      <c r="P69" s="11">
        <v>4377000000</v>
      </c>
      <c r="Q69" s="11">
        <v>5767735000</v>
      </c>
      <c r="R69" s="11">
        <v>5647000000</v>
      </c>
      <c r="S69" s="11">
        <v>5619265000</v>
      </c>
      <c r="T69" s="11">
        <v>7094310000</v>
      </c>
      <c r="U69" s="11">
        <v>7844053000</v>
      </c>
      <c r="V69" s="11">
        <v>7287837000</v>
      </c>
      <c r="W69" s="11">
        <v>12857000000</v>
      </c>
      <c r="X69" s="11">
        <v>11550000000</v>
      </c>
      <c r="Y69" s="11">
        <v>7675000000</v>
      </c>
      <c r="Z69" s="11">
        <v>9078000000</v>
      </c>
      <c r="AA69" s="11">
        <v>4964000000</v>
      </c>
      <c r="AB69" s="11">
        <v>4954000000</v>
      </c>
      <c r="AC69" s="11">
        <v>4000000000</v>
      </c>
      <c r="AD69" s="11">
        <v>4337000000</v>
      </c>
      <c r="AE69" s="11">
        <v>3767000000</v>
      </c>
      <c r="AF69" s="11">
        <v>3084000000</v>
      </c>
      <c r="AG69" s="11">
        <v>3321000000</v>
      </c>
      <c r="AH69" s="11">
        <v>3567000000</v>
      </c>
      <c r="AI69" s="11">
        <v>4556000000</v>
      </c>
      <c r="AJ69" s="11">
        <v>6028000000</v>
      </c>
      <c r="AK69" s="11">
        <v>8962000000</v>
      </c>
      <c r="AL69" s="11">
        <v>12419000000</v>
      </c>
    </row>
    <row r="70" spans="1:38" ht="19" x14ac:dyDescent="0.25">
      <c r="A70" s="5" t="s">
        <v>28</v>
      </c>
      <c r="B70" s="13" t="s">
        <v>93</v>
      </c>
      <c r="C70" s="13" t="s">
        <v>93</v>
      </c>
      <c r="D70" s="13" t="s">
        <v>93</v>
      </c>
      <c r="E70" s="13" t="s">
        <v>93</v>
      </c>
      <c r="F70" s="13" t="s">
        <v>93</v>
      </c>
      <c r="G70" s="13" t="s">
        <v>93</v>
      </c>
      <c r="H70" s="13" t="s">
        <v>93</v>
      </c>
      <c r="I70" s="13" t="s">
        <v>93</v>
      </c>
      <c r="J70" s="13" t="s">
        <v>93</v>
      </c>
      <c r="K70" s="13" t="s">
        <v>93</v>
      </c>
      <c r="L70" s="13" t="s">
        <v>93</v>
      </c>
      <c r="M70" s="13" t="s">
        <v>93</v>
      </c>
      <c r="N70" s="13" t="s">
        <v>93</v>
      </c>
      <c r="O70" s="13" t="s">
        <v>93</v>
      </c>
      <c r="P70" s="13" t="s">
        <v>93</v>
      </c>
      <c r="Q70" s="13" t="s">
        <v>93</v>
      </c>
      <c r="R70" s="13" t="s">
        <v>93</v>
      </c>
      <c r="S70" s="13" t="s">
        <v>93</v>
      </c>
      <c r="T70" s="13" t="s">
        <v>93</v>
      </c>
      <c r="U70" s="13" t="s">
        <v>93</v>
      </c>
      <c r="V70" s="13" t="s">
        <v>93</v>
      </c>
      <c r="W70" s="13" t="s">
        <v>93</v>
      </c>
      <c r="X70" s="13" t="s">
        <v>93</v>
      </c>
      <c r="Y70" s="13" t="s">
        <v>93</v>
      </c>
      <c r="Z70" s="13" t="s">
        <v>93</v>
      </c>
      <c r="AA70" s="13" t="s">
        <v>93</v>
      </c>
      <c r="AB70" s="13" t="s">
        <v>93</v>
      </c>
      <c r="AC70" s="13" t="s">
        <v>93</v>
      </c>
      <c r="AD70" s="13" t="s">
        <v>93</v>
      </c>
      <c r="AE70" s="13" t="s">
        <v>93</v>
      </c>
      <c r="AF70" s="13" t="s">
        <v>93</v>
      </c>
      <c r="AG70" s="13" t="s">
        <v>93</v>
      </c>
      <c r="AH70" s="13" t="s">
        <v>93</v>
      </c>
      <c r="AI70" s="13" t="s">
        <v>93</v>
      </c>
      <c r="AJ70" s="13" t="s">
        <v>93</v>
      </c>
      <c r="AK70" s="13" t="s">
        <v>93</v>
      </c>
      <c r="AL70" s="13" t="s">
        <v>93</v>
      </c>
    </row>
    <row r="71" spans="1:38" ht="21" x14ac:dyDescent="0.25">
      <c r="A71" s="4" t="s">
        <v>65</v>
      </c>
      <c r="B71" s="9" t="s">
        <v>91</v>
      </c>
      <c r="C71" s="9" t="s">
        <v>91</v>
      </c>
      <c r="D71" s="9" t="s">
        <v>91</v>
      </c>
      <c r="E71" s="9" t="s">
        <v>91</v>
      </c>
      <c r="F71" s="9" t="s">
        <v>91</v>
      </c>
      <c r="G71" s="9" t="s">
        <v>91</v>
      </c>
      <c r="H71" s="9" t="s">
        <v>91</v>
      </c>
      <c r="I71" s="9" t="s">
        <v>91</v>
      </c>
      <c r="J71" s="9" t="s">
        <v>91</v>
      </c>
      <c r="K71" s="9" t="s">
        <v>91</v>
      </c>
      <c r="L71" s="9" t="s">
        <v>91</v>
      </c>
      <c r="M71" s="9" t="s">
        <v>91</v>
      </c>
      <c r="N71" s="9" t="s">
        <v>91</v>
      </c>
      <c r="O71" s="9" t="s">
        <v>91</v>
      </c>
      <c r="P71" s="9" t="s">
        <v>91</v>
      </c>
      <c r="Q71" s="9" t="s">
        <v>91</v>
      </c>
      <c r="R71" s="9" t="s">
        <v>91</v>
      </c>
      <c r="S71" s="9" t="s">
        <v>91</v>
      </c>
      <c r="T71" s="9" t="s">
        <v>91</v>
      </c>
      <c r="U71" s="9" t="s">
        <v>91</v>
      </c>
      <c r="V71" s="9" t="s">
        <v>91</v>
      </c>
      <c r="W71" s="9" t="s">
        <v>91</v>
      </c>
      <c r="X71" s="9" t="s">
        <v>91</v>
      </c>
      <c r="Y71" s="9" t="s">
        <v>91</v>
      </c>
      <c r="Z71" s="9" t="s">
        <v>91</v>
      </c>
      <c r="AA71" s="9" t="s">
        <v>91</v>
      </c>
      <c r="AB71" s="9" t="s">
        <v>91</v>
      </c>
      <c r="AC71" s="9" t="s">
        <v>91</v>
      </c>
      <c r="AD71" s="9" t="s">
        <v>91</v>
      </c>
      <c r="AE71" s="9" t="s">
        <v>91</v>
      </c>
      <c r="AF71" s="9" t="s">
        <v>91</v>
      </c>
      <c r="AG71" s="9" t="s">
        <v>91</v>
      </c>
      <c r="AH71" s="9" t="s">
        <v>91</v>
      </c>
      <c r="AI71" s="9" t="s">
        <v>91</v>
      </c>
      <c r="AJ71" s="9" t="s">
        <v>91</v>
      </c>
      <c r="AK71" s="9" t="s">
        <v>91</v>
      </c>
      <c r="AL71" s="9" t="s">
        <v>91</v>
      </c>
    </row>
    <row r="72" spans="1:38" ht="19" x14ac:dyDescent="0.25">
      <c r="A72" s="5" t="s">
        <v>66</v>
      </c>
      <c r="B72" s="1" t="s">
        <v>92</v>
      </c>
      <c r="C72" s="1" t="s">
        <v>92</v>
      </c>
      <c r="D72" s="1" t="s">
        <v>92</v>
      </c>
      <c r="E72" s="1" t="s">
        <v>92</v>
      </c>
      <c r="F72" s="1">
        <v>46100000</v>
      </c>
      <c r="G72" s="1">
        <v>-53600000</v>
      </c>
      <c r="H72" s="1">
        <v>145300000</v>
      </c>
      <c r="I72" s="1">
        <v>245000000</v>
      </c>
      <c r="J72" s="1">
        <v>228781000</v>
      </c>
      <c r="K72" s="1">
        <v>305300000</v>
      </c>
      <c r="L72" s="1">
        <v>300521000</v>
      </c>
      <c r="M72" s="1">
        <v>-69000000</v>
      </c>
      <c r="N72" s="1">
        <v>-21100000</v>
      </c>
      <c r="O72" s="1">
        <v>-104000000</v>
      </c>
      <c r="P72" s="1">
        <v>-88900000</v>
      </c>
      <c r="Q72" s="1">
        <v>983026000</v>
      </c>
      <c r="R72" s="1">
        <v>-60600000</v>
      </c>
      <c r="S72" s="1">
        <v>-1303000000</v>
      </c>
      <c r="T72" s="1">
        <v>-274500000</v>
      </c>
      <c r="U72" s="1">
        <v>91200000</v>
      </c>
      <c r="V72" s="1">
        <v>165500000</v>
      </c>
      <c r="W72" s="1">
        <v>-166000000</v>
      </c>
      <c r="X72" s="1">
        <v>-3379000000</v>
      </c>
      <c r="Y72" s="1">
        <v>-3098000000</v>
      </c>
      <c r="Z72" s="1">
        <v>376000000</v>
      </c>
      <c r="AA72" s="1">
        <v>471000000</v>
      </c>
      <c r="AB72" s="1">
        <v>491000000</v>
      </c>
      <c r="AC72" s="1">
        <v>-1183000000</v>
      </c>
      <c r="AD72" s="1">
        <v>-83000000</v>
      </c>
      <c r="AE72" s="1">
        <v>-403000000</v>
      </c>
      <c r="AF72" s="1">
        <v>-660000000</v>
      </c>
      <c r="AG72" s="1">
        <v>-497000000</v>
      </c>
      <c r="AH72" s="1">
        <v>-33000000</v>
      </c>
      <c r="AI72" s="1">
        <v>337000000</v>
      </c>
      <c r="AJ72" s="1">
        <v>341000000</v>
      </c>
      <c r="AK72" s="1">
        <v>2490000000</v>
      </c>
      <c r="AL72" s="1">
        <v>3162000000</v>
      </c>
    </row>
    <row r="73" spans="1:38" ht="19" x14ac:dyDescent="0.25">
      <c r="A73" s="5" t="s">
        <v>13</v>
      </c>
      <c r="B73" s="1" t="s">
        <v>92</v>
      </c>
      <c r="C73" s="1" t="s">
        <v>92</v>
      </c>
      <c r="D73" s="1" t="s">
        <v>92</v>
      </c>
      <c r="E73" s="1" t="s">
        <v>92</v>
      </c>
      <c r="F73" s="1">
        <v>136400000</v>
      </c>
      <c r="G73" s="1">
        <v>128300000</v>
      </c>
      <c r="H73" s="1">
        <v>155900000</v>
      </c>
      <c r="I73" s="1">
        <v>152300000</v>
      </c>
      <c r="J73" s="1">
        <v>175067000</v>
      </c>
      <c r="K73" s="1">
        <v>215984000</v>
      </c>
      <c r="L73" s="1">
        <v>262501000</v>
      </c>
      <c r="M73" s="1">
        <v>332640000</v>
      </c>
      <c r="N73" s="1">
        <v>394465000</v>
      </c>
      <c r="O73" s="1">
        <v>467521000</v>
      </c>
      <c r="P73" s="1">
        <v>515520000</v>
      </c>
      <c r="Q73" s="1">
        <v>579070000</v>
      </c>
      <c r="R73" s="1">
        <v>622867000</v>
      </c>
      <c r="S73" s="1">
        <v>756169000</v>
      </c>
      <c r="T73" s="1">
        <v>995663000</v>
      </c>
      <c r="U73" s="1">
        <v>1224252000</v>
      </c>
      <c r="V73" s="1">
        <v>1219344000</v>
      </c>
      <c r="W73" s="1">
        <v>837000000</v>
      </c>
      <c r="X73" s="1">
        <v>1138000000</v>
      </c>
      <c r="Y73" s="1">
        <v>1223000000</v>
      </c>
      <c r="Z73" s="1">
        <v>1128000000</v>
      </c>
      <c r="AA73" s="1">
        <v>383000000</v>
      </c>
      <c r="AB73" s="1">
        <v>317000000</v>
      </c>
      <c r="AC73" s="1">
        <v>260000000</v>
      </c>
      <c r="AD73" s="1">
        <v>236000000</v>
      </c>
      <c r="AE73" s="1">
        <v>203000000</v>
      </c>
      <c r="AF73" s="1">
        <v>167000000</v>
      </c>
      <c r="AG73" s="1">
        <v>133000000</v>
      </c>
      <c r="AH73" s="1">
        <v>144000000</v>
      </c>
      <c r="AI73" s="1">
        <v>170000000</v>
      </c>
      <c r="AJ73" s="1">
        <v>258000000</v>
      </c>
      <c r="AK73" s="1">
        <v>354000000</v>
      </c>
      <c r="AL73" s="1">
        <v>463000000</v>
      </c>
    </row>
    <row r="74" spans="1:38" ht="19" x14ac:dyDescent="0.25">
      <c r="A74" s="5" t="s">
        <v>67</v>
      </c>
      <c r="B74" s="1" t="s">
        <v>92</v>
      </c>
      <c r="C74" s="1" t="s">
        <v>92</v>
      </c>
      <c r="D74" s="1" t="s">
        <v>92</v>
      </c>
      <c r="E74" s="1" t="s">
        <v>92</v>
      </c>
      <c r="F74" s="1">
        <v>-10600000</v>
      </c>
      <c r="G74" s="1">
        <v>-2700000</v>
      </c>
      <c r="H74" s="1">
        <v>-15500000</v>
      </c>
      <c r="I74" s="1">
        <v>-19100000</v>
      </c>
      <c r="J74" s="1">
        <v>-27021000</v>
      </c>
      <c r="K74" s="1" t="s">
        <v>92</v>
      </c>
      <c r="L74" s="1">
        <v>41607000</v>
      </c>
      <c r="M74" s="1">
        <v>17134000</v>
      </c>
      <c r="N74" s="1">
        <v>-18566000</v>
      </c>
      <c r="O74" s="1">
        <v>-106861000</v>
      </c>
      <c r="P74" s="1">
        <v>160668000</v>
      </c>
      <c r="Q74" s="1">
        <v>-19076000</v>
      </c>
      <c r="R74" s="1">
        <v>-36052000</v>
      </c>
      <c r="S74" s="1">
        <v>35427000</v>
      </c>
      <c r="T74" s="1">
        <v>2971000</v>
      </c>
      <c r="U74" s="1">
        <v>-39240000</v>
      </c>
      <c r="V74" s="1">
        <v>-21806000</v>
      </c>
      <c r="W74" s="1">
        <v>-2000000</v>
      </c>
      <c r="X74" s="1">
        <v>-24000000</v>
      </c>
      <c r="Y74" s="1">
        <v>26000000</v>
      </c>
      <c r="Z74" s="1">
        <v>130000000</v>
      </c>
      <c r="AA74" s="1">
        <v>-5000000</v>
      </c>
      <c r="AB74" s="1">
        <v>-6000000</v>
      </c>
      <c r="AC74" s="1">
        <v>-40000000</v>
      </c>
      <c r="AD74" s="1">
        <v>1000000</v>
      </c>
      <c r="AE74" s="1" t="s">
        <v>92</v>
      </c>
      <c r="AF74" s="1" t="s">
        <v>92</v>
      </c>
      <c r="AG74" s="1">
        <v>11000000</v>
      </c>
      <c r="AH74" s="1" t="s">
        <v>92</v>
      </c>
      <c r="AI74" s="1">
        <v>-4000000</v>
      </c>
      <c r="AJ74" s="1">
        <v>-4000000</v>
      </c>
      <c r="AK74" s="1">
        <v>-1223000000</v>
      </c>
      <c r="AL74" s="1">
        <v>308000000</v>
      </c>
    </row>
    <row r="75" spans="1:38" ht="19" x14ac:dyDescent="0.25">
      <c r="A75" s="5" t="s">
        <v>68</v>
      </c>
      <c r="B75" s="1" t="s">
        <v>92</v>
      </c>
      <c r="C75" s="1" t="s">
        <v>92</v>
      </c>
      <c r="D75" s="1" t="s">
        <v>92</v>
      </c>
      <c r="E75" s="1" t="s">
        <v>92</v>
      </c>
      <c r="F75" s="1" t="s">
        <v>92</v>
      </c>
      <c r="G75" s="1" t="s">
        <v>92</v>
      </c>
      <c r="H75" s="1" t="s">
        <v>92</v>
      </c>
      <c r="I75" s="1" t="s">
        <v>92</v>
      </c>
      <c r="J75" s="1" t="s">
        <v>92</v>
      </c>
      <c r="K75" s="1" t="s">
        <v>92</v>
      </c>
      <c r="L75" s="1" t="s">
        <v>92</v>
      </c>
      <c r="M75" s="1" t="s">
        <v>92</v>
      </c>
      <c r="N75" s="1" t="s">
        <v>92</v>
      </c>
      <c r="O75" s="1" t="s">
        <v>92</v>
      </c>
      <c r="P75" s="1" t="s">
        <v>92</v>
      </c>
      <c r="Q75" s="1" t="s">
        <v>92</v>
      </c>
      <c r="R75" s="1" t="s">
        <v>92</v>
      </c>
      <c r="S75" s="1" t="s">
        <v>92</v>
      </c>
      <c r="T75" s="1" t="s">
        <v>92</v>
      </c>
      <c r="U75" s="1" t="s">
        <v>92</v>
      </c>
      <c r="V75" s="1" t="s">
        <v>92</v>
      </c>
      <c r="W75" s="1" t="s">
        <v>92</v>
      </c>
      <c r="X75" s="1" t="s">
        <v>92</v>
      </c>
      <c r="Y75" s="1" t="s">
        <v>92</v>
      </c>
      <c r="Z75" s="1">
        <v>75000000</v>
      </c>
      <c r="AA75" s="1">
        <v>87000000</v>
      </c>
      <c r="AB75" s="1">
        <v>90000000</v>
      </c>
      <c r="AC75" s="1">
        <v>97000000</v>
      </c>
      <c r="AD75" s="1">
        <v>91000000</v>
      </c>
      <c r="AE75" s="1">
        <v>81000000</v>
      </c>
      <c r="AF75" s="1">
        <v>63000000</v>
      </c>
      <c r="AG75" s="1">
        <v>86000000</v>
      </c>
      <c r="AH75" s="1">
        <v>97000000</v>
      </c>
      <c r="AI75" s="1">
        <v>137000000</v>
      </c>
      <c r="AJ75" s="1">
        <v>197000000</v>
      </c>
      <c r="AK75" s="1">
        <v>274000000</v>
      </c>
      <c r="AL75" s="1">
        <v>379000000</v>
      </c>
    </row>
    <row r="76" spans="1:38" ht="19" x14ac:dyDescent="0.25">
      <c r="A76" s="5" t="s">
        <v>69</v>
      </c>
      <c r="B76" s="1" t="s">
        <v>92</v>
      </c>
      <c r="C76" s="1" t="s">
        <v>92</v>
      </c>
      <c r="D76" s="1" t="s">
        <v>92</v>
      </c>
      <c r="E76" s="1" t="s">
        <v>92</v>
      </c>
      <c r="F76" s="1">
        <v>-19600000</v>
      </c>
      <c r="G76" s="1">
        <v>26800000</v>
      </c>
      <c r="H76" s="1">
        <v>-41200000</v>
      </c>
      <c r="I76" s="1">
        <v>16600000</v>
      </c>
      <c r="J76" s="1">
        <v>10410000</v>
      </c>
      <c r="K76" s="1">
        <v>-21139000</v>
      </c>
      <c r="L76" s="1">
        <v>39656000</v>
      </c>
      <c r="M76" s="1">
        <v>-124825000</v>
      </c>
      <c r="N76" s="1">
        <v>32576000</v>
      </c>
      <c r="O76" s="1">
        <v>-120856000</v>
      </c>
      <c r="P76" s="1">
        <v>122446000</v>
      </c>
      <c r="Q76" s="1">
        <v>-122162000</v>
      </c>
      <c r="R76" s="1">
        <v>-428124000</v>
      </c>
      <c r="S76" s="1">
        <v>162841000</v>
      </c>
      <c r="T76" s="1">
        <v>-305764000</v>
      </c>
      <c r="U76" s="1">
        <v>-121714000</v>
      </c>
      <c r="V76" s="1">
        <v>219277000</v>
      </c>
      <c r="W76" s="1">
        <v>172000000</v>
      </c>
      <c r="X76" s="1">
        <v>27000000</v>
      </c>
      <c r="Y76" s="1">
        <v>-341000000</v>
      </c>
      <c r="Z76" s="1">
        <v>-1039000000</v>
      </c>
      <c r="AA76" s="1">
        <v>-1495000000</v>
      </c>
      <c r="AB76" s="1">
        <v>-252000000</v>
      </c>
      <c r="AC76" s="1">
        <v>220000000</v>
      </c>
      <c r="AD76" s="1">
        <v>-448000000</v>
      </c>
      <c r="AE76" s="1">
        <v>-291000000</v>
      </c>
      <c r="AF76" s="1">
        <v>113000000</v>
      </c>
      <c r="AG76" s="1">
        <v>180000000</v>
      </c>
      <c r="AH76" s="1">
        <v>-264000000</v>
      </c>
      <c r="AI76" s="1">
        <v>-727000000</v>
      </c>
      <c r="AJ76" s="1">
        <v>-542000000</v>
      </c>
      <c r="AK76" s="1">
        <v>-931000000</v>
      </c>
      <c r="AL76" s="1">
        <v>-774000000</v>
      </c>
    </row>
    <row r="77" spans="1:38" ht="19" x14ac:dyDescent="0.25">
      <c r="A77" s="5" t="s">
        <v>70</v>
      </c>
      <c r="B77" s="1" t="s">
        <v>92</v>
      </c>
      <c r="C77" s="1" t="s">
        <v>92</v>
      </c>
      <c r="D77" s="1" t="s">
        <v>92</v>
      </c>
      <c r="E77" s="1" t="s">
        <v>92</v>
      </c>
      <c r="F77" s="1" t="s">
        <v>92</v>
      </c>
      <c r="G77" s="1" t="s">
        <v>92</v>
      </c>
      <c r="H77" s="1" t="s">
        <v>92</v>
      </c>
      <c r="I77" s="1" t="s">
        <v>92</v>
      </c>
      <c r="J77" s="1" t="s">
        <v>92</v>
      </c>
      <c r="K77" s="1" t="s">
        <v>92</v>
      </c>
      <c r="L77" s="1" t="s">
        <v>92</v>
      </c>
      <c r="M77" s="1" t="s">
        <v>92</v>
      </c>
      <c r="N77" s="1" t="s">
        <v>92</v>
      </c>
      <c r="O77" s="1" t="s">
        <v>92</v>
      </c>
      <c r="P77" s="1" t="s">
        <v>92</v>
      </c>
      <c r="Q77" s="1" t="s">
        <v>92</v>
      </c>
      <c r="R77" s="1" t="s">
        <v>92</v>
      </c>
      <c r="S77" s="1" t="s">
        <v>92</v>
      </c>
      <c r="T77" s="1" t="s">
        <v>92</v>
      </c>
      <c r="U77" s="1" t="s">
        <v>92</v>
      </c>
      <c r="V77" s="1" t="s">
        <v>92</v>
      </c>
      <c r="W77" s="1" t="s">
        <v>92</v>
      </c>
      <c r="X77" s="1" t="s">
        <v>92</v>
      </c>
      <c r="Y77" s="1" t="s">
        <v>92</v>
      </c>
      <c r="Z77" s="1">
        <v>-960000000</v>
      </c>
      <c r="AA77" s="1">
        <v>-1138000000</v>
      </c>
      <c r="AB77" s="1">
        <v>-347000000</v>
      </c>
      <c r="AC77" s="1">
        <v>290000000</v>
      </c>
      <c r="AD77" s="1">
        <v>-200000000</v>
      </c>
      <c r="AE77" s="1">
        <v>7000000</v>
      </c>
      <c r="AF77" s="1">
        <v>280000000</v>
      </c>
      <c r="AG77" s="1">
        <v>222000000</v>
      </c>
      <c r="AH77" s="1">
        <v>-89000000</v>
      </c>
      <c r="AI77" s="1">
        <v>-806000000</v>
      </c>
      <c r="AJ77" s="1">
        <v>-623000000</v>
      </c>
      <c r="AK77" s="1">
        <v>-219000000</v>
      </c>
      <c r="AL77" s="1">
        <v>-640000000</v>
      </c>
    </row>
    <row r="78" spans="1:38" ht="19" x14ac:dyDescent="0.25">
      <c r="A78" s="5" t="s">
        <v>34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  <c r="Q78" s="1">
        <v>-156284000</v>
      </c>
      <c r="R78" s="1">
        <v>-36975000</v>
      </c>
      <c r="S78" s="1">
        <v>-51975000</v>
      </c>
      <c r="T78" s="1">
        <v>-77426000</v>
      </c>
      <c r="U78" s="1">
        <v>-179981000</v>
      </c>
      <c r="V78" s="1">
        <v>-27780000</v>
      </c>
      <c r="W78" s="1">
        <v>6000000</v>
      </c>
      <c r="X78" s="1">
        <v>4000000</v>
      </c>
      <c r="Y78" s="1">
        <v>152000000</v>
      </c>
      <c r="Z78" s="1">
        <v>89000000</v>
      </c>
      <c r="AA78" s="1">
        <v>-144000000</v>
      </c>
      <c r="AB78" s="1">
        <v>157000000</v>
      </c>
      <c r="AC78" s="1">
        <v>-83000000</v>
      </c>
      <c r="AD78" s="1">
        <v>-322000000</v>
      </c>
      <c r="AE78" s="1">
        <v>199000000</v>
      </c>
      <c r="AF78" s="1">
        <v>-11000000</v>
      </c>
      <c r="AG78" s="1">
        <v>-73000000</v>
      </c>
      <c r="AH78" s="1">
        <v>12000000</v>
      </c>
      <c r="AI78" s="1">
        <v>-151000000</v>
      </c>
      <c r="AJ78" s="1">
        <v>-137000000</v>
      </c>
      <c r="AK78" s="1">
        <v>-417000000</v>
      </c>
      <c r="AL78" s="1">
        <v>-556000000</v>
      </c>
    </row>
    <row r="79" spans="1:38" ht="19" x14ac:dyDescent="0.25">
      <c r="A79" s="5" t="s">
        <v>47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 t="s">
        <v>92</v>
      </c>
      <c r="Z79" s="1" t="s">
        <v>92</v>
      </c>
      <c r="AA79" s="1">
        <v>55000000</v>
      </c>
      <c r="AB79" s="1">
        <v>-28000000</v>
      </c>
      <c r="AC79" s="1">
        <v>-232000000</v>
      </c>
      <c r="AD79" s="1">
        <v>266000000</v>
      </c>
      <c r="AE79" s="1">
        <v>-231000000</v>
      </c>
      <c r="AF79" s="1">
        <v>-156000000</v>
      </c>
      <c r="AG79" s="1">
        <v>58000000</v>
      </c>
      <c r="AH79" s="1">
        <v>-75000000</v>
      </c>
      <c r="AI79" s="1">
        <v>207000000</v>
      </c>
      <c r="AJ79" s="1">
        <v>373000000</v>
      </c>
      <c r="AK79" s="1">
        <v>-513000000</v>
      </c>
      <c r="AL79" s="1">
        <v>801000000</v>
      </c>
    </row>
    <row r="80" spans="1:38" ht="19" x14ac:dyDescent="0.25">
      <c r="A80" s="5" t="s">
        <v>71</v>
      </c>
      <c r="B80" s="1" t="s">
        <v>92</v>
      </c>
      <c r="C80" s="1" t="s">
        <v>92</v>
      </c>
      <c r="D80" s="1" t="s">
        <v>92</v>
      </c>
      <c r="E80" s="1" t="s">
        <v>92</v>
      </c>
      <c r="F80" s="1">
        <v>317900000</v>
      </c>
      <c r="G80" s="1">
        <v>79000000</v>
      </c>
      <c r="H80" s="1">
        <v>170900000</v>
      </c>
      <c r="I80" s="1">
        <v>385200000</v>
      </c>
      <c r="J80" s="1">
        <v>509567000</v>
      </c>
      <c r="K80" s="1">
        <v>395000000</v>
      </c>
      <c r="L80" s="1">
        <v>475032000</v>
      </c>
      <c r="M80" s="1">
        <v>446000000</v>
      </c>
      <c r="N80" s="1">
        <v>448000000</v>
      </c>
      <c r="O80" s="1">
        <v>721000000</v>
      </c>
      <c r="P80" s="1">
        <v>499000000</v>
      </c>
      <c r="Q80" s="1">
        <v>1433580000</v>
      </c>
      <c r="R80" s="1">
        <v>-52288000</v>
      </c>
      <c r="S80" s="1">
        <v>648000000</v>
      </c>
      <c r="T80" s="1">
        <v>1448000000</v>
      </c>
      <c r="U80" s="1">
        <v>1382000000</v>
      </c>
      <c r="V80" s="1">
        <v>1737000000</v>
      </c>
      <c r="W80" s="1">
        <v>-175000000</v>
      </c>
      <c r="X80" s="1">
        <v>51000000</v>
      </c>
      <c r="Y80" s="1">
        <v>-38000000</v>
      </c>
      <c r="Z80" s="1">
        <v>-18000000</v>
      </c>
      <c r="AA80" s="1">
        <v>11000000</v>
      </c>
      <c r="AB80" s="1">
        <v>-1000000</v>
      </c>
      <c r="AC80" s="1">
        <v>-12000000</v>
      </c>
      <c r="AD80" s="1">
        <v>-92000000</v>
      </c>
      <c r="AE80" s="1">
        <v>1296000000</v>
      </c>
      <c r="AF80" s="1">
        <v>917000000</v>
      </c>
      <c r="AG80" s="1">
        <v>1184000000</v>
      </c>
      <c r="AH80" s="1">
        <v>1121000000</v>
      </c>
      <c r="AI80" s="1">
        <v>1556000000</v>
      </c>
      <c r="AJ80" s="1">
        <v>2238000000</v>
      </c>
      <c r="AK80" s="1">
        <v>3726000000</v>
      </c>
      <c r="AL80" s="1" t="s">
        <v>92</v>
      </c>
    </row>
    <row r="81" spans="1:38" ht="19" x14ac:dyDescent="0.25">
      <c r="A81" s="5" t="s">
        <v>72</v>
      </c>
      <c r="B81" s="1" t="s">
        <v>92</v>
      </c>
      <c r="C81" s="1" t="s">
        <v>92</v>
      </c>
      <c r="D81" s="1" t="s">
        <v>92</v>
      </c>
      <c r="E81" s="1" t="s">
        <v>92</v>
      </c>
      <c r="F81" s="1">
        <v>3300000</v>
      </c>
      <c r="G81" s="1">
        <v>9200000</v>
      </c>
      <c r="H81" s="1">
        <v>-55400000</v>
      </c>
      <c r="I81" s="1">
        <v>-6100000</v>
      </c>
      <c r="J81" s="1">
        <v>68991000</v>
      </c>
      <c r="K81" s="1">
        <v>73028000</v>
      </c>
      <c r="L81" s="1">
        <v>-32387000</v>
      </c>
      <c r="M81" s="1">
        <v>-82712000</v>
      </c>
      <c r="N81" s="1">
        <v>11440000</v>
      </c>
      <c r="O81" s="1">
        <v>8609000</v>
      </c>
      <c r="P81" s="1">
        <v>-449814000</v>
      </c>
      <c r="Q81" s="1">
        <v>-215306000</v>
      </c>
      <c r="R81" s="1">
        <v>69554000</v>
      </c>
      <c r="S81" s="1">
        <v>259653000</v>
      </c>
      <c r="T81" s="1">
        <v>-122784000</v>
      </c>
      <c r="U81" s="1">
        <v>-67977000</v>
      </c>
      <c r="V81" s="1">
        <v>-99460000</v>
      </c>
      <c r="W81" s="1">
        <v>446000000</v>
      </c>
      <c r="X81" s="1">
        <v>1928000000</v>
      </c>
      <c r="Y81" s="1">
        <v>1498000000</v>
      </c>
      <c r="Z81" s="1">
        <v>-197000000</v>
      </c>
      <c r="AA81" s="1">
        <v>147000000</v>
      </c>
      <c r="AB81" s="1">
        <v>-258000000</v>
      </c>
      <c r="AC81" s="1">
        <v>308000000</v>
      </c>
      <c r="AD81" s="1">
        <v>55000000</v>
      </c>
      <c r="AE81" s="1">
        <v>312000000</v>
      </c>
      <c r="AF81" s="1">
        <v>91000000</v>
      </c>
      <c r="AG81" s="1">
        <v>177000000</v>
      </c>
      <c r="AH81" s="1">
        <v>124000000</v>
      </c>
      <c r="AI81" s="1">
        <v>121000000</v>
      </c>
      <c r="AJ81" s="1">
        <v>243000000</v>
      </c>
      <c r="AK81" s="1">
        <v>107000000</v>
      </c>
      <c r="AL81" s="1">
        <v>-17000000</v>
      </c>
    </row>
    <row r="82" spans="1:38" ht="19" x14ac:dyDescent="0.25">
      <c r="A82" s="6" t="s">
        <v>73</v>
      </c>
      <c r="B82" s="10" t="s">
        <v>92</v>
      </c>
      <c r="C82" s="10" t="s">
        <v>92</v>
      </c>
      <c r="D82" s="10" t="s">
        <v>92</v>
      </c>
      <c r="E82" s="10" t="s">
        <v>92</v>
      </c>
      <c r="F82" s="10">
        <v>155600000</v>
      </c>
      <c r="G82" s="10">
        <v>108000000</v>
      </c>
      <c r="H82" s="10">
        <v>189100000</v>
      </c>
      <c r="I82" s="10">
        <v>388700000</v>
      </c>
      <c r="J82" s="10">
        <v>456228000</v>
      </c>
      <c r="K82" s="10">
        <v>573173000</v>
      </c>
      <c r="L82" s="10">
        <v>611898000</v>
      </c>
      <c r="M82" s="10">
        <v>73237000</v>
      </c>
      <c r="N82" s="10">
        <v>398815000</v>
      </c>
      <c r="O82" s="10">
        <v>144413000</v>
      </c>
      <c r="P82" s="10">
        <v>259920000</v>
      </c>
      <c r="Q82" s="10">
        <v>1205552000</v>
      </c>
      <c r="R82" s="10">
        <v>167645000</v>
      </c>
      <c r="S82" s="10">
        <v>-88910000</v>
      </c>
      <c r="T82" s="10">
        <v>295586000</v>
      </c>
      <c r="U82" s="10">
        <v>1086521000</v>
      </c>
      <c r="V82" s="10">
        <v>1482855000</v>
      </c>
      <c r="W82" s="10">
        <v>1287000000</v>
      </c>
      <c r="X82" s="10">
        <v>-310000000</v>
      </c>
      <c r="Y82" s="10">
        <v>-692000000</v>
      </c>
      <c r="Z82" s="10">
        <v>473000000</v>
      </c>
      <c r="AA82" s="10">
        <v>-412000000</v>
      </c>
      <c r="AB82" s="10">
        <v>382000000</v>
      </c>
      <c r="AC82" s="10">
        <v>-338000000</v>
      </c>
      <c r="AD82" s="10">
        <v>-148000000</v>
      </c>
      <c r="AE82" s="10">
        <v>-98000000</v>
      </c>
      <c r="AF82" s="10">
        <v>-226000000</v>
      </c>
      <c r="AG82" s="10">
        <v>90000000</v>
      </c>
      <c r="AH82" s="10">
        <v>68000000</v>
      </c>
      <c r="AI82" s="10">
        <v>34000000</v>
      </c>
      <c r="AJ82" s="10">
        <v>493000000</v>
      </c>
      <c r="AK82" s="10">
        <v>1071000000</v>
      </c>
      <c r="AL82" s="10">
        <v>3521000000</v>
      </c>
    </row>
    <row r="83" spans="1:38" ht="19" x14ac:dyDescent="0.25">
      <c r="A83" s="5" t="s">
        <v>74</v>
      </c>
      <c r="B83" s="1" t="s">
        <v>92</v>
      </c>
      <c r="C83" s="1" t="s">
        <v>92</v>
      </c>
      <c r="D83" s="1" t="s">
        <v>92</v>
      </c>
      <c r="E83" s="1" t="s">
        <v>92</v>
      </c>
      <c r="F83" s="1">
        <v>-158800000</v>
      </c>
      <c r="G83" s="1">
        <v>-304200000</v>
      </c>
      <c r="H83" s="1">
        <v>-111000000</v>
      </c>
      <c r="I83" s="1">
        <v>-222100000</v>
      </c>
      <c r="J83" s="1">
        <v>-323669000</v>
      </c>
      <c r="K83" s="1">
        <v>-548742000</v>
      </c>
      <c r="L83" s="1">
        <v>-620815000</v>
      </c>
      <c r="M83" s="1">
        <v>-485018000</v>
      </c>
      <c r="N83" s="1">
        <v>-685100000</v>
      </c>
      <c r="O83" s="1">
        <v>-996170000</v>
      </c>
      <c r="P83" s="1">
        <v>-619772000</v>
      </c>
      <c r="Q83" s="1">
        <v>-805474000</v>
      </c>
      <c r="R83" s="1">
        <v>-678865000</v>
      </c>
      <c r="S83" s="1">
        <v>-705147000</v>
      </c>
      <c r="T83" s="1">
        <v>-570316000</v>
      </c>
      <c r="U83" s="1">
        <v>-1440137000</v>
      </c>
      <c r="V83" s="1">
        <v>-1513173000</v>
      </c>
      <c r="W83" s="1">
        <v>-1857000000</v>
      </c>
      <c r="X83" s="1">
        <v>-1685000000</v>
      </c>
      <c r="Y83" s="1">
        <v>-624000000</v>
      </c>
      <c r="Z83" s="1">
        <v>-466000000</v>
      </c>
      <c r="AA83" s="1">
        <v>-148000000</v>
      </c>
      <c r="AB83" s="1">
        <v>-250000000</v>
      </c>
      <c r="AC83" s="1">
        <v>-133000000</v>
      </c>
      <c r="AD83" s="1">
        <v>-84000000</v>
      </c>
      <c r="AE83" s="1">
        <v>-95000000</v>
      </c>
      <c r="AF83" s="1">
        <v>-96000000</v>
      </c>
      <c r="AG83" s="1">
        <v>-77000000</v>
      </c>
      <c r="AH83" s="1">
        <v>-113000000</v>
      </c>
      <c r="AI83" s="1">
        <v>-163000000</v>
      </c>
      <c r="AJ83" s="1">
        <v>-217000000</v>
      </c>
      <c r="AK83" s="1">
        <v>-294000000</v>
      </c>
      <c r="AL83" s="1">
        <v>-301000000</v>
      </c>
    </row>
    <row r="84" spans="1:38" ht="19" x14ac:dyDescent="0.25">
      <c r="A84" s="5" t="s">
        <v>75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>
        <v>-26509000</v>
      </c>
      <c r="T84" s="1">
        <v>-6265000</v>
      </c>
      <c r="U84" s="1" t="s">
        <v>92</v>
      </c>
      <c r="V84" s="1" t="s">
        <v>92</v>
      </c>
      <c r="W84" s="1">
        <v>-3893000000</v>
      </c>
      <c r="X84" s="1">
        <v>157000000</v>
      </c>
      <c r="Y84" s="1">
        <v>127000000</v>
      </c>
      <c r="Z84" s="1" t="s">
        <v>92</v>
      </c>
      <c r="AA84" s="1">
        <v>-904000000</v>
      </c>
      <c r="AB84" s="1" t="s">
        <v>92</v>
      </c>
      <c r="AC84" s="1">
        <v>-281000000</v>
      </c>
      <c r="AD84" s="1" t="s">
        <v>92</v>
      </c>
      <c r="AE84" s="1" t="s">
        <v>92</v>
      </c>
      <c r="AF84" s="1" t="s">
        <v>92</v>
      </c>
      <c r="AG84" s="1">
        <v>342000000</v>
      </c>
      <c r="AH84" s="1">
        <v>1000000</v>
      </c>
      <c r="AI84" s="1" t="s">
        <v>92</v>
      </c>
      <c r="AJ84" s="1" t="s">
        <v>92</v>
      </c>
      <c r="AK84" s="1" t="s">
        <v>92</v>
      </c>
      <c r="AL84" s="1" t="s">
        <v>92</v>
      </c>
    </row>
    <row r="85" spans="1:38" ht="19" x14ac:dyDescent="0.25">
      <c r="A85" s="5" t="s">
        <v>76</v>
      </c>
      <c r="B85" s="1" t="s">
        <v>92</v>
      </c>
      <c r="C85" s="1" t="s">
        <v>92</v>
      </c>
      <c r="D85" s="1" t="s">
        <v>92</v>
      </c>
      <c r="E85" s="1" t="s">
        <v>92</v>
      </c>
      <c r="F85" s="1">
        <v>-401300000</v>
      </c>
      <c r="G85" s="1">
        <v>-316600000</v>
      </c>
      <c r="H85" s="1">
        <v>-147300000</v>
      </c>
      <c r="I85" s="1">
        <v>-594800000</v>
      </c>
      <c r="J85" s="1">
        <v>-715487000</v>
      </c>
      <c r="K85" s="1">
        <v>-1245167000</v>
      </c>
      <c r="L85" s="1">
        <v>-1326083000</v>
      </c>
      <c r="M85" s="1">
        <v>-633476000</v>
      </c>
      <c r="N85" s="1">
        <v>-537147000</v>
      </c>
      <c r="O85" s="1">
        <v>-1591802000</v>
      </c>
      <c r="P85" s="1">
        <v>-1579813000</v>
      </c>
      <c r="Q85" s="1">
        <v>-4179993000</v>
      </c>
      <c r="R85" s="1">
        <v>-4130769000</v>
      </c>
      <c r="S85" s="1">
        <v>-4465252000</v>
      </c>
      <c r="T85" s="1">
        <v>-1029884000</v>
      </c>
      <c r="U85" s="1">
        <v>-377087000</v>
      </c>
      <c r="V85" s="1">
        <v>-1720757000</v>
      </c>
      <c r="W85" s="1">
        <v>-2119000000</v>
      </c>
      <c r="X85" s="1">
        <v>-545000000</v>
      </c>
      <c r="Y85" s="1">
        <v>-200000000</v>
      </c>
      <c r="Z85" s="1">
        <v>-1486000000</v>
      </c>
      <c r="AA85" s="1">
        <v>-1800000000</v>
      </c>
      <c r="AB85" s="1">
        <v>-1586000000</v>
      </c>
      <c r="AC85" s="1">
        <v>-944000000</v>
      </c>
      <c r="AD85" s="1">
        <v>-1043000000</v>
      </c>
      <c r="AE85" s="1">
        <v>-790000000</v>
      </c>
      <c r="AF85" s="1">
        <v>-227000000</v>
      </c>
      <c r="AG85" s="1" t="s">
        <v>92</v>
      </c>
      <c r="AH85" s="1">
        <v>-222000000</v>
      </c>
      <c r="AI85" s="1">
        <v>-123000000</v>
      </c>
      <c r="AJ85" s="1">
        <v>-284000000</v>
      </c>
      <c r="AK85" s="1">
        <v>-850000000</v>
      </c>
      <c r="AL85" s="1">
        <v>-2056000000</v>
      </c>
    </row>
    <row r="86" spans="1:38" ht="19" x14ac:dyDescent="0.25">
      <c r="A86" s="5" t="s">
        <v>77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320400000</v>
      </c>
      <c r="G86" s="1">
        <v>449700000</v>
      </c>
      <c r="H86" s="1">
        <v>96400000</v>
      </c>
      <c r="I86" s="1">
        <v>432600000</v>
      </c>
      <c r="J86" s="1">
        <v>566773000</v>
      </c>
      <c r="K86" s="1">
        <v>1416431000</v>
      </c>
      <c r="L86" s="1">
        <v>1246001000</v>
      </c>
      <c r="M86" s="1">
        <v>840492000</v>
      </c>
      <c r="N86" s="1">
        <v>545478000</v>
      </c>
      <c r="O86" s="1">
        <v>1482890000</v>
      </c>
      <c r="P86" s="1">
        <v>1598946000</v>
      </c>
      <c r="Q86" s="1">
        <v>3781766000</v>
      </c>
      <c r="R86" s="1">
        <v>4376732000</v>
      </c>
      <c r="S86" s="1">
        <v>4333901000</v>
      </c>
      <c r="T86" s="1">
        <v>1512093000</v>
      </c>
      <c r="U86" s="1">
        <v>227257000</v>
      </c>
      <c r="V86" s="1">
        <v>1096869000</v>
      </c>
      <c r="W86" s="1">
        <v>3263000000</v>
      </c>
      <c r="X86" s="1">
        <v>307000000</v>
      </c>
      <c r="Y86" s="1">
        <v>416000000</v>
      </c>
      <c r="Z86" s="1">
        <v>617000000</v>
      </c>
      <c r="AA86" s="1">
        <v>1709000000</v>
      </c>
      <c r="AB86" s="1">
        <v>1726000000</v>
      </c>
      <c r="AC86" s="1">
        <v>1348000000</v>
      </c>
      <c r="AD86" s="1">
        <v>1344000000</v>
      </c>
      <c r="AE86" s="1">
        <v>873000000</v>
      </c>
      <c r="AF86" s="1">
        <v>462000000</v>
      </c>
      <c r="AG86" s="1" t="s">
        <v>92</v>
      </c>
      <c r="AH86" s="1">
        <v>222000000</v>
      </c>
      <c r="AI86" s="1">
        <v>45000000</v>
      </c>
      <c r="AJ86" s="1">
        <v>325000000</v>
      </c>
      <c r="AK86" s="1">
        <v>192000000</v>
      </c>
      <c r="AL86" s="1">
        <v>1678000000</v>
      </c>
    </row>
    <row r="87" spans="1:38" ht="19" x14ac:dyDescent="0.25">
      <c r="A87" s="5" t="s">
        <v>78</v>
      </c>
      <c r="B87" s="1" t="s">
        <v>92</v>
      </c>
      <c r="C87" s="1" t="s">
        <v>92</v>
      </c>
      <c r="D87" s="1" t="s">
        <v>92</v>
      </c>
      <c r="E87" s="1" t="s">
        <v>92</v>
      </c>
      <c r="F87" s="1">
        <v>10400000</v>
      </c>
      <c r="G87" s="1">
        <v>30800000</v>
      </c>
      <c r="H87" s="1">
        <v>87000000</v>
      </c>
      <c r="I87" s="1">
        <v>22500000</v>
      </c>
      <c r="J87" s="1">
        <v>4648000</v>
      </c>
      <c r="K87" s="1">
        <v>-137117000</v>
      </c>
      <c r="L87" s="1">
        <v>-13185000</v>
      </c>
      <c r="M87" s="1">
        <v>2489000</v>
      </c>
      <c r="N87" s="1">
        <v>43468000</v>
      </c>
      <c r="O87" s="1">
        <v>106968000</v>
      </c>
      <c r="P87" s="1">
        <v>458265000</v>
      </c>
      <c r="Q87" s="1">
        <v>387899000</v>
      </c>
      <c r="R87" s="1">
        <v>-120619000</v>
      </c>
      <c r="S87" s="1">
        <v>8618000</v>
      </c>
      <c r="T87" s="1">
        <v>177555000</v>
      </c>
      <c r="U87" s="1">
        <v>34183000</v>
      </c>
      <c r="V87" s="1">
        <v>-132521000</v>
      </c>
      <c r="W87" s="1">
        <v>303000000</v>
      </c>
      <c r="X87" s="1">
        <v>91000000</v>
      </c>
      <c r="Y87" s="1">
        <v>254000000</v>
      </c>
      <c r="Z87" s="1">
        <v>62000000</v>
      </c>
      <c r="AA87" s="1">
        <v>20000000</v>
      </c>
      <c r="AB87" s="1">
        <v>-3000000</v>
      </c>
      <c r="AC87" s="1">
        <v>-9000000</v>
      </c>
      <c r="AD87" s="1">
        <v>238000000</v>
      </c>
      <c r="AE87" s="1" t="s">
        <v>92</v>
      </c>
      <c r="AF87" s="1">
        <v>8000000</v>
      </c>
      <c r="AG87" s="1">
        <v>2000000</v>
      </c>
      <c r="AH87" s="1">
        <v>-2000000</v>
      </c>
      <c r="AI87" s="1">
        <v>71000000</v>
      </c>
      <c r="AJ87" s="1">
        <v>27000000</v>
      </c>
      <c r="AK87" s="1" t="s">
        <v>92</v>
      </c>
      <c r="AL87" s="1">
        <v>-7000000</v>
      </c>
    </row>
    <row r="88" spans="1:38" ht="19" x14ac:dyDescent="0.25">
      <c r="A88" s="6" t="s">
        <v>79</v>
      </c>
      <c r="B88" s="10" t="s">
        <v>92</v>
      </c>
      <c r="C88" s="10" t="s">
        <v>92</v>
      </c>
      <c r="D88" s="10" t="s">
        <v>92</v>
      </c>
      <c r="E88" s="10" t="s">
        <v>92</v>
      </c>
      <c r="F88" s="10">
        <v>-229300000</v>
      </c>
      <c r="G88" s="10">
        <v>-140300000</v>
      </c>
      <c r="H88" s="10">
        <v>-74900000</v>
      </c>
      <c r="I88" s="10">
        <v>-361800000</v>
      </c>
      <c r="J88" s="10">
        <v>-467735000</v>
      </c>
      <c r="K88" s="10">
        <v>-514595000</v>
      </c>
      <c r="L88" s="10">
        <v>-714082000</v>
      </c>
      <c r="M88" s="10">
        <v>-275513000</v>
      </c>
      <c r="N88" s="10">
        <v>-633301000</v>
      </c>
      <c r="O88" s="10">
        <v>-998114000</v>
      </c>
      <c r="P88" s="10">
        <v>-142374000</v>
      </c>
      <c r="Q88" s="10">
        <v>-815802000</v>
      </c>
      <c r="R88" s="10">
        <v>-553521000</v>
      </c>
      <c r="S88" s="10">
        <v>-854389000</v>
      </c>
      <c r="T88" s="10">
        <v>83183000</v>
      </c>
      <c r="U88" s="10">
        <v>-1555784000</v>
      </c>
      <c r="V88" s="10">
        <v>-2269582000</v>
      </c>
      <c r="W88" s="10">
        <v>-4303000000</v>
      </c>
      <c r="X88" s="10">
        <v>-1675000000</v>
      </c>
      <c r="Y88" s="10">
        <v>-27000000</v>
      </c>
      <c r="Z88" s="10">
        <v>-1273000000</v>
      </c>
      <c r="AA88" s="10">
        <v>-1123000000</v>
      </c>
      <c r="AB88" s="10">
        <v>-113000000</v>
      </c>
      <c r="AC88" s="10">
        <v>-19000000</v>
      </c>
      <c r="AD88" s="10">
        <v>455000000</v>
      </c>
      <c r="AE88" s="10">
        <v>-12000000</v>
      </c>
      <c r="AF88" s="10">
        <v>147000000</v>
      </c>
      <c r="AG88" s="10">
        <v>267000000</v>
      </c>
      <c r="AH88" s="10">
        <v>-114000000</v>
      </c>
      <c r="AI88" s="10">
        <v>-170000000</v>
      </c>
      <c r="AJ88" s="10">
        <v>-149000000</v>
      </c>
      <c r="AK88" s="10">
        <v>-952000000</v>
      </c>
      <c r="AL88" s="10">
        <v>-686000000</v>
      </c>
    </row>
    <row r="89" spans="1:38" ht="19" x14ac:dyDescent="0.25">
      <c r="A89" s="5" t="s">
        <v>80</v>
      </c>
      <c r="B89" s="1" t="s">
        <v>92</v>
      </c>
      <c r="C89" s="1" t="s">
        <v>92</v>
      </c>
      <c r="D89" s="1" t="s">
        <v>92</v>
      </c>
      <c r="E89" s="1" t="s">
        <v>92</v>
      </c>
      <c r="F89" s="1" t="s">
        <v>92</v>
      </c>
      <c r="G89" s="1" t="s">
        <v>92</v>
      </c>
      <c r="H89" s="1" t="s">
        <v>92</v>
      </c>
      <c r="I89" s="1" t="s">
        <v>92</v>
      </c>
      <c r="J89" s="1" t="s">
        <v>92</v>
      </c>
      <c r="K89" s="1" t="s">
        <v>92</v>
      </c>
      <c r="L89" s="1" t="s">
        <v>92</v>
      </c>
      <c r="M89" s="1" t="s">
        <v>92</v>
      </c>
      <c r="N89" s="1" t="s">
        <v>92</v>
      </c>
      <c r="O89" s="1" t="s">
        <v>92</v>
      </c>
      <c r="P89" s="1" t="s">
        <v>92</v>
      </c>
      <c r="Q89" s="1" t="s">
        <v>92</v>
      </c>
      <c r="R89" s="1" t="s">
        <v>92</v>
      </c>
      <c r="S89" s="1" t="s">
        <v>92</v>
      </c>
      <c r="T89" s="1" t="s">
        <v>92</v>
      </c>
      <c r="U89" s="1" t="s">
        <v>92</v>
      </c>
      <c r="V89" s="1" t="s">
        <v>92</v>
      </c>
      <c r="W89" s="1" t="s">
        <v>92</v>
      </c>
      <c r="X89" s="1" t="s">
        <v>92</v>
      </c>
      <c r="Y89" s="1" t="s">
        <v>92</v>
      </c>
      <c r="Z89" s="1">
        <v>-1820000000</v>
      </c>
      <c r="AA89" s="1">
        <v>-1074000000</v>
      </c>
      <c r="AB89" s="1">
        <v>-209000000</v>
      </c>
      <c r="AC89" s="1">
        <v>-489000000</v>
      </c>
      <c r="AD89" s="1">
        <v>-55000000</v>
      </c>
      <c r="AE89" s="1">
        <v>-1115000000</v>
      </c>
      <c r="AF89" s="1">
        <v>-44000000</v>
      </c>
      <c r="AG89" s="1">
        <v>-1343000000</v>
      </c>
      <c r="AH89" s="1">
        <v>-110000000</v>
      </c>
      <c r="AI89" s="1">
        <v>-41000000</v>
      </c>
      <c r="AJ89" s="1">
        <v>-403000000</v>
      </c>
      <c r="AK89" s="1">
        <v>-200000000</v>
      </c>
      <c r="AL89" s="1" t="s">
        <v>92</v>
      </c>
    </row>
    <row r="90" spans="1:38" ht="19" x14ac:dyDescent="0.25">
      <c r="A90" s="5" t="s">
        <v>81</v>
      </c>
      <c r="B90" s="1" t="s">
        <v>92</v>
      </c>
      <c r="C90" s="1" t="s">
        <v>92</v>
      </c>
      <c r="D90" s="1" t="s">
        <v>92</v>
      </c>
      <c r="E90" s="1" t="s">
        <v>92</v>
      </c>
      <c r="F90" s="1">
        <v>8500000</v>
      </c>
      <c r="G90" s="1">
        <v>7600000</v>
      </c>
      <c r="H90" s="1">
        <v>8900000</v>
      </c>
      <c r="I90" s="1">
        <v>25700000</v>
      </c>
      <c r="J90" s="1">
        <v>42401000</v>
      </c>
      <c r="K90" s="1">
        <v>39565000</v>
      </c>
      <c r="L90" s="1">
        <v>23073000</v>
      </c>
      <c r="M90" s="1">
        <v>47043000</v>
      </c>
      <c r="N90" s="1">
        <v>40474000</v>
      </c>
      <c r="O90" s="1">
        <v>44099000</v>
      </c>
      <c r="P90" s="1">
        <v>43777000</v>
      </c>
      <c r="Q90" s="1">
        <v>122994000</v>
      </c>
      <c r="R90" s="1">
        <v>36706000</v>
      </c>
      <c r="S90" s="1">
        <v>29179000</v>
      </c>
      <c r="T90" s="1">
        <v>35436000</v>
      </c>
      <c r="U90" s="1">
        <v>123677000</v>
      </c>
      <c r="V90" s="1">
        <v>189349000</v>
      </c>
      <c r="W90" s="1">
        <v>726000000</v>
      </c>
      <c r="X90" s="1">
        <v>686000000</v>
      </c>
      <c r="Y90" s="1" t="s">
        <v>92</v>
      </c>
      <c r="Z90" s="1">
        <v>127000000</v>
      </c>
      <c r="AA90" s="1">
        <v>15000000</v>
      </c>
      <c r="AB90" s="1">
        <v>18000000</v>
      </c>
      <c r="AC90" s="1">
        <v>14000000</v>
      </c>
      <c r="AD90" s="1">
        <v>3000000</v>
      </c>
      <c r="AE90" s="1">
        <v>4000000</v>
      </c>
      <c r="AF90" s="1">
        <v>5000000</v>
      </c>
      <c r="AG90" s="1">
        <v>667000000</v>
      </c>
      <c r="AH90" s="1" t="s">
        <v>92</v>
      </c>
      <c r="AI90" s="1" t="s">
        <v>92</v>
      </c>
      <c r="AJ90" s="1" t="s">
        <v>92</v>
      </c>
      <c r="AK90" s="1" t="s">
        <v>92</v>
      </c>
      <c r="AL90" s="1" t="s">
        <v>92</v>
      </c>
    </row>
    <row r="91" spans="1:38" ht="19" x14ac:dyDescent="0.25">
      <c r="A91" s="5" t="s">
        <v>82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>
        <v>-3536000</v>
      </c>
      <c r="M91" s="1" t="s">
        <v>92</v>
      </c>
      <c r="N91" s="1" t="s">
        <v>92</v>
      </c>
      <c r="O91" s="1" t="s">
        <v>92</v>
      </c>
      <c r="P91" s="1" t="s">
        <v>92</v>
      </c>
      <c r="Q91" s="1" t="s">
        <v>92</v>
      </c>
      <c r="R91" s="1">
        <v>-77220000</v>
      </c>
      <c r="S91" s="1" t="s">
        <v>92</v>
      </c>
      <c r="T91" s="1" t="s">
        <v>92</v>
      </c>
      <c r="U91" s="1" t="s">
        <v>92</v>
      </c>
      <c r="V91" s="1" t="s">
        <v>92</v>
      </c>
      <c r="W91" s="1" t="s">
        <v>92</v>
      </c>
      <c r="X91" s="1" t="s">
        <v>92</v>
      </c>
      <c r="Y91" s="1" t="s">
        <v>92</v>
      </c>
      <c r="Z91" s="1" t="s">
        <v>92</v>
      </c>
      <c r="AA91" s="1" t="s">
        <v>92</v>
      </c>
      <c r="AB91" s="1" t="s">
        <v>92</v>
      </c>
      <c r="AC91" s="1" t="s">
        <v>92</v>
      </c>
      <c r="AD91" s="1" t="s">
        <v>92</v>
      </c>
      <c r="AE91" s="1" t="s">
        <v>92</v>
      </c>
      <c r="AF91" s="1" t="s">
        <v>92</v>
      </c>
      <c r="AG91" s="1" t="s">
        <v>92</v>
      </c>
      <c r="AH91" s="1" t="s">
        <v>92</v>
      </c>
      <c r="AI91" s="1" t="s">
        <v>92</v>
      </c>
      <c r="AJ91" s="1" t="s">
        <v>92</v>
      </c>
      <c r="AK91" s="1">
        <v>-78000000</v>
      </c>
      <c r="AL91" s="1">
        <v>-1999000000</v>
      </c>
    </row>
    <row r="92" spans="1:38" ht="19" x14ac:dyDescent="0.25">
      <c r="A92" s="5" t="s">
        <v>83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-10400000</v>
      </c>
      <c r="G92" s="1">
        <v>-10400000</v>
      </c>
      <c r="H92" s="1">
        <v>-10400000</v>
      </c>
      <c r="I92" s="1">
        <v>-10400000</v>
      </c>
      <c r="J92" s="1">
        <v>-10350000</v>
      </c>
      <c r="K92" s="1">
        <v>-10350000</v>
      </c>
      <c r="L92" s="1">
        <v>-10000</v>
      </c>
      <c r="M92" s="1" t="s">
        <v>92</v>
      </c>
      <c r="N92" s="1" t="s">
        <v>92</v>
      </c>
      <c r="O92" s="1" t="s">
        <v>92</v>
      </c>
      <c r="P92" s="1" t="s">
        <v>92</v>
      </c>
      <c r="Q92" s="1" t="s">
        <v>92</v>
      </c>
      <c r="R92" s="1" t="s">
        <v>92</v>
      </c>
      <c r="S92" s="1" t="s">
        <v>92</v>
      </c>
      <c r="T92" s="1" t="s">
        <v>92</v>
      </c>
      <c r="U92" s="1" t="s">
        <v>92</v>
      </c>
      <c r="V92" s="1" t="s">
        <v>92</v>
      </c>
      <c r="W92" s="1" t="s">
        <v>92</v>
      </c>
      <c r="X92" s="1" t="s">
        <v>92</v>
      </c>
      <c r="Y92" s="1" t="s">
        <v>92</v>
      </c>
      <c r="Z92" s="1" t="s">
        <v>92</v>
      </c>
      <c r="AA92" s="1" t="s">
        <v>92</v>
      </c>
      <c r="AB92" s="1" t="s">
        <v>92</v>
      </c>
      <c r="AC92" s="1" t="s">
        <v>92</v>
      </c>
      <c r="AD92" s="1" t="s">
        <v>92</v>
      </c>
      <c r="AE92" s="1" t="s">
        <v>92</v>
      </c>
      <c r="AF92" s="1" t="s">
        <v>92</v>
      </c>
      <c r="AG92" s="1" t="s">
        <v>92</v>
      </c>
      <c r="AH92" s="1" t="s">
        <v>92</v>
      </c>
      <c r="AI92" s="1" t="s">
        <v>92</v>
      </c>
      <c r="AJ92" s="1" t="s">
        <v>92</v>
      </c>
      <c r="AK92" s="1" t="s">
        <v>92</v>
      </c>
      <c r="AL92" s="1" t="s">
        <v>92</v>
      </c>
    </row>
    <row r="93" spans="1:38" ht="19" x14ac:dyDescent="0.25">
      <c r="A93" s="5" t="s">
        <v>84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-13300000</v>
      </c>
      <c r="G93" s="1">
        <v>4500000</v>
      </c>
      <c r="H93" s="1">
        <v>-7800000</v>
      </c>
      <c r="I93" s="1">
        <v>-144200000</v>
      </c>
      <c r="J93" s="1">
        <v>-12148000</v>
      </c>
      <c r="K93" s="1">
        <v>-26873000</v>
      </c>
      <c r="L93" s="1">
        <v>111368000</v>
      </c>
      <c r="M93" s="1">
        <v>195111000</v>
      </c>
      <c r="N93" s="1">
        <v>268476000</v>
      </c>
      <c r="O93" s="1">
        <v>930852000</v>
      </c>
      <c r="P93" s="1">
        <v>-217320000</v>
      </c>
      <c r="Q93" s="1">
        <v>-223845000</v>
      </c>
      <c r="R93" s="1">
        <v>272226000</v>
      </c>
      <c r="S93" s="1">
        <v>878261000</v>
      </c>
      <c r="T93" s="1">
        <v>231966000</v>
      </c>
      <c r="U93" s="1">
        <v>289123000</v>
      </c>
      <c r="V93" s="1">
        <v>304840000</v>
      </c>
      <c r="W93" s="1">
        <v>3037000000</v>
      </c>
      <c r="X93" s="1">
        <v>1351000000</v>
      </c>
      <c r="Y93" s="1">
        <v>220000000</v>
      </c>
      <c r="Z93" s="1">
        <v>3217000000</v>
      </c>
      <c r="AA93" s="1">
        <v>1543000000</v>
      </c>
      <c r="AB93" s="1">
        <v>185000000</v>
      </c>
      <c r="AC93" s="1">
        <v>512000000</v>
      </c>
      <c r="AD93" s="1">
        <v>65000000</v>
      </c>
      <c r="AE93" s="1">
        <v>1157000000</v>
      </c>
      <c r="AF93" s="1">
        <v>98000000</v>
      </c>
      <c r="AG93" s="1">
        <v>798000000</v>
      </c>
      <c r="AH93" s="1">
        <v>77000000</v>
      </c>
      <c r="AI93" s="1">
        <v>69000000</v>
      </c>
      <c r="AJ93" s="1">
        <v>446000000</v>
      </c>
      <c r="AK93" s="1">
        <v>284000000</v>
      </c>
      <c r="AL93" s="1">
        <v>104000000</v>
      </c>
    </row>
    <row r="94" spans="1:38" ht="19" x14ac:dyDescent="0.25">
      <c r="A94" s="6" t="s">
        <v>85</v>
      </c>
      <c r="B94" s="10" t="s">
        <v>92</v>
      </c>
      <c r="C94" s="10" t="s">
        <v>92</v>
      </c>
      <c r="D94" s="10" t="s">
        <v>92</v>
      </c>
      <c r="E94" s="10" t="s">
        <v>92</v>
      </c>
      <c r="F94" s="10">
        <v>-15200000</v>
      </c>
      <c r="G94" s="10">
        <v>1700000</v>
      </c>
      <c r="H94" s="10">
        <v>-9300000</v>
      </c>
      <c r="I94" s="10">
        <v>-128900000</v>
      </c>
      <c r="J94" s="10">
        <v>19903000</v>
      </c>
      <c r="K94" s="10">
        <v>2342000</v>
      </c>
      <c r="L94" s="10">
        <v>130895000</v>
      </c>
      <c r="M94" s="10">
        <v>242154000</v>
      </c>
      <c r="N94" s="10">
        <v>308950000</v>
      </c>
      <c r="O94" s="10">
        <v>974951000</v>
      </c>
      <c r="P94" s="10">
        <v>-173543000</v>
      </c>
      <c r="Q94" s="10">
        <v>-100851000</v>
      </c>
      <c r="R94" s="10">
        <v>231712000</v>
      </c>
      <c r="S94" s="10">
        <v>907440000</v>
      </c>
      <c r="T94" s="10">
        <v>267402000</v>
      </c>
      <c r="U94" s="10">
        <v>412800000</v>
      </c>
      <c r="V94" s="10">
        <v>494189000</v>
      </c>
      <c r="W94" s="10">
        <v>3763000000</v>
      </c>
      <c r="X94" s="10">
        <v>2037000000</v>
      </c>
      <c r="Y94" s="10">
        <v>220000000</v>
      </c>
      <c r="Z94" s="10">
        <v>1524000000</v>
      </c>
      <c r="AA94" s="10">
        <v>484000000</v>
      </c>
      <c r="AB94" s="10">
        <v>-6000000</v>
      </c>
      <c r="AC94" s="10">
        <v>37000000</v>
      </c>
      <c r="AD94" s="10">
        <v>13000000</v>
      </c>
      <c r="AE94" s="10">
        <v>46000000</v>
      </c>
      <c r="AF94" s="10">
        <v>59000000</v>
      </c>
      <c r="AG94" s="10">
        <v>122000000</v>
      </c>
      <c r="AH94" s="10">
        <v>-33000000</v>
      </c>
      <c r="AI94" s="10">
        <v>28000000</v>
      </c>
      <c r="AJ94" s="10">
        <v>43000000</v>
      </c>
      <c r="AK94" s="10">
        <v>6000000</v>
      </c>
      <c r="AL94" s="10">
        <v>-1895000000</v>
      </c>
    </row>
    <row r="95" spans="1:38" ht="19" x14ac:dyDescent="0.25">
      <c r="A95" s="5" t="s">
        <v>86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>
        <v>-11786000</v>
      </c>
      <c r="Q95" s="1">
        <v>8433000</v>
      </c>
      <c r="R95" s="1">
        <v>-10005000</v>
      </c>
      <c r="S95" s="1">
        <v>37319000</v>
      </c>
      <c r="T95" s="1">
        <v>32173000</v>
      </c>
      <c r="U95" s="1">
        <v>6657000</v>
      </c>
      <c r="V95" s="1">
        <v>7228000</v>
      </c>
      <c r="W95" s="1" t="s">
        <v>92</v>
      </c>
      <c r="X95" s="1" t="s">
        <v>92</v>
      </c>
      <c r="Y95" s="1" t="s">
        <v>92</v>
      </c>
      <c r="Z95" s="1" t="s">
        <v>92</v>
      </c>
      <c r="AA95" s="1" t="s">
        <v>92</v>
      </c>
      <c r="AB95" s="1" t="s">
        <v>92</v>
      </c>
      <c r="AC95" s="1" t="s">
        <v>92</v>
      </c>
      <c r="AD95" s="1" t="s">
        <v>92</v>
      </c>
      <c r="AE95" s="1" t="s">
        <v>92</v>
      </c>
      <c r="AF95" s="1" t="s">
        <v>92</v>
      </c>
      <c r="AG95" s="1" t="s">
        <v>92</v>
      </c>
      <c r="AH95" s="1" t="s">
        <v>92</v>
      </c>
      <c r="AI95" s="1" t="s">
        <v>92</v>
      </c>
      <c r="AJ95" s="1" t="s">
        <v>92</v>
      </c>
      <c r="AK95" s="1" t="s">
        <v>92</v>
      </c>
      <c r="AL95" s="1" t="s">
        <v>92</v>
      </c>
    </row>
    <row r="96" spans="1:38" ht="19" x14ac:dyDescent="0.25">
      <c r="A96" s="6" t="s">
        <v>87</v>
      </c>
      <c r="B96" s="10" t="s">
        <v>92</v>
      </c>
      <c r="C96" s="10" t="s">
        <v>92</v>
      </c>
      <c r="D96" s="10" t="s">
        <v>92</v>
      </c>
      <c r="E96" s="10" t="s">
        <v>92</v>
      </c>
      <c r="F96" s="10">
        <v>-15200000</v>
      </c>
      <c r="G96" s="10">
        <v>1700000</v>
      </c>
      <c r="H96" s="10">
        <v>-9300000</v>
      </c>
      <c r="I96" s="10">
        <v>-128900000</v>
      </c>
      <c r="J96" s="10">
        <v>8396000</v>
      </c>
      <c r="K96" s="10">
        <v>60920000</v>
      </c>
      <c r="L96" s="10">
        <v>28711000</v>
      </c>
      <c r="M96" s="10">
        <v>39878000</v>
      </c>
      <c r="N96" s="10">
        <v>74464000</v>
      </c>
      <c r="O96" s="10">
        <v>121250000</v>
      </c>
      <c r="P96" s="10">
        <v>-67783000</v>
      </c>
      <c r="Q96" s="10">
        <v>297332000</v>
      </c>
      <c r="R96" s="10">
        <v>-164169000</v>
      </c>
      <c r="S96" s="10">
        <v>1460000</v>
      </c>
      <c r="T96" s="10">
        <v>678344000</v>
      </c>
      <c r="U96" s="10">
        <v>-49806000</v>
      </c>
      <c r="V96" s="10">
        <v>-285310000</v>
      </c>
      <c r="W96" s="10">
        <v>747000000</v>
      </c>
      <c r="X96" s="10">
        <v>52000000</v>
      </c>
      <c r="Y96" s="10">
        <v>-499000000</v>
      </c>
      <c r="Z96" s="10">
        <v>724000000</v>
      </c>
      <c r="AA96" s="10">
        <v>-1051000000</v>
      </c>
      <c r="AB96" s="10">
        <v>263000000</v>
      </c>
      <c r="AC96" s="10">
        <v>-320000000</v>
      </c>
      <c r="AD96" s="10">
        <v>320000000</v>
      </c>
      <c r="AE96" s="10">
        <v>-64000000</v>
      </c>
      <c r="AF96" s="10">
        <v>-20000000</v>
      </c>
      <c r="AG96" s="10">
        <v>479000000</v>
      </c>
      <c r="AH96" s="10">
        <v>-79000000</v>
      </c>
      <c r="AI96" s="10">
        <v>-108000000</v>
      </c>
      <c r="AJ96" s="10">
        <v>387000000</v>
      </c>
      <c r="AK96" s="10">
        <v>125000000</v>
      </c>
      <c r="AL96" s="10">
        <v>940000000</v>
      </c>
    </row>
    <row r="97" spans="1:42" ht="19" x14ac:dyDescent="0.25">
      <c r="A97" s="5" t="s">
        <v>88</v>
      </c>
      <c r="B97" s="1" t="s">
        <v>92</v>
      </c>
      <c r="C97" s="1" t="s">
        <v>92</v>
      </c>
      <c r="D97" s="1" t="s">
        <v>92</v>
      </c>
      <c r="E97" s="1" t="s">
        <v>92</v>
      </c>
      <c r="F97" s="1">
        <v>168600000</v>
      </c>
      <c r="G97" s="1">
        <v>79700000</v>
      </c>
      <c r="H97" s="1">
        <v>49100000</v>
      </c>
      <c r="I97" s="1">
        <v>153900000</v>
      </c>
      <c r="J97" s="1">
        <v>52027000</v>
      </c>
      <c r="K97" s="1">
        <v>60423000</v>
      </c>
      <c r="L97" s="1">
        <v>84643000</v>
      </c>
      <c r="M97" s="1">
        <v>126316000</v>
      </c>
      <c r="N97" s="1">
        <v>166194000</v>
      </c>
      <c r="O97" s="1">
        <v>240658000</v>
      </c>
      <c r="P97" s="1">
        <v>361908000</v>
      </c>
      <c r="Q97" s="1">
        <v>294125000</v>
      </c>
      <c r="R97" s="1">
        <v>591457000</v>
      </c>
      <c r="S97" s="1">
        <v>427288000</v>
      </c>
      <c r="T97" s="1">
        <v>289839000</v>
      </c>
      <c r="U97" s="1">
        <v>968183000</v>
      </c>
      <c r="V97" s="1">
        <v>918377000</v>
      </c>
      <c r="W97" s="1">
        <v>633000000</v>
      </c>
      <c r="X97" s="1">
        <v>1380000000</v>
      </c>
      <c r="Y97" s="1">
        <v>1432000000</v>
      </c>
      <c r="Z97" s="1">
        <v>933000000</v>
      </c>
      <c r="AA97" s="1">
        <v>1657000000</v>
      </c>
      <c r="AB97" s="1">
        <v>606000000</v>
      </c>
      <c r="AC97" s="1">
        <v>869000000</v>
      </c>
      <c r="AD97" s="1">
        <v>549000000</v>
      </c>
      <c r="AE97" s="1">
        <v>869000000</v>
      </c>
      <c r="AF97" s="1">
        <v>805000000</v>
      </c>
      <c r="AG97" s="1">
        <v>785000000</v>
      </c>
      <c r="AH97" s="1">
        <v>1264000000</v>
      </c>
      <c r="AI97" s="1">
        <v>1191000000</v>
      </c>
      <c r="AJ97" s="1">
        <v>1083000000</v>
      </c>
      <c r="AK97" s="1">
        <v>1470000000</v>
      </c>
      <c r="AL97" s="1">
        <v>1595000000</v>
      </c>
      <c r="AO97" s="40" t="s">
        <v>98</v>
      </c>
    </row>
    <row r="98" spans="1:42" ht="19" x14ac:dyDescent="0.25">
      <c r="A98" s="7" t="s">
        <v>89</v>
      </c>
      <c r="B98" s="11" t="s">
        <v>92</v>
      </c>
      <c r="C98" s="11" t="s">
        <v>92</v>
      </c>
      <c r="D98" s="11" t="s">
        <v>92</v>
      </c>
      <c r="E98" s="11" t="s">
        <v>92</v>
      </c>
      <c r="F98" s="11" t="s">
        <v>92</v>
      </c>
      <c r="G98" s="11" t="s">
        <v>92</v>
      </c>
      <c r="H98" s="11" t="s">
        <v>92</v>
      </c>
      <c r="I98" s="11" t="s">
        <v>92</v>
      </c>
      <c r="J98" s="11">
        <v>60423000</v>
      </c>
      <c r="K98" s="11">
        <v>121343000</v>
      </c>
      <c r="L98" s="11">
        <v>113354000</v>
      </c>
      <c r="M98" s="11">
        <v>166194000</v>
      </c>
      <c r="N98" s="11">
        <v>240658000</v>
      </c>
      <c r="O98" s="11">
        <v>361908000</v>
      </c>
      <c r="P98" s="11">
        <v>294125000</v>
      </c>
      <c r="Q98" s="11">
        <v>591457000</v>
      </c>
      <c r="R98" s="11">
        <v>427288000</v>
      </c>
      <c r="S98" s="11">
        <v>428748000</v>
      </c>
      <c r="T98" s="11">
        <v>968183000</v>
      </c>
      <c r="U98" s="11">
        <v>918377000</v>
      </c>
      <c r="V98" s="11">
        <v>633067000</v>
      </c>
      <c r="W98" s="11">
        <v>1380000000</v>
      </c>
      <c r="X98" s="11">
        <v>1432000000</v>
      </c>
      <c r="Y98" s="11">
        <v>933000000</v>
      </c>
      <c r="Z98" s="11">
        <v>1657000000</v>
      </c>
      <c r="AA98" s="11">
        <v>606000000</v>
      </c>
      <c r="AB98" s="11">
        <v>869000000</v>
      </c>
      <c r="AC98" s="11">
        <v>549000000</v>
      </c>
      <c r="AD98" s="11">
        <v>869000000</v>
      </c>
      <c r="AE98" s="11">
        <v>805000000</v>
      </c>
      <c r="AF98" s="11">
        <v>785000000</v>
      </c>
      <c r="AG98" s="11">
        <v>1264000000</v>
      </c>
      <c r="AH98" s="11">
        <v>1185000000</v>
      </c>
      <c r="AI98" s="11">
        <v>1083000000</v>
      </c>
      <c r="AJ98" s="11">
        <v>1470000000</v>
      </c>
      <c r="AK98" s="11">
        <v>1595000000</v>
      </c>
      <c r="AL98" s="11">
        <v>2535000000</v>
      </c>
      <c r="AM98" s="23">
        <v>1</v>
      </c>
      <c r="AN98" s="23">
        <v>2</v>
      </c>
      <c r="AO98" s="23">
        <v>2</v>
      </c>
    </row>
    <row r="99" spans="1:42" ht="20" x14ac:dyDescent="0.25">
      <c r="A99" s="5" t="s">
        <v>90</v>
      </c>
      <c r="B99" s="1" t="s">
        <v>92</v>
      </c>
      <c r="C99" s="1" t="s">
        <v>92</v>
      </c>
      <c r="D99" s="1" t="s">
        <v>92</v>
      </c>
      <c r="E99" s="1" t="s">
        <v>92</v>
      </c>
      <c r="F99" s="1">
        <v>-3200000</v>
      </c>
      <c r="G99" s="1">
        <v>-196200000</v>
      </c>
      <c r="H99" s="1">
        <v>78100000</v>
      </c>
      <c r="I99" s="1">
        <v>166600000</v>
      </c>
      <c r="J99" s="1">
        <v>132559000</v>
      </c>
      <c r="K99" s="1">
        <v>24431000</v>
      </c>
      <c r="L99" s="1">
        <v>-8917000</v>
      </c>
      <c r="M99" s="1">
        <v>-411781000</v>
      </c>
      <c r="N99" s="1">
        <v>-286285000</v>
      </c>
      <c r="O99" s="1">
        <v>-851757000</v>
      </c>
      <c r="P99" s="1">
        <v>-359852000</v>
      </c>
      <c r="Q99" s="1">
        <v>400078000</v>
      </c>
      <c r="R99" s="1">
        <v>-511220000</v>
      </c>
      <c r="S99" s="1">
        <v>-794057000</v>
      </c>
      <c r="T99" s="1">
        <v>-274730000</v>
      </c>
      <c r="U99" s="1">
        <v>-353616000</v>
      </c>
      <c r="V99" s="1">
        <v>-30318000</v>
      </c>
      <c r="W99" s="1">
        <v>-570000000</v>
      </c>
      <c r="X99" s="1">
        <v>-1995000000</v>
      </c>
      <c r="Y99" s="1">
        <v>-1316000000</v>
      </c>
      <c r="Z99" s="1">
        <v>7000000</v>
      </c>
      <c r="AA99" s="1">
        <v>-560000000</v>
      </c>
      <c r="AB99" s="1">
        <v>132000000</v>
      </c>
      <c r="AC99" s="1">
        <v>-471000000</v>
      </c>
      <c r="AD99" s="1">
        <v>-232000000</v>
      </c>
      <c r="AE99" s="1">
        <v>-193000000</v>
      </c>
      <c r="AF99" s="1">
        <v>-322000000</v>
      </c>
      <c r="AG99" s="1">
        <v>13000000</v>
      </c>
      <c r="AH99" s="1">
        <v>-45000000</v>
      </c>
      <c r="AI99" s="1">
        <v>-129000000</v>
      </c>
      <c r="AJ99" s="1">
        <v>276000000</v>
      </c>
      <c r="AK99" s="1">
        <v>777000000</v>
      </c>
      <c r="AL99" s="1">
        <v>3220000000</v>
      </c>
      <c r="AM99" s="41">
        <f>AL99*(1+AM100)</f>
        <v>3606400000.0000005</v>
      </c>
      <c r="AN99" s="41">
        <f>AM99*(1+AN100)</f>
        <v>4039168000.000001</v>
      </c>
      <c r="AO99" s="41">
        <f>(AN99*(1+AO100))/(AQ55-AO100)</f>
        <v>39581254154.312103</v>
      </c>
      <c r="AP99" s="42" t="s">
        <v>125</v>
      </c>
    </row>
    <row r="100" spans="1:42" s="22" customFormat="1" ht="19" x14ac:dyDescent="0.25">
      <c r="A100" s="14" t="s">
        <v>97</v>
      </c>
      <c r="B100" s="16" t="e">
        <f>(B99/A99)-1</f>
        <v>#VALUE!</v>
      </c>
      <c r="C100" s="16" t="e">
        <f t="shared" ref="C100:M100" si="50">(C99/B99)-1</f>
        <v>#VALUE!</v>
      </c>
      <c r="D100" s="16" t="e">
        <f t="shared" si="50"/>
        <v>#VALUE!</v>
      </c>
      <c r="E100" s="16" t="e">
        <f t="shared" si="50"/>
        <v>#VALUE!</v>
      </c>
      <c r="F100" s="16" t="e">
        <f t="shared" si="50"/>
        <v>#VALUE!</v>
      </c>
      <c r="G100" s="16">
        <f t="shared" si="50"/>
        <v>60.3125</v>
      </c>
      <c r="H100" s="16">
        <f t="shared" si="50"/>
        <v>-1.3980632008154945</v>
      </c>
      <c r="I100" s="16">
        <f t="shared" si="50"/>
        <v>1.1331626120358513</v>
      </c>
      <c r="J100" s="16">
        <f t="shared" si="50"/>
        <v>-0.20432773109243696</v>
      </c>
      <c r="K100" s="16">
        <f t="shared" si="50"/>
        <v>-0.8156971612640409</v>
      </c>
      <c r="L100" s="16">
        <f t="shared" si="50"/>
        <v>-1.3649871065449632</v>
      </c>
      <c r="M100" s="16">
        <f t="shared" si="50"/>
        <v>45.179320399237412</v>
      </c>
      <c r="N100" s="17">
        <f>(N99/M99)-1</f>
        <v>-0.30476394005551499</v>
      </c>
      <c r="O100" s="17">
        <f t="shared" ref="O100" si="51">(O99/N99)-1</f>
        <v>1.9752065249663797</v>
      </c>
      <c r="P100" s="17">
        <f t="shared" ref="P100" si="52">(P99/O99)-1</f>
        <v>-0.57751800102611428</v>
      </c>
      <c r="Q100" s="17">
        <f t="shared" ref="Q100" si="53">(Q99/P99)-1</f>
        <v>-2.1117848448806731</v>
      </c>
      <c r="R100" s="17">
        <f t="shared" ref="R100" si="54">(R99/Q99)-1</f>
        <v>-2.2778008288383766</v>
      </c>
      <c r="S100" s="17">
        <f t="shared" ref="S100" si="55">(S99/R99)-1</f>
        <v>0.55325887093619186</v>
      </c>
      <c r="T100" s="17">
        <f t="shared" ref="T100" si="56">(T99/S99)-1</f>
        <v>-0.65401728087530242</v>
      </c>
      <c r="U100" s="17">
        <f t="shared" ref="U100" si="57">(U99/T99)-1</f>
        <v>0.28714010119025946</v>
      </c>
      <c r="V100" s="17">
        <f t="shared" ref="V100" si="58">(V99/U99)-1</f>
        <v>-0.91426292927921815</v>
      </c>
      <c r="W100" s="17">
        <f t="shared" ref="W100" si="59">(W99/V99)-1</f>
        <v>17.800712448050664</v>
      </c>
      <c r="X100" s="17">
        <f t="shared" ref="X100" si="60">(X99/W99)-1</f>
        <v>2.5</v>
      </c>
      <c r="Y100" s="17">
        <f t="shared" ref="Y100" si="61">(Y99/X99)-1</f>
        <v>-0.3403508771929824</v>
      </c>
      <c r="Z100" s="17">
        <f t="shared" ref="Z100" si="62">(Z99/Y99)-1</f>
        <v>-1.0053191489361701</v>
      </c>
      <c r="AA100" s="17">
        <f t="shared" ref="AA100" si="63">(AA99/Z99)-1</f>
        <v>-81</v>
      </c>
      <c r="AB100" s="17">
        <f t="shared" ref="AB100" si="64">(AB99/AA99)-1</f>
        <v>-1.2357142857142858</v>
      </c>
      <c r="AC100" s="17">
        <f t="shared" ref="AC100" si="65">(AC99/AB99)-1</f>
        <v>-4.5681818181818183</v>
      </c>
      <c r="AD100" s="17">
        <f t="shared" ref="AD100" si="66">(AD99/AC99)-1</f>
        <v>-0.50743099787685775</v>
      </c>
      <c r="AE100" s="17">
        <f t="shared" ref="AE100" si="67">(AE99/AD99)-1</f>
        <v>-0.1681034482758621</v>
      </c>
      <c r="AF100" s="17">
        <f t="shared" ref="AF100" si="68">(AF99/AE99)-1</f>
        <v>0.66839378238341962</v>
      </c>
      <c r="AG100" s="17">
        <f t="shared" ref="AG100" si="69">(AG99/AF99)-1</f>
        <v>-1.0403726708074534</v>
      </c>
      <c r="AH100" s="17">
        <f t="shared" ref="AH100" si="70">(AH99/AG99)-1</f>
        <v>-4.4615384615384617</v>
      </c>
      <c r="AI100" s="17">
        <f t="shared" ref="AI100" si="71">(AI99/AH99)-1</f>
        <v>1.8666666666666667</v>
      </c>
      <c r="AJ100" s="17">
        <f t="shared" ref="AJ100" si="72">(AJ99/AI99)-1</f>
        <v>-3.13953488372093</v>
      </c>
      <c r="AK100" s="17">
        <f t="shared" ref="AK100" si="73">(AK99/AJ99)-1</f>
        <v>1.8152173913043477</v>
      </c>
      <c r="AL100" s="17">
        <f t="shared" ref="AL100" si="74">(AL99/AK99)-1</f>
        <v>3.1441441441441444</v>
      </c>
      <c r="AM100" s="20">
        <v>0.12</v>
      </c>
      <c r="AN100" s="20">
        <v>0.12</v>
      </c>
      <c r="AO100" s="21">
        <v>2.5000000000000001E-2</v>
      </c>
      <c r="AP100" s="18">
        <f>(AL100+AK100+AJ100+AI100+AH100+AG100+AF100+AE100+AD100+AC100)/10</f>
        <v>-0.63907402959028059</v>
      </c>
    </row>
    <row r="101" spans="1:42" ht="19" x14ac:dyDescent="0.25">
      <c r="A101" s="53" t="s">
        <v>135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">
        <f>AM99/(1+$AQ$55)^AM98</f>
        <v>3192638272.9212813</v>
      </c>
      <c r="AN101" s="1">
        <f>AN99/(1+$AQ$55)^AN98</f>
        <v>3165509050.2241559</v>
      </c>
      <c r="AO101" s="1">
        <f>AO99/(1+$AQ$55)^AO98</f>
        <v>31019957140.851135</v>
      </c>
    </row>
    <row r="103" spans="1:42" x14ac:dyDescent="0.2">
      <c r="AL103" s="43" t="s">
        <v>126</v>
      </c>
      <c r="AM103" s="43">
        <f>SUM(AM101:AO101)</f>
        <v>37378104463.996574</v>
      </c>
    </row>
    <row r="104" spans="1:42" x14ac:dyDescent="0.2">
      <c r="AL104" s="43" t="s">
        <v>127</v>
      </c>
      <c r="AM104" s="43">
        <f>AQ50</f>
        <v>661000000</v>
      </c>
    </row>
    <row r="105" spans="1:42" x14ac:dyDescent="0.2">
      <c r="AL105" s="44" t="s">
        <v>128</v>
      </c>
      <c r="AM105" s="44">
        <f>AL36</f>
        <v>3608000000</v>
      </c>
    </row>
    <row r="106" spans="1:42" x14ac:dyDescent="0.2">
      <c r="AL106" s="45" t="s">
        <v>129</v>
      </c>
      <c r="AM106" s="45">
        <f>AM103-AM104+AM105</f>
        <v>40325104463.996574</v>
      </c>
    </row>
    <row r="107" spans="1:42" x14ac:dyDescent="0.2">
      <c r="AL107" s="44" t="s">
        <v>130</v>
      </c>
      <c r="AM107" s="44">
        <v>1610000000</v>
      </c>
    </row>
    <row r="108" spans="1:42" x14ac:dyDescent="0.2">
      <c r="AL108" s="46" t="s">
        <v>131</v>
      </c>
      <c r="AM108" s="47">
        <f>AM106/AM107</f>
        <v>25.0466487354016</v>
      </c>
    </row>
    <row r="109" spans="1:42" ht="17" x14ac:dyDescent="0.2">
      <c r="AL109" s="48" t="s">
        <v>132</v>
      </c>
      <c r="AM109" s="49">
        <v>59.73</v>
      </c>
    </row>
    <row r="110" spans="1:42" x14ac:dyDescent="0.2">
      <c r="AL110" s="48"/>
      <c r="AM110" s="49"/>
    </row>
    <row r="111" spans="1:42" ht="17" x14ac:dyDescent="0.2">
      <c r="AL111" s="50" t="s">
        <v>133</v>
      </c>
      <c r="AM111" s="51" t="str">
        <f>IF(AM108&gt;AM109, "BUY", "SELL")</f>
        <v>SELL</v>
      </c>
    </row>
    <row r="112" spans="1:42" ht="17" x14ac:dyDescent="0.2">
      <c r="AL112" s="50" t="s">
        <v>134</v>
      </c>
      <c r="AM112" s="52">
        <f>(AM108/AM109)-1</f>
        <v>-0.5806688642993203</v>
      </c>
    </row>
  </sheetData>
  <hyperlinks>
    <hyperlink ref="A1" r:id="rId1" tooltip="https://roic.ai/company/AMD" display="ROIC.AI | AMD" xr:uid="{00000000-0004-0000-0000-000000000000}"/>
    <hyperlink ref="B32" r:id="rId2" tooltip="https://sec.gov" xr:uid="{00000000-0004-0000-0000-000001000000}"/>
    <hyperlink ref="B70" r:id="rId3" tooltip="https://sec.gov" xr:uid="{00000000-0004-0000-0000-000002000000}"/>
    <hyperlink ref="C32" r:id="rId4" tooltip="https://sec.gov" xr:uid="{00000000-0004-0000-0000-000004000000}"/>
    <hyperlink ref="C70" r:id="rId5" tooltip="https://sec.gov" xr:uid="{00000000-0004-0000-0000-000005000000}"/>
    <hyperlink ref="D32" r:id="rId6" tooltip="https://sec.gov" xr:uid="{00000000-0004-0000-0000-000007000000}"/>
    <hyperlink ref="D70" r:id="rId7" tooltip="https://sec.gov" xr:uid="{00000000-0004-0000-0000-000008000000}"/>
    <hyperlink ref="E32" r:id="rId8" tooltip="https://sec.gov" xr:uid="{00000000-0004-0000-0000-00000A000000}"/>
    <hyperlink ref="E70" r:id="rId9" tooltip="https://sec.gov" xr:uid="{00000000-0004-0000-0000-00000B000000}"/>
    <hyperlink ref="F32" r:id="rId10" tooltip="https://sec.gov" xr:uid="{00000000-0004-0000-0000-00000D000000}"/>
    <hyperlink ref="F70" r:id="rId11" tooltip="https://sec.gov" xr:uid="{00000000-0004-0000-0000-00000E000000}"/>
    <hyperlink ref="G32" r:id="rId12" tooltip="https://sec.gov" xr:uid="{00000000-0004-0000-0000-000010000000}"/>
    <hyperlink ref="G70" r:id="rId13" tooltip="https://sec.gov" xr:uid="{00000000-0004-0000-0000-000011000000}"/>
    <hyperlink ref="H32" r:id="rId14" tooltip="https://sec.gov" xr:uid="{00000000-0004-0000-0000-000013000000}"/>
    <hyperlink ref="H70" r:id="rId15" tooltip="https://sec.gov" xr:uid="{00000000-0004-0000-0000-000014000000}"/>
    <hyperlink ref="I32" r:id="rId16" tooltip="https://sec.gov" xr:uid="{00000000-0004-0000-0000-000016000000}"/>
    <hyperlink ref="I70" r:id="rId17" tooltip="https://sec.gov" xr:uid="{00000000-0004-0000-0000-000017000000}"/>
    <hyperlink ref="J32" r:id="rId18" tooltip="https://sec.gov" xr:uid="{00000000-0004-0000-0000-000019000000}"/>
    <hyperlink ref="J70" r:id="rId19" tooltip="https://sec.gov" xr:uid="{00000000-0004-0000-0000-00001A000000}"/>
    <hyperlink ref="K32" r:id="rId20" tooltip="https://www.sec.gov/Archives/edgar/data/2488/000095013195000530/0000950131-95-000530-index.html" xr:uid="{00000000-0004-0000-0000-00001C000000}"/>
    <hyperlink ref="K70" r:id="rId21" tooltip="https://www.sec.gov/Archives/edgar/data/2488/000095013195000530/0000950131-95-000530-index.html" xr:uid="{00000000-0004-0000-0000-00001D000000}"/>
    <hyperlink ref="L32" r:id="rId22" tooltip="https://www.sec.gov/Archives/edgar/data/2488/0000898430-96-003467-index.html" xr:uid="{00000000-0004-0000-0000-00001F000000}"/>
    <hyperlink ref="L70" r:id="rId23" tooltip="https://www.sec.gov/Archives/edgar/data/2488/0000898430-96-003467-index.html" xr:uid="{00000000-0004-0000-0000-000020000000}"/>
    <hyperlink ref="M32" r:id="rId24" tooltip="https://www.sec.gov/Archives/edgar/data/2488/000101287097000533/0001012870-97-000533-index.html" xr:uid="{00000000-0004-0000-0000-000022000000}"/>
    <hyperlink ref="M70" r:id="rId25" tooltip="https://www.sec.gov/Archives/edgar/data/2488/000101287097000533/0001012870-97-000533-index.html" xr:uid="{00000000-0004-0000-0000-000023000000}"/>
    <hyperlink ref="N32" r:id="rId26" tooltip="https://sec.gov" xr:uid="{00000000-0004-0000-0000-000025000000}"/>
    <hyperlink ref="N70" r:id="rId27" tooltip="https://sec.gov" xr:uid="{00000000-0004-0000-0000-000026000000}"/>
    <hyperlink ref="O32" r:id="rId28" tooltip="https://www.sec.gov/Archives/edgar/data/2488/000101287099000892/0001012870-99-000892-index.html" xr:uid="{00000000-0004-0000-0000-000028000000}"/>
    <hyperlink ref="O70" r:id="rId29" tooltip="https://www.sec.gov/Archives/edgar/data/2488/000101287099000892/0001012870-99-000892-index.html" xr:uid="{00000000-0004-0000-0000-000029000000}"/>
    <hyperlink ref="P32" r:id="rId30" tooltip="https://sec.gov" xr:uid="{00000000-0004-0000-0000-00002B000000}"/>
    <hyperlink ref="P70" r:id="rId31" tooltip="https://sec.gov" xr:uid="{00000000-0004-0000-0000-00002C000000}"/>
    <hyperlink ref="Q32" r:id="rId32" tooltip="https://sec.gov" xr:uid="{00000000-0004-0000-0000-00002E000000}"/>
    <hyperlink ref="Q70" r:id="rId33" tooltip="https://sec.gov" xr:uid="{00000000-0004-0000-0000-00002F000000}"/>
    <hyperlink ref="R32" r:id="rId34" tooltip="https://www.sec.gov/Archives/edgar/data/2488/000101287002001071/0001012870-02-001071-index.html" xr:uid="{00000000-0004-0000-0000-000031000000}"/>
    <hyperlink ref="R70" r:id="rId35" tooltip="https://www.sec.gov/Archives/edgar/data/2488/000101287002001071/0001012870-02-001071-index.html" xr:uid="{00000000-0004-0000-0000-000032000000}"/>
    <hyperlink ref="S32" r:id="rId36" tooltip="https://www.sec.gov/Archives/edgar/data/2488/000101287003001181/d10k.htm" xr:uid="{00000000-0004-0000-0000-000034000000}"/>
    <hyperlink ref="S70" r:id="rId37" tooltip="https://www.sec.gov/Archives/edgar/data/2488/000101287003001181/d10k.htm" xr:uid="{00000000-0004-0000-0000-000035000000}"/>
    <hyperlink ref="T32" r:id="rId38" tooltip="https://www.sec.gov/Archives/edgar/data/2488/000119312504037179/d10k.htm" xr:uid="{00000000-0004-0000-0000-000037000000}"/>
    <hyperlink ref="T70" r:id="rId39" tooltip="https://www.sec.gov/Archives/edgar/data/2488/000119312504037179/d10k.htm" xr:uid="{00000000-0004-0000-0000-000038000000}"/>
    <hyperlink ref="U32" r:id="rId40" tooltip="https://www.sec.gov/Archives/edgar/data/2488/000119312505039876/d10k.htm" xr:uid="{00000000-0004-0000-0000-00003A000000}"/>
    <hyperlink ref="U70" r:id="rId41" tooltip="https://www.sec.gov/Archives/edgar/data/2488/000119312505039876/d10k.htm" xr:uid="{00000000-0004-0000-0000-00003B000000}"/>
    <hyperlink ref="V32" r:id="rId42" tooltip="https://www.sec.gov/Archives/edgar/data/2488/000119312506040130/d10k.htm" xr:uid="{00000000-0004-0000-0000-00003D000000}"/>
    <hyperlink ref="V70" r:id="rId43" tooltip="https://www.sec.gov/Archives/edgar/data/2488/000119312506040130/d10k.htm" xr:uid="{00000000-0004-0000-0000-00003E000000}"/>
    <hyperlink ref="W32" r:id="rId44" tooltip="https://www.sec.gov/Archives/edgar/data/2488/000119312507044191/d10k.htm" xr:uid="{00000000-0004-0000-0000-000040000000}"/>
    <hyperlink ref="W70" r:id="rId45" tooltip="https://www.sec.gov/Archives/edgar/data/2488/000119312507044191/d10k.htm" xr:uid="{00000000-0004-0000-0000-000041000000}"/>
    <hyperlink ref="X32" r:id="rId46" tooltip="https://www.sec.gov/Archives/edgar/data/2488/000119312508038588/d10k.htm" xr:uid="{00000000-0004-0000-0000-000043000000}"/>
    <hyperlink ref="X70" r:id="rId47" tooltip="https://www.sec.gov/Archives/edgar/data/2488/000119312508038588/d10k.htm" xr:uid="{00000000-0004-0000-0000-000044000000}"/>
    <hyperlink ref="Y32" r:id="rId48" tooltip="https://www.sec.gov/Archives/edgar/data/2488/000119312509036235/0001193125-09-036235-index.html" xr:uid="{00000000-0004-0000-0000-000046000000}"/>
    <hyperlink ref="Y70" r:id="rId49" tooltip="https://www.sec.gov/Archives/edgar/data/2488/000119312509036235/0001193125-09-036235-index.html" xr:uid="{00000000-0004-0000-0000-000047000000}"/>
    <hyperlink ref="Z32" r:id="rId50" tooltip="https://www.sec.gov/Archives/edgar/data/2488/000119312510035218/0001193125-10-035218-index.html" xr:uid="{00000000-0004-0000-0000-000049000000}"/>
    <hyperlink ref="Z70" r:id="rId51" tooltip="https://www.sec.gov/Archives/edgar/data/2488/000119312510035218/0001193125-10-035218-index.html" xr:uid="{00000000-0004-0000-0000-00004A000000}"/>
    <hyperlink ref="AA32" r:id="rId52" tooltip="https://www.sec.gov/Archives/edgar/data/2488/000119312511040392/d10k.htm" xr:uid="{00000000-0004-0000-0000-00004C000000}"/>
    <hyperlink ref="AA70" r:id="rId53" tooltip="https://www.sec.gov/Archives/edgar/data/2488/000119312511040392/d10k.htm" xr:uid="{00000000-0004-0000-0000-00004D000000}"/>
    <hyperlink ref="AB32" r:id="rId54" tooltip="https://www.sec.gov/Archives/edgar/data/2488/000119312512075837/0001193125-12-075837-index.html" xr:uid="{00000000-0004-0000-0000-00004F000000}"/>
    <hyperlink ref="AB70" r:id="rId55" tooltip="https://www.sec.gov/Archives/edgar/data/2488/000119312512075837/0001193125-12-075837-index.html" xr:uid="{00000000-0004-0000-0000-000050000000}"/>
    <hyperlink ref="AC32" r:id="rId56" tooltip="https://www.sec.gov/Archives/edgar/data/2488/000119312513069422/0001193125-13-069422-index.html" xr:uid="{00000000-0004-0000-0000-000052000000}"/>
    <hyperlink ref="AC70" r:id="rId57" tooltip="https://www.sec.gov/Archives/edgar/data/2488/000119312513069422/0001193125-13-069422-index.html" xr:uid="{00000000-0004-0000-0000-000053000000}"/>
    <hyperlink ref="AD32" r:id="rId58" tooltip="https://sec.gov" xr:uid="{00000000-0004-0000-0000-000055000000}"/>
    <hyperlink ref="AD70" r:id="rId59" tooltip="https://sec.gov" xr:uid="{00000000-0004-0000-0000-000056000000}"/>
    <hyperlink ref="AE32" r:id="rId60" tooltip="https://www.sec.gov/Archives/edgar/data/2488/000119312515054362/d871455d10k.htm" xr:uid="{00000000-0004-0000-0000-000058000000}"/>
    <hyperlink ref="AE70" r:id="rId61" tooltip="https://www.sec.gov/Archives/edgar/data/2488/000119312515054362/d871455d10k.htm" xr:uid="{00000000-0004-0000-0000-000059000000}"/>
    <hyperlink ref="AF32" r:id="rId62" tooltip="https://www.sec.gov/Archives/edgar/data/2488/000000248816000111/0000002488-16-000111-index.html" xr:uid="{00000000-0004-0000-0000-00005B000000}"/>
    <hyperlink ref="AF70" r:id="rId63" tooltip="https://www.sec.gov/Archives/edgar/data/2488/000000248816000111/0000002488-16-000111-index.html" xr:uid="{00000000-0004-0000-0000-00005C000000}"/>
    <hyperlink ref="AG32" r:id="rId64" tooltip="https://www.sec.gov/Archives/edgar/data/2488/000000248817000043/0000002488-17-000043-index.html" xr:uid="{00000000-0004-0000-0000-00005E000000}"/>
    <hyperlink ref="AG70" r:id="rId65" tooltip="https://www.sec.gov/Archives/edgar/data/2488/000000248817000043/0000002488-17-000043-index.html" xr:uid="{00000000-0004-0000-0000-00005F000000}"/>
    <hyperlink ref="AH32" r:id="rId66" tooltip="https://www.sec.gov/Archives/edgar/data/2488/000000248818000042/0000002488-18-000042-index.html" xr:uid="{00000000-0004-0000-0000-000061000000}"/>
    <hyperlink ref="AH70" r:id="rId67" tooltip="https://www.sec.gov/Archives/edgar/data/2488/000000248818000042/0000002488-18-000042-index.html" xr:uid="{00000000-0004-0000-0000-000062000000}"/>
    <hyperlink ref="AI32" r:id="rId68" tooltip="https://www.sec.gov/Archives/edgar/data/2488/000000248819000011/0000002488-19-000011-index.html" xr:uid="{00000000-0004-0000-0000-000064000000}"/>
    <hyperlink ref="AI70" r:id="rId69" tooltip="https://www.sec.gov/Archives/edgar/data/2488/000000248819000011/0000002488-19-000011-index.html" xr:uid="{00000000-0004-0000-0000-000065000000}"/>
    <hyperlink ref="AJ32" r:id="rId70" tooltip="https://www.sec.gov/Archives/edgar/data/2488/000000248820000008/0000002488-20-000008-index.html" xr:uid="{00000000-0004-0000-0000-000067000000}"/>
    <hyperlink ref="AJ70" r:id="rId71" tooltip="https://www.sec.gov/Archives/edgar/data/2488/000000248820000008/0000002488-20-000008-index.html" xr:uid="{00000000-0004-0000-0000-000068000000}"/>
    <hyperlink ref="AK32" r:id="rId72" tooltip="https://www.sec.gov/Archives/edgar/data/2488/000162828021001185/0001628280-21-001185-index.htm" xr:uid="{00000000-0004-0000-0000-00006A000000}"/>
    <hyperlink ref="AK70" r:id="rId73" tooltip="https://www.sec.gov/Archives/edgar/data/2488/000162828021001185/0001628280-21-001185-index.htm" xr:uid="{00000000-0004-0000-0000-00006B000000}"/>
    <hyperlink ref="AL32" r:id="rId74" tooltip="https://www.sec.gov/Archives/edgar/data/2488/000000248822000016/0000002488-22-000016-index.htm" xr:uid="{00000000-0004-0000-0000-00006D000000}"/>
    <hyperlink ref="AL70" r:id="rId75" tooltip="https://www.sec.gov/Archives/edgar/data/2488/000000248822000016/0000002488-22-000016-index.htm" xr:uid="{00000000-0004-0000-0000-00006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2022-10-05T03:39:33Z</dcterms:created>
  <dcterms:modified xsi:type="dcterms:W3CDTF">2022-10-27T04:21:25Z</dcterms:modified>
</cp:coreProperties>
</file>